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60\Desktop\Instrumentos a diciembre 2024\Planes de acción para Contraloría Municipal\"/>
    </mc:Choice>
  </mc:AlternateContent>
  <bookViews>
    <workbookView xWindow="0" yWindow="0" windowWidth="21600" windowHeight="9030"/>
  </bookViews>
  <sheets>
    <sheet name="25 - Calidad" sheetId="7" r:id="rId1"/>
    <sheet name="49 - Cobertura" sheetId="6" r:id="rId2"/>
    <sheet name="50 - Superior" sheetId="5" r:id="rId3"/>
    <sheet name="106- Infra" sheetId="3" r:id="rId4"/>
    <sheet name="109 - PAE" sheetId="2" r:id="rId5"/>
    <sheet name="103 Admon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5" l="1"/>
  <c r="J42" i="7" l="1"/>
  <c r="I43" i="7"/>
  <c r="J43" i="7"/>
  <c r="K43" i="7"/>
  <c r="L43" i="7"/>
  <c r="L42" i="7"/>
  <c r="K42" i="7"/>
  <c r="I42" i="7"/>
  <c r="H33" i="7"/>
  <c r="O32" i="7"/>
  <c r="H32" i="7"/>
  <c r="O24" i="7"/>
  <c r="H25" i="7"/>
  <c r="H24" i="7"/>
  <c r="O22" i="7"/>
  <c r="H23" i="7"/>
  <c r="H22" i="7"/>
  <c r="L27" i="6"/>
  <c r="K27" i="6"/>
  <c r="J27" i="6"/>
  <c r="I27" i="6"/>
  <c r="L26" i="6"/>
  <c r="K26" i="6"/>
  <c r="J26" i="6"/>
  <c r="I26" i="6"/>
  <c r="P22" i="7" l="1"/>
  <c r="Q22" i="7" s="1"/>
  <c r="P24" i="7"/>
  <c r="P32" i="7"/>
  <c r="Q32" i="7"/>
  <c r="Q24" i="7"/>
  <c r="L22" i="3"/>
  <c r="D8" i="6" l="1"/>
  <c r="D8" i="5" s="1"/>
  <c r="D8" i="4" s="1"/>
  <c r="D8" i="3" s="1"/>
  <c r="D8" i="2" s="1"/>
  <c r="L22" i="2"/>
  <c r="I23" i="2"/>
  <c r="L23" i="2"/>
  <c r="K23" i="2"/>
  <c r="J23" i="2"/>
  <c r="K22" i="2"/>
  <c r="J22" i="2"/>
  <c r="I22" i="2"/>
  <c r="H21" i="2"/>
  <c r="H20" i="2"/>
  <c r="H19" i="2"/>
  <c r="H18" i="2"/>
  <c r="O20" i="2"/>
  <c r="O22" i="3"/>
  <c r="P20" i="3"/>
  <c r="O20" i="3"/>
  <c r="L25" i="3"/>
  <c r="K25" i="3"/>
  <c r="J25" i="3"/>
  <c r="I25" i="3"/>
  <c r="L24" i="3"/>
  <c r="K24" i="3"/>
  <c r="J24" i="3"/>
  <c r="I24" i="3"/>
  <c r="H23" i="3"/>
  <c r="H22" i="3"/>
  <c r="H21" i="3"/>
  <c r="H20" i="3"/>
  <c r="H19" i="3"/>
  <c r="H18" i="3"/>
  <c r="P22" i="3" l="1"/>
  <c r="Q22" i="3"/>
  <c r="Q20" i="3"/>
  <c r="H25" i="3"/>
  <c r="P20" i="2"/>
  <c r="Q20" i="2" s="1"/>
  <c r="H23" i="2"/>
  <c r="H22" i="2"/>
  <c r="H24" i="3"/>
  <c r="L37" i="4" l="1"/>
  <c r="K37" i="4"/>
  <c r="I37" i="4"/>
  <c r="L36" i="4"/>
  <c r="K36" i="4"/>
  <c r="J36" i="4"/>
  <c r="I36" i="4"/>
  <c r="J37" i="4"/>
  <c r="H31" i="4"/>
  <c r="O30" i="4"/>
  <c r="H30" i="4"/>
  <c r="H29" i="4"/>
  <c r="O28" i="4"/>
  <c r="H28" i="4"/>
  <c r="H27" i="4"/>
  <c r="O26" i="4"/>
  <c r="H26" i="4"/>
  <c r="H25" i="4"/>
  <c r="O24" i="4"/>
  <c r="H24" i="4"/>
  <c r="P28" i="4" l="1"/>
  <c r="Q28" i="4" s="1"/>
  <c r="P26" i="4"/>
  <c r="Q26" i="4" s="1"/>
  <c r="P30" i="4"/>
  <c r="P24" i="4"/>
  <c r="Q24" i="4" s="1"/>
  <c r="Q30" i="4"/>
  <c r="H37" i="4" l="1"/>
  <c r="H36" i="4"/>
  <c r="H35" i="4"/>
  <c r="H33" i="4"/>
  <c r="H32" i="4"/>
  <c r="H23" i="4"/>
  <c r="H22" i="4"/>
  <c r="H21" i="4"/>
  <c r="H20" i="4"/>
  <c r="H19" i="4"/>
  <c r="H18" i="4"/>
  <c r="O36" i="4"/>
  <c r="O34" i="4"/>
  <c r="O32" i="4"/>
  <c r="O22" i="4"/>
  <c r="O20" i="4"/>
  <c r="O40" i="7"/>
  <c r="O38" i="7"/>
  <c r="O26" i="7"/>
  <c r="O18" i="6"/>
  <c r="O24" i="6"/>
  <c r="O22" i="6"/>
  <c r="O20" i="6"/>
  <c r="L21" i="5"/>
  <c r="K21" i="5"/>
  <c r="J21" i="5"/>
  <c r="I21" i="5"/>
  <c r="L20" i="5"/>
  <c r="K20" i="5"/>
  <c r="J20" i="5"/>
  <c r="I20" i="5"/>
  <c r="H19" i="5"/>
  <c r="P18" i="5" s="1"/>
  <c r="Q18" i="5" s="1"/>
  <c r="H18" i="5"/>
  <c r="H19" i="6"/>
  <c r="P18" i="6" s="1"/>
  <c r="H25" i="6"/>
  <c r="H20" i="6"/>
  <c r="H24" i="6"/>
  <c r="H23" i="6"/>
  <c r="H22" i="6"/>
  <c r="H21" i="6"/>
  <c r="H18" i="6"/>
  <c r="H41" i="7"/>
  <c r="H40" i="7"/>
  <c r="H39" i="7"/>
  <c r="H38" i="7"/>
  <c r="H37" i="7"/>
  <c r="H36" i="7"/>
  <c r="H35" i="7"/>
  <c r="H34" i="7"/>
  <c r="H31" i="7"/>
  <c r="H30" i="7"/>
  <c r="H29" i="7"/>
  <c r="H28" i="7"/>
  <c r="H27" i="7"/>
  <c r="H26" i="7"/>
  <c r="H21" i="7"/>
  <c r="H20" i="7"/>
  <c r="H19" i="7"/>
  <c r="H18" i="7"/>
  <c r="H21" i="5" l="1"/>
  <c r="Q18" i="6"/>
  <c r="P26" i="7"/>
  <c r="Q26" i="7" s="1"/>
  <c r="P38" i="7"/>
  <c r="Q38" i="7" s="1"/>
  <c r="P40" i="7"/>
  <c r="Q40" i="7" s="1"/>
  <c r="P20" i="6"/>
  <c r="Q20" i="6" s="1"/>
  <c r="P22" i="6"/>
  <c r="Q22" i="6" s="1"/>
  <c r="P24" i="6"/>
  <c r="Q24" i="6" s="1"/>
  <c r="P32" i="4"/>
  <c r="Q32" i="4" s="1"/>
  <c r="P34" i="4"/>
  <c r="Q34" i="4" s="1"/>
  <c r="P20" i="4"/>
  <c r="Q20" i="4" s="1"/>
  <c r="P22" i="4"/>
  <c r="Q22" i="4" s="1"/>
  <c r="P36" i="4"/>
  <c r="Q36" i="4" s="1"/>
  <c r="H20" i="5"/>
  <c r="H42" i="7"/>
  <c r="H26" i="6"/>
  <c r="H27" i="6"/>
  <c r="H43" i="7"/>
  <c r="P20" i="7"/>
  <c r="O20" i="7"/>
  <c r="Q20" i="7" l="1"/>
  <c r="P36" i="7" l="1"/>
  <c r="O36" i="7"/>
  <c r="P34" i="7"/>
  <c r="O34" i="7"/>
  <c r="P30" i="7"/>
  <c r="O30" i="7"/>
  <c r="P28" i="7"/>
  <c r="O28" i="7"/>
  <c r="Q28" i="7" l="1"/>
  <c r="Q30" i="7"/>
  <c r="Q34" i="7"/>
  <c r="Q36" i="7"/>
  <c r="P18" i="7"/>
  <c r="O18" i="7"/>
  <c r="P18" i="4"/>
  <c r="O18" i="4"/>
  <c r="P18" i="3"/>
  <c r="O18" i="3"/>
  <c r="Q18" i="3" l="1"/>
  <c r="Q18" i="4"/>
  <c r="Q18" i="7"/>
  <c r="P18" i="2"/>
  <c r="O18" i="2"/>
  <c r="Q18" i="2" l="1"/>
</calcChain>
</file>

<file path=xl/comments1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2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3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4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5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6.xml><?xml version="1.0" encoding="utf-8"?>
<comments xmlns="http://schemas.openxmlformats.org/spreadsheetml/2006/main">
  <authors>
    <author>equipo 60</author>
    <author>JESSICA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C24" authorId="1" shapeId="0">
      <text>
        <r>
          <rPr>
            <b/>
            <sz val="9"/>
            <color rgb="FF000000"/>
            <rFont val="Tahoma"/>
            <family val="2"/>
          </rPr>
          <t>JESSICA: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MGA - Garantizar el pago de servicios públicos y arriendos de las IE Oficiales
</t>
        </r>
      </text>
    </comment>
  </commentList>
</comments>
</file>

<file path=xl/sharedStrings.xml><?xml version="1.0" encoding="utf-8"?>
<sst xmlns="http://schemas.openxmlformats.org/spreadsheetml/2006/main" count="659" uniqueCount="192">
  <si>
    <t xml:space="preserve">FIRMA: </t>
  </si>
  <si>
    <t xml:space="preserve">OBSERVACIONES: </t>
  </si>
  <si>
    <t>E</t>
  </si>
  <si>
    <t>P</t>
  </si>
  <si>
    <t>FIRMA</t>
  </si>
  <si>
    <t xml:space="preserve">NOMBRE: </t>
  </si>
  <si>
    <t xml:space="preserve">META DE RESULTADO  No. 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</si>
  <si>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</si>
  <si>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</si>
  <si>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</si>
  <si>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</si>
  <si>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</si>
  <si>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</si>
  <si>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</si>
  <si>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</si>
  <si>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</si>
  <si>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</si>
  <si>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</si>
  <si>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</si>
  <si>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</si>
  <si>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</si>
  <si>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</si>
  <si>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</si>
  <si>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</si>
  <si>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</si>
  <si>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</si>
  <si>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</si>
  <si>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</si>
  <si>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</si>
  <si>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</si>
  <si>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Objetivos: </t>
  </si>
  <si>
    <t xml:space="preserve">FECHA DE PROGRAMACION: </t>
  </si>
  <si>
    <t>ACTIVIDADES</t>
  </si>
  <si>
    <t xml:space="preserve">FUENTES DE FINANCIACION                           </t>
  </si>
  <si>
    <t>METAS DE PRODUCTO</t>
  </si>
  <si>
    <t>COSTO TOTAL
(PESOS)</t>
  </si>
  <si>
    <t xml:space="preserve">SECRETARÍA / ENTIDAD:                                                           </t>
  </si>
  <si>
    <t xml:space="preserve">P </t>
  </si>
  <si>
    <t>O</t>
  </si>
  <si>
    <t>INDICADORES DE RESULTADO</t>
  </si>
  <si>
    <t>Unidad de Medida</t>
  </si>
  <si>
    <t xml:space="preserve">Medición </t>
  </si>
  <si>
    <t>CANTIDAD</t>
  </si>
  <si>
    <t>CODIGO PRESUPUESTAL:                                                       RUBROS:</t>
  </si>
  <si>
    <t>Secretaria de Educación</t>
  </si>
  <si>
    <t xml:space="preserve">LINEA ESTRATEGICA: </t>
  </si>
  <si>
    <t>CULTURA Y SOCIEDAD PARA TODOS</t>
  </si>
  <si>
    <t>22 - Educación</t>
  </si>
  <si>
    <t>2201-Calidad, cobertura y fortalecimiento de la educación inicial, prescolar, básica y media</t>
  </si>
  <si>
    <t>Desarrollo escenarios educativos ideales en contextos de Calidad Ibagué</t>
  </si>
  <si>
    <t>GRUPO: Calidad Educativa</t>
  </si>
  <si>
    <t>2.09.3.2.02.02.009
2.09.3.3.05.09.053</t>
  </si>
  <si>
    <t>Desarrollo de trayectorias educativas que garanticen la permanencia estudiantil Ibagué</t>
  </si>
  <si>
    <t>2202-Calidad y fomento de la educación superior</t>
  </si>
  <si>
    <t>Subsidio para facilitar el acceso y las trayectorias universitarias a los jóvenes de Ibagué</t>
  </si>
  <si>
    <t xml:space="preserve">2.09.3.2.02.02.009
</t>
  </si>
  <si>
    <t>Administración EFICIENTE PARA LA PRESTACIÓN DEL SERVICIO EDUCATIVO OFICIAL Ibagué</t>
  </si>
  <si>
    <t xml:space="preserve">Adecuación DE ESPACIOS DE APRENDIZAJE INNOVADORES PARA LOS NIÑOS NIÑAS ADOLESCENTES Y JÓVENES Ibagué </t>
  </si>
  <si>
    <t xml:space="preserve">2.09.3.2.02.02.005
2.09.3.2.02.02.008
2.09.3.2.02.02.009
</t>
  </si>
  <si>
    <t xml:space="preserve">2.09.3.2.02.02.006
</t>
  </si>
  <si>
    <t>Implementación del Programa de Alimentación Escolar PAE y condiciones de alimentación saludable Ibagué</t>
  </si>
  <si>
    <t>Fortalecimiento y dotación de las instituciones educativas para ofrecer ambientes pedagógicos de calidad dignos</t>
  </si>
  <si>
    <t>Diseñar e implementar la estrategia “Ibagué ciudad musical” para formar en valores, convivencia y civismo para el sector educativo.</t>
  </si>
  <si>
    <t>Ampliar la atención de educación inicial en los grados jardín y prejardin en 12 IE Oficiales</t>
  </si>
  <si>
    <t>Implementar el programa de cultura y educación ambiental en las IE Oficiales como mecanismo de fortalecimiento de los PRAES.</t>
  </si>
  <si>
    <t>Diseñar  e implementar la estrategia de Paz y convivencia escolar en las IE Oficiales (Arte, deporte, Cultura, CRESE )</t>
  </si>
  <si>
    <t>Estudiantes Beneficiados con el Plan territorial de lectura, escritura, oralidad en IE Oficiales</t>
  </si>
  <si>
    <t>DIRECTOR</t>
  </si>
  <si>
    <t>Promedio Naturales saber 11</t>
  </si>
  <si>
    <t>Promedio Ingles Saber 11</t>
  </si>
  <si>
    <t>Cobertura escolar bruta en básica secundaria</t>
  </si>
  <si>
    <t>Instituciones Educativas Oficiales Categoría Muy Superior Saber 11</t>
  </si>
  <si>
    <t>Cobertura escolar neta en transición</t>
  </si>
  <si>
    <t>Cobertura escolar neta en básica primaria</t>
  </si>
  <si>
    <t>Tasa de repitencia en básica secundaria</t>
  </si>
  <si>
    <t>Promedio Lectura Saber 11</t>
  </si>
  <si>
    <t>Promedio</t>
  </si>
  <si>
    <t>Porcentaje</t>
  </si>
  <si>
    <t>Numero</t>
  </si>
  <si>
    <t>NOMBRE: MARIA ISABEL PEÑA GARZON</t>
  </si>
  <si>
    <t>NOMBRE: DIANA ROCIO LOPEZ CHICA</t>
  </si>
  <si>
    <t>Implementar estrategias de permanencia y retención escolar  en las IE oficiales.</t>
  </si>
  <si>
    <t xml:space="preserve">Ofrecer un servicio educativo eficiente para la población con trayectorias educativas diversas e inclusiva en las I.E .oficiales de Ibagué.  </t>
  </si>
  <si>
    <t>Tasa de deserción en básica secundaria</t>
  </si>
  <si>
    <t>Apoyar a estudiantes para el ingreso a la educación terciaria</t>
  </si>
  <si>
    <t>Ejecutar el Plan de Bienestar para beneficiar el personal de IE Oficiales</t>
  </si>
  <si>
    <t>Prestar servicio de conectividad a IE Oficiales</t>
  </si>
  <si>
    <t>Garantizar el funcionamiento y operación de las 59 Instituciones Educativas Oficiales</t>
  </si>
  <si>
    <t>Dotar sedes de IE con mobiliario Escolar</t>
  </si>
  <si>
    <t>Cobertura escolar neta en básica secundaria</t>
  </si>
  <si>
    <t>Cobertura escolar bruta en básica media</t>
  </si>
  <si>
    <t>Cobertura escolar neta en básica media</t>
  </si>
  <si>
    <t>Tasa de repitencia en básica primaria</t>
  </si>
  <si>
    <t>GRUPO: Cobertura Educativa</t>
  </si>
  <si>
    <t>GRUPO: Administrativo y Financiero</t>
  </si>
  <si>
    <t>Mejorar y/o adecuar
infraestructura de
Instituciones Educativas
oficiales, para ofrecer
espacios dignos y amables</t>
  </si>
  <si>
    <t>Ejecutar obras complementarias para IEO.</t>
  </si>
  <si>
    <t>Cobertura global neta</t>
  </si>
  <si>
    <t>Cobertura global bruta</t>
  </si>
  <si>
    <t>Beneficiar a NNAJ con un Programa de Alimentación Escolar PAE que garantice el mejoramiento de la calidad de vida</t>
  </si>
  <si>
    <t>Tasa de deserción global</t>
  </si>
  <si>
    <t>Beneficiar a Instituciones Educativas oficiales con el Giro de recursos de gratuidad</t>
  </si>
  <si>
    <t>Numero de IE Beneficiadas con Gratuidad</t>
  </si>
  <si>
    <t>Numero de proyectos apoyados</t>
  </si>
  <si>
    <t>Garantizar el apoyo a proyectos artisticos en IE Oficiales</t>
  </si>
  <si>
    <t>Numero de Programa implementado</t>
  </si>
  <si>
    <t>Ejecución del programa de cultura y educación ambiental en IE Oficiales</t>
  </si>
  <si>
    <t>Brindar apoyo tecnico y profesional a la Direccion</t>
  </si>
  <si>
    <t>Numero de direcciones apoyadas</t>
  </si>
  <si>
    <t>Girar recursos de gratuidad a IE Oficiales</t>
  </si>
  <si>
    <t>Numero de IE con giro de recursos</t>
  </si>
  <si>
    <t>Ejecutar estrategia de subsidio de transporte escolar</t>
  </si>
  <si>
    <t>Numero de estrategia ejecutada</t>
  </si>
  <si>
    <t>Apoyar estudiantes con subsidios para educaciòn terciaria</t>
  </si>
  <si>
    <t>Numero de estudiantes apoyados</t>
  </si>
  <si>
    <t>Dotar  ambientes escolares de Instituciones Educativas Oficiales con Pupitres, Tableros, Sillas, escritoriios y demas enseres de tipo administrativo</t>
  </si>
  <si>
    <t>Gestionar el pago de nomina de la planta global de las IE oficiales</t>
  </si>
  <si>
    <t>Garantizar el pago de servicios publicos de las IE Oficiales</t>
  </si>
  <si>
    <t>Asegurar el apoyo de procesos (personal jurídico, técnico, financiero, consultoria, asesorías externas, comision) en la secretaria de educación e IE Oficiales</t>
  </si>
  <si>
    <t>Ejecución plan de bienestar</t>
  </si>
  <si>
    <t>Creaciòn de correos electronicos para el proceso deGestion Educativa</t>
  </si>
  <si>
    <t>Numero de plan Ejecutado</t>
  </si>
  <si>
    <t>Asegurar servicio de conectividad a Ie Oficiales</t>
  </si>
  <si>
    <t>Numero de IE con servicio de conectividad</t>
  </si>
  <si>
    <t xml:space="preserve">Número de Pagos de Nomina </t>
  </si>
  <si>
    <t>Número de Instituciones Educativas con pago de Servicios Publicos</t>
  </si>
  <si>
    <t>Número de Instituciones Educativas Apoyadas</t>
  </si>
  <si>
    <t>Número de Procesos Adminsitrativos Apoyados</t>
  </si>
  <si>
    <t>Numero de procesos con correos electronicos</t>
  </si>
  <si>
    <t>Número de Instituciones Educativas Dotadas</t>
  </si>
  <si>
    <t>Girar recursos para Obras de mantenimiento en Instituciones Educativas Oficiales</t>
  </si>
  <si>
    <t>Número de giro de recursos para mantenimiento</t>
  </si>
  <si>
    <t>Número de Raciones Entregadas</t>
  </si>
  <si>
    <t>Número de Instituciones Educativas Visitadas</t>
  </si>
  <si>
    <t>META DE RESULTADO  No.  Aumentar Promedio Naturales saber 11</t>
  </si>
  <si>
    <t>META DE RESULTADO  No. Aumentar Promedio Ingles Saber 11</t>
  </si>
  <si>
    <t>META DE RESULTADO  No.  Aumentar Cobertura escolar bruta en básica secundaria</t>
  </si>
  <si>
    <t>META DE RESULTADO  No. Aumentar Numero de IE Oficiales Categoría Muy Superior Saber 11</t>
  </si>
  <si>
    <t>META DE RESULTADO  No. Aumentar Cobertura escolar neta en transición</t>
  </si>
  <si>
    <t>META DE RESULTADO  No. Aumentar Cobertura escolar neta en básica primaria</t>
  </si>
  <si>
    <t>META DE RESULTADO  No. Disminuir Tasa de repitencia en básica secundaria</t>
  </si>
  <si>
    <t>META DE RESULTADO  No. Aumentar Promedio Lectura Saber 11</t>
  </si>
  <si>
    <t>META DE RESULTADO  No. Disminuir Tasa de deserción en básica primaria</t>
  </si>
  <si>
    <t>META DE RESULTADO  No. Disminuir Tasa de deserción en básica secundaria</t>
  </si>
  <si>
    <t>META DE RESULTADO  No. Aumentar Tasa cobertura educación superior</t>
  </si>
  <si>
    <t>META DE RESULTADO  No.  Aumentar Cobertura escolar neta en básica secundaria</t>
  </si>
  <si>
    <t>META DE RESULTADO  No. Aumentar Cobertura escolar bruta en básica media</t>
  </si>
  <si>
    <t>META DE RESULTADO  No. Aumentar Cobertura escolar neta en básica media</t>
  </si>
  <si>
    <t>META DE RESULTADO  No. Disminuir Tasa de repitencia en básica primaria</t>
  </si>
  <si>
    <t>META DE RESULTADO  No. Aumentar Cobertura global bruta</t>
  </si>
  <si>
    <t>META DE RESULTADO  No.  Disminuir Tasa de deserción global</t>
  </si>
  <si>
    <t>FECHA DE  SEGUIMIENTO: Enero 15 2025</t>
  </si>
  <si>
    <t>OBSERVACIONES: Meta de resultado se calcula por el MEN en la vigencia 2025</t>
  </si>
  <si>
    <t>Entregar raciones de complemento alimentario a estudiantes</t>
  </si>
  <si>
    <t>Realizar visitas de seguimiento al Programa PAE en Instituciones Educativas Oficiales</t>
  </si>
  <si>
    <t>Apoyar del proceso de seguimiento a las Obras de construcción y mantenimiento de Instituciones educativas oficiales.</t>
  </si>
  <si>
    <t>Construir Obras complementarias  en  Instituciones Educativas Oficiales FFIE</t>
  </si>
  <si>
    <t>Número de procesos apoyados</t>
  </si>
  <si>
    <t>Numero de IEO con obras complementarias</t>
  </si>
  <si>
    <t>Apoyar el proceso de atención a poblacion con trayectorias educativas diveras</t>
  </si>
  <si>
    <t>Numero de procesos apoyados</t>
  </si>
  <si>
    <t xml:space="preserve">Gestionar el pago de Arriendo para  instalaciones de IEO  </t>
  </si>
  <si>
    <t>Número de Instituciones Educativas Oficiales con Arriendos pagados</t>
  </si>
  <si>
    <t>Apoyar el Servicio de vigilancia , aseo  para las IE Oficiales</t>
  </si>
  <si>
    <t>Apoyo de procesos de dotación tecnologica en IE Oficiales</t>
  </si>
  <si>
    <t>Número de proyectos de dotación apoyados</t>
  </si>
  <si>
    <t>Apoyo de estrategia para fortalecer competencias tipo pruebas saber</t>
  </si>
  <si>
    <t>Numero de estrategias apoyadas</t>
  </si>
  <si>
    <t>Proceso de dotación de kit y software ciencias naturales</t>
  </si>
  <si>
    <t>Numero de procesos desarrollados</t>
  </si>
  <si>
    <t>Numero de IEO con software implementado</t>
  </si>
  <si>
    <t>Implementar Software educativo de matematicas en IEO</t>
  </si>
  <si>
    <t>Dotar IEO con material didactico para la primera infancia</t>
  </si>
  <si>
    <t>Numero de IEO Dotadas con material</t>
  </si>
  <si>
    <t>Apoyar el proceso de formación complementaria en la IE Normal Superior</t>
  </si>
  <si>
    <t xml:space="preserve"> Dotacion De Material Didactico Para El Fortalecimiento De La Competencia Lectora </t>
  </si>
  <si>
    <t xml:space="preserve">Numero de dotación de material </t>
  </si>
  <si>
    <t>Implementacion estrategia CRESE en IE Oficiales</t>
  </si>
  <si>
    <t>Numero de estrategia implemenyada</t>
  </si>
  <si>
    <t>Beneficiar docentes del programa " Formando los Formadores"</t>
  </si>
  <si>
    <t>Apoyo tecnico al proceso de Calidad Educativa</t>
  </si>
  <si>
    <r>
      <rPr>
        <b/>
        <sz val="11"/>
        <rFont val="Arial"/>
        <family val="2"/>
      </rPr>
      <t>PROCESO:</t>
    </r>
    <r>
      <rPr>
        <sz val="11"/>
        <rFont val="Arial"/>
        <family val="2"/>
      </rPr>
      <t xml:space="preserve"> PLANEACION ESTRATEGICA Y TERRITORIAL</t>
    </r>
  </si>
  <si>
    <r>
      <t xml:space="preserve">Codigo: </t>
    </r>
    <r>
      <rPr>
        <sz val="11"/>
        <rFont val="Arial"/>
        <family val="2"/>
      </rPr>
      <t>FOR-08-PRO-PET-01</t>
    </r>
  </si>
  <si>
    <r>
      <t>Version:</t>
    </r>
    <r>
      <rPr>
        <sz val="11"/>
        <rFont val="Arial"/>
        <family val="2"/>
      </rPr>
      <t xml:space="preserve"> 01</t>
    </r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</si>
  <si>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DE ACCION</t>
    </r>
  </si>
  <si>
    <r>
      <t xml:space="preserve">Fecha: </t>
    </r>
    <r>
      <rPr>
        <sz val="11"/>
        <rFont val="Arial"/>
        <family val="2"/>
      </rPr>
      <t>31/08/2017</t>
    </r>
  </si>
  <si>
    <r>
      <t xml:space="preserve">Pagina: </t>
    </r>
    <r>
      <rPr>
        <sz val="11"/>
        <rFont val="Arial"/>
        <family val="2"/>
      </rPr>
      <t>1 de  1</t>
    </r>
  </si>
  <si>
    <r>
      <t xml:space="preserve">FISICO
</t>
    </r>
    <r>
      <rPr>
        <b/>
        <u/>
        <sz val="11"/>
        <rFont val="Arial"/>
        <family val="2"/>
      </rPr>
      <t xml:space="preserve">PROG  </t>
    </r>
    <r>
      <rPr>
        <b/>
        <sz val="11"/>
        <rFont val="Arial"/>
        <family val="2"/>
      </rPr>
      <t xml:space="preserve">
EJEC</t>
    </r>
  </si>
  <si>
    <r>
      <rPr>
        <b/>
        <sz val="11"/>
        <rFont val="Arial"/>
        <family val="2"/>
      </rPr>
      <t>FINANCIERO</t>
    </r>
    <r>
      <rPr>
        <b/>
        <u/>
        <sz val="11"/>
        <rFont val="Arial"/>
        <family val="2"/>
      </rPr>
      <t xml:space="preserve">
PROG  
OBLIGADO</t>
    </r>
  </si>
  <si>
    <r>
      <rPr>
        <sz val="11"/>
        <rFont val="Arial"/>
        <family val="2"/>
      </rPr>
      <t>Tasa de deserción en básica primaria</t>
    </r>
    <r>
      <rPr>
        <b/>
        <sz val="11"/>
        <rFont val="Arial"/>
        <family val="2"/>
      </rPr>
      <t xml:space="preserve">
</t>
    </r>
  </si>
  <si>
    <r>
      <rPr>
        <sz val="11"/>
        <rFont val="Arial"/>
        <family val="2"/>
      </rPr>
      <t>Tasa cobertura educación superior</t>
    </r>
    <r>
      <rPr>
        <b/>
        <sz val="11"/>
        <rFont val="Arial"/>
        <family val="2"/>
      </rPr>
      <t xml:space="preserve">
</t>
    </r>
  </si>
  <si>
    <r>
      <t xml:space="preserve">META DE RESULTADO  No.  </t>
    </r>
    <r>
      <rPr>
        <sz val="11"/>
        <rFont val="Arial"/>
        <family val="2"/>
      </rPr>
      <t xml:space="preserve">Aumentar </t>
    </r>
    <r>
      <rPr>
        <b/>
        <sz val="11"/>
        <rFont val="Arial"/>
        <family val="2"/>
      </rPr>
      <t>Cobertura global neta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</si>
</sst>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 &quot;$&quot;\ * #,##0.00_ ;_ &quot;$&quot;\ * \-#,##0.00_ ;_ &quot;$&quot;\ * &quot;-&quot;??_ ;_ @_ "/>
    <numFmt numFmtId="169" formatCode="&quot;$&quot;\ #,##0"/>
    <numFmt numFmtId="170" formatCode="0.0%"/>
    <numFmt numFmtId="171" formatCode="#,##0.0_);\(#,##0.0\)"/>
    <numFmt numFmtId="172" formatCode="_ &quot;$&quot;\ * #,##0_ ;_ &quot;$&quot;\ * \-#,##0_ ;_ &quot;$&quot;\ * &quot;-&quot;??_ ;_ @_ "/>
    <numFmt numFmtId="173" formatCode="_ * #,##0.00_ ;_ * \-#,##0.00_ ;_ * &quot;-&quot;??_ ;_ @_ "/>
    <numFmt numFmtId="174" formatCode="_-* #,##0_-;\-* #,##0_-;_-* &quot;-&quot;??_-;_-@_-"/>
    <numFmt numFmtId="176" formatCode="\$#,##0_-"/>
    <numFmt numFmtId="177" formatCode="_-[$$-240A]\ * #,##0_-;\-[$$-240A]\ * #,##0_-;_-[$$-240A]\ * &quot;-&quot;??_-;_-@_-"/>
    <numFmt numFmtId="178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3">
    <xf numFmtId="0" fontId="0" fillId="0" borderId="0" xfId="0"/>
    <xf numFmtId="0" fontId="12" fillId="0" borderId="21" xfId="1" applyFont="1" applyBorder="1" applyAlignment="1">
      <alignment horizontal="center" vertical="center"/>
    </xf>
    <xf numFmtId="1" fontId="12" fillId="0" borderId="21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0" fontId="11" fillId="0" borderId="0" xfId="1" applyFont="1"/>
    <xf numFmtId="0" fontId="12" fillId="0" borderId="1" xfId="1" applyFont="1" applyBorder="1"/>
    <xf numFmtId="17" fontId="12" fillId="0" borderId="1" xfId="1" applyNumberFormat="1" applyFont="1" applyBorder="1"/>
    <xf numFmtId="2" fontId="12" fillId="0" borderId="1" xfId="1" applyNumberFormat="1" applyFont="1" applyBorder="1" applyAlignment="1">
      <alignment horizontal="center" vertical="center"/>
    </xf>
    <xf numFmtId="10" fontId="11" fillId="0" borderId="1" xfId="2" applyNumberFormat="1" applyFont="1" applyBorder="1"/>
    <xf numFmtId="0" fontId="11" fillId="0" borderId="8" xfId="1" applyFont="1" applyBorder="1"/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 wrapText="1"/>
    </xf>
    <xf numFmtId="2" fontId="11" fillId="0" borderId="0" xfId="1" applyNumberFormat="1" applyFont="1"/>
    <xf numFmtId="168" fontId="11" fillId="0" borderId="0" xfId="3" applyFont="1" applyBorder="1"/>
    <xf numFmtId="167" fontId="11" fillId="0" borderId="0" xfId="1" applyNumberFormat="1" applyFont="1"/>
    <xf numFmtId="3" fontId="11" fillId="2" borderId="1" xfId="1" applyNumberFormat="1" applyFont="1" applyFill="1" applyBorder="1" applyAlignment="1">
      <alignment horizontal="center" vertical="center"/>
    </xf>
    <xf numFmtId="169" fontId="11" fillId="2" borderId="1" xfId="1" applyNumberFormat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172" fontId="11" fillId="2" borderId="1" xfId="3" applyNumberFormat="1" applyFont="1" applyFill="1" applyBorder="1" applyAlignment="1">
      <alignment horizontal="center" vertical="center"/>
    </xf>
    <xf numFmtId="0" fontId="11" fillId="0" borderId="0" xfId="1" applyFont="1" applyAlignment="1">
      <alignment wrapText="1"/>
    </xf>
    <xf numFmtId="0" fontId="12" fillId="0" borderId="1" xfId="1" applyFont="1" applyBorder="1" applyAlignment="1">
      <alignment horizontal="center" vertical="center"/>
    </xf>
    <xf numFmtId="178" fontId="12" fillId="0" borderId="1" xfId="8" applyNumberFormat="1" applyFont="1" applyBorder="1" applyAlignment="1" applyProtection="1">
      <alignment vertical="center"/>
    </xf>
    <xf numFmtId="178" fontId="11" fillId="0" borderId="1" xfId="8" applyNumberFormat="1" applyFont="1" applyBorder="1" applyAlignment="1" applyProtection="1">
      <alignment vertical="center"/>
    </xf>
    <xf numFmtId="178" fontId="11" fillId="0" borderId="1" xfId="8" applyNumberFormat="1" applyFont="1" applyBorder="1" applyAlignment="1">
      <alignment vertical="center"/>
    </xf>
    <xf numFmtId="14" fontId="11" fillId="0" borderId="1" xfId="1" applyNumberFormat="1" applyFont="1" applyBorder="1" applyAlignment="1">
      <alignment horizontal="center" vertical="center"/>
    </xf>
    <xf numFmtId="178" fontId="13" fillId="0" borderId="19" xfId="8" applyNumberFormat="1" applyFont="1" applyBorder="1"/>
    <xf numFmtId="178" fontId="13" fillId="0" borderId="23" xfId="8" applyNumberFormat="1" applyFont="1" applyBorder="1"/>
    <xf numFmtId="178" fontId="13" fillId="0" borderId="20" xfId="8" applyNumberFormat="1" applyFont="1" applyBorder="1"/>
    <xf numFmtId="178" fontId="13" fillId="0" borderId="21" xfId="8" applyNumberFormat="1" applyFont="1" applyBorder="1"/>
    <xf numFmtId="178" fontId="11" fillId="0" borderId="24" xfId="8" applyNumberFormat="1" applyFont="1" applyBorder="1" applyAlignment="1">
      <alignment vertical="center"/>
    </xf>
    <xf numFmtId="178" fontId="11" fillId="0" borderId="21" xfId="8" applyNumberFormat="1" applyFont="1" applyBorder="1" applyAlignment="1" applyProtection="1">
      <alignment vertical="center"/>
    </xf>
    <xf numFmtId="178" fontId="11" fillId="0" borderId="21" xfId="8" applyNumberFormat="1" applyFont="1" applyBorder="1" applyAlignment="1">
      <alignment vertical="center"/>
    </xf>
    <xf numFmtId="178" fontId="13" fillId="0" borderId="18" xfId="8" applyNumberFormat="1" applyFont="1" applyBorder="1"/>
    <xf numFmtId="168" fontId="11" fillId="0" borderId="0" xfId="1" applyNumberFormat="1" applyFont="1"/>
    <xf numFmtId="178" fontId="13" fillId="0" borderId="17" xfId="8" applyNumberFormat="1" applyFont="1" applyBorder="1"/>
    <xf numFmtId="178" fontId="13" fillId="0" borderId="16" xfId="8" applyNumberFormat="1" applyFont="1" applyBorder="1"/>
    <xf numFmtId="166" fontId="11" fillId="0" borderId="1" xfId="7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vertical="center"/>
    </xf>
    <xf numFmtId="0" fontId="11" fillId="0" borderId="9" xfId="1" applyFont="1" applyBorder="1"/>
    <xf numFmtId="166" fontId="11" fillId="0" borderId="0" xfId="1" applyNumberFormat="1" applyFont="1" applyAlignment="1">
      <alignment horizontal="left" vertical="center"/>
    </xf>
    <xf numFmtId="171" fontId="11" fillId="0" borderId="0" xfId="1" applyNumberFormat="1" applyFont="1"/>
    <xf numFmtId="0" fontId="12" fillId="0" borderId="1" xfId="1" applyFont="1" applyBorder="1" applyAlignment="1">
      <alignment horizontal="left" vertical="center"/>
    </xf>
    <xf numFmtId="10" fontId="11" fillId="0" borderId="0" xfId="2" applyNumberFormat="1" applyFont="1"/>
    <xf numFmtId="0" fontId="12" fillId="0" borderId="0" xfId="1" applyFont="1"/>
    <xf numFmtId="2" fontId="12" fillId="0" borderId="0" xfId="1" applyNumberFormat="1" applyFont="1" applyAlignment="1">
      <alignment vertical="center"/>
    </xf>
    <xf numFmtId="2" fontId="12" fillId="0" borderId="0" xfId="1" applyNumberFormat="1" applyFont="1" applyAlignment="1">
      <alignment horizontal="center" vertical="center" wrapText="1"/>
    </xf>
    <xf numFmtId="2" fontId="12" fillId="0" borderId="0" xfId="1" applyNumberFormat="1" applyFont="1" applyAlignment="1">
      <alignment horizontal="center" vertical="center"/>
    </xf>
    <xf numFmtId="2" fontId="11" fillId="0" borderId="0" xfId="1" applyNumberFormat="1" applyFont="1" applyAlignment="1">
      <alignment vertical="center" wrapText="1"/>
    </xf>
    <xf numFmtId="168" fontId="11" fillId="0" borderId="0" xfId="3" applyFont="1" applyBorder="1" applyAlignment="1" applyProtection="1">
      <alignment vertical="center"/>
    </xf>
    <xf numFmtId="2" fontId="11" fillId="0" borderId="0" xfId="1" applyNumberFormat="1" applyFont="1" applyAlignment="1">
      <alignment vertical="center"/>
    </xf>
    <xf numFmtId="2" fontId="11" fillId="0" borderId="0" xfId="1" applyNumberFormat="1" applyFont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2" fillId="2" borderId="1" xfId="1" applyFont="1" applyFill="1" applyBorder="1" applyAlignment="1">
      <alignment horizontal="center" vertical="center"/>
    </xf>
    <xf numFmtId="10" fontId="12" fillId="2" borderId="1" xfId="2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68" fontId="11" fillId="0" borderId="0" xfId="3" applyFont="1" applyFill="1" applyBorder="1" applyAlignment="1" applyProtection="1">
      <alignment vertical="center"/>
    </xf>
    <xf numFmtId="2" fontId="11" fillId="0" borderId="0" xfId="1" applyNumberFormat="1" applyFont="1" applyAlignment="1">
      <alignment horizontal="left" vertical="top" wrapText="1"/>
    </xf>
    <xf numFmtId="1" fontId="11" fillId="0" borderId="1" xfId="1" applyNumberFormat="1" applyFont="1" applyBorder="1" applyAlignment="1">
      <alignment horizontal="center" vertical="center" wrapText="1"/>
    </xf>
    <xf numFmtId="174" fontId="13" fillId="0" borderId="18" xfId="0" applyNumberFormat="1" applyFont="1" applyBorder="1"/>
    <xf numFmtId="178" fontId="11" fillId="0" borderId="0" xfId="8" applyNumberFormat="1" applyFont="1"/>
    <xf numFmtId="2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66" fontId="12" fillId="0" borderId="1" xfId="7" applyFont="1" applyBorder="1" applyAlignment="1" applyProtection="1">
      <alignment vertical="center"/>
    </xf>
    <xf numFmtId="39" fontId="11" fillId="0" borderId="1" xfId="1" applyNumberFormat="1" applyFont="1" applyBorder="1" applyAlignment="1">
      <alignment vertical="center"/>
    </xf>
    <xf numFmtId="174" fontId="12" fillId="0" borderId="1" xfId="4" applyNumberFormat="1" applyFont="1" applyBorder="1" applyAlignment="1" applyProtection="1">
      <alignment vertical="center"/>
    </xf>
    <xf numFmtId="176" fontId="13" fillId="0" borderId="19" xfId="0" applyNumberFormat="1" applyFont="1" applyBorder="1"/>
    <xf numFmtId="176" fontId="13" fillId="0" borderId="20" xfId="0" applyNumberFormat="1" applyFont="1" applyBorder="1"/>
    <xf numFmtId="10" fontId="11" fillId="0" borderId="0" xfId="2" applyNumberFormat="1" applyFont="1" applyBorder="1" applyProtection="1"/>
    <xf numFmtId="39" fontId="11" fillId="0" borderId="0" xfId="1" applyNumberFormat="1" applyFont="1"/>
    <xf numFmtId="39" fontId="11" fillId="0" borderId="8" xfId="1" applyNumberFormat="1" applyFont="1" applyBorder="1"/>
    <xf numFmtId="171" fontId="12" fillId="0" borderId="1" xfId="1" applyNumberFormat="1" applyFont="1" applyBorder="1" applyAlignment="1">
      <alignment vertical="top" wrapText="1"/>
    </xf>
    <xf numFmtId="37" fontId="12" fillId="0" borderId="1" xfId="1" applyNumberFormat="1" applyFont="1" applyBorder="1" applyAlignment="1">
      <alignment horizontal="left" vertical="top"/>
    </xf>
    <xf numFmtId="171" fontId="12" fillId="0" borderId="1" xfId="1" applyNumberFormat="1" applyFont="1" applyBorder="1" applyAlignment="1">
      <alignment horizontal="left" vertical="top"/>
    </xf>
    <xf numFmtId="9" fontId="12" fillId="0" borderId="1" xfId="5" applyFont="1" applyBorder="1" applyAlignment="1" applyProtection="1">
      <alignment horizontal="left" vertical="top"/>
    </xf>
    <xf numFmtId="10" fontId="11" fillId="0" borderId="0" xfId="2" applyNumberFormat="1" applyFont="1" applyBorder="1"/>
    <xf numFmtId="0" fontId="13" fillId="0" borderId="0" xfId="0" applyFont="1"/>
    <xf numFmtId="178" fontId="11" fillId="0" borderId="1" xfId="8" applyNumberFormat="1" applyFont="1" applyBorder="1" applyAlignment="1" applyProtection="1">
      <alignment horizontal="left" vertical="top"/>
    </xf>
    <xf numFmtId="178" fontId="11" fillId="0" borderId="1" xfId="8" applyNumberFormat="1" applyFont="1" applyBorder="1" applyAlignment="1">
      <alignment horizontal="left" vertical="top"/>
    </xf>
    <xf numFmtId="178" fontId="13" fillId="0" borderId="21" xfId="8" applyNumberFormat="1" applyFont="1" applyBorder="1" applyAlignment="1">
      <alignment horizontal="left" vertical="top"/>
    </xf>
    <xf numFmtId="178" fontId="13" fillId="0" borderId="20" xfId="8" applyNumberFormat="1" applyFont="1" applyBorder="1" applyAlignment="1">
      <alignment horizontal="left" vertical="top"/>
    </xf>
    <xf numFmtId="178" fontId="13" fillId="0" borderId="19" xfId="8" applyNumberFormat="1" applyFont="1" applyBorder="1" applyAlignment="1">
      <alignment horizontal="left" vertical="top"/>
    </xf>
    <xf numFmtId="178" fontId="13" fillId="0" borderId="23" xfId="8" applyNumberFormat="1" applyFont="1" applyBorder="1" applyAlignment="1">
      <alignment horizontal="left" vertical="top"/>
    </xf>
    <xf numFmtId="178" fontId="11" fillId="0" borderId="1" xfId="8" applyNumberFormat="1" applyFont="1" applyBorder="1" applyAlignment="1">
      <alignment horizontal="left" vertical="top" wrapText="1"/>
    </xf>
    <xf numFmtId="172" fontId="11" fillId="0" borderId="0" xfId="1" applyNumberFormat="1" applyFont="1" applyAlignment="1">
      <alignment horizontal="left" vertical="center"/>
    </xf>
    <xf numFmtId="174" fontId="11" fillId="0" borderId="0" xfId="6" applyNumberFormat="1" applyFont="1"/>
    <xf numFmtId="10" fontId="12" fillId="0" borderId="1" xfId="5" applyNumberFormat="1" applyFont="1" applyBorder="1" applyAlignment="1" applyProtection="1">
      <alignment horizontal="left" vertical="top"/>
    </xf>
    <xf numFmtId="170" fontId="12" fillId="0" borderId="1" xfId="5" applyNumberFormat="1" applyFont="1" applyBorder="1" applyAlignment="1" applyProtection="1">
      <alignment horizontal="left" vertical="top"/>
    </xf>
    <xf numFmtId="177" fontId="12" fillId="0" borderId="1" xfId="4" applyNumberFormat="1" applyFont="1" applyBorder="1" applyAlignment="1" applyProtection="1">
      <alignment vertical="center"/>
    </xf>
    <xf numFmtId="177" fontId="13" fillId="0" borderId="19" xfId="6" applyNumberFormat="1" applyFont="1" applyBorder="1" applyAlignment="1">
      <alignment vertical="center"/>
    </xf>
    <xf numFmtId="2" fontId="11" fillId="0" borderId="1" xfId="2" applyNumberFormat="1" applyFont="1" applyBorder="1" applyAlignment="1" applyProtection="1">
      <alignment vertical="center"/>
    </xf>
    <xf numFmtId="177" fontId="13" fillId="0" borderId="21" xfId="6" applyNumberFormat="1" applyFont="1" applyBorder="1" applyAlignment="1">
      <alignment vertical="center"/>
    </xf>
    <xf numFmtId="177" fontId="11" fillId="0" borderId="1" xfId="6" applyNumberFormat="1" applyFont="1" applyBorder="1" applyAlignment="1">
      <alignment horizontal="center" vertical="center" wrapText="1"/>
    </xf>
    <xf numFmtId="172" fontId="11" fillId="0" borderId="1" xfId="3" applyNumberFormat="1" applyFont="1" applyBorder="1" applyAlignment="1">
      <alignment horizontal="center" vertical="center" wrapText="1"/>
    </xf>
    <xf numFmtId="177" fontId="11" fillId="0" borderId="1" xfId="6" applyNumberFormat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2" fillId="2" borderId="22" xfId="1" applyFont="1" applyFill="1" applyBorder="1" applyAlignment="1">
      <alignment horizontal="center" vertical="center"/>
    </xf>
    <xf numFmtId="10" fontId="12" fillId="2" borderId="22" xfId="2" applyNumberFormat="1" applyFont="1" applyFill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wrapText="1"/>
    </xf>
    <xf numFmtId="178" fontId="11" fillId="0" borderId="21" xfId="8" applyNumberFormat="1" applyFont="1" applyBorder="1" applyAlignment="1" applyProtection="1">
      <alignment horizontal="left" vertical="center"/>
    </xf>
    <xf numFmtId="178" fontId="13" fillId="0" borderId="21" xfId="8" applyNumberFormat="1" applyFont="1" applyBorder="1" applyAlignment="1">
      <alignment horizontal="left" vertical="center"/>
    </xf>
    <xf numFmtId="178" fontId="11" fillId="0" borderId="21" xfId="8" applyNumberFormat="1" applyFont="1" applyBorder="1" applyAlignment="1">
      <alignment horizontal="left" vertical="center"/>
    </xf>
    <xf numFmtId="14" fontId="11" fillId="0" borderId="21" xfId="1" applyNumberFormat="1" applyFont="1" applyBorder="1" applyAlignment="1">
      <alignment horizontal="center" vertical="center"/>
    </xf>
    <xf numFmtId="178" fontId="12" fillId="0" borderId="21" xfId="8" applyNumberFormat="1" applyFont="1" applyBorder="1" applyAlignment="1" applyProtection="1">
      <alignment horizontal="left" vertical="center"/>
    </xf>
    <xf numFmtId="178" fontId="11" fillId="0" borderId="1" xfId="8" applyNumberFormat="1" applyFont="1" applyBorder="1" applyAlignment="1">
      <alignment horizontal="center" vertical="center" wrapText="1"/>
    </xf>
    <xf numFmtId="174" fontId="13" fillId="0" borderId="0" xfId="6" applyNumberFormat="1" applyFont="1"/>
    <xf numFmtId="178" fontId="12" fillId="0" borderId="1" xfId="8" applyNumberFormat="1" applyFont="1" applyBorder="1" applyAlignment="1" applyProtection="1">
      <alignment horizontal="left" vertical="center"/>
    </xf>
    <xf numFmtId="178" fontId="13" fillId="0" borderId="19" xfId="8" applyNumberFormat="1" applyFont="1" applyBorder="1" applyAlignment="1">
      <alignment horizontal="left" vertical="center"/>
    </xf>
    <xf numFmtId="178" fontId="13" fillId="0" borderId="23" xfId="8" applyNumberFormat="1" applyFont="1" applyBorder="1" applyAlignment="1">
      <alignment horizontal="left" vertical="center"/>
    </xf>
    <xf numFmtId="178" fontId="11" fillId="0" borderId="1" xfId="8" applyNumberFormat="1" applyFont="1" applyBorder="1" applyAlignment="1" applyProtection="1">
      <alignment horizontal="left" vertical="center"/>
    </xf>
    <xf numFmtId="178" fontId="11" fillId="0" borderId="1" xfId="8" applyNumberFormat="1" applyFont="1" applyBorder="1" applyAlignment="1">
      <alignment horizontal="left" vertical="center"/>
    </xf>
    <xf numFmtId="178" fontId="13" fillId="0" borderId="20" xfId="8" applyNumberFormat="1" applyFont="1" applyBorder="1" applyAlignment="1">
      <alignment horizontal="left" vertical="center"/>
    </xf>
    <xf numFmtId="178" fontId="13" fillId="0" borderId="18" xfId="8" applyNumberFormat="1" applyFont="1" applyBorder="1" applyAlignment="1">
      <alignment horizontal="left" vertical="center"/>
    </xf>
    <xf numFmtId="178" fontId="11" fillId="0" borderId="1" xfId="8" applyNumberFormat="1" applyFont="1" applyBorder="1" applyAlignment="1">
      <alignment horizontal="left" vertical="center" wrapText="1"/>
    </xf>
    <xf numFmtId="10" fontId="11" fillId="0" borderId="1" xfId="2" applyNumberFormat="1" applyFont="1" applyBorder="1" applyAlignment="1">
      <alignment vertical="center"/>
    </xf>
    <xf numFmtId="0" fontId="12" fillId="0" borderId="1" xfId="1" applyFont="1" applyBorder="1" applyAlignment="1">
      <alignment horizontal="left" vertical="top"/>
    </xf>
    <xf numFmtId="178" fontId="12" fillId="0" borderId="1" xfId="8" applyNumberFormat="1" applyFont="1" applyFill="1" applyBorder="1" applyAlignment="1" applyProtection="1">
      <alignment vertical="center"/>
    </xf>
    <xf numFmtId="0" fontId="11" fillId="0" borderId="22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3" fontId="13" fillId="0" borderId="21" xfId="0" applyNumberFormat="1" applyFont="1" applyBorder="1" applyAlignment="1">
      <alignment vertical="center" wrapText="1"/>
    </xf>
    <xf numFmtId="0" fontId="11" fillId="0" borderId="21" xfId="1" applyFont="1" applyBorder="1" applyAlignment="1">
      <alignment vertical="center" wrapText="1"/>
    </xf>
    <xf numFmtId="0" fontId="11" fillId="0" borderId="21" xfId="1" applyFont="1" applyBorder="1" applyAlignment="1">
      <alignment horizontal="left" vertical="center"/>
    </xf>
    <xf numFmtId="0" fontId="11" fillId="0" borderId="21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center" wrapText="1"/>
    </xf>
    <xf numFmtId="170" fontId="12" fillId="0" borderId="1" xfId="1" applyNumberFormat="1" applyFont="1" applyBorder="1" applyAlignment="1">
      <alignment horizontal="left" vertical="top"/>
    </xf>
    <xf numFmtId="0" fontId="12" fillId="0" borderId="7" xfId="1" applyFont="1" applyBorder="1" applyAlignment="1">
      <alignment horizontal="left" vertical="top"/>
    </xf>
    <xf numFmtId="0" fontId="12" fillId="0" borderId="5" xfId="1" applyFont="1" applyBorder="1" applyAlignment="1">
      <alignment horizontal="left" vertical="top"/>
    </xf>
    <xf numFmtId="0" fontId="12" fillId="0" borderId="4" xfId="1" applyFont="1" applyBorder="1" applyAlignment="1">
      <alignment horizontal="left" vertical="top"/>
    </xf>
    <xf numFmtId="0" fontId="12" fillId="0" borderId="2" xfId="1" applyFont="1" applyBorder="1" applyAlignment="1">
      <alignment horizontal="left" vertical="top"/>
    </xf>
    <xf numFmtId="0" fontId="12" fillId="0" borderId="6" xfId="1" applyFont="1" applyBorder="1" applyAlignment="1">
      <alignment horizontal="left" vertical="top"/>
    </xf>
    <xf numFmtId="0" fontId="12" fillId="0" borderId="3" xfId="1" applyFont="1" applyBorder="1" applyAlignment="1">
      <alignment horizontal="left" vertical="top"/>
    </xf>
    <xf numFmtId="0" fontId="12" fillId="0" borderId="1" xfId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top"/>
    </xf>
    <xf numFmtId="0" fontId="12" fillId="0" borderId="0" xfId="1" applyFont="1" applyAlignment="1">
      <alignment horizontal="left" vertical="top"/>
    </xf>
    <xf numFmtId="0" fontId="12" fillId="0" borderId="8" xfId="1" applyFont="1" applyBorder="1" applyAlignment="1">
      <alignment horizontal="left" vertical="top"/>
    </xf>
    <xf numFmtId="0" fontId="12" fillId="0" borderId="1" xfId="1" applyFont="1" applyBorder="1" applyAlignment="1">
      <alignment horizontal="left" vertical="top"/>
    </xf>
    <xf numFmtId="0" fontId="12" fillId="0" borderId="7" xfId="1" applyFont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12" fillId="0" borderId="3" xfId="1" applyFont="1" applyBorder="1" applyAlignment="1">
      <alignment horizontal="left" vertical="top" wrapText="1"/>
    </xf>
    <xf numFmtId="0" fontId="12" fillId="0" borderId="2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9" fontId="11" fillId="0" borderId="1" xfId="5" applyFont="1" applyBorder="1" applyAlignment="1" applyProtection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wrapText="1"/>
    </xf>
    <xf numFmtId="9" fontId="11" fillId="0" borderId="1" xfId="5" applyFont="1" applyBorder="1" applyAlignment="1">
      <alignment horizontal="center" vertical="center"/>
    </xf>
    <xf numFmtId="171" fontId="12" fillId="0" borderId="1" xfId="1" applyNumberFormat="1" applyFont="1" applyBorder="1" applyAlignment="1">
      <alignment horizontal="left" vertical="center"/>
    </xf>
    <xf numFmtId="171" fontId="12" fillId="0" borderId="1" xfId="1" applyNumberFormat="1" applyFont="1" applyBorder="1" applyAlignment="1">
      <alignment horizontal="center" vertical="top"/>
    </xf>
    <xf numFmtId="2" fontId="12" fillId="0" borderId="11" xfId="1" applyNumberFormat="1" applyFont="1" applyBorder="1" applyAlignment="1">
      <alignment horizontal="left" vertical="center"/>
    </xf>
    <xf numFmtId="2" fontId="12" fillId="0" borderId="1" xfId="1" applyNumberFormat="1" applyFont="1" applyBorder="1" applyAlignment="1">
      <alignment horizontal="left" vertical="center"/>
    </xf>
    <xf numFmtId="0" fontId="11" fillId="0" borderId="1" xfId="1" applyFont="1" applyBorder="1" applyAlignment="1">
      <alignment horizontal="center"/>
    </xf>
    <xf numFmtId="0" fontId="12" fillId="0" borderId="13" xfId="1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5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1" fillId="0" borderId="14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/>
    </xf>
    <xf numFmtId="0" fontId="12" fillId="0" borderId="12" xfId="1" applyFont="1" applyBorder="1" applyAlignment="1">
      <alignment horizontal="left"/>
    </xf>
    <xf numFmtId="0" fontId="12" fillId="0" borderId="11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12" fillId="0" borderId="13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2" fontId="12" fillId="0" borderId="13" xfId="1" applyNumberFormat="1" applyFont="1" applyBorder="1" applyAlignment="1">
      <alignment horizontal="center" vertical="center" wrapText="1"/>
    </xf>
    <xf numFmtId="2" fontId="12" fillId="0" borderId="12" xfId="1" applyNumberFormat="1" applyFont="1" applyBorder="1" applyAlignment="1">
      <alignment horizontal="center" vertical="center" wrapText="1"/>
    </xf>
    <xf numFmtId="2" fontId="12" fillId="0" borderId="11" xfId="1" applyNumberFormat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left" vertical="top"/>
    </xf>
    <xf numFmtId="0" fontId="12" fillId="0" borderId="11" xfId="1" applyFont="1" applyBorder="1" applyAlignment="1">
      <alignment horizontal="left" vertical="top"/>
    </xf>
    <xf numFmtId="1" fontId="11" fillId="0" borderId="13" xfId="1" applyNumberFormat="1" applyFont="1" applyBorder="1" applyAlignment="1">
      <alignment horizontal="left" vertical="center"/>
    </xf>
    <xf numFmtId="1" fontId="11" fillId="0" borderId="12" xfId="1" applyNumberFormat="1" applyFont="1" applyBorder="1" applyAlignment="1">
      <alignment horizontal="left" vertical="center"/>
    </xf>
    <xf numFmtId="1" fontId="11" fillId="0" borderId="11" xfId="1" applyNumberFormat="1" applyFont="1" applyBorder="1" applyAlignment="1">
      <alignment horizontal="left" vertical="center"/>
    </xf>
    <xf numFmtId="2" fontId="11" fillId="0" borderId="13" xfId="1" applyNumberFormat="1" applyFont="1" applyBorder="1" applyAlignment="1">
      <alignment horizontal="left" vertical="center" wrapText="1"/>
    </xf>
    <xf numFmtId="2" fontId="11" fillId="0" borderId="12" xfId="1" applyNumberFormat="1" applyFont="1" applyBorder="1" applyAlignment="1">
      <alignment horizontal="left" vertical="center" wrapText="1"/>
    </xf>
    <xf numFmtId="2" fontId="11" fillId="0" borderId="11" xfId="1" applyNumberFormat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2" fontId="11" fillId="0" borderId="13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1" fillId="0" borderId="11" xfId="1" applyNumberFormat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/>
    </xf>
    <xf numFmtId="0" fontId="11" fillId="0" borderId="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2" fillId="3" borderId="13" xfId="1" applyFont="1" applyFill="1" applyBorder="1" applyAlignment="1">
      <alignment horizontal="left"/>
    </xf>
    <xf numFmtId="0" fontId="12" fillId="3" borderId="12" xfId="1" applyFont="1" applyFill="1" applyBorder="1" applyAlignment="1">
      <alignment horizontal="left"/>
    </xf>
    <xf numFmtId="0" fontId="12" fillId="3" borderId="11" xfId="1" applyFont="1" applyFill="1" applyBorder="1" applyAlignment="1">
      <alignment horizontal="left"/>
    </xf>
    <xf numFmtId="0" fontId="11" fillId="0" borderId="7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0" xfId="1" applyFont="1" applyAlignment="1">
      <alignment horizontal="center"/>
    </xf>
    <xf numFmtId="2" fontId="12" fillId="0" borderId="0" xfId="1" applyNumberFormat="1" applyFont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/>
    </xf>
    <xf numFmtId="0" fontId="12" fillId="0" borderId="13" xfId="1" applyFont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 wrapText="1"/>
    </xf>
    <xf numFmtId="10" fontId="11" fillId="0" borderId="13" xfId="2" applyNumberFormat="1" applyFont="1" applyBorder="1" applyAlignment="1">
      <alignment horizontal="center"/>
    </xf>
    <xf numFmtId="10" fontId="11" fillId="0" borderId="12" xfId="2" applyNumberFormat="1" applyFont="1" applyBorder="1" applyAlignment="1">
      <alignment horizontal="center"/>
    </xf>
    <xf numFmtId="10" fontId="11" fillId="0" borderId="11" xfId="2" applyNumberFormat="1" applyFont="1" applyBorder="1" applyAlignment="1">
      <alignment horizontal="center"/>
    </xf>
    <xf numFmtId="2" fontId="12" fillId="0" borderId="0" xfId="1" applyNumberFormat="1" applyFont="1" applyAlignment="1">
      <alignment horizontal="center" vertical="center"/>
    </xf>
    <xf numFmtId="2" fontId="11" fillId="0" borderId="0" xfId="1" applyNumberFormat="1" applyFont="1" applyAlignment="1">
      <alignment horizontal="left" vertical="center" wrapText="1"/>
    </xf>
    <xf numFmtId="2" fontId="11" fillId="0" borderId="0" xfId="1" applyNumberFormat="1" applyFont="1" applyAlignment="1">
      <alignment horizontal="left" vertical="top" wrapText="1"/>
    </xf>
    <xf numFmtId="9" fontId="11" fillId="0" borderId="14" xfId="5" applyFont="1" applyBorder="1" applyAlignment="1">
      <alignment horizontal="center" vertical="center"/>
    </xf>
    <xf numFmtId="9" fontId="11" fillId="0" borderId="10" xfId="5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left" vertical="center" wrapText="1"/>
    </xf>
    <xf numFmtId="9" fontId="11" fillId="0" borderId="14" xfId="5" applyFont="1" applyBorder="1" applyAlignment="1" applyProtection="1">
      <alignment horizontal="center" vertical="center"/>
    </xf>
    <xf numFmtId="9" fontId="11" fillId="0" borderId="10" xfId="5" applyFont="1" applyBorder="1" applyAlignment="1" applyProtection="1">
      <alignment horizontal="center" vertical="center"/>
    </xf>
    <xf numFmtId="0" fontId="11" fillId="0" borderId="14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39" fontId="12" fillId="0" borderId="14" xfId="1" applyNumberFormat="1" applyFont="1" applyBorder="1" applyAlignment="1">
      <alignment horizontal="center" vertical="center"/>
    </xf>
    <xf numFmtId="39" fontId="12" fillId="0" borderId="15" xfId="1" applyNumberFormat="1" applyFont="1" applyBorder="1" applyAlignment="1">
      <alignment horizontal="center" vertical="center"/>
    </xf>
    <xf numFmtId="39" fontId="12" fillId="0" borderId="10" xfId="1" applyNumberFormat="1" applyFont="1" applyBorder="1" applyAlignment="1">
      <alignment horizontal="center" vertical="center"/>
    </xf>
    <xf numFmtId="171" fontId="12" fillId="0" borderId="14" xfId="1" applyNumberFormat="1" applyFont="1" applyBorder="1" applyAlignment="1">
      <alignment horizontal="center" vertical="top"/>
    </xf>
    <xf numFmtId="171" fontId="12" fillId="0" borderId="15" xfId="1" applyNumberFormat="1" applyFont="1" applyBorder="1" applyAlignment="1">
      <alignment horizontal="center" vertical="top"/>
    </xf>
    <xf numFmtId="171" fontId="12" fillId="0" borderId="10" xfId="1" applyNumberFormat="1" applyFont="1" applyBorder="1" applyAlignment="1">
      <alignment horizontal="center" vertical="top"/>
    </xf>
    <xf numFmtId="0" fontId="11" fillId="0" borderId="14" xfId="1" applyFont="1" applyBorder="1" applyAlignment="1">
      <alignment horizontal="left" vertical="top" wrapText="1"/>
    </xf>
    <xf numFmtId="0" fontId="11" fillId="0" borderId="15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14" fontId="11" fillId="0" borderId="14" xfId="1" applyNumberFormat="1" applyFont="1" applyBorder="1" applyAlignment="1">
      <alignment horizontal="center" vertical="center"/>
    </xf>
    <xf numFmtId="14" fontId="11" fillId="0" borderId="10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left" vertical="top" wrapText="1"/>
    </xf>
    <xf numFmtId="0" fontId="12" fillId="0" borderId="12" xfId="1" applyFont="1" applyBorder="1" applyAlignment="1">
      <alignment horizontal="left" vertical="top"/>
    </xf>
    <xf numFmtId="0" fontId="12" fillId="0" borderId="22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9" fontId="11" fillId="0" borderId="21" xfId="5" applyFont="1" applyBorder="1" applyAlignment="1">
      <alignment horizontal="center" vertical="center"/>
    </xf>
    <xf numFmtId="9" fontId="11" fillId="0" borderId="21" xfId="5" applyFont="1" applyBorder="1" applyAlignment="1" applyProtection="1">
      <alignment horizontal="center" vertical="center"/>
    </xf>
    <xf numFmtId="0" fontId="13" fillId="0" borderId="2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1" fillId="2" borderId="14" xfId="1" applyFont="1" applyFill="1" applyBorder="1" applyAlignment="1">
      <alignment vertical="center" wrapText="1"/>
    </xf>
    <xf numFmtId="0" fontId="11" fillId="2" borderId="10" xfId="1" applyFont="1" applyFill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11" fillId="0" borderId="1" xfId="1" applyFont="1" applyBorder="1" applyAlignment="1">
      <alignment vertical="top" wrapText="1"/>
    </xf>
  </cellXfs>
  <cellStyles count="13">
    <cellStyle name="Millares" xfId="6" builtinId="3"/>
    <cellStyle name="Millares 2" xfId="4"/>
    <cellStyle name="Millares 2 2" xfId="10"/>
    <cellStyle name="Moneda" xfId="8" builtinId="4"/>
    <cellStyle name="Moneda [0]" xfId="7" builtinId="7"/>
    <cellStyle name="Moneda 2" xfId="3"/>
    <cellStyle name="Moneda 2 2" xfId="11"/>
    <cellStyle name="Normal" xfId="0" builtinId="0"/>
    <cellStyle name="Normal 2" xfId="1"/>
    <cellStyle name="Normal 3" xfId="9"/>
    <cellStyle name="Porcentaje" xfId="5" builtinId="5"/>
    <cellStyle name="Porcentaje 2" xfId="2"/>
    <cellStyle name="Porcentaje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2 Imagen" descr="Membretes_2024_2-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2 Imagen" descr="Membretes_2024_2-0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2 Imagen" descr="Membretes_2024_2-0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2 Imagen" descr="Membretes_2024_2-0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4" name="3 Imagen" descr="Membretes_2024_2-0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603376" y="111125"/>
          <a:ext cx="5524499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3812268</xdr:colOff>
      <xdr:row>4</xdr:row>
      <xdr:rowOff>412750</xdr:rowOff>
    </xdr:to>
    <xdr:pic>
      <xdr:nvPicPr>
        <xdr:cNvPr id="3" name="2 Imagen" descr="Membretes_2024_2-0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97"/>
  <sheetViews>
    <sheetView tabSelected="1" zoomScale="80" zoomScaleNormal="80" workbookViewId="0">
      <selection activeCell="J19" sqref="J19"/>
    </sheetView>
  </sheetViews>
  <sheetFormatPr baseColWidth="10" defaultColWidth="12.42578125" defaultRowHeight="14.25" x14ac:dyDescent="0.2"/>
  <cols>
    <col min="1" max="1" width="6.7109375" style="4" customWidth="1"/>
    <col min="2" max="2" width="45.42578125" style="4" customWidth="1"/>
    <col min="3" max="3" width="74.42578125" style="4" customWidth="1"/>
    <col min="4" max="4" width="16.85546875" style="4" customWidth="1"/>
    <col min="5" max="6" width="16.7109375" style="4" customWidth="1"/>
    <col min="7" max="7" width="18" style="4" customWidth="1"/>
    <col min="8" max="8" width="22.85546875" style="4" customWidth="1"/>
    <col min="9" max="9" width="18.7109375" style="4" customWidth="1"/>
    <col min="10" max="10" width="20.85546875" style="4" customWidth="1"/>
    <col min="11" max="11" width="16.7109375" style="4" customWidth="1"/>
    <col min="12" max="12" width="15.85546875" style="4" customWidth="1"/>
    <col min="13" max="13" width="14.85546875" style="45" customWidth="1"/>
    <col min="14" max="14" width="21.140625" style="45" customWidth="1"/>
    <col min="15" max="17" width="16.85546875" style="4" customWidth="1"/>
    <col min="18" max="18" width="16.42578125" style="4" customWidth="1"/>
    <col min="19" max="19" width="12.42578125" style="4"/>
    <col min="20" max="20" width="14.42578125" style="4" customWidth="1"/>
    <col min="21" max="21" width="18.42578125" style="4" customWidth="1"/>
    <col min="22" max="22" width="33.85546875" style="4" customWidth="1"/>
    <col min="23" max="23" width="12.42578125" style="4" hidden="1" customWidth="1"/>
    <col min="24" max="24" width="24.28515625" style="4" customWidth="1"/>
    <col min="25" max="25" width="22.42578125" style="4" customWidth="1"/>
    <col min="26" max="27" width="12.42578125" style="4"/>
    <col min="28" max="28" width="16.85546875" style="4" customWidth="1"/>
    <col min="29" max="29" width="12.42578125" style="4"/>
    <col min="30" max="30" width="30.140625" style="4" customWidth="1"/>
    <col min="31" max="31" width="15.42578125" style="4" customWidth="1"/>
    <col min="32" max="32" width="15.85546875" style="4" customWidth="1"/>
    <col min="33" max="33" width="24.42578125" style="4" customWidth="1"/>
    <col min="34" max="34" width="17.140625" style="4" customWidth="1"/>
    <col min="35" max="16384" width="12.42578125" style="4"/>
  </cols>
  <sheetData>
    <row r="1" spans="2:28" ht="22.5" customHeight="1" x14ac:dyDescent="0.2"/>
    <row r="2" spans="2:28" ht="37.5" customHeight="1" x14ac:dyDescent="0.25">
      <c r="B2" s="158"/>
      <c r="C2" s="158"/>
      <c r="D2" s="209" t="s">
        <v>181</v>
      </c>
      <c r="E2" s="210"/>
      <c r="F2" s="210"/>
      <c r="G2" s="210"/>
      <c r="H2" s="210"/>
      <c r="I2" s="210"/>
      <c r="J2" s="210"/>
      <c r="K2" s="211"/>
      <c r="L2" s="215" t="s">
        <v>182</v>
      </c>
      <c r="M2" s="216"/>
      <c r="N2" s="216"/>
      <c r="O2" s="217"/>
      <c r="P2" s="218"/>
      <c r="Q2" s="219"/>
      <c r="R2" s="46"/>
    </row>
    <row r="3" spans="2:28" ht="37.5" customHeight="1" x14ac:dyDescent="0.25">
      <c r="B3" s="158"/>
      <c r="C3" s="158"/>
      <c r="D3" s="212"/>
      <c r="E3" s="213"/>
      <c r="F3" s="213"/>
      <c r="G3" s="213"/>
      <c r="H3" s="213"/>
      <c r="I3" s="213"/>
      <c r="J3" s="213"/>
      <c r="K3" s="214"/>
      <c r="L3" s="215" t="s">
        <v>183</v>
      </c>
      <c r="M3" s="216"/>
      <c r="N3" s="216"/>
      <c r="O3" s="217"/>
      <c r="P3" s="220"/>
      <c r="Q3" s="221"/>
      <c r="R3" s="46"/>
    </row>
    <row r="4" spans="2:28" ht="33.75" customHeight="1" x14ac:dyDescent="0.25">
      <c r="B4" s="158"/>
      <c r="C4" s="158"/>
      <c r="D4" s="209" t="s">
        <v>184</v>
      </c>
      <c r="E4" s="210"/>
      <c r="F4" s="210"/>
      <c r="G4" s="210"/>
      <c r="H4" s="210"/>
      <c r="I4" s="210"/>
      <c r="J4" s="210"/>
      <c r="K4" s="211"/>
      <c r="L4" s="215" t="s">
        <v>185</v>
      </c>
      <c r="M4" s="216"/>
      <c r="N4" s="216"/>
      <c r="O4" s="217"/>
      <c r="P4" s="220"/>
      <c r="Q4" s="221"/>
      <c r="R4" s="46"/>
    </row>
    <row r="5" spans="2:28" ht="38.25" customHeight="1" x14ac:dyDescent="0.25">
      <c r="B5" s="158"/>
      <c r="C5" s="158"/>
      <c r="D5" s="212"/>
      <c r="E5" s="213"/>
      <c r="F5" s="213"/>
      <c r="G5" s="213"/>
      <c r="H5" s="213"/>
      <c r="I5" s="213"/>
      <c r="J5" s="213"/>
      <c r="K5" s="214"/>
      <c r="L5" s="215" t="s">
        <v>186</v>
      </c>
      <c r="M5" s="216"/>
      <c r="N5" s="216"/>
      <c r="O5" s="217"/>
      <c r="P5" s="222"/>
      <c r="Q5" s="223"/>
      <c r="R5" s="46"/>
    </row>
    <row r="6" spans="2:28" ht="23.25" customHeight="1" x14ac:dyDescent="0.25"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46"/>
    </row>
    <row r="7" spans="2:28" ht="31.5" customHeight="1" x14ac:dyDescent="0.25">
      <c r="B7" s="5" t="s">
        <v>36</v>
      </c>
      <c r="C7" s="5" t="s">
        <v>44</v>
      </c>
      <c r="D7" s="167" t="s">
        <v>50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9"/>
      <c r="R7" s="46"/>
    </row>
    <row r="8" spans="2:28" ht="36" customHeight="1" x14ac:dyDescent="0.25">
      <c r="B8" s="5" t="s">
        <v>31</v>
      </c>
      <c r="C8" s="6">
        <v>45474</v>
      </c>
      <c r="D8" s="170" t="s">
        <v>151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</row>
    <row r="9" spans="2:28" ht="36" customHeight="1" x14ac:dyDescent="0.2">
      <c r="B9" s="171" t="s">
        <v>45</v>
      </c>
      <c r="C9" s="172"/>
      <c r="D9" s="173" t="s">
        <v>46</v>
      </c>
      <c r="E9" s="173"/>
      <c r="F9" s="173"/>
      <c r="G9" s="173"/>
      <c r="H9" s="173"/>
      <c r="I9" s="174"/>
      <c r="J9" s="142" t="s">
        <v>30</v>
      </c>
      <c r="K9" s="143"/>
      <c r="L9" s="144"/>
      <c r="M9" s="178" t="s">
        <v>29</v>
      </c>
      <c r="N9" s="179"/>
      <c r="O9" s="179"/>
      <c r="P9" s="179"/>
      <c r="Q9" s="180"/>
      <c r="R9" s="47"/>
      <c r="T9" s="225"/>
      <c r="U9" s="225"/>
      <c r="V9" s="225"/>
      <c r="W9" s="225"/>
      <c r="X9" s="225"/>
    </row>
    <row r="10" spans="2:28" ht="36" customHeight="1" x14ac:dyDescent="0.2">
      <c r="B10" s="171" t="s">
        <v>28</v>
      </c>
      <c r="C10" s="172"/>
      <c r="D10" s="173" t="s">
        <v>47</v>
      </c>
      <c r="E10" s="173"/>
      <c r="F10" s="173"/>
      <c r="G10" s="173"/>
      <c r="H10" s="173"/>
      <c r="I10" s="174"/>
      <c r="J10" s="175"/>
      <c r="K10" s="176"/>
      <c r="L10" s="177"/>
      <c r="M10" s="7" t="s">
        <v>27</v>
      </c>
      <c r="N10" s="226" t="s">
        <v>26</v>
      </c>
      <c r="O10" s="226"/>
      <c r="P10" s="226"/>
      <c r="Q10" s="7" t="s">
        <v>25</v>
      </c>
      <c r="R10" s="47"/>
      <c r="T10" s="48"/>
      <c r="U10" s="48"/>
      <c r="V10" s="48"/>
      <c r="W10" s="48"/>
      <c r="X10" s="48"/>
    </row>
    <row r="11" spans="2:28" ht="43.35" customHeight="1" x14ac:dyDescent="0.2">
      <c r="B11" s="227" t="s">
        <v>24</v>
      </c>
      <c r="C11" s="228"/>
      <c r="D11" s="197" t="s">
        <v>48</v>
      </c>
      <c r="E11" s="197"/>
      <c r="F11" s="197"/>
      <c r="G11" s="197"/>
      <c r="H11" s="197"/>
      <c r="I11" s="198"/>
      <c r="J11" s="175"/>
      <c r="K11" s="176"/>
      <c r="L11" s="177"/>
      <c r="M11" s="8"/>
      <c r="N11" s="229"/>
      <c r="O11" s="230"/>
      <c r="P11" s="231"/>
      <c r="Q11" s="9"/>
      <c r="R11" s="47"/>
      <c r="T11" s="49"/>
      <c r="U11" s="232"/>
      <c r="V11" s="232"/>
      <c r="W11" s="232"/>
      <c r="X11" s="49"/>
      <c r="Z11" s="10"/>
      <c r="AA11" s="10"/>
    </row>
    <row r="12" spans="2:28" ht="74.25" customHeight="1" x14ac:dyDescent="0.2">
      <c r="B12" s="181" t="s">
        <v>23</v>
      </c>
      <c r="C12" s="182"/>
      <c r="D12" s="197" t="s">
        <v>49</v>
      </c>
      <c r="E12" s="197"/>
      <c r="F12" s="197"/>
      <c r="G12" s="197"/>
      <c r="H12" s="197"/>
      <c r="I12" s="198"/>
      <c r="J12" s="175"/>
      <c r="K12" s="176"/>
      <c r="L12" s="177"/>
      <c r="M12" s="11"/>
      <c r="N12" s="199"/>
      <c r="O12" s="200"/>
      <c r="P12" s="201"/>
      <c r="Q12" s="12"/>
      <c r="R12" s="47"/>
      <c r="T12" s="50"/>
      <c r="U12" s="233"/>
      <c r="V12" s="233"/>
      <c r="W12" s="233"/>
      <c r="X12" s="51"/>
      <c r="Z12" s="13"/>
      <c r="AA12" s="14"/>
      <c r="AB12" s="15"/>
    </row>
    <row r="13" spans="2:28" ht="74.25" customHeight="1" x14ac:dyDescent="0.2">
      <c r="B13" s="187" t="s">
        <v>22</v>
      </c>
      <c r="C13" s="188"/>
      <c r="D13" s="189">
        <v>2024730010025</v>
      </c>
      <c r="E13" s="190"/>
      <c r="F13" s="190"/>
      <c r="G13" s="190"/>
      <c r="H13" s="190"/>
      <c r="I13" s="191"/>
      <c r="J13" s="175"/>
      <c r="K13" s="176"/>
      <c r="L13" s="177"/>
      <c r="M13" s="16"/>
      <c r="N13" s="192"/>
      <c r="O13" s="193"/>
      <c r="P13" s="194"/>
      <c r="Q13" s="17"/>
      <c r="R13" s="47"/>
      <c r="T13" s="50"/>
      <c r="U13" s="233"/>
      <c r="V13" s="233"/>
      <c r="W13" s="233"/>
      <c r="X13" s="51"/>
      <c r="Z13" s="13"/>
      <c r="AA13" s="14"/>
      <c r="AB13" s="15"/>
    </row>
    <row r="14" spans="2:28" ht="28.5" customHeight="1" x14ac:dyDescent="0.2">
      <c r="B14" s="18" t="s">
        <v>43</v>
      </c>
      <c r="C14" s="19"/>
      <c r="D14" s="195" t="s">
        <v>51</v>
      </c>
      <c r="E14" s="196"/>
      <c r="F14" s="196"/>
      <c r="G14" s="196"/>
      <c r="H14" s="196"/>
      <c r="I14" s="172"/>
      <c r="J14" s="145"/>
      <c r="K14" s="146"/>
      <c r="L14" s="147"/>
      <c r="M14" s="20"/>
      <c r="N14" s="192"/>
      <c r="O14" s="193"/>
      <c r="P14" s="194"/>
      <c r="Q14" s="21"/>
      <c r="R14" s="47"/>
      <c r="T14" s="52"/>
      <c r="U14" s="233"/>
      <c r="V14" s="233"/>
      <c r="W14" s="53"/>
      <c r="X14" s="51"/>
      <c r="Y14" s="22"/>
      <c r="Z14" s="13"/>
      <c r="AA14" s="14"/>
      <c r="AB14" s="15"/>
    </row>
    <row r="15" spans="2:28" ht="28.5" customHeight="1" x14ac:dyDescent="0.25">
      <c r="B15" s="183" t="s">
        <v>34</v>
      </c>
      <c r="C15" s="137" t="s">
        <v>32</v>
      </c>
      <c r="D15" s="148" t="s">
        <v>187</v>
      </c>
      <c r="E15" s="148" t="s">
        <v>21</v>
      </c>
      <c r="F15" s="148" t="s">
        <v>42</v>
      </c>
      <c r="G15" s="186" t="s">
        <v>188</v>
      </c>
      <c r="H15" s="148" t="s">
        <v>35</v>
      </c>
      <c r="I15" s="202" t="s">
        <v>33</v>
      </c>
      <c r="J15" s="203"/>
      <c r="K15" s="203"/>
      <c r="L15" s="204"/>
      <c r="M15" s="148" t="s">
        <v>20</v>
      </c>
      <c r="N15" s="148"/>
      <c r="O15" s="208" t="s">
        <v>19</v>
      </c>
      <c r="P15" s="208"/>
      <c r="Q15" s="208"/>
      <c r="T15" s="54"/>
      <c r="U15" s="234"/>
      <c r="V15" s="234"/>
      <c r="X15" s="51"/>
      <c r="Z15" s="13"/>
      <c r="AA15" s="14"/>
      <c r="AB15" s="15"/>
    </row>
    <row r="16" spans="2:28" ht="33.75" customHeight="1" x14ac:dyDescent="0.2">
      <c r="B16" s="184"/>
      <c r="C16" s="137"/>
      <c r="D16" s="148"/>
      <c r="E16" s="148"/>
      <c r="F16" s="148"/>
      <c r="G16" s="148"/>
      <c r="H16" s="148"/>
      <c r="I16" s="205"/>
      <c r="J16" s="206"/>
      <c r="K16" s="206"/>
      <c r="L16" s="207"/>
      <c r="M16" s="148"/>
      <c r="N16" s="148"/>
      <c r="O16" s="148" t="s">
        <v>18</v>
      </c>
      <c r="P16" s="148" t="s">
        <v>17</v>
      </c>
      <c r="Q16" s="137" t="s">
        <v>16</v>
      </c>
      <c r="T16" s="22"/>
      <c r="U16" s="234"/>
      <c r="V16" s="234"/>
      <c r="X16" s="14"/>
      <c r="Z16" s="13"/>
      <c r="AA16" s="14"/>
      <c r="AB16" s="15"/>
    </row>
    <row r="17" spans="2:28" ht="39.75" customHeight="1" x14ac:dyDescent="0.2">
      <c r="B17" s="185"/>
      <c r="C17" s="137"/>
      <c r="D17" s="148"/>
      <c r="E17" s="148"/>
      <c r="F17" s="148"/>
      <c r="G17" s="148"/>
      <c r="H17" s="148"/>
      <c r="I17" s="55" t="s">
        <v>15</v>
      </c>
      <c r="J17" s="55" t="s">
        <v>14</v>
      </c>
      <c r="K17" s="55" t="s">
        <v>13</v>
      </c>
      <c r="L17" s="56" t="s">
        <v>12</v>
      </c>
      <c r="M17" s="23" t="s">
        <v>11</v>
      </c>
      <c r="N17" s="57" t="s">
        <v>10</v>
      </c>
      <c r="O17" s="148"/>
      <c r="P17" s="148"/>
      <c r="Q17" s="137"/>
      <c r="T17" s="22"/>
      <c r="U17" s="234"/>
      <c r="V17" s="234"/>
      <c r="X17" s="14"/>
      <c r="Z17" s="13"/>
      <c r="AA17" s="14"/>
      <c r="AB17" s="15"/>
    </row>
    <row r="18" spans="2:28" ht="33" customHeight="1" x14ac:dyDescent="0.2">
      <c r="B18" s="149" t="s">
        <v>61</v>
      </c>
      <c r="C18" s="152" t="s">
        <v>164</v>
      </c>
      <c r="D18" s="23" t="s">
        <v>37</v>
      </c>
      <c r="E18" s="149" t="s">
        <v>165</v>
      </c>
      <c r="F18" s="58">
        <v>4</v>
      </c>
      <c r="G18" s="23" t="s">
        <v>37</v>
      </c>
      <c r="H18" s="24">
        <f>SUM(I18:L18)</f>
        <v>170000000</v>
      </c>
      <c r="I18" s="25">
        <v>30000000</v>
      </c>
      <c r="J18" s="26">
        <v>140000000</v>
      </c>
      <c r="K18" s="25"/>
      <c r="L18" s="26"/>
      <c r="M18" s="27">
        <v>45292</v>
      </c>
      <c r="N18" s="27">
        <v>45656</v>
      </c>
      <c r="O18" s="150">
        <f>+F19/F18</f>
        <v>1</v>
      </c>
      <c r="P18" s="150">
        <f>+H19/H18</f>
        <v>0.61176470588235299</v>
      </c>
      <c r="Q18" s="153">
        <f>+(O18*O18)/P18</f>
        <v>1.6346153846153846</v>
      </c>
      <c r="T18" s="22"/>
      <c r="U18" s="234"/>
      <c r="V18" s="234"/>
      <c r="X18" s="59"/>
      <c r="Z18" s="13"/>
      <c r="AA18" s="14"/>
      <c r="AB18" s="15"/>
    </row>
    <row r="19" spans="2:28" ht="37.5" customHeight="1" x14ac:dyDescent="0.2">
      <c r="B19" s="122"/>
      <c r="C19" s="152"/>
      <c r="D19" s="23" t="s">
        <v>2</v>
      </c>
      <c r="E19" s="122"/>
      <c r="F19" s="58">
        <v>4</v>
      </c>
      <c r="G19" s="23" t="s">
        <v>38</v>
      </c>
      <c r="H19" s="24">
        <f t="shared" ref="H19:H43" si="0">SUM(I19:L19)</f>
        <v>104000000</v>
      </c>
      <c r="I19" s="28">
        <v>26000000</v>
      </c>
      <c r="J19" s="29">
        <v>78000000</v>
      </c>
      <c r="K19" s="25"/>
      <c r="L19" s="26"/>
      <c r="M19" s="27">
        <v>45292</v>
      </c>
      <c r="N19" s="27">
        <v>45656</v>
      </c>
      <c r="O19" s="150"/>
      <c r="P19" s="150"/>
      <c r="Q19" s="153"/>
      <c r="T19" s="22"/>
      <c r="U19" s="60"/>
      <c r="V19" s="60"/>
      <c r="X19" s="59"/>
      <c r="Z19" s="13"/>
      <c r="AA19" s="14"/>
      <c r="AB19" s="15"/>
    </row>
    <row r="20" spans="2:28" ht="37.5" customHeight="1" x14ac:dyDescent="0.2">
      <c r="B20" s="122"/>
      <c r="C20" s="152" t="s">
        <v>166</v>
      </c>
      <c r="D20" s="23" t="s">
        <v>37</v>
      </c>
      <c r="E20" s="149" t="s">
        <v>167</v>
      </c>
      <c r="F20" s="58">
        <v>1</v>
      </c>
      <c r="G20" s="23" t="s">
        <v>37</v>
      </c>
      <c r="H20" s="24">
        <f t="shared" si="0"/>
        <v>530000000</v>
      </c>
      <c r="I20" s="25">
        <v>530000000</v>
      </c>
      <c r="J20" s="26"/>
      <c r="K20" s="25"/>
      <c r="L20" s="26"/>
      <c r="M20" s="27">
        <v>45292</v>
      </c>
      <c r="N20" s="27">
        <v>45656</v>
      </c>
      <c r="O20" s="150">
        <f>+F21/F20</f>
        <v>1</v>
      </c>
      <c r="P20" s="150">
        <f>+H21/H20</f>
        <v>0.98113207547169812</v>
      </c>
      <c r="Q20" s="153">
        <f>+(O20*O20)/P20</f>
        <v>1.0192307692307692</v>
      </c>
      <c r="T20" s="22"/>
      <c r="U20" s="60"/>
      <c r="V20" s="60"/>
      <c r="X20" s="59"/>
      <c r="Z20" s="13"/>
      <c r="AA20" s="14"/>
      <c r="AB20" s="15"/>
    </row>
    <row r="21" spans="2:28" ht="37.5" customHeight="1" x14ac:dyDescent="0.2">
      <c r="B21" s="122"/>
      <c r="C21" s="152"/>
      <c r="D21" s="23" t="s">
        <v>2</v>
      </c>
      <c r="E21" s="122"/>
      <c r="F21" s="58">
        <v>1</v>
      </c>
      <c r="G21" s="23" t="s">
        <v>38</v>
      </c>
      <c r="H21" s="24">
        <f t="shared" si="0"/>
        <v>520000000</v>
      </c>
      <c r="I21" s="30">
        <v>520000000</v>
      </c>
      <c r="J21" s="26"/>
      <c r="K21" s="25"/>
      <c r="L21" s="26"/>
      <c r="M21" s="27">
        <v>45292</v>
      </c>
      <c r="N21" s="27">
        <v>45656</v>
      </c>
      <c r="O21" s="150"/>
      <c r="P21" s="150"/>
      <c r="Q21" s="153"/>
      <c r="T21" s="22"/>
      <c r="U21" s="60"/>
      <c r="V21" s="60"/>
      <c r="X21" s="59"/>
      <c r="Z21" s="13"/>
      <c r="AA21" s="14"/>
      <c r="AB21" s="15"/>
    </row>
    <row r="22" spans="2:28" ht="37.5" customHeight="1" x14ac:dyDescent="0.2">
      <c r="B22" s="122"/>
      <c r="C22" s="165" t="s">
        <v>168</v>
      </c>
      <c r="D22" s="1" t="s">
        <v>3</v>
      </c>
      <c r="E22" s="122" t="s">
        <v>169</v>
      </c>
      <c r="F22" s="2">
        <v>1</v>
      </c>
      <c r="G22" s="23" t="s">
        <v>37</v>
      </c>
      <c r="H22" s="24">
        <f t="shared" si="0"/>
        <v>400000000</v>
      </c>
      <c r="I22" s="31"/>
      <c r="J22" s="32">
        <v>400000000</v>
      </c>
      <c r="K22" s="33"/>
      <c r="L22" s="34"/>
      <c r="M22" s="27">
        <v>45292</v>
      </c>
      <c r="N22" s="27">
        <v>45656</v>
      </c>
      <c r="O22" s="150">
        <f>+F23/F22</f>
        <v>1</v>
      </c>
      <c r="P22" s="150">
        <f>+H23/H22</f>
        <v>1</v>
      </c>
      <c r="Q22" s="153">
        <f>+(O22*O22)/P22</f>
        <v>1</v>
      </c>
      <c r="T22" s="22"/>
      <c r="U22" s="60"/>
      <c r="V22" s="60"/>
      <c r="X22" s="59"/>
      <c r="Z22" s="13"/>
      <c r="AA22" s="14"/>
      <c r="AB22" s="15"/>
    </row>
    <row r="23" spans="2:28" ht="37.5" customHeight="1" x14ac:dyDescent="0.2">
      <c r="B23" s="122"/>
      <c r="C23" s="166"/>
      <c r="D23" s="1" t="s">
        <v>2</v>
      </c>
      <c r="E23" s="128"/>
      <c r="F23" s="2">
        <v>1</v>
      </c>
      <c r="G23" s="23" t="s">
        <v>38</v>
      </c>
      <c r="H23" s="24">
        <f t="shared" si="0"/>
        <v>400000000</v>
      </c>
      <c r="I23" s="31"/>
      <c r="J23" s="35">
        <v>400000000</v>
      </c>
      <c r="K23" s="33"/>
      <c r="L23" s="34"/>
      <c r="M23" s="27">
        <v>45292</v>
      </c>
      <c r="N23" s="27">
        <v>45656</v>
      </c>
      <c r="O23" s="150"/>
      <c r="P23" s="150"/>
      <c r="Q23" s="153"/>
      <c r="T23" s="22"/>
      <c r="U23" s="60"/>
      <c r="V23" s="60"/>
      <c r="X23" s="59"/>
      <c r="Z23" s="13"/>
      <c r="AA23" s="14"/>
      <c r="AB23" s="15"/>
    </row>
    <row r="24" spans="2:28" ht="37.5" customHeight="1" x14ac:dyDescent="0.2">
      <c r="B24" s="122"/>
      <c r="C24" s="165" t="s">
        <v>171</v>
      </c>
      <c r="D24" s="1" t="s">
        <v>3</v>
      </c>
      <c r="E24" s="122" t="s">
        <v>170</v>
      </c>
      <c r="F24" s="2">
        <v>42</v>
      </c>
      <c r="G24" s="23" t="s">
        <v>37</v>
      </c>
      <c r="H24" s="24">
        <f t="shared" si="0"/>
        <v>492400000</v>
      </c>
      <c r="I24" s="31">
        <v>480000000</v>
      </c>
      <c r="J24" s="32">
        <v>12400000</v>
      </c>
      <c r="K24" s="33"/>
      <c r="L24" s="34"/>
      <c r="M24" s="27">
        <v>45292</v>
      </c>
      <c r="N24" s="27">
        <v>45656</v>
      </c>
      <c r="O24" s="150">
        <f>+F25/F24</f>
        <v>1</v>
      </c>
      <c r="P24" s="150">
        <f>+H25/H24</f>
        <v>0.97481722177091801</v>
      </c>
      <c r="Q24" s="153">
        <f>+(O24*O24)/P24</f>
        <v>1.0258333333333334</v>
      </c>
      <c r="T24" s="22"/>
      <c r="U24" s="60"/>
      <c r="V24" s="60"/>
      <c r="X24" s="59"/>
      <c r="Z24" s="13"/>
      <c r="AA24" s="14"/>
      <c r="AB24" s="15"/>
    </row>
    <row r="25" spans="2:28" ht="37.5" customHeight="1" x14ac:dyDescent="0.2">
      <c r="B25" s="122"/>
      <c r="C25" s="166"/>
      <c r="D25" s="1" t="s">
        <v>2</v>
      </c>
      <c r="E25" s="128"/>
      <c r="F25" s="2">
        <v>42</v>
      </c>
      <c r="G25" s="23" t="s">
        <v>38</v>
      </c>
      <c r="H25" s="24">
        <f t="shared" si="0"/>
        <v>480000000</v>
      </c>
      <c r="I25" s="31">
        <v>480000000</v>
      </c>
      <c r="J25" s="35"/>
      <c r="K25" s="33"/>
      <c r="L25" s="34"/>
      <c r="M25" s="27">
        <v>45292</v>
      </c>
      <c r="N25" s="27">
        <v>45656</v>
      </c>
      <c r="O25" s="150"/>
      <c r="P25" s="150"/>
      <c r="Q25" s="153"/>
      <c r="T25" s="22"/>
      <c r="U25" s="60"/>
      <c r="V25" s="60"/>
      <c r="X25" s="59"/>
      <c r="Z25" s="13"/>
      <c r="AA25" s="14"/>
      <c r="AB25" s="15"/>
    </row>
    <row r="26" spans="2:28" ht="27" customHeight="1" x14ac:dyDescent="0.2">
      <c r="B26" s="122"/>
      <c r="C26" s="152" t="s">
        <v>101</v>
      </c>
      <c r="D26" s="23" t="s">
        <v>3</v>
      </c>
      <c r="E26" s="149" t="s">
        <v>102</v>
      </c>
      <c r="F26" s="61">
        <v>53</v>
      </c>
      <c r="G26" s="23" t="s">
        <v>3</v>
      </c>
      <c r="H26" s="24">
        <f t="shared" si="0"/>
        <v>5660000000</v>
      </c>
      <c r="I26" s="33"/>
      <c r="J26" s="32">
        <v>5660000000</v>
      </c>
      <c r="K26" s="25"/>
      <c r="L26" s="26"/>
      <c r="M26" s="27">
        <v>45292</v>
      </c>
      <c r="N26" s="27">
        <v>45656</v>
      </c>
      <c r="O26" s="150">
        <f>+F27/F26</f>
        <v>1</v>
      </c>
      <c r="P26" s="150">
        <f>+H27/H26</f>
        <v>0.99884209045936401</v>
      </c>
      <c r="Q26" s="153">
        <f>+(O26*O26)/P26</f>
        <v>1.0011592518494123</v>
      </c>
      <c r="X26" s="36"/>
      <c r="Z26" s="13"/>
      <c r="AA26" s="14"/>
      <c r="AB26" s="15"/>
    </row>
    <row r="27" spans="2:28" ht="27" customHeight="1" x14ac:dyDescent="0.2">
      <c r="B27" s="122"/>
      <c r="C27" s="162"/>
      <c r="D27" s="23" t="s">
        <v>2</v>
      </c>
      <c r="E27" s="128"/>
      <c r="F27" s="61">
        <v>53</v>
      </c>
      <c r="G27" s="23" t="s">
        <v>38</v>
      </c>
      <c r="H27" s="120">
        <f t="shared" si="0"/>
        <v>5653446232</v>
      </c>
      <c r="I27" s="33"/>
      <c r="J27" s="35">
        <v>5653446232</v>
      </c>
      <c r="K27" s="25"/>
      <c r="L27" s="26"/>
      <c r="M27" s="27">
        <v>45292</v>
      </c>
      <c r="N27" s="27">
        <v>45656</v>
      </c>
      <c r="O27" s="150"/>
      <c r="P27" s="150"/>
      <c r="Q27" s="153"/>
      <c r="X27" s="36"/>
      <c r="Z27" s="13"/>
      <c r="AA27" s="14"/>
      <c r="AB27" s="15"/>
    </row>
    <row r="28" spans="2:28" ht="27" customHeight="1" x14ac:dyDescent="0.2">
      <c r="B28" s="122"/>
      <c r="C28" s="152" t="s">
        <v>180</v>
      </c>
      <c r="D28" s="23" t="s">
        <v>37</v>
      </c>
      <c r="E28" s="149" t="s">
        <v>160</v>
      </c>
      <c r="F28" s="58">
        <v>1</v>
      </c>
      <c r="G28" s="23" t="s">
        <v>37</v>
      </c>
      <c r="H28" s="24">
        <f t="shared" si="0"/>
        <v>600000000</v>
      </c>
      <c r="I28" s="33">
        <v>500000000</v>
      </c>
      <c r="J28" s="32">
        <v>100000000</v>
      </c>
      <c r="K28" s="25"/>
      <c r="L28" s="26"/>
      <c r="M28" s="27">
        <v>45292</v>
      </c>
      <c r="N28" s="27">
        <v>45656</v>
      </c>
      <c r="O28" s="150">
        <f>+F29/F28</f>
        <v>1</v>
      </c>
      <c r="P28" s="150">
        <f>+H29/H28</f>
        <v>0.84466666666666668</v>
      </c>
      <c r="Q28" s="153">
        <f>+(O28*O28)/P28</f>
        <v>1.1838989739542225</v>
      </c>
      <c r="X28" s="36"/>
      <c r="Z28" s="13"/>
      <c r="AA28" s="14"/>
      <c r="AB28" s="15"/>
    </row>
    <row r="29" spans="2:28" ht="27" customHeight="1" x14ac:dyDescent="0.2">
      <c r="B29" s="128"/>
      <c r="C29" s="152"/>
      <c r="D29" s="23" t="s">
        <v>2</v>
      </c>
      <c r="E29" s="122"/>
      <c r="F29" s="58">
        <v>1</v>
      </c>
      <c r="G29" s="23" t="s">
        <v>38</v>
      </c>
      <c r="H29" s="24">
        <f t="shared" si="0"/>
        <v>506800000</v>
      </c>
      <c r="I29" s="31">
        <v>499800000</v>
      </c>
      <c r="J29" s="35">
        <v>7000000</v>
      </c>
      <c r="K29" s="25"/>
      <c r="L29" s="26"/>
      <c r="M29" s="27">
        <v>45292</v>
      </c>
      <c r="N29" s="27">
        <v>45656</v>
      </c>
      <c r="O29" s="150"/>
      <c r="P29" s="150"/>
      <c r="Q29" s="153"/>
      <c r="X29" s="36"/>
      <c r="Z29" s="13"/>
      <c r="AA29" s="14"/>
      <c r="AB29" s="15"/>
    </row>
    <row r="30" spans="2:28" ht="27" customHeight="1" x14ac:dyDescent="0.2">
      <c r="B30" s="151" t="s">
        <v>62</v>
      </c>
      <c r="C30" s="152" t="s">
        <v>104</v>
      </c>
      <c r="D30" s="23" t="s">
        <v>37</v>
      </c>
      <c r="E30" s="149" t="s">
        <v>103</v>
      </c>
      <c r="F30" s="58">
        <v>46</v>
      </c>
      <c r="G30" s="23" t="s">
        <v>37</v>
      </c>
      <c r="H30" s="24">
        <f t="shared" si="0"/>
        <v>540000000</v>
      </c>
      <c r="I30" s="33">
        <v>190000000</v>
      </c>
      <c r="J30" s="32">
        <v>350000000</v>
      </c>
      <c r="K30" s="25"/>
      <c r="L30" s="26"/>
      <c r="M30" s="27">
        <v>45292</v>
      </c>
      <c r="N30" s="27">
        <v>45656</v>
      </c>
      <c r="O30" s="150">
        <f>+F31/F30</f>
        <v>1</v>
      </c>
      <c r="P30" s="150">
        <f>+H31/H30</f>
        <v>0.72959374444444447</v>
      </c>
      <c r="Q30" s="153">
        <f>+(O30*O30)/P30</f>
        <v>1.3706257867677563</v>
      </c>
      <c r="X30" s="36"/>
      <c r="Z30" s="13"/>
      <c r="AA30" s="14"/>
      <c r="AB30" s="15"/>
    </row>
    <row r="31" spans="2:28" ht="27" customHeight="1" x14ac:dyDescent="0.2">
      <c r="B31" s="151"/>
      <c r="C31" s="152"/>
      <c r="D31" s="23" t="s">
        <v>2</v>
      </c>
      <c r="E31" s="122"/>
      <c r="F31" s="58">
        <v>46</v>
      </c>
      <c r="G31" s="23" t="s">
        <v>38</v>
      </c>
      <c r="H31" s="24">
        <f t="shared" si="0"/>
        <v>393980622</v>
      </c>
      <c r="I31" s="31">
        <v>188980622</v>
      </c>
      <c r="J31" s="62">
        <v>205000000</v>
      </c>
      <c r="K31" s="25"/>
      <c r="L31" s="26"/>
      <c r="M31" s="27">
        <v>45292</v>
      </c>
      <c r="N31" s="27">
        <v>45656</v>
      </c>
      <c r="O31" s="150"/>
      <c r="P31" s="150"/>
      <c r="Q31" s="153"/>
      <c r="X31" s="36"/>
      <c r="Z31" s="13"/>
      <c r="AA31" s="14"/>
      <c r="AB31" s="15"/>
    </row>
    <row r="32" spans="2:28" ht="27" customHeight="1" x14ac:dyDescent="0.2">
      <c r="B32" s="163" t="s">
        <v>179</v>
      </c>
      <c r="C32" s="165" t="s">
        <v>174</v>
      </c>
      <c r="D32" s="23" t="s">
        <v>37</v>
      </c>
      <c r="E32" s="149" t="s">
        <v>160</v>
      </c>
      <c r="F32" s="58">
        <v>1</v>
      </c>
      <c r="G32" s="23" t="s">
        <v>37</v>
      </c>
      <c r="H32" s="24">
        <f t="shared" ref="H32:H33" si="1">SUM(I32:L32)</f>
        <v>20000000</v>
      </c>
      <c r="I32" s="33"/>
      <c r="J32" s="32">
        <v>20000000</v>
      </c>
      <c r="K32" s="25"/>
      <c r="L32" s="26"/>
      <c r="M32" s="27">
        <v>45292</v>
      </c>
      <c r="N32" s="27">
        <v>45656</v>
      </c>
      <c r="O32" s="150">
        <f>+F33/F32</f>
        <v>1</v>
      </c>
      <c r="P32" s="150">
        <f>+H33/H32</f>
        <v>1</v>
      </c>
      <c r="Q32" s="153">
        <f>+(O32*O32)/P32</f>
        <v>1</v>
      </c>
      <c r="X32" s="36"/>
      <c r="Z32" s="13"/>
      <c r="AA32" s="14"/>
      <c r="AB32" s="15"/>
    </row>
    <row r="33" spans="2:28" ht="27" customHeight="1" x14ac:dyDescent="0.2">
      <c r="B33" s="164"/>
      <c r="C33" s="166"/>
      <c r="D33" s="23" t="s">
        <v>2</v>
      </c>
      <c r="E33" s="122"/>
      <c r="F33" s="58">
        <v>1</v>
      </c>
      <c r="G33" s="23" t="s">
        <v>38</v>
      </c>
      <c r="H33" s="24">
        <f t="shared" si="1"/>
        <v>20000000</v>
      </c>
      <c r="I33" s="31"/>
      <c r="J33" s="35">
        <v>20000000</v>
      </c>
      <c r="K33" s="25"/>
      <c r="L33" s="26"/>
      <c r="M33" s="27">
        <v>45292</v>
      </c>
      <c r="N33" s="27">
        <v>45656</v>
      </c>
      <c r="O33" s="150"/>
      <c r="P33" s="150"/>
      <c r="Q33" s="153"/>
      <c r="X33" s="36"/>
      <c r="Z33" s="13"/>
      <c r="AA33" s="14"/>
      <c r="AB33" s="15"/>
    </row>
    <row r="34" spans="2:28" ht="27" customHeight="1" x14ac:dyDescent="0.2">
      <c r="B34" s="151" t="s">
        <v>63</v>
      </c>
      <c r="C34" s="152" t="s">
        <v>172</v>
      </c>
      <c r="D34" s="23" t="s">
        <v>37</v>
      </c>
      <c r="E34" s="149" t="s">
        <v>173</v>
      </c>
      <c r="F34" s="58">
        <v>9</v>
      </c>
      <c r="G34" s="23" t="s">
        <v>37</v>
      </c>
      <c r="H34" s="24">
        <f t="shared" si="0"/>
        <v>150000000</v>
      </c>
      <c r="I34" s="33"/>
      <c r="J34" s="32">
        <v>150000000</v>
      </c>
      <c r="K34" s="25"/>
      <c r="L34" s="26"/>
      <c r="M34" s="27">
        <v>45292</v>
      </c>
      <c r="N34" s="27">
        <v>45656</v>
      </c>
      <c r="O34" s="150">
        <f>+F35/F34</f>
        <v>1</v>
      </c>
      <c r="P34" s="150">
        <f>+H35/H34</f>
        <v>0.99999983999999997</v>
      </c>
      <c r="Q34" s="153">
        <f>+(O34*O34)/P34</f>
        <v>1.0000001600000257</v>
      </c>
      <c r="X34" s="36"/>
      <c r="Z34" s="13"/>
      <c r="AA34" s="14"/>
      <c r="AB34" s="15"/>
    </row>
    <row r="35" spans="2:28" ht="27" customHeight="1" x14ac:dyDescent="0.2">
      <c r="B35" s="151"/>
      <c r="C35" s="152"/>
      <c r="D35" s="23" t="s">
        <v>2</v>
      </c>
      <c r="E35" s="122"/>
      <c r="F35" s="58">
        <v>9</v>
      </c>
      <c r="G35" s="23" t="s">
        <v>38</v>
      </c>
      <c r="H35" s="24">
        <f t="shared" si="0"/>
        <v>149999976</v>
      </c>
      <c r="I35" s="31"/>
      <c r="J35" s="35">
        <v>149999976</v>
      </c>
      <c r="K35" s="25"/>
      <c r="L35" s="26"/>
      <c r="M35" s="27">
        <v>45292</v>
      </c>
      <c r="N35" s="27">
        <v>45656</v>
      </c>
      <c r="O35" s="150"/>
      <c r="P35" s="150"/>
      <c r="Q35" s="153"/>
      <c r="X35" s="36"/>
      <c r="Z35" s="13"/>
      <c r="AA35" s="14"/>
      <c r="AB35" s="15"/>
    </row>
    <row r="36" spans="2:28" ht="27" customHeight="1" x14ac:dyDescent="0.2">
      <c r="B36" s="151" t="s">
        <v>64</v>
      </c>
      <c r="C36" s="152" t="s">
        <v>106</v>
      </c>
      <c r="D36" s="23" t="s">
        <v>37</v>
      </c>
      <c r="E36" s="149" t="s">
        <v>105</v>
      </c>
      <c r="F36" s="58">
        <v>1</v>
      </c>
      <c r="G36" s="23" t="s">
        <v>37</v>
      </c>
      <c r="H36" s="24">
        <f t="shared" si="0"/>
        <v>30000000</v>
      </c>
      <c r="I36" s="33"/>
      <c r="J36" s="32">
        <v>30000000</v>
      </c>
      <c r="K36" s="25"/>
      <c r="L36" s="26"/>
      <c r="M36" s="27">
        <v>45292</v>
      </c>
      <c r="N36" s="27">
        <v>45656</v>
      </c>
      <c r="O36" s="150">
        <f>+F37/F36</f>
        <v>1</v>
      </c>
      <c r="P36" s="150">
        <f>+H37/H36</f>
        <v>0.76666666666666672</v>
      </c>
      <c r="Q36" s="153">
        <f>+(O36*O36)/P36</f>
        <v>1.3043478260869565</v>
      </c>
      <c r="X36" s="36"/>
      <c r="Z36" s="13"/>
      <c r="AA36" s="14"/>
      <c r="AB36" s="15"/>
    </row>
    <row r="37" spans="2:28" ht="27" customHeight="1" x14ac:dyDescent="0.2">
      <c r="B37" s="151"/>
      <c r="C37" s="152"/>
      <c r="D37" s="23" t="s">
        <v>2</v>
      </c>
      <c r="E37" s="122"/>
      <c r="F37" s="58">
        <v>1</v>
      </c>
      <c r="G37" s="23" t="s">
        <v>38</v>
      </c>
      <c r="H37" s="24">
        <f t="shared" si="0"/>
        <v>23000000</v>
      </c>
      <c r="I37" s="31"/>
      <c r="J37" s="35">
        <v>23000000</v>
      </c>
      <c r="K37" s="25"/>
      <c r="L37" s="26"/>
      <c r="M37" s="27">
        <v>45292</v>
      </c>
      <c r="N37" s="27">
        <v>45656</v>
      </c>
      <c r="O37" s="150"/>
      <c r="P37" s="150"/>
      <c r="Q37" s="153"/>
      <c r="X37" s="36"/>
      <c r="Z37" s="13"/>
      <c r="AA37" s="14"/>
      <c r="AB37" s="15"/>
    </row>
    <row r="38" spans="2:28" ht="21" customHeight="1" x14ac:dyDescent="0.2">
      <c r="B38" s="151" t="s">
        <v>65</v>
      </c>
      <c r="C38" s="162" t="s">
        <v>177</v>
      </c>
      <c r="D38" s="23" t="s">
        <v>3</v>
      </c>
      <c r="E38" s="149" t="s">
        <v>178</v>
      </c>
      <c r="F38" s="61">
        <v>1</v>
      </c>
      <c r="G38" s="23" t="s">
        <v>3</v>
      </c>
      <c r="H38" s="24">
        <f t="shared" si="0"/>
        <v>696406719</v>
      </c>
      <c r="I38" s="25">
        <v>12400000</v>
      </c>
      <c r="J38" s="63">
        <v>684006719</v>
      </c>
      <c r="K38" s="25"/>
      <c r="L38" s="26"/>
      <c r="M38" s="27">
        <v>45292</v>
      </c>
      <c r="N38" s="27">
        <v>45656</v>
      </c>
      <c r="O38" s="150">
        <f>+F39/F38</f>
        <v>1</v>
      </c>
      <c r="P38" s="150">
        <f>+H39/H38</f>
        <v>0</v>
      </c>
      <c r="Q38" s="153" t="e">
        <f>+(O38*O38)/P38</f>
        <v>#DIV/0!</v>
      </c>
      <c r="X38" s="36"/>
    </row>
    <row r="39" spans="2:28" ht="19.5" customHeight="1" x14ac:dyDescent="0.2">
      <c r="B39" s="151"/>
      <c r="C39" s="162"/>
      <c r="D39" s="23" t="s">
        <v>2</v>
      </c>
      <c r="E39" s="128"/>
      <c r="F39" s="64">
        <v>1</v>
      </c>
      <c r="G39" s="23" t="s">
        <v>38</v>
      </c>
      <c r="H39" s="24">
        <f t="shared" si="0"/>
        <v>0</v>
      </c>
      <c r="I39" s="37"/>
      <c r="J39" s="26"/>
      <c r="K39" s="25"/>
      <c r="L39" s="26"/>
      <c r="M39" s="27">
        <v>45292</v>
      </c>
      <c r="N39" s="27">
        <v>45656</v>
      </c>
      <c r="O39" s="150"/>
      <c r="P39" s="150"/>
      <c r="Q39" s="153"/>
      <c r="AB39" s="15"/>
    </row>
    <row r="40" spans="2:28" ht="18" customHeight="1" x14ac:dyDescent="0.2">
      <c r="B40" s="151" t="s">
        <v>66</v>
      </c>
      <c r="C40" s="161" t="s">
        <v>175</v>
      </c>
      <c r="D40" s="23" t="s">
        <v>3</v>
      </c>
      <c r="E40" s="149" t="s">
        <v>176</v>
      </c>
      <c r="F40" s="65">
        <v>1</v>
      </c>
      <c r="G40" s="23" t="s">
        <v>3</v>
      </c>
      <c r="H40" s="24">
        <f t="shared" si="0"/>
        <v>500000000</v>
      </c>
      <c r="I40" s="26"/>
      <c r="J40" s="26">
        <v>500000000</v>
      </c>
      <c r="K40" s="25"/>
      <c r="L40" s="26"/>
      <c r="M40" s="27">
        <v>45292</v>
      </c>
      <c r="N40" s="27">
        <v>45656</v>
      </c>
      <c r="O40" s="150">
        <f>+F41/F40</f>
        <v>1</v>
      </c>
      <c r="P40" s="150">
        <f>+H41/H40</f>
        <v>1</v>
      </c>
      <c r="Q40" s="153">
        <f>+(O40*O40)/P40</f>
        <v>1</v>
      </c>
    </row>
    <row r="41" spans="2:28" ht="15" x14ac:dyDescent="0.2">
      <c r="B41" s="151"/>
      <c r="C41" s="152"/>
      <c r="D41" s="23" t="s">
        <v>2</v>
      </c>
      <c r="E41" s="128"/>
      <c r="F41" s="65">
        <v>1</v>
      </c>
      <c r="G41" s="23" t="s">
        <v>38</v>
      </c>
      <c r="H41" s="24">
        <f t="shared" si="0"/>
        <v>500000000</v>
      </c>
      <c r="I41" s="38"/>
      <c r="J41" s="35">
        <v>500000000</v>
      </c>
      <c r="K41" s="25"/>
      <c r="L41" s="26"/>
      <c r="M41" s="27">
        <v>45292</v>
      </c>
      <c r="N41" s="27">
        <v>45656</v>
      </c>
      <c r="O41" s="150"/>
      <c r="P41" s="150"/>
      <c r="Q41" s="153"/>
    </row>
    <row r="42" spans="2:28" ht="15" x14ac:dyDescent="0.2">
      <c r="B42" s="158"/>
      <c r="C42" s="159" t="s">
        <v>9</v>
      </c>
      <c r="D42" s="23" t="s">
        <v>3</v>
      </c>
      <c r="E42" s="149"/>
      <c r="F42" s="65"/>
      <c r="G42" s="23" t="s">
        <v>3</v>
      </c>
      <c r="H42" s="66">
        <f t="shared" si="0"/>
        <v>9788806719</v>
      </c>
      <c r="I42" s="39">
        <f>+I18+I20+I22+I24+I26+I28+I30+I32+I34+I36+I38+I40</f>
        <v>1742400000</v>
      </c>
      <c r="J42" s="39">
        <f t="shared" ref="J42:L43" si="2">+J18+J20+J22+J24+J26+J28+J30+J32+J34+J36+J38+J40</f>
        <v>8046406719</v>
      </c>
      <c r="K42" s="39">
        <f t="shared" si="2"/>
        <v>0</v>
      </c>
      <c r="L42" s="39">
        <f t="shared" si="2"/>
        <v>0</v>
      </c>
      <c r="M42" s="40"/>
      <c r="N42" s="67"/>
      <c r="O42" s="160"/>
      <c r="P42" s="160"/>
      <c r="Q42" s="158"/>
    </row>
    <row r="43" spans="2:28" ht="15" x14ac:dyDescent="0.2">
      <c r="B43" s="158"/>
      <c r="C43" s="159"/>
      <c r="D43" s="23" t="s">
        <v>2</v>
      </c>
      <c r="E43" s="128"/>
      <c r="F43" s="65"/>
      <c r="G43" s="23" t="s">
        <v>38</v>
      </c>
      <c r="H43" s="68">
        <f t="shared" si="0"/>
        <v>8751226830</v>
      </c>
      <c r="I43" s="39">
        <f>+I19+I21+I23+I25+I27+I29+I31+I33+I35+I37+I39+I41</f>
        <v>1714780622</v>
      </c>
      <c r="J43" s="39">
        <f t="shared" si="2"/>
        <v>7036446208</v>
      </c>
      <c r="K43" s="39">
        <f t="shared" si="2"/>
        <v>0</v>
      </c>
      <c r="L43" s="39">
        <f t="shared" si="2"/>
        <v>0</v>
      </c>
      <c r="M43" s="40"/>
      <c r="N43" s="67"/>
      <c r="O43" s="160"/>
      <c r="P43" s="160"/>
      <c r="Q43" s="158"/>
    </row>
    <row r="44" spans="2:28" x14ac:dyDescent="0.2">
      <c r="D44" s="41"/>
      <c r="H44" s="42"/>
      <c r="I44" s="69"/>
      <c r="J44" s="70"/>
      <c r="K44" s="13"/>
      <c r="L44" s="13"/>
      <c r="M44" s="71"/>
      <c r="N44" s="71"/>
      <c r="O44" s="43"/>
      <c r="P44" s="72"/>
      <c r="Q44" s="73"/>
      <c r="R44" s="72"/>
    </row>
    <row r="45" spans="2:28" ht="15" x14ac:dyDescent="0.2">
      <c r="B45" s="154" t="s">
        <v>39</v>
      </c>
      <c r="C45" s="154"/>
      <c r="D45" s="155" t="s">
        <v>8</v>
      </c>
      <c r="E45" s="155"/>
      <c r="F45" s="155"/>
      <c r="G45" s="155"/>
      <c r="H45" s="155"/>
      <c r="I45" s="155"/>
      <c r="J45" s="74" t="s">
        <v>40</v>
      </c>
      <c r="K45" s="155" t="s">
        <v>41</v>
      </c>
      <c r="L45" s="155"/>
      <c r="M45" s="156" t="s">
        <v>7</v>
      </c>
      <c r="N45" s="157"/>
      <c r="O45" s="157"/>
      <c r="P45" s="157"/>
      <c r="Q45" s="157"/>
    </row>
    <row r="46" spans="2:28" ht="26.25" customHeight="1" x14ac:dyDescent="0.2">
      <c r="B46" s="142" t="s">
        <v>68</v>
      </c>
      <c r="C46" s="144"/>
      <c r="D46" s="142" t="s">
        <v>134</v>
      </c>
      <c r="E46" s="143"/>
      <c r="F46" s="143"/>
      <c r="G46" s="143"/>
      <c r="H46" s="143"/>
      <c r="I46" s="144"/>
      <c r="J46" s="148" t="s">
        <v>76</v>
      </c>
      <c r="K46" s="44" t="s">
        <v>3</v>
      </c>
      <c r="L46" s="75">
        <v>51</v>
      </c>
      <c r="M46" s="131" t="s">
        <v>79</v>
      </c>
      <c r="N46" s="135"/>
      <c r="O46" s="135"/>
      <c r="P46" s="135"/>
      <c r="Q46" s="132"/>
    </row>
    <row r="47" spans="2:28" ht="18" customHeight="1" x14ac:dyDescent="0.2">
      <c r="B47" s="145"/>
      <c r="C47" s="147"/>
      <c r="D47" s="145"/>
      <c r="E47" s="146"/>
      <c r="F47" s="146"/>
      <c r="G47" s="146"/>
      <c r="H47" s="146"/>
      <c r="I47" s="147"/>
      <c r="J47" s="148"/>
      <c r="K47" s="44" t="s">
        <v>2</v>
      </c>
      <c r="L47" s="76"/>
      <c r="M47" s="138"/>
      <c r="N47" s="139"/>
      <c r="O47" s="139"/>
      <c r="P47" s="139"/>
      <c r="Q47" s="140"/>
    </row>
    <row r="48" spans="2:28" ht="18" customHeight="1" x14ac:dyDescent="0.2">
      <c r="B48" s="131" t="s">
        <v>69</v>
      </c>
      <c r="C48" s="132"/>
      <c r="D48" s="131" t="s">
        <v>135</v>
      </c>
      <c r="E48" s="135"/>
      <c r="F48" s="135"/>
      <c r="G48" s="135"/>
      <c r="H48" s="135"/>
      <c r="I48" s="132"/>
      <c r="J48" s="148" t="s">
        <v>76</v>
      </c>
      <c r="K48" s="44" t="s">
        <v>3</v>
      </c>
      <c r="L48" s="76">
        <v>51</v>
      </c>
      <c r="M48" s="138"/>
      <c r="N48" s="139"/>
      <c r="O48" s="139"/>
      <c r="P48" s="139"/>
      <c r="Q48" s="140"/>
    </row>
    <row r="49" spans="2:17" ht="18" customHeight="1" x14ac:dyDescent="0.2">
      <c r="B49" s="133"/>
      <c r="C49" s="134"/>
      <c r="D49" s="133"/>
      <c r="E49" s="136"/>
      <c r="F49" s="136"/>
      <c r="G49" s="136"/>
      <c r="H49" s="136"/>
      <c r="I49" s="134"/>
      <c r="J49" s="148"/>
      <c r="K49" s="44" t="s">
        <v>2</v>
      </c>
      <c r="L49" s="76"/>
      <c r="M49" s="133"/>
      <c r="N49" s="136"/>
      <c r="O49" s="136"/>
      <c r="P49" s="136"/>
      <c r="Q49" s="134"/>
    </row>
    <row r="50" spans="2:17" ht="18" customHeight="1" x14ac:dyDescent="0.2">
      <c r="B50" s="131" t="s">
        <v>70</v>
      </c>
      <c r="C50" s="132"/>
      <c r="D50" s="131" t="s">
        <v>136</v>
      </c>
      <c r="E50" s="135"/>
      <c r="F50" s="135"/>
      <c r="G50" s="135"/>
      <c r="H50" s="135"/>
      <c r="I50" s="132"/>
      <c r="J50" s="137" t="s">
        <v>77</v>
      </c>
      <c r="K50" s="44" t="s">
        <v>3</v>
      </c>
      <c r="L50" s="77">
        <v>1.26</v>
      </c>
      <c r="M50" s="130" t="s">
        <v>4</v>
      </c>
      <c r="N50" s="130"/>
      <c r="O50" s="130"/>
      <c r="P50" s="130"/>
      <c r="Q50" s="130"/>
    </row>
    <row r="51" spans="2:17" ht="18" customHeight="1" x14ac:dyDescent="0.2">
      <c r="B51" s="133"/>
      <c r="C51" s="134"/>
      <c r="D51" s="133"/>
      <c r="E51" s="136"/>
      <c r="F51" s="136"/>
      <c r="G51" s="136"/>
      <c r="H51" s="136"/>
      <c r="I51" s="134"/>
      <c r="J51" s="137"/>
      <c r="K51" s="44" t="s">
        <v>2</v>
      </c>
      <c r="L51" s="76"/>
      <c r="M51" s="130"/>
      <c r="N51" s="130"/>
      <c r="O51" s="130"/>
      <c r="P51" s="130"/>
      <c r="Q51" s="130"/>
    </row>
    <row r="52" spans="2:17" ht="18" customHeight="1" x14ac:dyDescent="0.2">
      <c r="B52" s="131" t="s">
        <v>71</v>
      </c>
      <c r="C52" s="132"/>
      <c r="D52" s="131" t="s">
        <v>137</v>
      </c>
      <c r="E52" s="135"/>
      <c r="F52" s="135"/>
      <c r="G52" s="135"/>
      <c r="H52" s="135"/>
      <c r="I52" s="132"/>
      <c r="J52" s="137" t="s">
        <v>78</v>
      </c>
      <c r="K52" s="44" t="s">
        <v>3</v>
      </c>
      <c r="L52" s="75">
        <v>4</v>
      </c>
      <c r="M52" s="130"/>
      <c r="N52" s="130"/>
      <c r="O52" s="130"/>
      <c r="P52" s="130"/>
      <c r="Q52" s="130"/>
    </row>
    <row r="53" spans="2:17" ht="18" customHeight="1" x14ac:dyDescent="0.2">
      <c r="B53" s="133"/>
      <c r="C53" s="134"/>
      <c r="D53" s="133"/>
      <c r="E53" s="136"/>
      <c r="F53" s="136"/>
      <c r="G53" s="136"/>
      <c r="H53" s="136"/>
      <c r="I53" s="134"/>
      <c r="J53" s="137"/>
      <c r="K53" s="44" t="s">
        <v>2</v>
      </c>
      <c r="L53" s="76"/>
      <c r="M53" s="130"/>
      <c r="N53" s="130"/>
      <c r="O53" s="130"/>
      <c r="P53" s="130"/>
      <c r="Q53" s="130"/>
    </row>
    <row r="54" spans="2:17" ht="18" customHeight="1" x14ac:dyDescent="0.2">
      <c r="B54" s="131" t="s">
        <v>72</v>
      </c>
      <c r="C54" s="132"/>
      <c r="D54" s="131" t="s">
        <v>138</v>
      </c>
      <c r="E54" s="135"/>
      <c r="F54" s="135"/>
      <c r="G54" s="135"/>
      <c r="H54" s="135"/>
      <c r="I54" s="132"/>
      <c r="J54" s="137" t="s">
        <v>77</v>
      </c>
      <c r="K54" s="44" t="s">
        <v>3</v>
      </c>
      <c r="L54" s="77">
        <v>0.84</v>
      </c>
      <c r="M54" s="141" t="s">
        <v>67</v>
      </c>
      <c r="N54" s="141"/>
      <c r="O54" s="141"/>
      <c r="P54" s="141"/>
      <c r="Q54" s="141"/>
    </row>
    <row r="55" spans="2:17" ht="18" customHeight="1" x14ac:dyDescent="0.2">
      <c r="B55" s="133"/>
      <c r="C55" s="134"/>
      <c r="D55" s="133"/>
      <c r="E55" s="136"/>
      <c r="F55" s="136"/>
      <c r="G55" s="136"/>
      <c r="H55" s="136"/>
      <c r="I55" s="134"/>
      <c r="J55" s="137"/>
      <c r="K55" s="44" t="s">
        <v>2</v>
      </c>
      <c r="L55" s="76"/>
      <c r="M55" s="141" t="s">
        <v>80</v>
      </c>
      <c r="N55" s="141"/>
      <c r="O55" s="141"/>
      <c r="P55" s="141"/>
      <c r="Q55" s="141"/>
    </row>
    <row r="56" spans="2:17" ht="18" customHeight="1" x14ac:dyDescent="0.2">
      <c r="B56" s="131" t="s">
        <v>73</v>
      </c>
      <c r="C56" s="132"/>
      <c r="D56" s="131" t="s">
        <v>139</v>
      </c>
      <c r="E56" s="135"/>
      <c r="F56" s="135"/>
      <c r="G56" s="135"/>
      <c r="H56" s="135"/>
      <c r="I56" s="132"/>
      <c r="J56" s="137" t="s">
        <v>77</v>
      </c>
      <c r="K56" s="44" t="s">
        <v>3</v>
      </c>
      <c r="L56" s="77">
        <v>1.08</v>
      </c>
      <c r="M56" s="141"/>
      <c r="N56" s="141"/>
      <c r="O56" s="141"/>
      <c r="P56" s="141"/>
      <c r="Q56" s="141"/>
    </row>
    <row r="57" spans="2:17" ht="18" customHeight="1" x14ac:dyDescent="0.2">
      <c r="B57" s="133"/>
      <c r="C57" s="134"/>
      <c r="D57" s="133"/>
      <c r="E57" s="136"/>
      <c r="F57" s="136"/>
      <c r="G57" s="136"/>
      <c r="H57" s="136"/>
      <c r="I57" s="134"/>
      <c r="J57" s="137"/>
      <c r="K57" s="44" t="s">
        <v>2</v>
      </c>
      <c r="L57" s="76"/>
      <c r="M57" s="141"/>
      <c r="N57" s="141"/>
      <c r="O57" s="141"/>
      <c r="P57" s="141"/>
      <c r="Q57" s="141"/>
    </row>
    <row r="58" spans="2:17" ht="18.75" customHeight="1" x14ac:dyDescent="0.2">
      <c r="B58" s="131" t="s">
        <v>74</v>
      </c>
      <c r="C58" s="132"/>
      <c r="D58" s="131" t="s">
        <v>140</v>
      </c>
      <c r="E58" s="135"/>
      <c r="F58" s="135"/>
      <c r="G58" s="135"/>
      <c r="H58" s="135"/>
      <c r="I58" s="132"/>
      <c r="J58" s="137" t="s">
        <v>77</v>
      </c>
      <c r="K58" s="44" t="s">
        <v>3</v>
      </c>
      <c r="L58" s="77">
        <v>0.1</v>
      </c>
      <c r="M58" s="141"/>
      <c r="N58" s="141"/>
      <c r="O58" s="141"/>
      <c r="P58" s="141"/>
      <c r="Q58" s="141"/>
    </row>
    <row r="59" spans="2:17" ht="14.25" customHeight="1" x14ac:dyDescent="0.2">
      <c r="B59" s="133"/>
      <c r="C59" s="134"/>
      <c r="D59" s="133"/>
      <c r="E59" s="136"/>
      <c r="F59" s="136"/>
      <c r="G59" s="136"/>
      <c r="H59" s="136"/>
      <c r="I59" s="134"/>
      <c r="J59" s="137"/>
      <c r="K59" s="44" t="s">
        <v>2</v>
      </c>
      <c r="L59" s="76"/>
      <c r="M59" s="141"/>
      <c r="N59" s="141"/>
      <c r="O59" s="141"/>
      <c r="P59" s="141"/>
      <c r="Q59" s="141"/>
    </row>
    <row r="60" spans="2:17" ht="15" x14ac:dyDescent="0.2">
      <c r="B60" s="131" t="s">
        <v>75</v>
      </c>
      <c r="C60" s="132"/>
      <c r="D60" s="131" t="s">
        <v>141</v>
      </c>
      <c r="E60" s="135"/>
      <c r="F60" s="135"/>
      <c r="G60" s="135"/>
      <c r="H60" s="135"/>
      <c r="I60" s="132"/>
      <c r="J60" s="137" t="s">
        <v>76</v>
      </c>
      <c r="K60" s="44" t="s">
        <v>3</v>
      </c>
      <c r="L60" s="75">
        <v>53</v>
      </c>
      <c r="M60" s="130" t="s">
        <v>0</v>
      </c>
      <c r="N60" s="130"/>
      <c r="O60" s="130"/>
      <c r="P60" s="130"/>
      <c r="Q60" s="130"/>
    </row>
    <row r="61" spans="2:17" ht="15" x14ac:dyDescent="0.2">
      <c r="B61" s="133"/>
      <c r="C61" s="134"/>
      <c r="D61" s="133"/>
      <c r="E61" s="136"/>
      <c r="F61" s="136"/>
      <c r="G61" s="136"/>
      <c r="H61" s="136"/>
      <c r="I61" s="134"/>
      <c r="J61" s="137"/>
      <c r="K61" s="44" t="s">
        <v>2</v>
      </c>
      <c r="L61" s="76"/>
      <c r="M61" s="130"/>
      <c r="N61" s="130"/>
      <c r="O61" s="130"/>
      <c r="P61" s="130"/>
      <c r="Q61" s="130"/>
    </row>
    <row r="62" spans="2:17" ht="15" customHeight="1" x14ac:dyDescent="0.2">
      <c r="B62" s="142" t="s">
        <v>1</v>
      </c>
      <c r="C62" s="143"/>
      <c r="D62" s="143"/>
      <c r="E62" s="143"/>
      <c r="F62" s="143"/>
      <c r="G62" s="143"/>
      <c r="H62" s="143"/>
      <c r="I62" s="143"/>
      <c r="J62" s="143"/>
      <c r="K62" s="143"/>
      <c r="L62" s="144"/>
      <c r="M62" s="130"/>
      <c r="N62" s="130"/>
      <c r="O62" s="130"/>
      <c r="P62" s="130"/>
      <c r="Q62" s="130"/>
    </row>
    <row r="63" spans="2:17" ht="29.25" customHeight="1" x14ac:dyDescent="0.2">
      <c r="B63" s="145"/>
      <c r="C63" s="146"/>
      <c r="D63" s="146"/>
      <c r="E63" s="146"/>
      <c r="F63" s="146"/>
      <c r="G63" s="146"/>
      <c r="H63" s="146"/>
      <c r="I63" s="146"/>
      <c r="J63" s="146"/>
      <c r="K63" s="146"/>
      <c r="L63" s="147"/>
      <c r="M63" s="130"/>
      <c r="N63" s="130"/>
      <c r="O63" s="130"/>
      <c r="P63" s="130"/>
      <c r="Q63" s="130"/>
    </row>
    <row r="64" spans="2:17" x14ac:dyDescent="0.2">
      <c r="M64" s="78"/>
      <c r="N64" s="78"/>
    </row>
    <row r="65" spans="18:53" x14ac:dyDescent="0.2"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</row>
    <row r="66" spans="18:53" x14ac:dyDescent="0.2"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</row>
    <row r="67" spans="18:53" x14ac:dyDescent="0.2"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</row>
    <row r="68" spans="18:53" x14ac:dyDescent="0.2"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</row>
    <row r="69" spans="18:53" x14ac:dyDescent="0.2"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</row>
    <row r="70" spans="18:53" x14ac:dyDescent="0.2"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</row>
    <row r="71" spans="18:53" x14ac:dyDescent="0.2"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</row>
    <row r="72" spans="18:53" x14ac:dyDescent="0.2"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</row>
    <row r="73" spans="18:53" x14ac:dyDescent="0.2"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</row>
    <row r="74" spans="18:53" x14ac:dyDescent="0.2"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</row>
    <row r="75" spans="18:53" x14ac:dyDescent="0.2"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</row>
    <row r="76" spans="18:53" x14ac:dyDescent="0.2"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</row>
    <row r="77" spans="18:53" x14ac:dyDescent="0.2"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</row>
    <row r="78" spans="18:53" x14ac:dyDescent="0.2"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</row>
    <row r="79" spans="18:53" x14ac:dyDescent="0.2"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</row>
    <row r="80" spans="18:53" x14ac:dyDescent="0.2"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</row>
    <row r="81" spans="18:53" x14ac:dyDescent="0.2"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</row>
    <row r="82" spans="18:53" x14ac:dyDescent="0.2"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</row>
    <row r="83" spans="18:53" x14ac:dyDescent="0.2"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</row>
    <row r="84" spans="18:53" x14ac:dyDescent="0.2"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</row>
    <row r="85" spans="18:53" x14ac:dyDescent="0.2"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</row>
    <row r="86" spans="18:53" x14ac:dyDescent="0.2"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</row>
    <row r="87" spans="18:53" x14ac:dyDescent="0.2"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</row>
    <row r="88" spans="18:53" x14ac:dyDescent="0.2"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</row>
    <row r="89" spans="18:53" x14ac:dyDescent="0.2"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</row>
    <row r="90" spans="18:53" x14ac:dyDescent="0.2"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</row>
    <row r="91" spans="18:53" x14ac:dyDescent="0.2"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</row>
    <row r="92" spans="18:53" x14ac:dyDescent="0.2"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</row>
    <row r="93" spans="18:53" x14ac:dyDescent="0.2"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</row>
    <row r="94" spans="18:53" x14ac:dyDescent="0.2"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</row>
    <row r="95" spans="18:53" x14ac:dyDescent="0.2"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</row>
    <row r="96" spans="18:53" x14ac:dyDescent="0.2"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</row>
    <row r="97" spans="18:53" x14ac:dyDescent="0.2"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</row>
  </sheetData>
  <mergeCells count="158">
    <mergeCell ref="U13:W13"/>
    <mergeCell ref="U14:V14"/>
    <mergeCell ref="U15:V15"/>
    <mergeCell ref="O16:O17"/>
    <mergeCell ref="P16:P17"/>
    <mergeCell ref="Q16:Q17"/>
    <mergeCell ref="U16:V16"/>
    <mergeCell ref="U17:V17"/>
    <mergeCell ref="Q30:Q31"/>
    <mergeCell ref="O28:O29"/>
    <mergeCell ref="P28:P29"/>
    <mergeCell ref="U18:V18"/>
    <mergeCell ref="O26:O27"/>
    <mergeCell ref="P26:P27"/>
    <mergeCell ref="Q26:Q27"/>
    <mergeCell ref="O24:O25"/>
    <mergeCell ref="P24:P25"/>
    <mergeCell ref="Q24:Q25"/>
    <mergeCell ref="T9:X9"/>
    <mergeCell ref="B10:C10"/>
    <mergeCell ref="D10:I10"/>
    <mergeCell ref="N10:P10"/>
    <mergeCell ref="B11:C11"/>
    <mergeCell ref="D11:I11"/>
    <mergeCell ref="N11:P11"/>
    <mergeCell ref="U11:W11"/>
    <mergeCell ref="U12:W12"/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J9:L14"/>
    <mergeCell ref="M9:Q9"/>
    <mergeCell ref="B12:C12"/>
    <mergeCell ref="B15:B17"/>
    <mergeCell ref="C15:C17"/>
    <mergeCell ref="D15:D17"/>
    <mergeCell ref="E15:E17"/>
    <mergeCell ref="F15:F17"/>
    <mergeCell ref="G15:G17"/>
    <mergeCell ref="B13:C13"/>
    <mergeCell ref="D13:I13"/>
    <mergeCell ref="N13:P13"/>
    <mergeCell ref="D14:I14"/>
    <mergeCell ref="N14:P14"/>
    <mergeCell ref="D12:I12"/>
    <mergeCell ref="N12:P12"/>
    <mergeCell ref="H15:H17"/>
    <mergeCell ref="I15:L16"/>
    <mergeCell ref="M15:N16"/>
    <mergeCell ref="O15:Q15"/>
    <mergeCell ref="Q38:Q39"/>
    <mergeCell ref="C18:C19"/>
    <mergeCell ref="E18:E19"/>
    <mergeCell ref="O18:O19"/>
    <mergeCell ref="P18:P19"/>
    <mergeCell ref="Q18:Q19"/>
    <mergeCell ref="C20:C21"/>
    <mergeCell ref="E20:E21"/>
    <mergeCell ref="O20:O21"/>
    <mergeCell ref="P20:P21"/>
    <mergeCell ref="Q20:Q21"/>
    <mergeCell ref="C22:C23"/>
    <mergeCell ref="E22:E23"/>
    <mergeCell ref="O22:O23"/>
    <mergeCell ref="P22:P23"/>
    <mergeCell ref="Q22:Q23"/>
    <mergeCell ref="C24:C25"/>
    <mergeCell ref="E24:E25"/>
    <mergeCell ref="Q32:Q33"/>
    <mergeCell ref="C28:C29"/>
    <mergeCell ref="E28:E29"/>
    <mergeCell ref="Q28:Q29"/>
    <mergeCell ref="C26:C27"/>
    <mergeCell ref="E26:E27"/>
    <mergeCell ref="B34:B35"/>
    <mergeCell ref="C34:C35"/>
    <mergeCell ref="E34:E35"/>
    <mergeCell ref="O34:O35"/>
    <mergeCell ref="P34:P35"/>
    <mergeCell ref="B30:B31"/>
    <mergeCell ref="C30:C31"/>
    <mergeCell ref="E30:E31"/>
    <mergeCell ref="O30:O31"/>
    <mergeCell ref="P30:P31"/>
    <mergeCell ref="E32:E33"/>
    <mergeCell ref="B32:B33"/>
    <mergeCell ref="C32:C33"/>
    <mergeCell ref="O32:O33"/>
    <mergeCell ref="P32:P33"/>
    <mergeCell ref="B18:B29"/>
    <mergeCell ref="Q34:Q35"/>
    <mergeCell ref="Q36:Q37"/>
    <mergeCell ref="B45:C45"/>
    <mergeCell ref="D45:I45"/>
    <mergeCell ref="K45:L45"/>
    <mergeCell ref="M45:Q45"/>
    <mergeCell ref="B46:C47"/>
    <mergeCell ref="D46:I47"/>
    <mergeCell ref="J46:J47"/>
    <mergeCell ref="B42:B43"/>
    <mergeCell ref="C42:C43"/>
    <mergeCell ref="E42:E43"/>
    <mergeCell ref="O42:O43"/>
    <mergeCell ref="P42:P43"/>
    <mergeCell ref="Q42:Q43"/>
    <mergeCell ref="B40:B41"/>
    <mergeCell ref="C40:C41"/>
    <mergeCell ref="E40:E41"/>
    <mergeCell ref="O40:O41"/>
    <mergeCell ref="P40:P41"/>
    <mergeCell ref="Q40:Q41"/>
    <mergeCell ref="B38:B39"/>
    <mergeCell ref="C38:C39"/>
    <mergeCell ref="E38:E39"/>
    <mergeCell ref="P38:P39"/>
    <mergeCell ref="B50:C51"/>
    <mergeCell ref="D50:I51"/>
    <mergeCell ref="J50:J51"/>
    <mergeCell ref="B36:B37"/>
    <mergeCell ref="C36:C37"/>
    <mergeCell ref="E36:E37"/>
    <mergeCell ref="O36:O37"/>
    <mergeCell ref="O38:O39"/>
    <mergeCell ref="P36:P37"/>
    <mergeCell ref="M60:Q63"/>
    <mergeCell ref="B56:C57"/>
    <mergeCell ref="D56:I57"/>
    <mergeCell ref="J56:J57"/>
    <mergeCell ref="M46:Q49"/>
    <mergeCell ref="M50:Q53"/>
    <mergeCell ref="M54:Q54"/>
    <mergeCell ref="M55:Q59"/>
    <mergeCell ref="B52:C53"/>
    <mergeCell ref="D52:I53"/>
    <mergeCell ref="J52:J53"/>
    <mergeCell ref="B54:C55"/>
    <mergeCell ref="D54:I55"/>
    <mergeCell ref="J54:J55"/>
    <mergeCell ref="B62:L63"/>
    <mergeCell ref="B58:C59"/>
    <mergeCell ref="D58:I59"/>
    <mergeCell ref="J58:J59"/>
    <mergeCell ref="B60:C61"/>
    <mergeCell ref="D60:I61"/>
    <mergeCell ref="J60:J61"/>
    <mergeCell ref="B48:C49"/>
    <mergeCell ref="D48:I49"/>
    <mergeCell ref="J48:J49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71"/>
  <sheetViews>
    <sheetView zoomScale="80" zoomScaleNormal="80" workbookViewId="0">
      <selection activeCell="F18" sqref="F18"/>
    </sheetView>
  </sheetViews>
  <sheetFormatPr baseColWidth="10" defaultColWidth="12.42578125" defaultRowHeight="14.25" x14ac:dyDescent="0.2"/>
  <cols>
    <col min="1" max="1" width="6.7109375" style="4" customWidth="1"/>
    <col min="2" max="2" width="45.42578125" style="4" customWidth="1"/>
    <col min="3" max="3" width="66.140625" style="4" customWidth="1"/>
    <col min="4" max="4" width="16.85546875" style="4" customWidth="1"/>
    <col min="5" max="5" width="16" style="4" customWidth="1"/>
    <col min="6" max="6" width="16.7109375" style="4" customWidth="1"/>
    <col min="7" max="7" width="18" style="4" customWidth="1"/>
    <col min="8" max="8" width="22.85546875" style="4" customWidth="1"/>
    <col min="9" max="9" width="19.42578125" style="4" customWidth="1"/>
    <col min="10" max="10" width="20.85546875" style="4" customWidth="1"/>
    <col min="11" max="11" width="20.7109375" style="4" bestFit="1" customWidth="1"/>
    <col min="12" max="12" width="15.85546875" style="4" customWidth="1"/>
    <col min="13" max="13" width="14.85546875" style="45" customWidth="1"/>
    <col min="14" max="14" width="21.140625" style="45" customWidth="1"/>
    <col min="15" max="17" width="16.85546875" style="4" customWidth="1"/>
    <col min="18" max="18" width="16.42578125" style="4" customWidth="1"/>
    <col min="19" max="19" width="12.42578125" style="4"/>
    <col min="20" max="20" width="14.42578125" style="4" customWidth="1"/>
    <col min="21" max="21" width="18.42578125" style="4" customWidth="1"/>
    <col min="22" max="22" width="33.85546875" style="4" customWidth="1"/>
    <col min="23" max="23" width="12.42578125" style="4" hidden="1" customWidth="1"/>
    <col min="24" max="24" width="24.28515625" style="4" customWidth="1"/>
    <col min="25" max="25" width="22.42578125" style="4" customWidth="1"/>
    <col min="26" max="27" width="12.42578125" style="4"/>
    <col min="28" max="28" width="16.85546875" style="4" customWidth="1"/>
    <col min="29" max="29" width="12.42578125" style="4"/>
    <col min="30" max="30" width="30.140625" style="4" customWidth="1"/>
    <col min="31" max="31" width="15.42578125" style="4" customWidth="1"/>
    <col min="32" max="32" width="15.85546875" style="4" customWidth="1"/>
    <col min="33" max="33" width="24.42578125" style="4" customWidth="1"/>
    <col min="34" max="34" width="17.140625" style="4" customWidth="1"/>
    <col min="35" max="16384" width="12.42578125" style="4"/>
  </cols>
  <sheetData>
    <row r="1" spans="2:28" ht="22.5" customHeight="1" x14ac:dyDescent="0.2"/>
    <row r="2" spans="2:28" ht="37.5" customHeight="1" x14ac:dyDescent="0.25">
      <c r="B2" s="158"/>
      <c r="C2" s="158"/>
      <c r="D2" s="209" t="s">
        <v>181</v>
      </c>
      <c r="E2" s="210"/>
      <c r="F2" s="210"/>
      <c r="G2" s="210"/>
      <c r="H2" s="210"/>
      <c r="I2" s="210"/>
      <c r="J2" s="210"/>
      <c r="K2" s="211"/>
      <c r="L2" s="215" t="s">
        <v>182</v>
      </c>
      <c r="M2" s="216"/>
      <c r="N2" s="216"/>
      <c r="O2" s="217"/>
      <c r="P2" s="218"/>
      <c r="Q2" s="219"/>
      <c r="R2" s="46"/>
    </row>
    <row r="3" spans="2:28" ht="37.5" customHeight="1" x14ac:dyDescent="0.25">
      <c r="B3" s="158"/>
      <c r="C3" s="158"/>
      <c r="D3" s="212"/>
      <c r="E3" s="213"/>
      <c r="F3" s="213"/>
      <c r="G3" s="213"/>
      <c r="H3" s="213"/>
      <c r="I3" s="213"/>
      <c r="J3" s="213"/>
      <c r="K3" s="214"/>
      <c r="L3" s="215" t="s">
        <v>183</v>
      </c>
      <c r="M3" s="216"/>
      <c r="N3" s="216"/>
      <c r="O3" s="217"/>
      <c r="P3" s="220"/>
      <c r="Q3" s="221"/>
      <c r="R3" s="46"/>
    </row>
    <row r="4" spans="2:28" ht="33.75" customHeight="1" x14ac:dyDescent="0.25">
      <c r="B4" s="158"/>
      <c r="C4" s="158"/>
      <c r="D4" s="209" t="s">
        <v>184</v>
      </c>
      <c r="E4" s="210"/>
      <c r="F4" s="210"/>
      <c r="G4" s="210"/>
      <c r="H4" s="210"/>
      <c r="I4" s="210"/>
      <c r="J4" s="210"/>
      <c r="K4" s="211"/>
      <c r="L4" s="215" t="s">
        <v>185</v>
      </c>
      <c r="M4" s="216"/>
      <c r="N4" s="216"/>
      <c r="O4" s="217"/>
      <c r="P4" s="220"/>
      <c r="Q4" s="221"/>
      <c r="R4" s="46"/>
    </row>
    <row r="5" spans="2:28" ht="38.25" customHeight="1" x14ac:dyDescent="0.25">
      <c r="B5" s="158"/>
      <c r="C5" s="158"/>
      <c r="D5" s="212"/>
      <c r="E5" s="213"/>
      <c r="F5" s="213"/>
      <c r="G5" s="213"/>
      <c r="H5" s="213"/>
      <c r="I5" s="213"/>
      <c r="J5" s="213"/>
      <c r="K5" s="214"/>
      <c r="L5" s="215" t="s">
        <v>186</v>
      </c>
      <c r="M5" s="216"/>
      <c r="N5" s="216"/>
      <c r="O5" s="217"/>
      <c r="P5" s="222"/>
      <c r="Q5" s="223"/>
      <c r="R5" s="46"/>
    </row>
    <row r="6" spans="2:28" ht="23.25" customHeight="1" x14ac:dyDescent="0.25"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46"/>
    </row>
    <row r="7" spans="2:28" ht="31.5" customHeight="1" x14ac:dyDescent="0.25">
      <c r="B7" s="5" t="s">
        <v>36</v>
      </c>
      <c r="C7" s="5" t="s">
        <v>44</v>
      </c>
      <c r="D7" s="167" t="s">
        <v>93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9"/>
      <c r="R7" s="46"/>
    </row>
    <row r="8" spans="2:28" ht="36" customHeight="1" x14ac:dyDescent="0.25">
      <c r="B8" s="5" t="s">
        <v>31</v>
      </c>
      <c r="C8" s="6">
        <v>45474</v>
      </c>
      <c r="D8" s="170" t="str">
        <f>+'25 - Calidad'!D8:Q8</f>
        <v>FECHA DE  SEGUIMIENTO: Enero 15 2025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</row>
    <row r="9" spans="2:28" ht="36" customHeight="1" x14ac:dyDescent="0.2">
      <c r="B9" s="171" t="s">
        <v>45</v>
      </c>
      <c r="C9" s="172"/>
      <c r="D9" s="173" t="s">
        <v>46</v>
      </c>
      <c r="E9" s="173"/>
      <c r="F9" s="173"/>
      <c r="G9" s="173"/>
      <c r="H9" s="173"/>
      <c r="I9" s="174"/>
      <c r="J9" s="142" t="s">
        <v>30</v>
      </c>
      <c r="K9" s="143"/>
      <c r="L9" s="144"/>
      <c r="M9" s="178" t="s">
        <v>29</v>
      </c>
      <c r="N9" s="179"/>
      <c r="O9" s="179"/>
      <c r="P9" s="179"/>
      <c r="Q9" s="180"/>
      <c r="R9" s="47"/>
      <c r="T9" s="225"/>
      <c r="U9" s="225"/>
      <c r="V9" s="225"/>
      <c r="W9" s="225"/>
      <c r="X9" s="225"/>
    </row>
    <row r="10" spans="2:28" ht="36" customHeight="1" x14ac:dyDescent="0.2">
      <c r="B10" s="171" t="s">
        <v>28</v>
      </c>
      <c r="C10" s="172"/>
      <c r="D10" s="173" t="s">
        <v>47</v>
      </c>
      <c r="E10" s="173"/>
      <c r="F10" s="173"/>
      <c r="G10" s="173"/>
      <c r="H10" s="173"/>
      <c r="I10" s="174"/>
      <c r="J10" s="175"/>
      <c r="K10" s="176"/>
      <c r="L10" s="177"/>
      <c r="M10" s="7" t="s">
        <v>27</v>
      </c>
      <c r="N10" s="226" t="s">
        <v>26</v>
      </c>
      <c r="O10" s="226"/>
      <c r="P10" s="226"/>
      <c r="Q10" s="7" t="s">
        <v>25</v>
      </c>
      <c r="R10" s="47"/>
      <c r="T10" s="48"/>
      <c r="U10" s="48"/>
      <c r="V10" s="48"/>
      <c r="W10" s="48"/>
      <c r="X10" s="48"/>
    </row>
    <row r="11" spans="2:28" ht="31.5" customHeight="1" x14ac:dyDescent="0.2">
      <c r="B11" s="227" t="s">
        <v>24</v>
      </c>
      <c r="C11" s="228"/>
      <c r="D11" s="197" t="s">
        <v>48</v>
      </c>
      <c r="E11" s="197"/>
      <c r="F11" s="197"/>
      <c r="G11" s="197"/>
      <c r="H11" s="197"/>
      <c r="I11" s="198"/>
      <c r="J11" s="175"/>
      <c r="K11" s="176"/>
      <c r="L11" s="177"/>
      <c r="M11" s="8"/>
      <c r="N11" s="229"/>
      <c r="O11" s="230"/>
      <c r="P11" s="231"/>
      <c r="Q11" s="9"/>
      <c r="R11" s="47"/>
      <c r="T11" s="49"/>
      <c r="U11" s="232"/>
      <c r="V11" s="232"/>
      <c r="W11" s="232"/>
      <c r="X11" s="49"/>
      <c r="Z11" s="10"/>
      <c r="AA11" s="10"/>
    </row>
    <row r="12" spans="2:28" ht="74.25" customHeight="1" x14ac:dyDescent="0.2">
      <c r="B12" s="181" t="s">
        <v>23</v>
      </c>
      <c r="C12" s="182"/>
      <c r="D12" s="197" t="s">
        <v>52</v>
      </c>
      <c r="E12" s="197"/>
      <c r="F12" s="197"/>
      <c r="G12" s="197"/>
      <c r="H12" s="197"/>
      <c r="I12" s="198"/>
      <c r="J12" s="175"/>
      <c r="K12" s="176"/>
      <c r="L12" s="177"/>
      <c r="M12" s="11"/>
      <c r="N12" s="199"/>
      <c r="O12" s="200"/>
      <c r="P12" s="201"/>
      <c r="Q12" s="12"/>
      <c r="R12" s="47"/>
      <c r="T12" s="50"/>
      <c r="U12" s="233"/>
      <c r="V12" s="233"/>
      <c r="W12" s="233"/>
      <c r="X12" s="51"/>
      <c r="Z12" s="13"/>
      <c r="AA12" s="14"/>
      <c r="AB12" s="15"/>
    </row>
    <row r="13" spans="2:28" ht="74.25" customHeight="1" x14ac:dyDescent="0.2">
      <c r="B13" s="187" t="s">
        <v>22</v>
      </c>
      <c r="C13" s="188"/>
      <c r="D13" s="189">
        <v>2024730010049</v>
      </c>
      <c r="E13" s="190"/>
      <c r="F13" s="190"/>
      <c r="G13" s="190"/>
      <c r="H13" s="190"/>
      <c r="I13" s="191"/>
      <c r="J13" s="175"/>
      <c r="K13" s="176"/>
      <c r="L13" s="177"/>
      <c r="M13" s="16"/>
      <c r="N13" s="192"/>
      <c r="O13" s="193"/>
      <c r="P13" s="194"/>
      <c r="Q13" s="17"/>
      <c r="R13" s="47"/>
      <c r="T13" s="50"/>
      <c r="U13" s="233"/>
      <c r="V13" s="233"/>
      <c r="W13" s="233"/>
      <c r="X13" s="51"/>
      <c r="Z13" s="13"/>
      <c r="AA13" s="14"/>
      <c r="AB13" s="15"/>
    </row>
    <row r="14" spans="2:28" ht="43.35" customHeight="1" x14ac:dyDescent="0.2">
      <c r="B14" s="18" t="s">
        <v>43</v>
      </c>
      <c r="C14" s="19"/>
      <c r="D14" s="195" t="s">
        <v>51</v>
      </c>
      <c r="E14" s="196"/>
      <c r="F14" s="196"/>
      <c r="G14" s="196"/>
      <c r="H14" s="196"/>
      <c r="I14" s="172"/>
      <c r="J14" s="145"/>
      <c r="K14" s="146"/>
      <c r="L14" s="147"/>
      <c r="M14" s="20"/>
      <c r="N14" s="192"/>
      <c r="O14" s="193"/>
      <c r="P14" s="194"/>
      <c r="Q14" s="21"/>
      <c r="R14" s="47"/>
      <c r="T14" s="52"/>
      <c r="U14" s="233"/>
      <c r="V14" s="233"/>
      <c r="W14" s="53"/>
      <c r="X14" s="51"/>
      <c r="Y14" s="22"/>
      <c r="Z14" s="13"/>
      <c r="AA14" s="14"/>
      <c r="AB14" s="15"/>
    </row>
    <row r="15" spans="2:28" ht="28.5" customHeight="1" x14ac:dyDescent="0.25">
      <c r="B15" s="183" t="s">
        <v>34</v>
      </c>
      <c r="C15" s="137" t="s">
        <v>32</v>
      </c>
      <c r="D15" s="148" t="s">
        <v>187</v>
      </c>
      <c r="E15" s="148" t="s">
        <v>21</v>
      </c>
      <c r="F15" s="148" t="s">
        <v>42</v>
      </c>
      <c r="G15" s="186" t="s">
        <v>188</v>
      </c>
      <c r="H15" s="148" t="s">
        <v>35</v>
      </c>
      <c r="I15" s="202" t="s">
        <v>33</v>
      </c>
      <c r="J15" s="203"/>
      <c r="K15" s="203"/>
      <c r="L15" s="204"/>
      <c r="M15" s="148" t="s">
        <v>20</v>
      </c>
      <c r="N15" s="148"/>
      <c r="O15" s="208" t="s">
        <v>19</v>
      </c>
      <c r="P15" s="208"/>
      <c r="Q15" s="208"/>
      <c r="T15" s="54"/>
      <c r="U15" s="234"/>
      <c r="V15" s="234"/>
      <c r="X15" s="51"/>
      <c r="Z15" s="13"/>
      <c r="AA15" s="14"/>
      <c r="AB15" s="15"/>
    </row>
    <row r="16" spans="2:28" ht="33.75" customHeight="1" x14ac:dyDescent="0.2">
      <c r="B16" s="184"/>
      <c r="C16" s="137"/>
      <c r="D16" s="148"/>
      <c r="E16" s="148"/>
      <c r="F16" s="148"/>
      <c r="G16" s="148"/>
      <c r="H16" s="148"/>
      <c r="I16" s="205"/>
      <c r="J16" s="206"/>
      <c r="K16" s="206"/>
      <c r="L16" s="207"/>
      <c r="M16" s="148"/>
      <c r="N16" s="148"/>
      <c r="O16" s="148" t="s">
        <v>18</v>
      </c>
      <c r="P16" s="148" t="s">
        <v>17</v>
      </c>
      <c r="Q16" s="137" t="s">
        <v>16</v>
      </c>
      <c r="T16" s="22"/>
      <c r="U16" s="234"/>
      <c r="V16" s="234"/>
      <c r="X16" s="14"/>
      <c r="Z16" s="13"/>
      <c r="AA16" s="14"/>
      <c r="AB16" s="15"/>
    </row>
    <row r="17" spans="2:28" ht="39.75" customHeight="1" x14ac:dyDescent="0.2">
      <c r="B17" s="185"/>
      <c r="C17" s="137"/>
      <c r="D17" s="148"/>
      <c r="E17" s="148"/>
      <c r="F17" s="148"/>
      <c r="G17" s="148"/>
      <c r="H17" s="148"/>
      <c r="I17" s="55" t="s">
        <v>15</v>
      </c>
      <c r="J17" s="55" t="s">
        <v>14</v>
      </c>
      <c r="K17" s="55" t="s">
        <v>13</v>
      </c>
      <c r="L17" s="56" t="s">
        <v>12</v>
      </c>
      <c r="M17" s="23" t="s">
        <v>11</v>
      </c>
      <c r="N17" s="57" t="s">
        <v>10</v>
      </c>
      <c r="O17" s="148"/>
      <c r="P17" s="148"/>
      <c r="Q17" s="137"/>
      <c r="T17" s="22"/>
      <c r="U17" s="234"/>
      <c r="V17" s="234"/>
      <c r="X17" s="14"/>
      <c r="Z17" s="13"/>
      <c r="AA17" s="14"/>
      <c r="AB17" s="15"/>
    </row>
    <row r="18" spans="2:28" ht="33" customHeight="1" x14ac:dyDescent="0.2">
      <c r="B18" s="151" t="s">
        <v>81</v>
      </c>
      <c r="C18" s="241" t="s">
        <v>107</v>
      </c>
      <c r="D18" s="23" t="s">
        <v>37</v>
      </c>
      <c r="E18" s="149" t="s">
        <v>108</v>
      </c>
      <c r="F18" s="58">
        <v>1</v>
      </c>
      <c r="G18" s="23" t="s">
        <v>37</v>
      </c>
      <c r="H18" s="80">
        <f>SUM(I18:L18)</f>
        <v>532000000</v>
      </c>
      <c r="I18" s="80">
        <v>232000000</v>
      </c>
      <c r="J18" s="81">
        <v>300000000</v>
      </c>
      <c r="K18" s="80"/>
      <c r="L18" s="81"/>
      <c r="M18" s="27">
        <v>45292</v>
      </c>
      <c r="N18" s="27">
        <v>45656</v>
      </c>
      <c r="O18" s="239">
        <f>+F19/F18</f>
        <v>1</v>
      </c>
      <c r="P18" s="239">
        <f>+H19/H18</f>
        <v>0.44039786842105261</v>
      </c>
      <c r="Q18" s="235">
        <f>+(O18*O18)/P18</f>
        <v>2.2706740238895224</v>
      </c>
      <c r="T18" s="22"/>
      <c r="U18" s="234"/>
      <c r="V18" s="234"/>
      <c r="X18" s="59"/>
      <c r="Z18" s="13"/>
      <c r="AA18" s="14"/>
      <c r="AB18" s="15"/>
    </row>
    <row r="19" spans="2:28" ht="33" customHeight="1" x14ac:dyDescent="0.2">
      <c r="B19" s="151"/>
      <c r="C19" s="242"/>
      <c r="D19" s="23" t="s">
        <v>2</v>
      </c>
      <c r="E19" s="122"/>
      <c r="F19" s="58">
        <v>1</v>
      </c>
      <c r="G19" s="23" t="s">
        <v>38</v>
      </c>
      <c r="H19" s="80">
        <f>SUM(I19:L19)</f>
        <v>234291666</v>
      </c>
      <c r="I19" s="80">
        <v>231231666</v>
      </c>
      <c r="J19" s="80">
        <v>3060000</v>
      </c>
      <c r="K19" s="80"/>
      <c r="L19" s="81"/>
      <c r="M19" s="27">
        <v>45292</v>
      </c>
      <c r="N19" s="27">
        <v>45656</v>
      </c>
      <c r="O19" s="240"/>
      <c r="P19" s="240"/>
      <c r="Q19" s="236"/>
      <c r="T19" s="22"/>
      <c r="U19" s="60"/>
      <c r="V19" s="60"/>
      <c r="X19" s="59"/>
      <c r="Z19" s="13"/>
      <c r="AA19" s="14"/>
      <c r="AB19" s="15"/>
    </row>
    <row r="20" spans="2:28" ht="33" customHeight="1" x14ac:dyDescent="0.2">
      <c r="B20" s="151"/>
      <c r="C20" s="238" t="s">
        <v>109</v>
      </c>
      <c r="D20" s="23" t="s">
        <v>3</v>
      </c>
      <c r="E20" s="122" t="s">
        <v>110</v>
      </c>
      <c r="F20" s="58">
        <v>56</v>
      </c>
      <c r="G20" s="23" t="s">
        <v>37</v>
      </c>
      <c r="H20" s="80">
        <f>SUM(I20:L20)</f>
        <v>2251000000</v>
      </c>
      <c r="I20" s="80">
        <v>2251000000</v>
      </c>
      <c r="J20" s="82"/>
      <c r="K20" s="80"/>
      <c r="L20" s="81"/>
      <c r="M20" s="27">
        <v>45292</v>
      </c>
      <c r="N20" s="27">
        <v>45656</v>
      </c>
      <c r="O20" s="239">
        <f t="shared" ref="O20:O24" si="0">+F21/F20</f>
        <v>1</v>
      </c>
      <c r="P20" s="239">
        <f>+H21/H20</f>
        <v>0.9999955575299867</v>
      </c>
      <c r="Q20" s="235">
        <f t="shared" ref="Q20:Q24" si="1">+(O20*O20)/P20</f>
        <v>1.000004442489749</v>
      </c>
      <c r="T20" s="22"/>
      <c r="U20" s="60"/>
      <c r="V20" s="60"/>
      <c r="X20" s="59"/>
      <c r="Z20" s="13"/>
      <c r="AA20" s="14"/>
      <c r="AB20" s="15"/>
    </row>
    <row r="21" spans="2:28" ht="37.5" customHeight="1" x14ac:dyDescent="0.2">
      <c r="B21" s="151"/>
      <c r="C21" s="164"/>
      <c r="D21" s="23" t="s">
        <v>2</v>
      </c>
      <c r="E21" s="128"/>
      <c r="F21" s="58">
        <v>56</v>
      </c>
      <c r="G21" s="23" t="s">
        <v>38</v>
      </c>
      <c r="H21" s="80">
        <f t="shared" ref="H21:H27" si="2">SUM(I21:L21)</f>
        <v>2250990000</v>
      </c>
      <c r="I21" s="83">
        <v>2250990000</v>
      </c>
      <c r="J21" s="82"/>
      <c r="K21" s="80"/>
      <c r="L21" s="81"/>
      <c r="M21" s="27">
        <v>45292</v>
      </c>
      <c r="N21" s="27">
        <v>45656</v>
      </c>
      <c r="O21" s="240"/>
      <c r="P21" s="240"/>
      <c r="Q21" s="236"/>
      <c r="T21" s="22"/>
      <c r="U21" s="60"/>
      <c r="V21" s="60"/>
      <c r="X21" s="59"/>
      <c r="Z21" s="13"/>
      <c r="AA21" s="14"/>
      <c r="AB21" s="15"/>
    </row>
    <row r="22" spans="2:28" ht="27" customHeight="1" x14ac:dyDescent="0.2">
      <c r="B22" s="151"/>
      <c r="C22" s="129" t="s">
        <v>111</v>
      </c>
      <c r="D22" s="23" t="s">
        <v>3</v>
      </c>
      <c r="E22" s="149" t="s">
        <v>112</v>
      </c>
      <c r="F22" s="61">
        <v>1</v>
      </c>
      <c r="G22" s="23" t="s">
        <v>3</v>
      </c>
      <c r="H22" s="80">
        <f t="shared" si="2"/>
        <v>742893837</v>
      </c>
      <c r="I22" s="80">
        <v>289000000</v>
      </c>
      <c r="J22" s="81">
        <v>453893837</v>
      </c>
      <c r="K22" s="80"/>
      <c r="L22" s="81"/>
      <c r="M22" s="27">
        <v>45292</v>
      </c>
      <c r="N22" s="27">
        <v>45656</v>
      </c>
      <c r="O22" s="239">
        <f t="shared" si="0"/>
        <v>1</v>
      </c>
      <c r="P22" s="239">
        <f t="shared" ref="P22:P24" si="3">+H23/H22</f>
        <v>0.38661113835569483</v>
      </c>
      <c r="Q22" s="235">
        <f t="shared" si="1"/>
        <v>2.5865783491213525</v>
      </c>
      <c r="X22" s="36"/>
      <c r="Z22" s="13"/>
      <c r="AA22" s="14"/>
      <c r="AB22" s="15"/>
    </row>
    <row r="23" spans="2:28" ht="27" customHeight="1" x14ac:dyDescent="0.2">
      <c r="B23" s="151"/>
      <c r="C23" s="197"/>
      <c r="D23" s="23" t="s">
        <v>2</v>
      </c>
      <c r="E23" s="128"/>
      <c r="F23" s="61">
        <v>1</v>
      </c>
      <c r="G23" s="23" t="s">
        <v>38</v>
      </c>
      <c r="H23" s="80">
        <f t="shared" si="2"/>
        <v>287211032</v>
      </c>
      <c r="I23" s="83">
        <v>287211032</v>
      </c>
      <c r="J23" s="81"/>
      <c r="K23" s="80"/>
      <c r="L23" s="81"/>
      <c r="M23" s="27">
        <v>45292</v>
      </c>
      <c r="N23" s="27">
        <v>45656</v>
      </c>
      <c r="O23" s="240"/>
      <c r="P23" s="240"/>
      <c r="Q23" s="236"/>
      <c r="X23" s="36"/>
      <c r="Z23" s="13"/>
      <c r="AA23" s="14"/>
      <c r="AB23" s="15"/>
    </row>
    <row r="24" spans="2:28" ht="21" customHeight="1" x14ac:dyDescent="0.2">
      <c r="B24" s="237" t="s">
        <v>82</v>
      </c>
      <c r="C24" s="238" t="s">
        <v>159</v>
      </c>
      <c r="D24" s="23" t="s">
        <v>3</v>
      </c>
      <c r="E24" s="122" t="s">
        <v>160</v>
      </c>
      <c r="F24" s="61">
        <v>1</v>
      </c>
      <c r="G24" s="23" t="s">
        <v>3</v>
      </c>
      <c r="H24" s="80">
        <f t="shared" si="2"/>
        <v>1489509999</v>
      </c>
      <c r="I24" s="80">
        <v>789509999</v>
      </c>
      <c r="J24" s="81">
        <v>700000000</v>
      </c>
      <c r="K24" s="80"/>
      <c r="L24" s="81"/>
      <c r="M24" s="27">
        <v>45292</v>
      </c>
      <c r="N24" s="27">
        <v>45656</v>
      </c>
      <c r="O24" s="239">
        <f t="shared" si="0"/>
        <v>1</v>
      </c>
      <c r="P24" s="239">
        <f t="shared" si="3"/>
        <v>0.6295056096498215</v>
      </c>
      <c r="Q24" s="235">
        <f t="shared" si="1"/>
        <v>1.588548195076888</v>
      </c>
      <c r="X24" s="36"/>
    </row>
    <row r="25" spans="2:28" ht="48.75" customHeight="1" x14ac:dyDescent="0.2">
      <c r="B25" s="237"/>
      <c r="C25" s="164"/>
      <c r="D25" s="23" t="s">
        <v>2</v>
      </c>
      <c r="E25" s="128"/>
      <c r="F25" s="61">
        <v>1</v>
      </c>
      <c r="G25" s="23" t="s">
        <v>38</v>
      </c>
      <c r="H25" s="80">
        <f t="shared" ref="H25" si="4">SUM(I25:L25)</f>
        <v>937654900</v>
      </c>
      <c r="I25" s="84">
        <v>625699900</v>
      </c>
      <c r="J25" s="85">
        <v>311955000</v>
      </c>
      <c r="K25" s="80"/>
      <c r="L25" s="81"/>
      <c r="M25" s="27">
        <v>45292</v>
      </c>
      <c r="N25" s="27">
        <v>45656</v>
      </c>
      <c r="O25" s="240"/>
      <c r="P25" s="240"/>
      <c r="Q25" s="236"/>
      <c r="AB25" s="15"/>
    </row>
    <row r="26" spans="2:28" ht="15" x14ac:dyDescent="0.2">
      <c r="B26" s="158"/>
      <c r="C26" s="159" t="s">
        <v>9</v>
      </c>
      <c r="D26" s="23" t="s">
        <v>3</v>
      </c>
      <c r="E26" s="149"/>
      <c r="F26" s="65"/>
      <c r="G26" s="23" t="s">
        <v>3</v>
      </c>
      <c r="H26" s="80">
        <f t="shared" si="2"/>
        <v>5015403836</v>
      </c>
      <c r="I26" s="86">
        <f>+I18+I22+I24+I20</f>
        <v>3561509999</v>
      </c>
      <c r="J26" s="86">
        <f t="shared" ref="J26:L27" si="5">+J18+J22+J24+J20</f>
        <v>1453893837</v>
      </c>
      <c r="K26" s="86">
        <f t="shared" si="5"/>
        <v>0</v>
      </c>
      <c r="L26" s="86">
        <f t="shared" si="5"/>
        <v>0</v>
      </c>
      <c r="M26" s="40"/>
      <c r="N26" s="67"/>
      <c r="O26" s="160"/>
      <c r="P26" s="160"/>
      <c r="Q26" s="158"/>
    </row>
    <row r="27" spans="2:28" ht="15" x14ac:dyDescent="0.2">
      <c r="B27" s="158"/>
      <c r="C27" s="159"/>
      <c r="D27" s="23" t="s">
        <v>2</v>
      </c>
      <c r="E27" s="128"/>
      <c r="F27" s="65"/>
      <c r="G27" s="23" t="s">
        <v>38</v>
      </c>
      <c r="H27" s="80">
        <f t="shared" si="2"/>
        <v>3710147598</v>
      </c>
      <c r="I27" s="86">
        <f>+I19+I23+I25+I21</f>
        <v>3395132598</v>
      </c>
      <c r="J27" s="86">
        <f t="shared" si="5"/>
        <v>315015000</v>
      </c>
      <c r="K27" s="86">
        <f t="shared" si="5"/>
        <v>0</v>
      </c>
      <c r="L27" s="86">
        <f t="shared" si="5"/>
        <v>0</v>
      </c>
      <c r="M27" s="40"/>
      <c r="N27" s="67"/>
      <c r="O27" s="160"/>
      <c r="P27" s="160"/>
      <c r="Q27" s="158"/>
    </row>
    <row r="28" spans="2:28" x14ac:dyDescent="0.2">
      <c r="D28" s="41"/>
      <c r="H28" s="87"/>
      <c r="I28" s="69"/>
      <c r="J28" s="70"/>
      <c r="K28" s="88"/>
      <c r="L28" s="13"/>
      <c r="M28" s="71"/>
      <c r="N28" s="71"/>
      <c r="O28" s="43"/>
      <c r="P28" s="72"/>
      <c r="Q28" s="73"/>
      <c r="R28" s="72"/>
    </row>
    <row r="29" spans="2:28" ht="15" x14ac:dyDescent="0.2">
      <c r="B29" s="154" t="s">
        <v>39</v>
      </c>
      <c r="C29" s="154"/>
      <c r="D29" s="155" t="s">
        <v>8</v>
      </c>
      <c r="E29" s="155"/>
      <c r="F29" s="155"/>
      <c r="G29" s="155"/>
      <c r="H29" s="155"/>
      <c r="I29" s="155"/>
      <c r="J29" s="74" t="s">
        <v>40</v>
      </c>
      <c r="K29" s="155" t="s">
        <v>41</v>
      </c>
      <c r="L29" s="155"/>
      <c r="M29" s="156" t="s">
        <v>7</v>
      </c>
      <c r="N29" s="157"/>
      <c r="O29" s="157"/>
      <c r="P29" s="157"/>
      <c r="Q29" s="157"/>
    </row>
    <row r="30" spans="2:28" ht="26.25" customHeight="1" x14ac:dyDescent="0.2">
      <c r="B30" s="142" t="s">
        <v>189</v>
      </c>
      <c r="C30" s="144"/>
      <c r="D30" s="142" t="s">
        <v>142</v>
      </c>
      <c r="E30" s="143"/>
      <c r="F30" s="143"/>
      <c r="G30" s="143"/>
      <c r="H30" s="143"/>
      <c r="I30" s="144"/>
      <c r="J30" s="148" t="s">
        <v>77</v>
      </c>
      <c r="K30" s="44" t="s">
        <v>3</v>
      </c>
      <c r="L30" s="89">
        <v>2.5000000000000001E-2</v>
      </c>
      <c r="M30" s="141" t="s">
        <v>5</v>
      </c>
      <c r="N30" s="141"/>
      <c r="O30" s="141"/>
      <c r="P30" s="141"/>
      <c r="Q30" s="141"/>
    </row>
    <row r="31" spans="2:28" ht="18" customHeight="1" x14ac:dyDescent="0.2">
      <c r="B31" s="145"/>
      <c r="C31" s="147"/>
      <c r="D31" s="145"/>
      <c r="E31" s="146"/>
      <c r="F31" s="146"/>
      <c r="G31" s="146"/>
      <c r="H31" s="146"/>
      <c r="I31" s="147"/>
      <c r="J31" s="148"/>
      <c r="K31" s="44" t="s">
        <v>2</v>
      </c>
      <c r="L31" s="76"/>
      <c r="M31" s="141"/>
      <c r="N31" s="141"/>
      <c r="O31" s="141"/>
      <c r="P31" s="141"/>
      <c r="Q31" s="141"/>
    </row>
    <row r="32" spans="2:28" ht="18.75" customHeight="1" x14ac:dyDescent="0.2">
      <c r="B32" s="131" t="s">
        <v>83</v>
      </c>
      <c r="C32" s="132"/>
      <c r="D32" s="131" t="s">
        <v>143</v>
      </c>
      <c r="E32" s="135"/>
      <c r="F32" s="135"/>
      <c r="G32" s="135"/>
      <c r="H32" s="135"/>
      <c r="I32" s="132"/>
      <c r="J32" s="148" t="s">
        <v>77</v>
      </c>
      <c r="K32" s="44" t="s">
        <v>3</v>
      </c>
      <c r="L32" s="90">
        <v>3.6999999999999998E-2</v>
      </c>
      <c r="M32" s="130" t="s">
        <v>4</v>
      </c>
      <c r="N32" s="130"/>
      <c r="O32" s="130"/>
      <c r="P32" s="130"/>
      <c r="Q32" s="130"/>
    </row>
    <row r="33" spans="2:53" ht="14.25" customHeight="1" x14ac:dyDescent="0.2">
      <c r="B33" s="133"/>
      <c r="C33" s="134"/>
      <c r="D33" s="133"/>
      <c r="E33" s="136"/>
      <c r="F33" s="136"/>
      <c r="G33" s="136"/>
      <c r="H33" s="136"/>
      <c r="I33" s="134"/>
      <c r="J33" s="148"/>
      <c r="K33" s="44" t="s">
        <v>2</v>
      </c>
      <c r="L33" s="76"/>
      <c r="M33" s="130"/>
      <c r="N33" s="130"/>
      <c r="O33" s="130"/>
      <c r="P33" s="130"/>
      <c r="Q33" s="130"/>
    </row>
    <row r="34" spans="2:53" ht="15" x14ac:dyDescent="0.2">
      <c r="B34" s="131"/>
      <c r="C34" s="132"/>
      <c r="D34" s="131" t="s">
        <v>6</v>
      </c>
      <c r="E34" s="135"/>
      <c r="F34" s="135"/>
      <c r="G34" s="135"/>
      <c r="H34" s="135"/>
      <c r="I34" s="132"/>
      <c r="J34" s="137"/>
      <c r="K34" s="44" t="s">
        <v>3</v>
      </c>
      <c r="L34" s="76"/>
      <c r="M34" s="141"/>
      <c r="N34" s="141"/>
      <c r="O34" s="141"/>
      <c r="P34" s="141"/>
      <c r="Q34" s="141"/>
    </row>
    <row r="35" spans="2:53" ht="15" x14ac:dyDescent="0.2">
      <c r="B35" s="133"/>
      <c r="C35" s="134"/>
      <c r="D35" s="133"/>
      <c r="E35" s="136"/>
      <c r="F35" s="136"/>
      <c r="G35" s="136"/>
      <c r="H35" s="136"/>
      <c r="I35" s="134"/>
      <c r="J35" s="137"/>
      <c r="K35" s="44" t="s">
        <v>2</v>
      </c>
      <c r="L35" s="76"/>
      <c r="M35" s="141"/>
      <c r="N35" s="141"/>
      <c r="O35" s="141"/>
      <c r="P35" s="141"/>
      <c r="Q35" s="141"/>
    </row>
    <row r="36" spans="2:53" ht="15" customHeight="1" x14ac:dyDescent="0.2">
      <c r="B36" s="142" t="s">
        <v>1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4"/>
      <c r="M36" s="130" t="s">
        <v>0</v>
      </c>
      <c r="N36" s="130"/>
      <c r="O36" s="130"/>
      <c r="P36" s="130"/>
      <c r="Q36" s="130"/>
    </row>
    <row r="37" spans="2:53" ht="29.25" customHeight="1" x14ac:dyDescent="0.2">
      <c r="B37" s="145"/>
      <c r="C37" s="146"/>
      <c r="D37" s="146"/>
      <c r="E37" s="146"/>
      <c r="F37" s="146"/>
      <c r="G37" s="146"/>
      <c r="H37" s="146"/>
      <c r="I37" s="146"/>
      <c r="J37" s="146"/>
      <c r="K37" s="146"/>
      <c r="L37" s="147"/>
      <c r="M37" s="130"/>
      <c r="N37" s="130"/>
      <c r="O37" s="130"/>
      <c r="P37" s="130"/>
      <c r="Q37" s="130"/>
    </row>
    <row r="38" spans="2:53" x14ac:dyDescent="0.2">
      <c r="M38" s="78"/>
      <c r="N38" s="78"/>
    </row>
    <row r="39" spans="2:53" x14ac:dyDescent="0.2"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</row>
    <row r="40" spans="2:53" x14ac:dyDescent="0.2"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</row>
    <row r="41" spans="2:53" x14ac:dyDescent="0.2"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</row>
    <row r="42" spans="2:53" x14ac:dyDescent="0.2"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</row>
    <row r="43" spans="2:53" x14ac:dyDescent="0.2"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</row>
    <row r="44" spans="2:53" x14ac:dyDescent="0.2"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</row>
    <row r="45" spans="2:53" x14ac:dyDescent="0.2"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</row>
    <row r="46" spans="2:53" x14ac:dyDescent="0.2"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</row>
    <row r="47" spans="2:53" x14ac:dyDescent="0.2"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</row>
    <row r="48" spans="2:53" x14ac:dyDescent="0.2"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</row>
    <row r="49" spans="18:53" x14ac:dyDescent="0.2"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</row>
    <row r="50" spans="18:53" x14ac:dyDescent="0.2"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</row>
    <row r="51" spans="18:53" x14ac:dyDescent="0.2"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</row>
    <row r="52" spans="18:53" x14ac:dyDescent="0.2"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</row>
    <row r="53" spans="18:53" x14ac:dyDescent="0.2"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</row>
    <row r="54" spans="18:53" x14ac:dyDescent="0.2"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</row>
    <row r="55" spans="18:53" x14ac:dyDescent="0.2"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</row>
    <row r="56" spans="18:53" x14ac:dyDescent="0.2"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</row>
    <row r="57" spans="18:53" x14ac:dyDescent="0.2"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</row>
    <row r="58" spans="18:53" x14ac:dyDescent="0.2"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</row>
    <row r="59" spans="18:53" x14ac:dyDescent="0.2"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</row>
    <row r="60" spans="18:53" x14ac:dyDescent="0.2"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</row>
    <row r="61" spans="18:53" x14ac:dyDescent="0.2"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</row>
    <row r="62" spans="18:53" x14ac:dyDescent="0.2"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</row>
    <row r="63" spans="18:53" x14ac:dyDescent="0.2"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</row>
    <row r="64" spans="18:53" x14ac:dyDescent="0.2"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</row>
    <row r="65" spans="18:53" x14ac:dyDescent="0.2"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</row>
    <row r="66" spans="18:53" x14ac:dyDescent="0.2"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</row>
    <row r="67" spans="18:53" x14ac:dyDescent="0.2"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</row>
    <row r="68" spans="18:53" x14ac:dyDescent="0.2"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</row>
    <row r="69" spans="18:53" x14ac:dyDescent="0.2"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</row>
    <row r="70" spans="18:53" x14ac:dyDescent="0.2"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</row>
    <row r="71" spans="18:53" x14ac:dyDescent="0.2"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</row>
  </sheetData>
  <mergeCells count="97">
    <mergeCell ref="T9:X9"/>
    <mergeCell ref="B10:C10"/>
    <mergeCell ref="D10:I10"/>
    <mergeCell ref="N10:P10"/>
    <mergeCell ref="B11:C11"/>
    <mergeCell ref="D11:I11"/>
    <mergeCell ref="N11:P11"/>
    <mergeCell ref="U11:W11"/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D14:I14"/>
    <mergeCell ref="N14:P14"/>
    <mergeCell ref="U12:W12"/>
    <mergeCell ref="B13:C13"/>
    <mergeCell ref="D13:I13"/>
    <mergeCell ref="N13:P13"/>
    <mergeCell ref="U13:W13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U18:V18"/>
    <mergeCell ref="C22:C23"/>
    <mergeCell ref="E22:E23"/>
    <mergeCell ref="O22:O23"/>
    <mergeCell ref="P22:P23"/>
    <mergeCell ref="Q22:Q23"/>
    <mergeCell ref="Q18:Q19"/>
    <mergeCell ref="Q20:Q21"/>
    <mergeCell ref="O18:O19"/>
    <mergeCell ref="P18:P19"/>
    <mergeCell ref="O20:O21"/>
    <mergeCell ref="P20:P21"/>
    <mergeCell ref="G15:G17"/>
    <mergeCell ref="B18:B23"/>
    <mergeCell ref="C18:C19"/>
    <mergeCell ref="C20:C21"/>
    <mergeCell ref="E18:E19"/>
    <mergeCell ref="E20:E21"/>
    <mergeCell ref="B15:B17"/>
    <mergeCell ref="C15:C17"/>
    <mergeCell ref="D15:D17"/>
    <mergeCell ref="E15:E17"/>
    <mergeCell ref="F15:F17"/>
    <mergeCell ref="B24:B25"/>
    <mergeCell ref="C24:C25"/>
    <mergeCell ref="E24:E25"/>
    <mergeCell ref="O24:O25"/>
    <mergeCell ref="P24:P25"/>
    <mergeCell ref="Q24:Q25"/>
    <mergeCell ref="Q26:Q27"/>
    <mergeCell ref="B36:L37"/>
    <mergeCell ref="M36:Q37"/>
    <mergeCell ref="B32:C33"/>
    <mergeCell ref="D32:I33"/>
    <mergeCell ref="J32:J33"/>
    <mergeCell ref="M32:Q33"/>
    <mergeCell ref="B34:C35"/>
    <mergeCell ref="D34:I35"/>
    <mergeCell ref="J34:J35"/>
    <mergeCell ref="M34:Q35"/>
    <mergeCell ref="B26:B27"/>
    <mergeCell ref="C26:C27"/>
    <mergeCell ref="E26:E27"/>
    <mergeCell ref="O26:O27"/>
    <mergeCell ref="B30:C31"/>
    <mergeCell ref="D30:I31"/>
    <mergeCell ref="J30:J31"/>
    <mergeCell ref="M30:Q31"/>
    <mergeCell ref="P26:P27"/>
    <mergeCell ref="B29:C29"/>
    <mergeCell ref="D29:I29"/>
    <mergeCell ref="K29:L29"/>
    <mergeCell ref="M29:Q29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65"/>
  <sheetViews>
    <sheetView zoomScale="80" zoomScaleNormal="80" workbookViewId="0">
      <selection activeCell="B12" sqref="B12:C12"/>
    </sheetView>
  </sheetViews>
  <sheetFormatPr baseColWidth="10" defaultColWidth="12.42578125" defaultRowHeight="14.25" x14ac:dyDescent="0.2"/>
  <cols>
    <col min="1" max="1" width="6.7109375" style="4" customWidth="1"/>
    <col min="2" max="2" width="45.42578125" style="4" customWidth="1"/>
    <col min="3" max="3" width="86.85546875" style="4" customWidth="1"/>
    <col min="4" max="4" width="16.85546875" style="4" customWidth="1"/>
    <col min="5" max="5" width="13.85546875" style="4" customWidth="1"/>
    <col min="6" max="6" width="16.7109375" style="4" customWidth="1"/>
    <col min="7" max="7" width="18" style="4" customWidth="1"/>
    <col min="8" max="8" width="24.42578125" style="4" bestFit="1" customWidth="1"/>
    <col min="9" max="9" width="24" style="4" bestFit="1" customWidth="1"/>
    <col min="10" max="10" width="20.85546875" style="4" customWidth="1"/>
    <col min="11" max="11" width="13.42578125" style="4" customWidth="1"/>
    <col min="12" max="12" width="15.85546875" style="4" customWidth="1"/>
    <col min="13" max="13" width="14.85546875" style="45" customWidth="1"/>
    <col min="14" max="14" width="21.140625" style="45" customWidth="1"/>
    <col min="15" max="17" width="16.85546875" style="4" customWidth="1"/>
    <col min="18" max="18" width="16.42578125" style="4" customWidth="1"/>
    <col min="19" max="19" width="12.42578125" style="4"/>
    <col min="20" max="20" width="14.42578125" style="4" customWidth="1"/>
    <col min="21" max="21" width="18.42578125" style="4" customWidth="1"/>
    <col min="22" max="22" width="33.85546875" style="4" customWidth="1"/>
    <col min="23" max="23" width="12.42578125" style="4" hidden="1" customWidth="1"/>
    <col min="24" max="24" width="24.28515625" style="4" customWidth="1"/>
    <col min="25" max="25" width="22.42578125" style="4" customWidth="1"/>
    <col min="26" max="27" width="12.42578125" style="4"/>
    <col min="28" max="28" width="16.85546875" style="4" customWidth="1"/>
    <col min="29" max="29" width="12.42578125" style="4"/>
    <col min="30" max="30" width="30.140625" style="4" customWidth="1"/>
    <col min="31" max="31" width="15.42578125" style="4" customWidth="1"/>
    <col min="32" max="32" width="15.85546875" style="4" customWidth="1"/>
    <col min="33" max="33" width="24.42578125" style="4" customWidth="1"/>
    <col min="34" max="34" width="17.140625" style="4" customWidth="1"/>
    <col min="35" max="16384" width="12.42578125" style="4"/>
  </cols>
  <sheetData>
    <row r="1" spans="2:28" ht="22.5" customHeight="1" x14ac:dyDescent="0.2"/>
    <row r="2" spans="2:28" ht="37.5" customHeight="1" x14ac:dyDescent="0.25">
      <c r="B2" s="158"/>
      <c r="C2" s="158"/>
      <c r="D2" s="209" t="s">
        <v>181</v>
      </c>
      <c r="E2" s="210"/>
      <c r="F2" s="210"/>
      <c r="G2" s="210"/>
      <c r="H2" s="210"/>
      <c r="I2" s="210"/>
      <c r="J2" s="210"/>
      <c r="K2" s="211"/>
      <c r="L2" s="215" t="s">
        <v>182</v>
      </c>
      <c r="M2" s="216"/>
      <c r="N2" s="216"/>
      <c r="O2" s="217"/>
      <c r="P2" s="218"/>
      <c r="Q2" s="219"/>
      <c r="R2" s="46"/>
    </row>
    <row r="3" spans="2:28" ht="37.5" customHeight="1" x14ac:dyDescent="0.25">
      <c r="B3" s="158"/>
      <c r="C3" s="158"/>
      <c r="D3" s="212"/>
      <c r="E3" s="213"/>
      <c r="F3" s="213"/>
      <c r="G3" s="213"/>
      <c r="H3" s="213"/>
      <c r="I3" s="213"/>
      <c r="J3" s="213"/>
      <c r="K3" s="214"/>
      <c r="L3" s="215" t="s">
        <v>183</v>
      </c>
      <c r="M3" s="216"/>
      <c r="N3" s="216"/>
      <c r="O3" s="217"/>
      <c r="P3" s="220"/>
      <c r="Q3" s="221"/>
      <c r="R3" s="46"/>
    </row>
    <row r="4" spans="2:28" ht="33.75" customHeight="1" x14ac:dyDescent="0.25">
      <c r="B4" s="158"/>
      <c r="C4" s="158"/>
      <c r="D4" s="209" t="s">
        <v>184</v>
      </c>
      <c r="E4" s="210"/>
      <c r="F4" s="210"/>
      <c r="G4" s="210"/>
      <c r="H4" s="210"/>
      <c r="I4" s="210"/>
      <c r="J4" s="210"/>
      <c r="K4" s="211"/>
      <c r="L4" s="215" t="s">
        <v>185</v>
      </c>
      <c r="M4" s="216"/>
      <c r="N4" s="216"/>
      <c r="O4" s="217"/>
      <c r="P4" s="220"/>
      <c r="Q4" s="221"/>
      <c r="R4" s="46"/>
    </row>
    <row r="5" spans="2:28" ht="38.25" customHeight="1" x14ac:dyDescent="0.25">
      <c r="B5" s="158"/>
      <c r="C5" s="158"/>
      <c r="D5" s="212"/>
      <c r="E5" s="213"/>
      <c r="F5" s="213"/>
      <c r="G5" s="213"/>
      <c r="H5" s="213"/>
      <c r="I5" s="213"/>
      <c r="J5" s="213"/>
      <c r="K5" s="214"/>
      <c r="L5" s="215" t="s">
        <v>186</v>
      </c>
      <c r="M5" s="216"/>
      <c r="N5" s="216"/>
      <c r="O5" s="217"/>
      <c r="P5" s="222"/>
      <c r="Q5" s="223"/>
      <c r="R5" s="46"/>
    </row>
    <row r="6" spans="2:28" ht="23.25" customHeight="1" x14ac:dyDescent="0.25"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46"/>
    </row>
    <row r="7" spans="2:28" ht="31.5" customHeight="1" x14ac:dyDescent="0.25">
      <c r="B7" s="5" t="s">
        <v>36</v>
      </c>
      <c r="C7" s="5" t="s">
        <v>44</v>
      </c>
      <c r="D7" s="167" t="s">
        <v>50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9"/>
      <c r="R7" s="46"/>
    </row>
    <row r="8" spans="2:28" ht="36" customHeight="1" x14ac:dyDescent="0.25">
      <c r="B8" s="5" t="s">
        <v>31</v>
      </c>
      <c r="C8" s="6">
        <v>45474</v>
      </c>
      <c r="D8" s="170" t="str">
        <f>+'49 - Cobertura'!D8:Q8</f>
        <v>FECHA DE  SEGUIMIENTO: Enero 15 2025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</row>
    <row r="9" spans="2:28" ht="36" customHeight="1" x14ac:dyDescent="0.2">
      <c r="B9" s="171" t="s">
        <v>45</v>
      </c>
      <c r="C9" s="172"/>
      <c r="D9" s="173" t="s">
        <v>46</v>
      </c>
      <c r="E9" s="173"/>
      <c r="F9" s="173"/>
      <c r="G9" s="173"/>
      <c r="H9" s="173"/>
      <c r="I9" s="174"/>
      <c r="J9" s="142" t="s">
        <v>30</v>
      </c>
      <c r="K9" s="143"/>
      <c r="L9" s="144"/>
      <c r="M9" s="178" t="s">
        <v>29</v>
      </c>
      <c r="N9" s="179"/>
      <c r="O9" s="179"/>
      <c r="P9" s="179"/>
      <c r="Q9" s="180"/>
      <c r="R9" s="47"/>
      <c r="T9" s="225"/>
      <c r="U9" s="225"/>
      <c r="V9" s="225"/>
      <c r="W9" s="225"/>
      <c r="X9" s="225"/>
    </row>
    <row r="10" spans="2:28" ht="36" customHeight="1" x14ac:dyDescent="0.2">
      <c r="B10" s="171" t="s">
        <v>28</v>
      </c>
      <c r="C10" s="172"/>
      <c r="D10" s="173" t="s">
        <v>47</v>
      </c>
      <c r="E10" s="173"/>
      <c r="F10" s="173"/>
      <c r="G10" s="173"/>
      <c r="H10" s="173"/>
      <c r="I10" s="174"/>
      <c r="J10" s="175"/>
      <c r="K10" s="176"/>
      <c r="L10" s="177"/>
      <c r="M10" s="7" t="s">
        <v>27</v>
      </c>
      <c r="N10" s="226" t="s">
        <v>26</v>
      </c>
      <c r="O10" s="226"/>
      <c r="P10" s="226"/>
      <c r="Q10" s="7" t="s">
        <v>25</v>
      </c>
      <c r="R10" s="47"/>
      <c r="T10" s="48"/>
      <c r="U10" s="48"/>
      <c r="V10" s="48"/>
      <c r="W10" s="48"/>
      <c r="X10" s="48"/>
    </row>
    <row r="11" spans="2:28" ht="31.5" customHeight="1" x14ac:dyDescent="0.2">
      <c r="B11" s="227" t="s">
        <v>24</v>
      </c>
      <c r="C11" s="228"/>
      <c r="D11" s="197" t="s">
        <v>53</v>
      </c>
      <c r="E11" s="197"/>
      <c r="F11" s="197"/>
      <c r="G11" s="197"/>
      <c r="H11" s="197"/>
      <c r="I11" s="198"/>
      <c r="J11" s="175"/>
      <c r="K11" s="176"/>
      <c r="L11" s="177"/>
      <c r="M11" s="8"/>
      <c r="N11" s="229"/>
      <c r="O11" s="230"/>
      <c r="P11" s="231"/>
      <c r="Q11" s="9"/>
      <c r="R11" s="47"/>
      <c r="T11" s="49"/>
      <c r="U11" s="232"/>
      <c r="V11" s="232"/>
      <c r="W11" s="232"/>
      <c r="X11" s="49"/>
      <c r="Z11" s="10"/>
      <c r="AA11" s="10"/>
    </row>
    <row r="12" spans="2:28" ht="74.25" customHeight="1" x14ac:dyDescent="0.2">
      <c r="B12" s="181" t="s">
        <v>23</v>
      </c>
      <c r="C12" s="182"/>
      <c r="D12" s="197" t="s">
        <v>54</v>
      </c>
      <c r="E12" s="197"/>
      <c r="F12" s="197"/>
      <c r="G12" s="197"/>
      <c r="H12" s="197"/>
      <c r="I12" s="198"/>
      <c r="J12" s="175"/>
      <c r="K12" s="176"/>
      <c r="L12" s="177"/>
      <c r="M12" s="11"/>
      <c r="N12" s="199"/>
      <c r="O12" s="200"/>
      <c r="P12" s="201"/>
      <c r="Q12" s="12"/>
      <c r="R12" s="47"/>
      <c r="T12" s="50"/>
      <c r="U12" s="233"/>
      <c r="V12" s="233"/>
      <c r="W12" s="233"/>
      <c r="X12" s="51"/>
      <c r="Z12" s="13"/>
      <c r="AA12" s="14"/>
      <c r="AB12" s="15"/>
    </row>
    <row r="13" spans="2:28" ht="74.25" customHeight="1" x14ac:dyDescent="0.2">
      <c r="B13" s="187" t="s">
        <v>22</v>
      </c>
      <c r="C13" s="188"/>
      <c r="D13" s="189">
        <v>2024730010050</v>
      </c>
      <c r="E13" s="190"/>
      <c r="F13" s="190"/>
      <c r="G13" s="190"/>
      <c r="H13" s="190"/>
      <c r="I13" s="191"/>
      <c r="J13" s="175"/>
      <c r="K13" s="176"/>
      <c r="L13" s="177"/>
      <c r="M13" s="16"/>
      <c r="N13" s="192"/>
      <c r="O13" s="193"/>
      <c r="P13" s="194"/>
      <c r="Q13" s="17"/>
      <c r="R13" s="47"/>
      <c r="T13" s="50"/>
      <c r="U13" s="233"/>
      <c r="V13" s="233"/>
      <c r="W13" s="233"/>
      <c r="X13" s="51"/>
      <c r="Z13" s="13"/>
      <c r="AA13" s="14"/>
      <c r="AB13" s="15"/>
    </row>
    <row r="14" spans="2:28" ht="28.5" customHeight="1" x14ac:dyDescent="0.2">
      <c r="B14" s="18" t="s">
        <v>43</v>
      </c>
      <c r="C14" s="19"/>
      <c r="D14" s="266" t="s">
        <v>55</v>
      </c>
      <c r="E14" s="267"/>
      <c r="F14" s="267"/>
      <c r="G14" s="267"/>
      <c r="H14" s="267"/>
      <c r="I14" s="188"/>
      <c r="J14" s="145"/>
      <c r="K14" s="146"/>
      <c r="L14" s="147"/>
      <c r="M14" s="20"/>
      <c r="N14" s="192"/>
      <c r="O14" s="193"/>
      <c r="P14" s="194"/>
      <c r="Q14" s="21"/>
      <c r="R14" s="47"/>
      <c r="T14" s="52"/>
      <c r="U14" s="233"/>
      <c r="V14" s="233"/>
      <c r="W14" s="53"/>
      <c r="X14" s="51"/>
      <c r="Y14" s="22"/>
      <c r="Z14" s="13"/>
      <c r="AA14" s="14"/>
      <c r="AB14" s="15"/>
    </row>
    <row r="15" spans="2:28" ht="28.5" customHeight="1" x14ac:dyDescent="0.25">
      <c r="B15" s="183" t="s">
        <v>34</v>
      </c>
      <c r="C15" s="137" t="s">
        <v>32</v>
      </c>
      <c r="D15" s="148" t="s">
        <v>187</v>
      </c>
      <c r="E15" s="148" t="s">
        <v>21</v>
      </c>
      <c r="F15" s="148" t="s">
        <v>42</v>
      </c>
      <c r="G15" s="186" t="s">
        <v>188</v>
      </c>
      <c r="H15" s="148" t="s">
        <v>35</v>
      </c>
      <c r="I15" s="202" t="s">
        <v>33</v>
      </c>
      <c r="J15" s="203"/>
      <c r="K15" s="203"/>
      <c r="L15" s="204"/>
      <c r="M15" s="148" t="s">
        <v>20</v>
      </c>
      <c r="N15" s="148"/>
      <c r="O15" s="208" t="s">
        <v>19</v>
      </c>
      <c r="P15" s="208"/>
      <c r="Q15" s="208"/>
      <c r="T15" s="54"/>
      <c r="U15" s="234"/>
      <c r="V15" s="234"/>
      <c r="X15" s="51"/>
      <c r="Z15" s="13"/>
      <c r="AA15" s="14"/>
      <c r="AB15" s="15"/>
    </row>
    <row r="16" spans="2:28" ht="33.75" customHeight="1" x14ac:dyDescent="0.2">
      <c r="B16" s="184"/>
      <c r="C16" s="137"/>
      <c r="D16" s="148"/>
      <c r="E16" s="148"/>
      <c r="F16" s="148"/>
      <c r="G16" s="148"/>
      <c r="H16" s="148"/>
      <c r="I16" s="205"/>
      <c r="J16" s="206"/>
      <c r="K16" s="206"/>
      <c r="L16" s="207"/>
      <c r="M16" s="148"/>
      <c r="N16" s="148"/>
      <c r="O16" s="148" t="s">
        <v>18</v>
      </c>
      <c r="P16" s="148" t="s">
        <v>17</v>
      </c>
      <c r="Q16" s="137" t="s">
        <v>16</v>
      </c>
      <c r="T16" s="22"/>
      <c r="U16" s="234"/>
      <c r="V16" s="234"/>
      <c r="X16" s="14"/>
      <c r="Z16" s="13"/>
      <c r="AA16" s="14"/>
      <c r="AB16" s="15"/>
    </row>
    <row r="17" spans="2:28" ht="39.75" customHeight="1" x14ac:dyDescent="0.2">
      <c r="B17" s="185"/>
      <c r="C17" s="137"/>
      <c r="D17" s="148"/>
      <c r="E17" s="148"/>
      <c r="F17" s="148"/>
      <c r="G17" s="148"/>
      <c r="H17" s="148"/>
      <c r="I17" s="55" t="s">
        <v>15</v>
      </c>
      <c r="J17" s="55" t="s">
        <v>14</v>
      </c>
      <c r="K17" s="55" t="s">
        <v>13</v>
      </c>
      <c r="L17" s="56" t="s">
        <v>12</v>
      </c>
      <c r="M17" s="23" t="s">
        <v>11</v>
      </c>
      <c r="N17" s="57" t="s">
        <v>10</v>
      </c>
      <c r="O17" s="148"/>
      <c r="P17" s="148"/>
      <c r="Q17" s="137"/>
      <c r="T17" s="22"/>
      <c r="U17" s="234"/>
      <c r="V17" s="234"/>
      <c r="X17" s="14"/>
      <c r="Z17" s="13"/>
      <c r="AA17" s="14"/>
      <c r="AB17" s="15"/>
    </row>
    <row r="18" spans="2:28" ht="33" customHeight="1" x14ac:dyDescent="0.2">
      <c r="B18" s="261" t="s">
        <v>84</v>
      </c>
      <c r="C18" s="263" t="s">
        <v>113</v>
      </c>
      <c r="D18" s="23" t="s">
        <v>37</v>
      </c>
      <c r="E18" s="149" t="s">
        <v>114</v>
      </c>
      <c r="F18" s="58">
        <v>250</v>
      </c>
      <c r="G18" s="23" t="s">
        <v>37</v>
      </c>
      <c r="H18" s="91">
        <f>SUM(I18:L18)</f>
        <v>857869704</v>
      </c>
      <c r="I18" s="92">
        <v>857869704</v>
      </c>
      <c r="J18" s="40"/>
      <c r="K18" s="93"/>
      <c r="L18" s="40"/>
      <c r="M18" s="264">
        <v>45322</v>
      </c>
      <c r="N18" s="264">
        <v>45626</v>
      </c>
      <c r="O18" s="150">
        <f>+F19/F18</f>
        <v>1</v>
      </c>
      <c r="P18" s="150">
        <f>+H19/H18</f>
        <v>0.33026607966097377</v>
      </c>
      <c r="Q18" s="153">
        <f>+(O18*O18)/P18</f>
        <v>3.0278616593824124</v>
      </c>
      <c r="T18" s="22"/>
      <c r="U18" s="234"/>
      <c r="V18" s="234"/>
      <c r="X18" s="59"/>
      <c r="Z18" s="13"/>
      <c r="AA18" s="14"/>
      <c r="AB18" s="15"/>
    </row>
    <row r="19" spans="2:28" ht="37.5" customHeight="1" x14ac:dyDescent="0.2">
      <c r="B19" s="262"/>
      <c r="C19" s="263"/>
      <c r="D19" s="23" t="s">
        <v>2</v>
      </c>
      <c r="E19" s="122"/>
      <c r="F19" s="58">
        <v>250</v>
      </c>
      <c r="G19" s="23" t="s">
        <v>38</v>
      </c>
      <c r="H19" s="91">
        <f>SUM(I19:L19)</f>
        <v>283325264</v>
      </c>
      <c r="I19" s="94">
        <v>283325264</v>
      </c>
      <c r="J19" s="40"/>
      <c r="K19" s="93"/>
      <c r="L19" s="40"/>
      <c r="M19" s="265"/>
      <c r="N19" s="265"/>
      <c r="O19" s="150"/>
      <c r="P19" s="150"/>
      <c r="Q19" s="153"/>
      <c r="T19" s="22"/>
      <c r="U19" s="60"/>
      <c r="V19" s="60"/>
      <c r="X19" s="59"/>
      <c r="Z19" s="13"/>
      <c r="AA19" s="14"/>
      <c r="AB19" s="15"/>
    </row>
    <row r="20" spans="2:28" ht="15" x14ac:dyDescent="0.2">
      <c r="B20" s="158"/>
      <c r="C20" s="159" t="s">
        <v>9</v>
      </c>
      <c r="D20" s="23" t="s">
        <v>3</v>
      </c>
      <c r="E20" s="149"/>
      <c r="F20" s="65"/>
      <c r="G20" s="23" t="s">
        <v>3</v>
      </c>
      <c r="H20" s="91">
        <f>SUM(I20:L20)</f>
        <v>857869704</v>
      </c>
      <c r="I20" s="95">
        <f>+I18</f>
        <v>857869704</v>
      </c>
      <c r="J20" s="96">
        <f t="shared" ref="J20:L20" si="0">+J18</f>
        <v>0</v>
      </c>
      <c r="K20" s="96">
        <f t="shared" si="0"/>
        <v>0</v>
      </c>
      <c r="L20" s="96">
        <f t="shared" si="0"/>
        <v>0</v>
      </c>
      <c r="M20" s="40"/>
      <c r="N20" s="67"/>
      <c r="O20" s="160"/>
      <c r="P20" s="160"/>
      <c r="Q20" s="158"/>
    </row>
    <row r="21" spans="2:28" ht="15" x14ac:dyDescent="0.2">
      <c r="B21" s="158"/>
      <c r="C21" s="159"/>
      <c r="D21" s="23" t="s">
        <v>2</v>
      </c>
      <c r="E21" s="128"/>
      <c r="F21" s="65"/>
      <c r="G21" s="23" t="s">
        <v>38</v>
      </c>
      <c r="H21" s="91">
        <f>SUM(I21:L21)</f>
        <v>283325264</v>
      </c>
      <c r="I21" s="97">
        <f>+I19</f>
        <v>283325264</v>
      </c>
      <c r="J21" s="40">
        <f t="shared" ref="J21:L21" si="1">+J19</f>
        <v>0</v>
      </c>
      <c r="K21" s="40">
        <f t="shared" si="1"/>
        <v>0</v>
      </c>
      <c r="L21" s="40">
        <f t="shared" si="1"/>
        <v>0</v>
      </c>
      <c r="M21" s="40"/>
      <c r="N21" s="67"/>
      <c r="O21" s="160"/>
      <c r="P21" s="160"/>
      <c r="Q21" s="158"/>
    </row>
    <row r="22" spans="2:28" x14ac:dyDescent="0.2">
      <c r="D22" s="41"/>
      <c r="H22" s="98"/>
      <c r="I22" s="43"/>
      <c r="J22" s="13"/>
      <c r="K22" s="13"/>
      <c r="L22" s="13"/>
      <c r="M22" s="71"/>
      <c r="N22" s="71"/>
      <c r="O22" s="43"/>
      <c r="P22" s="72"/>
      <c r="Q22" s="73"/>
      <c r="R22" s="72"/>
    </row>
    <row r="23" spans="2:28" ht="15" x14ac:dyDescent="0.2">
      <c r="B23" s="154" t="s">
        <v>39</v>
      </c>
      <c r="C23" s="154"/>
      <c r="D23" s="155" t="s">
        <v>8</v>
      </c>
      <c r="E23" s="155"/>
      <c r="F23" s="155"/>
      <c r="G23" s="155"/>
      <c r="H23" s="155"/>
      <c r="I23" s="155"/>
      <c r="J23" s="74" t="s">
        <v>40</v>
      </c>
      <c r="K23" s="155" t="s">
        <v>41</v>
      </c>
      <c r="L23" s="155"/>
      <c r="M23" s="156" t="s">
        <v>7</v>
      </c>
      <c r="N23" s="157"/>
      <c r="O23" s="157"/>
      <c r="P23" s="157"/>
      <c r="Q23" s="157"/>
    </row>
    <row r="24" spans="2:28" ht="26.25" customHeight="1" x14ac:dyDescent="0.2">
      <c r="B24" s="243" t="s">
        <v>190</v>
      </c>
      <c r="C24" s="244"/>
      <c r="D24" s="243" t="s">
        <v>144</v>
      </c>
      <c r="E24" s="249"/>
      <c r="F24" s="249"/>
      <c r="G24" s="249"/>
      <c r="H24" s="249"/>
      <c r="I24" s="244"/>
      <c r="J24" s="183" t="s">
        <v>77</v>
      </c>
      <c r="K24" s="252" t="s">
        <v>3</v>
      </c>
      <c r="L24" s="255">
        <v>81.12</v>
      </c>
      <c r="M24" s="131" t="s">
        <v>79</v>
      </c>
      <c r="N24" s="135"/>
      <c r="O24" s="135"/>
      <c r="P24" s="135"/>
      <c r="Q24" s="132"/>
    </row>
    <row r="25" spans="2:28" ht="18" customHeight="1" x14ac:dyDescent="0.2">
      <c r="B25" s="245"/>
      <c r="C25" s="246"/>
      <c r="D25" s="245"/>
      <c r="E25" s="250"/>
      <c r="F25" s="250"/>
      <c r="G25" s="250"/>
      <c r="H25" s="250"/>
      <c r="I25" s="246"/>
      <c r="J25" s="184"/>
      <c r="K25" s="253"/>
      <c r="L25" s="256"/>
      <c r="M25" s="138"/>
      <c r="N25" s="139"/>
      <c r="O25" s="139"/>
      <c r="P25" s="139"/>
      <c r="Q25" s="140"/>
    </row>
    <row r="26" spans="2:28" ht="18.75" customHeight="1" x14ac:dyDescent="0.2">
      <c r="B26" s="245"/>
      <c r="C26" s="246"/>
      <c r="D26" s="245"/>
      <c r="E26" s="250"/>
      <c r="F26" s="250"/>
      <c r="G26" s="250"/>
      <c r="H26" s="250"/>
      <c r="I26" s="246"/>
      <c r="J26" s="184"/>
      <c r="K26" s="254"/>
      <c r="L26" s="257"/>
      <c r="M26" s="138"/>
      <c r="N26" s="139"/>
      <c r="O26" s="139"/>
      <c r="P26" s="139"/>
      <c r="Q26" s="140"/>
    </row>
    <row r="27" spans="2:28" ht="14.25" customHeight="1" x14ac:dyDescent="0.2">
      <c r="B27" s="245"/>
      <c r="C27" s="246"/>
      <c r="D27" s="245"/>
      <c r="E27" s="250"/>
      <c r="F27" s="250"/>
      <c r="G27" s="250"/>
      <c r="H27" s="250"/>
      <c r="I27" s="246"/>
      <c r="J27" s="184"/>
      <c r="K27" s="252" t="s">
        <v>2</v>
      </c>
      <c r="L27" s="258"/>
      <c r="M27" s="133"/>
      <c r="N27" s="136"/>
      <c r="O27" s="136"/>
      <c r="P27" s="136"/>
      <c r="Q27" s="134"/>
    </row>
    <row r="28" spans="2:28" ht="15.75" customHeight="1" x14ac:dyDescent="0.2">
      <c r="B28" s="245"/>
      <c r="C28" s="246"/>
      <c r="D28" s="245"/>
      <c r="E28" s="250"/>
      <c r="F28" s="250"/>
      <c r="G28" s="250"/>
      <c r="H28" s="250"/>
      <c r="I28" s="246"/>
      <c r="J28" s="184"/>
      <c r="K28" s="253"/>
      <c r="L28" s="259"/>
      <c r="M28" s="130" t="s">
        <v>4</v>
      </c>
      <c r="N28" s="130"/>
      <c r="O28" s="130"/>
      <c r="P28" s="130"/>
      <c r="Q28" s="130"/>
    </row>
    <row r="29" spans="2:28" ht="15.75" customHeight="1" x14ac:dyDescent="0.2">
      <c r="B29" s="247"/>
      <c r="C29" s="248"/>
      <c r="D29" s="247"/>
      <c r="E29" s="251"/>
      <c r="F29" s="251"/>
      <c r="G29" s="251"/>
      <c r="H29" s="251"/>
      <c r="I29" s="248"/>
      <c r="J29" s="185"/>
      <c r="K29" s="254"/>
      <c r="L29" s="260"/>
      <c r="M29" s="130"/>
      <c r="N29" s="130"/>
      <c r="O29" s="130"/>
      <c r="P29" s="130"/>
      <c r="Q29" s="130"/>
    </row>
    <row r="30" spans="2:28" ht="15" customHeight="1" x14ac:dyDescent="0.2">
      <c r="B30" s="142" t="s">
        <v>152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4"/>
      <c r="M30" s="130"/>
      <c r="N30" s="130"/>
      <c r="O30" s="130"/>
      <c r="P30" s="130"/>
      <c r="Q30" s="130"/>
    </row>
    <row r="31" spans="2:28" ht="29.25" customHeight="1" x14ac:dyDescent="0.2">
      <c r="B31" s="145"/>
      <c r="C31" s="146"/>
      <c r="D31" s="146"/>
      <c r="E31" s="146"/>
      <c r="F31" s="146"/>
      <c r="G31" s="146"/>
      <c r="H31" s="146"/>
      <c r="I31" s="146"/>
      <c r="J31" s="146"/>
      <c r="K31" s="146"/>
      <c r="L31" s="147"/>
      <c r="M31" s="130"/>
      <c r="N31" s="130"/>
      <c r="O31" s="130"/>
      <c r="P31" s="130"/>
      <c r="Q31" s="130"/>
    </row>
    <row r="32" spans="2:28" x14ac:dyDescent="0.2">
      <c r="M32" s="78"/>
      <c r="N32" s="78"/>
    </row>
    <row r="33" spans="18:53" x14ac:dyDescent="0.2"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</row>
    <row r="34" spans="18:53" x14ac:dyDescent="0.2"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</row>
    <row r="35" spans="18:53" x14ac:dyDescent="0.2"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</row>
    <row r="36" spans="18:53" x14ac:dyDescent="0.2"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</row>
    <row r="37" spans="18:53" x14ac:dyDescent="0.2"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</row>
    <row r="38" spans="18:53" x14ac:dyDescent="0.2"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</row>
    <row r="39" spans="18:53" x14ac:dyDescent="0.2"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</row>
    <row r="40" spans="18:53" x14ac:dyDescent="0.2"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</row>
    <row r="41" spans="18:53" x14ac:dyDescent="0.2"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</row>
    <row r="42" spans="18:53" x14ac:dyDescent="0.2"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</row>
    <row r="43" spans="18:53" x14ac:dyDescent="0.2"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</row>
    <row r="44" spans="18:53" x14ac:dyDescent="0.2"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</row>
    <row r="45" spans="18:53" x14ac:dyDescent="0.2"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</row>
    <row r="46" spans="18:53" x14ac:dyDescent="0.2"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</row>
    <row r="47" spans="18:53" x14ac:dyDescent="0.2"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</row>
    <row r="48" spans="18:53" x14ac:dyDescent="0.2"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</row>
    <row r="49" spans="18:53" x14ac:dyDescent="0.2"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</row>
    <row r="50" spans="18:53" x14ac:dyDescent="0.2"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</row>
    <row r="51" spans="18:53" x14ac:dyDescent="0.2"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</row>
    <row r="52" spans="18:53" x14ac:dyDescent="0.2"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</row>
    <row r="53" spans="18:53" x14ac:dyDescent="0.2"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</row>
    <row r="54" spans="18:53" x14ac:dyDescent="0.2"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</row>
    <row r="55" spans="18:53" x14ac:dyDescent="0.2"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</row>
    <row r="56" spans="18:53" x14ac:dyDescent="0.2"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</row>
    <row r="57" spans="18:53" x14ac:dyDescent="0.2"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</row>
    <row r="58" spans="18:53" x14ac:dyDescent="0.2"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</row>
    <row r="59" spans="18:53" x14ac:dyDescent="0.2"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</row>
    <row r="60" spans="18:53" x14ac:dyDescent="0.2"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</row>
    <row r="61" spans="18:53" x14ac:dyDescent="0.2"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</row>
    <row r="62" spans="18:53" x14ac:dyDescent="0.2"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</row>
    <row r="63" spans="18:53" x14ac:dyDescent="0.2"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</row>
    <row r="64" spans="18:53" x14ac:dyDescent="0.2"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</row>
    <row r="65" spans="18:53" x14ac:dyDescent="0.2"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</row>
  </sheetData>
  <mergeCells count="79"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D14:I14"/>
    <mergeCell ref="N14:P14"/>
    <mergeCell ref="B15:B17"/>
    <mergeCell ref="C15:C17"/>
    <mergeCell ref="D15:D17"/>
    <mergeCell ref="E15:E17"/>
    <mergeCell ref="F15:F17"/>
    <mergeCell ref="U14:V14"/>
    <mergeCell ref="H15:H17"/>
    <mergeCell ref="I15:L16"/>
    <mergeCell ref="M15:N16"/>
    <mergeCell ref="O15:Q15"/>
    <mergeCell ref="U15:V15"/>
    <mergeCell ref="O16:O17"/>
    <mergeCell ref="P16:P17"/>
    <mergeCell ref="U16:V16"/>
    <mergeCell ref="U17:V17"/>
    <mergeCell ref="U12:W12"/>
    <mergeCell ref="B13:C13"/>
    <mergeCell ref="D13:I13"/>
    <mergeCell ref="N13:P13"/>
    <mergeCell ref="U13:W13"/>
    <mergeCell ref="U18:V18"/>
    <mergeCell ref="Q18:Q19"/>
    <mergeCell ref="G15:G17"/>
    <mergeCell ref="O18:O19"/>
    <mergeCell ref="P18:P19"/>
    <mergeCell ref="M18:M19"/>
    <mergeCell ref="N18:N19"/>
    <mergeCell ref="Q16:Q17"/>
    <mergeCell ref="K24:K26"/>
    <mergeCell ref="L24:L26"/>
    <mergeCell ref="K27:K29"/>
    <mergeCell ref="L27:L29"/>
    <mergeCell ref="B18:B19"/>
    <mergeCell ref="C18:C19"/>
    <mergeCell ref="E18:E19"/>
    <mergeCell ref="Q20:Q21"/>
    <mergeCell ref="B30:L31"/>
    <mergeCell ref="M24:Q27"/>
    <mergeCell ref="M28:Q31"/>
    <mergeCell ref="B20:B21"/>
    <mergeCell ref="C20:C21"/>
    <mergeCell ref="E20:E21"/>
    <mergeCell ref="O20:O21"/>
    <mergeCell ref="P20:P21"/>
    <mergeCell ref="B23:C23"/>
    <mergeCell ref="D23:I23"/>
    <mergeCell ref="K23:L23"/>
    <mergeCell ref="M23:Q23"/>
    <mergeCell ref="B24:C29"/>
    <mergeCell ref="D24:I29"/>
    <mergeCell ref="J24:J29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69"/>
  <sheetViews>
    <sheetView zoomScale="80" zoomScaleNormal="80" workbookViewId="0">
      <selection activeCell="D12" sqref="D12:I12"/>
    </sheetView>
  </sheetViews>
  <sheetFormatPr baseColWidth="10" defaultColWidth="12.42578125" defaultRowHeight="14.25" x14ac:dyDescent="0.2"/>
  <cols>
    <col min="1" max="1" width="6.7109375" style="4" customWidth="1"/>
    <col min="2" max="2" width="45.42578125" style="4" customWidth="1"/>
    <col min="3" max="3" width="80.140625" style="4" customWidth="1"/>
    <col min="4" max="4" width="16.85546875" style="4" customWidth="1"/>
    <col min="5" max="5" width="13.85546875" style="4" customWidth="1"/>
    <col min="6" max="6" width="16.7109375" style="4" customWidth="1"/>
    <col min="7" max="7" width="18" style="4" customWidth="1"/>
    <col min="8" max="8" width="22.85546875" style="4" customWidth="1"/>
    <col min="9" max="9" width="18.140625" style="4" customWidth="1"/>
    <col min="10" max="10" width="20.85546875" style="4" customWidth="1"/>
    <col min="11" max="11" width="13.42578125" style="4" customWidth="1"/>
    <col min="12" max="12" width="19.7109375" style="4" customWidth="1"/>
    <col min="13" max="13" width="14.85546875" style="45" customWidth="1"/>
    <col min="14" max="14" width="21.140625" style="45" customWidth="1"/>
    <col min="15" max="17" width="16.85546875" style="4" customWidth="1"/>
    <col min="18" max="18" width="16.42578125" style="4" customWidth="1"/>
    <col min="19" max="19" width="12.42578125" style="4"/>
    <col min="20" max="20" width="14.42578125" style="4" customWidth="1"/>
    <col min="21" max="21" width="18.42578125" style="4" customWidth="1"/>
    <col min="22" max="22" width="33.85546875" style="4" customWidth="1"/>
    <col min="23" max="23" width="12.42578125" style="4" hidden="1" customWidth="1"/>
    <col min="24" max="24" width="24.28515625" style="4" customWidth="1"/>
    <col min="25" max="25" width="22.42578125" style="4" customWidth="1"/>
    <col min="26" max="27" width="12.42578125" style="4"/>
    <col min="28" max="28" width="16.85546875" style="4" customWidth="1"/>
    <col min="29" max="29" width="12.42578125" style="4"/>
    <col min="30" max="30" width="30.140625" style="4" customWidth="1"/>
    <col min="31" max="31" width="15.42578125" style="4" customWidth="1"/>
    <col min="32" max="32" width="15.85546875" style="4" customWidth="1"/>
    <col min="33" max="33" width="24.42578125" style="4" customWidth="1"/>
    <col min="34" max="34" width="17.140625" style="4" customWidth="1"/>
    <col min="35" max="16384" width="12.42578125" style="4"/>
  </cols>
  <sheetData>
    <row r="1" spans="2:28" ht="22.5" customHeight="1" x14ac:dyDescent="0.2"/>
    <row r="2" spans="2:28" ht="37.5" customHeight="1" x14ac:dyDescent="0.25">
      <c r="B2" s="158"/>
      <c r="C2" s="158"/>
      <c r="D2" s="209" t="s">
        <v>181</v>
      </c>
      <c r="E2" s="210"/>
      <c r="F2" s="210"/>
      <c r="G2" s="210"/>
      <c r="H2" s="210"/>
      <c r="I2" s="210"/>
      <c r="J2" s="210"/>
      <c r="K2" s="211"/>
      <c r="L2" s="215" t="s">
        <v>182</v>
      </c>
      <c r="M2" s="216"/>
      <c r="N2" s="216"/>
      <c r="O2" s="217"/>
      <c r="P2" s="218"/>
      <c r="Q2" s="219"/>
      <c r="R2" s="46"/>
    </row>
    <row r="3" spans="2:28" ht="37.5" customHeight="1" x14ac:dyDescent="0.25">
      <c r="B3" s="158"/>
      <c r="C3" s="158"/>
      <c r="D3" s="212"/>
      <c r="E3" s="213"/>
      <c r="F3" s="213"/>
      <c r="G3" s="213"/>
      <c r="H3" s="213"/>
      <c r="I3" s="213"/>
      <c r="J3" s="213"/>
      <c r="K3" s="214"/>
      <c r="L3" s="215" t="s">
        <v>183</v>
      </c>
      <c r="M3" s="216"/>
      <c r="N3" s="216"/>
      <c r="O3" s="217"/>
      <c r="P3" s="220"/>
      <c r="Q3" s="221"/>
      <c r="R3" s="46"/>
    </row>
    <row r="4" spans="2:28" ht="33.75" customHeight="1" x14ac:dyDescent="0.25">
      <c r="B4" s="158"/>
      <c r="C4" s="158"/>
      <c r="D4" s="209" t="s">
        <v>184</v>
      </c>
      <c r="E4" s="210"/>
      <c r="F4" s="210"/>
      <c r="G4" s="210"/>
      <c r="H4" s="210"/>
      <c r="I4" s="210"/>
      <c r="J4" s="210"/>
      <c r="K4" s="211"/>
      <c r="L4" s="215" t="s">
        <v>185</v>
      </c>
      <c r="M4" s="216"/>
      <c r="N4" s="216"/>
      <c r="O4" s="217"/>
      <c r="P4" s="220"/>
      <c r="Q4" s="221"/>
      <c r="R4" s="46"/>
    </row>
    <row r="5" spans="2:28" ht="38.25" customHeight="1" x14ac:dyDescent="0.25">
      <c r="B5" s="158"/>
      <c r="C5" s="158"/>
      <c r="D5" s="212"/>
      <c r="E5" s="213"/>
      <c r="F5" s="213"/>
      <c r="G5" s="213"/>
      <c r="H5" s="213"/>
      <c r="I5" s="213"/>
      <c r="J5" s="213"/>
      <c r="K5" s="214"/>
      <c r="L5" s="215" t="s">
        <v>186</v>
      </c>
      <c r="M5" s="216"/>
      <c r="N5" s="216"/>
      <c r="O5" s="217"/>
      <c r="P5" s="222"/>
      <c r="Q5" s="223"/>
      <c r="R5" s="46"/>
    </row>
    <row r="6" spans="2:28" ht="23.25" customHeight="1" x14ac:dyDescent="0.25"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46"/>
    </row>
    <row r="7" spans="2:28" ht="31.5" customHeight="1" x14ac:dyDescent="0.25">
      <c r="B7" s="5" t="s">
        <v>36</v>
      </c>
      <c r="C7" s="5" t="s">
        <v>44</v>
      </c>
      <c r="D7" s="167" t="s">
        <v>93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9"/>
      <c r="R7" s="46"/>
    </row>
    <row r="8" spans="2:28" ht="36" customHeight="1" x14ac:dyDescent="0.25">
      <c r="B8" s="5" t="s">
        <v>31</v>
      </c>
      <c r="C8" s="6">
        <v>45474</v>
      </c>
      <c r="D8" s="170" t="str">
        <f>+'103 Admon'!D8:Q8</f>
        <v>FECHA DE  SEGUIMIENTO: Enero 15 2025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</row>
    <row r="9" spans="2:28" ht="36" customHeight="1" x14ac:dyDescent="0.2">
      <c r="B9" s="171" t="s">
        <v>45</v>
      </c>
      <c r="C9" s="172"/>
      <c r="D9" s="173" t="s">
        <v>46</v>
      </c>
      <c r="E9" s="173"/>
      <c r="F9" s="173"/>
      <c r="G9" s="173"/>
      <c r="H9" s="173"/>
      <c r="I9" s="174"/>
      <c r="J9" s="142" t="s">
        <v>30</v>
      </c>
      <c r="K9" s="143"/>
      <c r="L9" s="144"/>
      <c r="M9" s="178" t="s">
        <v>29</v>
      </c>
      <c r="N9" s="179"/>
      <c r="O9" s="179"/>
      <c r="P9" s="179"/>
      <c r="Q9" s="180"/>
      <c r="R9" s="47"/>
      <c r="T9" s="225"/>
      <c r="U9" s="225"/>
      <c r="V9" s="225"/>
      <c r="W9" s="225"/>
      <c r="X9" s="225"/>
    </row>
    <row r="10" spans="2:28" ht="36" customHeight="1" x14ac:dyDescent="0.2">
      <c r="B10" s="171" t="s">
        <v>28</v>
      </c>
      <c r="C10" s="172"/>
      <c r="D10" s="173" t="s">
        <v>47</v>
      </c>
      <c r="E10" s="173"/>
      <c r="F10" s="173"/>
      <c r="G10" s="173"/>
      <c r="H10" s="173"/>
      <c r="I10" s="174"/>
      <c r="J10" s="175"/>
      <c r="K10" s="176"/>
      <c r="L10" s="177"/>
      <c r="M10" s="7" t="s">
        <v>27</v>
      </c>
      <c r="N10" s="226" t="s">
        <v>26</v>
      </c>
      <c r="O10" s="226"/>
      <c r="P10" s="226"/>
      <c r="Q10" s="7" t="s">
        <v>25</v>
      </c>
      <c r="R10" s="47"/>
      <c r="T10" s="48"/>
      <c r="U10" s="48"/>
      <c r="V10" s="48"/>
      <c r="W10" s="48"/>
      <c r="X10" s="48"/>
    </row>
    <row r="11" spans="2:28" ht="42" customHeight="1" x14ac:dyDescent="0.2">
      <c r="B11" s="227" t="s">
        <v>24</v>
      </c>
      <c r="C11" s="228"/>
      <c r="D11" s="197" t="s">
        <v>48</v>
      </c>
      <c r="E11" s="197"/>
      <c r="F11" s="197"/>
      <c r="G11" s="197"/>
      <c r="H11" s="197"/>
      <c r="I11" s="198"/>
      <c r="J11" s="175"/>
      <c r="K11" s="176"/>
      <c r="L11" s="177"/>
      <c r="M11" s="8"/>
      <c r="N11" s="229"/>
      <c r="O11" s="230"/>
      <c r="P11" s="231"/>
      <c r="Q11" s="9"/>
      <c r="R11" s="47"/>
      <c r="T11" s="49"/>
      <c r="U11" s="232"/>
      <c r="V11" s="232"/>
      <c r="W11" s="232"/>
      <c r="X11" s="49"/>
      <c r="Z11" s="10"/>
      <c r="AA11" s="10"/>
    </row>
    <row r="12" spans="2:28" ht="74.25" customHeight="1" x14ac:dyDescent="0.2">
      <c r="B12" s="181" t="s">
        <v>23</v>
      </c>
      <c r="C12" s="182"/>
      <c r="D12" s="197" t="s">
        <v>57</v>
      </c>
      <c r="E12" s="197"/>
      <c r="F12" s="197"/>
      <c r="G12" s="197"/>
      <c r="H12" s="197"/>
      <c r="I12" s="198"/>
      <c r="J12" s="175"/>
      <c r="K12" s="176"/>
      <c r="L12" s="177"/>
      <c r="M12" s="11"/>
      <c r="N12" s="199"/>
      <c r="O12" s="200"/>
      <c r="P12" s="201"/>
      <c r="Q12" s="12"/>
      <c r="R12" s="47"/>
      <c r="T12" s="50"/>
      <c r="U12" s="233"/>
      <c r="V12" s="233"/>
      <c r="W12" s="233"/>
      <c r="X12" s="51"/>
      <c r="Z12" s="13"/>
      <c r="AA12" s="14"/>
      <c r="AB12" s="15"/>
    </row>
    <row r="13" spans="2:28" ht="74.25" customHeight="1" x14ac:dyDescent="0.2">
      <c r="B13" s="187" t="s">
        <v>22</v>
      </c>
      <c r="C13" s="188"/>
      <c r="D13" s="189">
        <v>2024730010106</v>
      </c>
      <c r="E13" s="190"/>
      <c r="F13" s="190"/>
      <c r="G13" s="190"/>
      <c r="H13" s="190"/>
      <c r="I13" s="191"/>
      <c r="J13" s="175"/>
      <c r="K13" s="176"/>
      <c r="L13" s="177"/>
      <c r="M13" s="16"/>
      <c r="N13" s="192"/>
      <c r="O13" s="193"/>
      <c r="P13" s="194"/>
      <c r="Q13" s="17"/>
      <c r="R13" s="47"/>
      <c r="T13" s="50"/>
      <c r="U13" s="233"/>
      <c r="V13" s="233"/>
      <c r="W13" s="233"/>
      <c r="X13" s="51"/>
      <c r="Z13" s="13"/>
      <c r="AA13" s="14"/>
      <c r="AB13" s="15"/>
    </row>
    <row r="14" spans="2:28" ht="38.450000000000003" customHeight="1" x14ac:dyDescent="0.2">
      <c r="B14" s="18" t="s">
        <v>43</v>
      </c>
      <c r="C14" s="19"/>
      <c r="D14" s="195" t="s">
        <v>58</v>
      </c>
      <c r="E14" s="196"/>
      <c r="F14" s="196"/>
      <c r="G14" s="196"/>
      <c r="H14" s="196"/>
      <c r="I14" s="172"/>
      <c r="J14" s="145"/>
      <c r="K14" s="146"/>
      <c r="L14" s="147"/>
      <c r="M14" s="20"/>
      <c r="N14" s="192"/>
      <c r="O14" s="193"/>
      <c r="P14" s="194"/>
      <c r="Q14" s="21"/>
      <c r="R14" s="47"/>
      <c r="T14" s="52"/>
      <c r="U14" s="233"/>
      <c r="V14" s="233"/>
      <c r="W14" s="53"/>
      <c r="X14" s="51"/>
      <c r="Y14" s="22"/>
      <c r="Z14" s="13"/>
      <c r="AA14" s="14"/>
      <c r="AB14" s="15"/>
    </row>
    <row r="15" spans="2:28" ht="28.5" customHeight="1" x14ac:dyDescent="0.25">
      <c r="B15" s="183" t="s">
        <v>34</v>
      </c>
      <c r="C15" s="137" t="s">
        <v>32</v>
      </c>
      <c r="D15" s="148" t="s">
        <v>187</v>
      </c>
      <c r="E15" s="148" t="s">
        <v>21</v>
      </c>
      <c r="F15" s="148" t="s">
        <v>42</v>
      </c>
      <c r="G15" s="186" t="s">
        <v>188</v>
      </c>
      <c r="H15" s="148" t="s">
        <v>35</v>
      </c>
      <c r="I15" s="202" t="s">
        <v>33</v>
      </c>
      <c r="J15" s="203"/>
      <c r="K15" s="203"/>
      <c r="L15" s="204"/>
      <c r="M15" s="148" t="s">
        <v>20</v>
      </c>
      <c r="N15" s="148"/>
      <c r="O15" s="208" t="s">
        <v>19</v>
      </c>
      <c r="P15" s="208"/>
      <c r="Q15" s="208"/>
      <c r="T15" s="54"/>
      <c r="U15" s="234"/>
      <c r="V15" s="234"/>
      <c r="X15" s="51"/>
      <c r="Z15" s="13"/>
      <c r="AA15" s="14"/>
      <c r="AB15" s="15"/>
    </row>
    <row r="16" spans="2:28" ht="33.75" customHeight="1" x14ac:dyDescent="0.2">
      <c r="B16" s="184"/>
      <c r="C16" s="137"/>
      <c r="D16" s="148"/>
      <c r="E16" s="148"/>
      <c r="F16" s="148"/>
      <c r="G16" s="148"/>
      <c r="H16" s="148"/>
      <c r="I16" s="205"/>
      <c r="J16" s="206"/>
      <c r="K16" s="206"/>
      <c r="L16" s="207"/>
      <c r="M16" s="148"/>
      <c r="N16" s="148"/>
      <c r="O16" s="148" t="s">
        <v>18</v>
      </c>
      <c r="P16" s="148" t="s">
        <v>17</v>
      </c>
      <c r="Q16" s="137" t="s">
        <v>16</v>
      </c>
      <c r="T16" s="22"/>
      <c r="U16" s="234"/>
      <c r="V16" s="234"/>
      <c r="X16" s="14"/>
      <c r="Z16" s="13"/>
      <c r="AA16" s="14"/>
      <c r="AB16" s="15"/>
    </row>
    <row r="17" spans="2:28" ht="39.75" customHeight="1" x14ac:dyDescent="0.2">
      <c r="B17" s="184"/>
      <c r="C17" s="269"/>
      <c r="D17" s="268"/>
      <c r="E17" s="268"/>
      <c r="F17" s="268"/>
      <c r="G17" s="268"/>
      <c r="H17" s="268"/>
      <c r="I17" s="99" t="s">
        <v>15</v>
      </c>
      <c r="J17" s="99" t="s">
        <v>14</v>
      </c>
      <c r="K17" s="99" t="s">
        <v>13</v>
      </c>
      <c r="L17" s="100" t="s">
        <v>12</v>
      </c>
      <c r="M17" s="101" t="s">
        <v>11</v>
      </c>
      <c r="N17" s="102" t="s">
        <v>10</v>
      </c>
      <c r="O17" s="268"/>
      <c r="P17" s="268"/>
      <c r="Q17" s="269"/>
      <c r="T17" s="22"/>
      <c r="U17" s="234"/>
      <c r="V17" s="234"/>
      <c r="X17" s="14"/>
      <c r="Z17" s="13"/>
      <c r="AA17" s="14"/>
      <c r="AB17" s="15"/>
    </row>
    <row r="18" spans="2:28" ht="33" customHeight="1" x14ac:dyDescent="0.2">
      <c r="B18" s="127" t="s">
        <v>95</v>
      </c>
      <c r="C18" s="124" t="s">
        <v>130</v>
      </c>
      <c r="D18" s="1" t="s">
        <v>37</v>
      </c>
      <c r="E18" s="123" t="s">
        <v>131</v>
      </c>
      <c r="F18" s="2">
        <v>34</v>
      </c>
      <c r="G18" s="1" t="s">
        <v>37</v>
      </c>
      <c r="H18" s="103">
        <f>SUM(I18:L18)</f>
        <v>892685946</v>
      </c>
      <c r="I18" s="104">
        <v>559000000</v>
      </c>
      <c r="J18" s="104">
        <v>307685946</v>
      </c>
      <c r="K18" s="103"/>
      <c r="L18" s="105">
        <v>26000000</v>
      </c>
      <c r="M18" s="106">
        <v>45292</v>
      </c>
      <c r="N18" s="106">
        <v>45656</v>
      </c>
      <c r="O18" s="271">
        <f>+F19/F18</f>
        <v>1</v>
      </c>
      <c r="P18" s="271">
        <f>+H19/H18</f>
        <v>0.69353832529138981</v>
      </c>
      <c r="Q18" s="270">
        <f>+(O18*O18)/P18</f>
        <v>1.441881383526787</v>
      </c>
      <c r="T18" s="22"/>
      <c r="U18" s="234"/>
      <c r="V18" s="234"/>
      <c r="X18" s="59"/>
      <c r="Z18" s="13"/>
      <c r="AA18" s="14"/>
      <c r="AB18" s="15"/>
    </row>
    <row r="19" spans="2:28" ht="37.5" customHeight="1" x14ac:dyDescent="0.2">
      <c r="B19" s="126"/>
      <c r="C19" s="124"/>
      <c r="D19" s="1" t="s">
        <v>2</v>
      </c>
      <c r="E19" s="123"/>
      <c r="F19" s="2">
        <v>34</v>
      </c>
      <c r="G19" s="1" t="s">
        <v>38</v>
      </c>
      <c r="H19" s="103">
        <f t="shared" ref="H19:H25" si="0">SUM(I19:L19)</f>
        <v>619111916</v>
      </c>
      <c r="I19" s="104">
        <v>488776781</v>
      </c>
      <c r="J19" s="104">
        <v>104354760</v>
      </c>
      <c r="K19" s="103"/>
      <c r="L19" s="104">
        <v>25980375</v>
      </c>
      <c r="M19" s="106">
        <v>45292</v>
      </c>
      <c r="N19" s="106">
        <v>45656</v>
      </c>
      <c r="O19" s="271"/>
      <c r="P19" s="271"/>
      <c r="Q19" s="270"/>
      <c r="T19" s="22"/>
      <c r="U19" s="60"/>
      <c r="V19" s="60"/>
      <c r="X19" s="59"/>
      <c r="Z19" s="13"/>
      <c r="AA19" s="14"/>
      <c r="AB19" s="15"/>
    </row>
    <row r="20" spans="2:28" ht="27" customHeight="1" x14ac:dyDescent="0.2">
      <c r="B20" s="126"/>
      <c r="C20" s="125" t="s">
        <v>155</v>
      </c>
      <c r="D20" s="1" t="s">
        <v>3</v>
      </c>
      <c r="E20" s="123" t="s">
        <v>157</v>
      </c>
      <c r="F20" s="3">
        <v>1</v>
      </c>
      <c r="G20" s="1" t="s">
        <v>3</v>
      </c>
      <c r="H20" s="103">
        <f t="shared" si="0"/>
        <v>311000000</v>
      </c>
      <c r="I20" s="103">
        <v>311000000</v>
      </c>
      <c r="J20" s="105"/>
      <c r="K20" s="103"/>
      <c r="L20" s="105"/>
      <c r="M20" s="106">
        <v>45292</v>
      </c>
      <c r="N20" s="106">
        <v>45656</v>
      </c>
      <c r="O20" s="271">
        <f>+F21/F20</f>
        <v>1</v>
      </c>
      <c r="P20" s="271">
        <f>+H21/H20</f>
        <v>0.99958199035369777</v>
      </c>
      <c r="Q20" s="270">
        <f>+(O20*O20)/P20</f>
        <v>1.0004181844514368</v>
      </c>
      <c r="X20" s="36"/>
      <c r="Z20" s="13"/>
      <c r="AA20" s="14"/>
      <c r="AB20" s="15"/>
    </row>
    <row r="21" spans="2:28" ht="27" customHeight="1" x14ac:dyDescent="0.2">
      <c r="B21" s="126"/>
      <c r="C21" s="125"/>
      <c r="D21" s="1" t="s">
        <v>2</v>
      </c>
      <c r="E21" s="123"/>
      <c r="F21" s="3">
        <v>1</v>
      </c>
      <c r="G21" s="1" t="s">
        <v>38</v>
      </c>
      <c r="H21" s="103">
        <f t="shared" si="0"/>
        <v>310869999</v>
      </c>
      <c r="I21" s="104">
        <v>310869999</v>
      </c>
      <c r="J21" s="105"/>
      <c r="K21" s="103"/>
      <c r="L21" s="105"/>
      <c r="M21" s="106">
        <v>45292</v>
      </c>
      <c r="N21" s="106">
        <v>45656</v>
      </c>
      <c r="O21" s="271"/>
      <c r="P21" s="271"/>
      <c r="Q21" s="270"/>
      <c r="X21" s="36"/>
      <c r="Z21" s="13"/>
      <c r="AA21" s="14"/>
      <c r="AB21" s="15"/>
    </row>
    <row r="22" spans="2:28" ht="47.25" customHeight="1" x14ac:dyDescent="0.2">
      <c r="B22" s="127" t="s">
        <v>96</v>
      </c>
      <c r="C22" s="124" t="s">
        <v>156</v>
      </c>
      <c r="D22" s="1" t="s">
        <v>3</v>
      </c>
      <c r="E22" s="123" t="s">
        <v>158</v>
      </c>
      <c r="F22" s="3">
        <v>2</v>
      </c>
      <c r="G22" s="1" t="s">
        <v>3</v>
      </c>
      <c r="H22" s="103">
        <f t="shared" si="0"/>
        <v>5035813504</v>
      </c>
      <c r="I22" s="103"/>
      <c r="J22" s="105"/>
      <c r="K22" s="103"/>
      <c r="L22" s="105">
        <f>5061813504-26000000</f>
        <v>5035813504</v>
      </c>
      <c r="M22" s="106">
        <v>45292</v>
      </c>
      <c r="N22" s="106">
        <v>45656</v>
      </c>
      <c r="O22" s="271">
        <f>+F23/F22</f>
        <v>0</v>
      </c>
      <c r="P22" s="271">
        <f>+H23/H22</f>
        <v>0</v>
      </c>
      <c r="Q22" s="270" t="e">
        <f>+(O22*O22)/P22</f>
        <v>#DIV/0!</v>
      </c>
      <c r="X22" s="36"/>
    </row>
    <row r="23" spans="2:28" ht="47.25" customHeight="1" x14ac:dyDescent="0.2">
      <c r="B23" s="127"/>
      <c r="C23" s="124"/>
      <c r="D23" s="1" t="s">
        <v>2</v>
      </c>
      <c r="E23" s="123"/>
      <c r="F23" s="3">
        <v>0</v>
      </c>
      <c r="G23" s="1" t="s">
        <v>38</v>
      </c>
      <c r="H23" s="107">
        <f t="shared" si="0"/>
        <v>0</v>
      </c>
      <c r="I23" s="103"/>
      <c r="J23" s="105"/>
      <c r="K23" s="103"/>
      <c r="L23" s="105"/>
      <c r="M23" s="106">
        <v>45292</v>
      </c>
      <c r="N23" s="106">
        <v>45656</v>
      </c>
      <c r="O23" s="271"/>
      <c r="P23" s="271"/>
      <c r="Q23" s="270"/>
      <c r="AB23" s="15"/>
    </row>
    <row r="24" spans="2:28" ht="15" x14ac:dyDescent="0.2">
      <c r="B24" s="158"/>
      <c r="C24" s="159" t="s">
        <v>9</v>
      </c>
      <c r="D24" s="23" t="s">
        <v>3</v>
      </c>
      <c r="E24" s="149"/>
      <c r="F24" s="65"/>
      <c r="G24" s="23" t="s">
        <v>3</v>
      </c>
      <c r="H24" s="24">
        <f t="shared" si="0"/>
        <v>6239499450</v>
      </c>
      <c r="I24" s="108">
        <f>+I18+I20+I22</f>
        <v>870000000</v>
      </c>
      <c r="J24" s="108">
        <f t="shared" ref="J24:L25" si="1">+J18+J20+J22</f>
        <v>307685946</v>
      </c>
      <c r="K24" s="108">
        <f t="shared" si="1"/>
        <v>0</v>
      </c>
      <c r="L24" s="108">
        <f t="shared" si="1"/>
        <v>5061813504</v>
      </c>
      <c r="M24" s="40"/>
      <c r="N24" s="67"/>
      <c r="O24" s="160"/>
      <c r="P24" s="160"/>
      <c r="Q24" s="158"/>
    </row>
    <row r="25" spans="2:28" ht="15" x14ac:dyDescent="0.2">
      <c r="B25" s="158"/>
      <c r="C25" s="159"/>
      <c r="D25" s="23" t="s">
        <v>2</v>
      </c>
      <c r="E25" s="128"/>
      <c r="F25" s="65"/>
      <c r="G25" s="23" t="s">
        <v>38</v>
      </c>
      <c r="H25" s="24">
        <f t="shared" si="0"/>
        <v>929981915</v>
      </c>
      <c r="I25" s="108">
        <f>+I19+I21+I23</f>
        <v>799646780</v>
      </c>
      <c r="J25" s="108">
        <f t="shared" si="1"/>
        <v>104354760</v>
      </c>
      <c r="K25" s="108">
        <f t="shared" si="1"/>
        <v>0</v>
      </c>
      <c r="L25" s="108">
        <f t="shared" si="1"/>
        <v>25980375</v>
      </c>
      <c r="M25" s="40"/>
      <c r="N25" s="67"/>
      <c r="O25" s="160"/>
      <c r="P25" s="160"/>
      <c r="Q25" s="158"/>
    </row>
    <row r="26" spans="2:28" x14ac:dyDescent="0.2">
      <c r="D26" s="41"/>
      <c r="H26" s="87"/>
      <c r="I26" s="43"/>
      <c r="J26" s="13"/>
      <c r="K26" s="13"/>
      <c r="L26" s="13"/>
      <c r="M26" s="71"/>
      <c r="N26" s="71"/>
      <c r="O26" s="43"/>
      <c r="P26" s="72"/>
      <c r="Q26" s="73"/>
      <c r="R26" s="72"/>
    </row>
    <row r="27" spans="2:28" ht="15" x14ac:dyDescent="0.2">
      <c r="B27" s="154" t="s">
        <v>39</v>
      </c>
      <c r="C27" s="154"/>
      <c r="D27" s="155" t="s">
        <v>8</v>
      </c>
      <c r="E27" s="155"/>
      <c r="F27" s="155"/>
      <c r="G27" s="155"/>
      <c r="H27" s="155"/>
      <c r="I27" s="155"/>
      <c r="J27" s="74" t="s">
        <v>40</v>
      </c>
      <c r="K27" s="155" t="s">
        <v>41</v>
      </c>
      <c r="L27" s="155"/>
      <c r="M27" s="156" t="s">
        <v>7</v>
      </c>
      <c r="N27" s="157"/>
      <c r="O27" s="157"/>
      <c r="P27" s="157"/>
      <c r="Q27" s="157"/>
    </row>
    <row r="28" spans="2:28" ht="26.25" customHeight="1" x14ac:dyDescent="0.2">
      <c r="B28" s="142" t="s">
        <v>97</v>
      </c>
      <c r="C28" s="144"/>
      <c r="D28" s="142" t="s">
        <v>191</v>
      </c>
      <c r="E28" s="143"/>
      <c r="F28" s="143"/>
      <c r="G28" s="143"/>
      <c r="H28" s="143"/>
      <c r="I28" s="144"/>
      <c r="J28" s="148" t="s">
        <v>77</v>
      </c>
      <c r="K28" s="44" t="s">
        <v>3</v>
      </c>
      <c r="L28" s="77">
        <v>0.93089999999999995</v>
      </c>
      <c r="M28" s="141" t="s">
        <v>79</v>
      </c>
      <c r="N28" s="141"/>
      <c r="O28" s="141"/>
      <c r="P28" s="141"/>
      <c r="Q28" s="141"/>
    </row>
    <row r="29" spans="2:28" ht="18" customHeight="1" x14ac:dyDescent="0.2">
      <c r="B29" s="145"/>
      <c r="C29" s="147"/>
      <c r="D29" s="145"/>
      <c r="E29" s="146"/>
      <c r="F29" s="146"/>
      <c r="G29" s="146"/>
      <c r="H29" s="146"/>
      <c r="I29" s="147"/>
      <c r="J29" s="148"/>
      <c r="K29" s="44" t="s">
        <v>2</v>
      </c>
      <c r="L29" s="77"/>
      <c r="M29" s="141"/>
      <c r="N29" s="141"/>
      <c r="O29" s="141"/>
      <c r="P29" s="141"/>
      <c r="Q29" s="141"/>
    </row>
    <row r="30" spans="2:28" ht="18.75" customHeight="1" x14ac:dyDescent="0.2">
      <c r="B30" s="131" t="s">
        <v>98</v>
      </c>
      <c r="C30" s="132"/>
      <c r="D30" s="131" t="s">
        <v>149</v>
      </c>
      <c r="E30" s="135"/>
      <c r="F30" s="135"/>
      <c r="G30" s="135"/>
      <c r="H30" s="135"/>
      <c r="I30" s="132"/>
      <c r="J30" s="148" t="s">
        <v>77</v>
      </c>
      <c r="K30" s="44" t="s">
        <v>3</v>
      </c>
      <c r="L30" s="77">
        <v>1.19</v>
      </c>
      <c r="M30" s="130" t="s">
        <v>4</v>
      </c>
      <c r="N30" s="130"/>
      <c r="O30" s="130"/>
      <c r="P30" s="130"/>
      <c r="Q30" s="130"/>
    </row>
    <row r="31" spans="2:28" ht="14.25" customHeight="1" x14ac:dyDescent="0.2">
      <c r="B31" s="133"/>
      <c r="C31" s="134"/>
      <c r="D31" s="133"/>
      <c r="E31" s="136"/>
      <c r="F31" s="136"/>
      <c r="G31" s="136"/>
      <c r="H31" s="136"/>
      <c r="I31" s="134"/>
      <c r="J31" s="148"/>
      <c r="K31" s="44" t="s">
        <v>2</v>
      </c>
      <c r="L31" s="77"/>
      <c r="M31" s="130"/>
      <c r="N31" s="130"/>
      <c r="O31" s="130"/>
      <c r="P31" s="130"/>
      <c r="Q31" s="130"/>
    </row>
    <row r="32" spans="2:28" ht="15" x14ac:dyDescent="0.2">
      <c r="B32" s="131"/>
      <c r="C32" s="132"/>
      <c r="D32" s="131"/>
      <c r="E32" s="135"/>
      <c r="F32" s="135"/>
      <c r="G32" s="135"/>
      <c r="H32" s="135"/>
      <c r="I32" s="132"/>
      <c r="J32" s="137"/>
      <c r="K32" s="44" t="s">
        <v>3</v>
      </c>
      <c r="L32" s="76"/>
      <c r="M32" s="141"/>
      <c r="N32" s="141"/>
      <c r="O32" s="141"/>
      <c r="P32" s="141"/>
      <c r="Q32" s="141"/>
    </row>
    <row r="33" spans="2:53" ht="15" x14ac:dyDescent="0.2">
      <c r="B33" s="133"/>
      <c r="C33" s="134"/>
      <c r="D33" s="133"/>
      <c r="E33" s="136"/>
      <c r="F33" s="136"/>
      <c r="G33" s="136"/>
      <c r="H33" s="136"/>
      <c r="I33" s="134"/>
      <c r="J33" s="137"/>
      <c r="K33" s="44" t="s">
        <v>2</v>
      </c>
      <c r="L33" s="76"/>
      <c r="M33" s="141"/>
      <c r="N33" s="141"/>
      <c r="O33" s="141"/>
      <c r="P33" s="141"/>
      <c r="Q33" s="141"/>
    </row>
    <row r="34" spans="2:53" ht="15" customHeight="1" x14ac:dyDescent="0.2">
      <c r="B34" s="142" t="s">
        <v>152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4"/>
      <c r="M34" s="130" t="s">
        <v>0</v>
      </c>
      <c r="N34" s="130"/>
      <c r="O34" s="130"/>
      <c r="P34" s="130"/>
      <c r="Q34" s="130"/>
    </row>
    <row r="35" spans="2:53" ht="29.25" customHeight="1" x14ac:dyDescent="0.2">
      <c r="B35" s="145"/>
      <c r="C35" s="146"/>
      <c r="D35" s="146"/>
      <c r="E35" s="146"/>
      <c r="F35" s="146"/>
      <c r="G35" s="146"/>
      <c r="H35" s="146"/>
      <c r="I35" s="146"/>
      <c r="J35" s="146"/>
      <c r="K35" s="146"/>
      <c r="L35" s="147"/>
      <c r="M35" s="130"/>
      <c r="N35" s="130"/>
      <c r="O35" s="130"/>
      <c r="P35" s="130"/>
      <c r="Q35" s="130"/>
    </row>
    <row r="36" spans="2:53" x14ac:dyDescent="0.2">
      <c r="M36" s="78"/>
      <c r="N36" s="78"/>
    </row>
    <row r="37" spans="2:53" x14ac:dyDescent="0.2"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</row>
    <row r="38" spans="2:53" x14ac:dyDescent="0.2"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</row>
    <row r="39" spans="2:53" x14ac:dyDescent="0.2"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</row>
    <row r="40" spans="2:53" x14ac:dyDescent="0.2"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</row>
    <row r="41" spans="2:53" x14ac:dyDescent="0.2"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</row>
    <row r="42" spans="2:53" x14ac:dyDescent="0.2"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</row>
    <row r="43" spans="2:53" x14ac:dyDescent="0.2"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</row>
    <row r="44" spans="2:53" x14ac:dyDescent="0.2"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</row>
    <row r="45" spans="2:53" x14ac:dyDescent="0.2"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</row>
    <row r="46" spans="2:53" x14ac:dyDescent="0.2"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</row>
    <row r="47" spans="2:53" x14ac:dyDescent="0.2"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</row>
    <row r="48" spans="2:53" x14ac:dyDescent="0.2"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</row>
    <row r="49" spans="18:53" x14ac:dyDescent="0.2"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</row>
    <row r="50" spans="18:53" x14ac:dyDescent="0.2"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</row>
    <row r="51" spans="18:53" x14ac:dyDescent="0.2"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</row>
    <row r="52" spans="18:53" x14ac:dyDescent="0.2"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</row>
    <row r="53" spans="18:53" x14ac:dyDescent="0.2"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</row>
    <row r="54" spans="18:53" x14ac:dyDescent="0.2"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</row>
    <row r="55" spans="18:53" x14ac:dyDescent="0.2"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</row>
    <row r="56" spans="18:53" x14ac:dyDescent="0.2"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</row>
    <row r="57" spans="18:53" x14ac:dyDescent="0.2"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</row>
    <row r="58" spans="18:53" x14ac:dyDescent="0.2"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</row>
    <row r="59" spans="18:53" x14ac:dyDescent="0.2"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</row>
    <row r="60" spans="18:53" x14ac:dyDescent="0.2"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</row>
    <row r="61" spans="18:53" x14ac:dyDescent="0.2"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</row>
    <row r="62" spans="18:53" x14ac:dyDescent="0.2"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</row>
    <row r="63" spans="18:53" x14ac:dyDescent="0.2"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</row>
    <row r="64" spans="18:53" x14ac:dyDescent="0.2"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</row>
    <row r="65" spans="18:53" x14ac:dyDescent="0.2"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</row>
    <row r="66" spans="18:53" x14ac:dyDescent="0.2"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</row>
    <row r="67" spans="18:53" x14ac:dyDescent="0.2"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</row>
    <row r="68" spans="18:53" x14ac:dyDescent="0.2"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</row>
    <row r="69" spans="18:53" x14ac:dyDescent="0.2"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</row>
  </sheetData>
  <mergeCells count="92"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U12:W12"/>
    <mergeCell ref="B13:C13"/>
    <mergeCell ref="D13:I13"/>
    <mergeCell ref="N13:P13"/>
    <mergeCell ref="U13:W13"/>
    <mergeCell ref="U18:V18"/>
    <mergeCell ref="C20:C21"/>
    <mergeCell ref="E20:E21"/>
    <mergeCell ref="O20:O21"/>
    <mergeCell ref="P20:P21"/>
    <mergeCell ref="Q20:Q21"/>
    <mergeCell ref="Q18:Q19"/>
    <mergeCell ref="Q22:Q23"/>
    <mergeCell ref="B18:B21"/>
    <mergeCell ref="C18:C19"/>
    <mergeCell ref="E18:E19"/>
    <mergeCell ref="O18:O19"/>
    <mergeCell ref="P18:P19"/>
    <mergeCell ref="B22:B23"/>
    <mergeCell ref="C22:C23"/>
    <mergeCell ref="E22:E23"/>
    <mergeCell ref="O22:O23"/>
    <mergeCell ref="P22:P23"/>
    <mergeCell ref="D15:D17"/>
    <mergeCell ref="E15:E17"/>
    <mergeCell ref="B27:C27"/>
    <mergeCell ref="D27:I27"/>
    <mergeCell ref="K27:L27"/>
    <mergeCell ref="F15:F17"/>
    <mergeCell ref="G15:G17"/>
    <mergeCell ref="B15:B17"/>
    <mergeCell ref="C15:C17"/>
    <mergeCell ref="M27:Q27"/>
    <mergeCell ref="B28:C29"/>
    <mergeCell ref="D28:I29"/>
    <mergeCell ref="J28:J29"/>
    <mergeCell ref="M28:Q29"/>
    <mergeCell ref="Q24:Q25"/>
    <mergeCell ref="B34:L35"/>
    <mergeCell ref="M34:Q35"/>
    <mergeCell ref="B30:C31"/>
    <mergeCell ref="D30:I31"/>
    <mergeCell ref="J30:J31"/>
    <mergeCell ref="M30:Q31"/>
    <mergeCell ref="B32:C33"/>
    <mergeCell ref="D32:I33"/>
    <mergeCell ref="J32:J33"/>
    <mergeCell ref="M32:Q33"/>
    <mergeCell ref="B24:B25"/>
    <mergeCell ref="C24:C25"/>
    <mergeCell ref="E24:E25"/>
    <mergeCell ref="O24:O25"/>
    <mergeCell ref="P24:P25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67"/>
  <sheetViews>
    <sheetView zoomScale="80" zoomScaleNormal="80" workbookViewId="0">
      <selection activeCell="D30" sqref="D30:I31"/>
    </sheetView>
  </sheetViews>
  <sheetFormatPr baseColWidth="10" defaultColWidth="12.42578125" defaultRowHeight="14.25" x14ac:dyDescent="0.2"/>
  <cols>
    <col min="1" max="1" width="6.7109375" style="4" customWidth="1"/>
    <col min="2" max="2" width="45.42578125" style="4" customWidth="1"/>
    <col min="3" max="3" width="86.85546875" style="4" customWidth="1"/>
    <col min="4" max="4" width="16.85546875" style="4" customWidth="1"/>
    <col min="5" max="5" width="13.85546875" style="4" customWidth="1"/>
    <col min="6" max="6" width="16.7109375" style="4" customWidth="1"/>
    <col min="7" max="7" width="18" style="4" customWidth="1"/>
    <col min="8" max="8" width="22.85546875" style="4" customWidth="1"/>
    <col min="9" max="9" width="24.140625" style="4" bestFit="1" customWidth="1"/>
    <col min="10" max="10" width="20.85546875" style="4" customWidth="1"/>
    <col min="11" max="11" width="20.85546875" style="4" bestFit="1" customWidth="1"/>
    <col min="12" max="12" width="22.7109375" style="4" bestFit="1" customWidth="1"/>
    <col min="13" max="13" width="14.85546875" style="45" customWidth="1"/>
    <col min="14" max="14" width="21.140625" style="45" customWidth="1"/>
    <col min="15" max="17" width="16.85546875" style="4" customWidth="1"/>
    <col min="18" max="18" width="16.42578125" style="4" customWidth="1"/>
    <col min="19" max="19" width="12.42578125" style="4"/>
    <col min="20" max="20" width="14.42578125" style="4" customWidth="1"/>
    <col min="21" max="21" width="18.42578125" style="4" customWidth="1"/>
    <col min="22" max="22" width="33.85546875" style="4" customWidth="1"/>
    <col min="23" max="23" width="12.42578125" style="4" hidden="1" customWidth="1"/>
    <col min="24" max="24" width="24.28515625" style="4" customWidth="1"/>
    <col min="25" max="25" width="22.42578125" style="4" customWidth="1"/>
    <col min="26" max="27" width="12.42578125" style="4"/>
    <col min="28" max="28" width="16.85546875" style="4" customWidth="1"/>
    <col min="29" max="29" width="12.42578125" style="4"/>
    <col min="30" max="30" width="30.140625" style="4" customWidth="1"/>
    <col min="31" max="31" width="15.42578125" style="4" customWidth="1"/>
    <col min="32" max="32" width="15.85546875" style="4" customWidth="1"/>
    <col min="33" max="33" width="24.42578125" style="4" customWidth="1"/>
    <col min="34" max="34" width="17.140625" style="4" customWidth="1"/>
    <col min="35" max="16384" width="12.42578125" style="4"/>
  </cols>
  <sheetData>
    <row r="1" spans="2:28" ht="22.5" customHeight="1" x14ac:dyDescent="0.2"/>
    <row r="2" spans="2:28" ht="37.5" customHeight="1" x14ac:dyDescent="0.25">
      <c r="B2" s="158"/>
      <c r="C2" s="158"/>
      <c r="D2" s="209" t="s">
        <v>181</v>
      </c>
      <c r="E2" s="210"/>
      <c r="F2" s="210"/>
      <c r="G2" s="210"/>
      <c r="H2" s="210"/>
      <c r="I2" s="210"/>
      <c r="J2" s="210"/>
      <c r="K2" s="211"/>
      <c r="L2" s="215" t="s">
        <v>182</v>
      </c>
      <c r="M2" s="216"/>
      <c r="N2" s="216"/>
      <c r="O2" s="217"/>
      <c r="P2" s="218"/>
      <c r="Q2" s="219"/>
      <c r="R2" s="46"/>
    </row>
    <row r="3" spans="2:28" ht="37.5" customHeight="1" x14ac:dyDescent="0.25">
      <c r="B3" s="158"/>
      <c r="C3" s="158"/>
      <c r="D3" s="212"/>
      <c r="E3" s="213"/>
      <c r="F3" s="213"/>
      <c r="G3" s="213"/>
      <c r="H3" s="213"/>
      <c r="I3" s="213"/>
      <c r="J3" s="213"/>
      <c r="K3" s="214"/>
      <c r="L3" s="215" t="s">
        <v>183</v>
      </c>
      <c r="M3" s="216"/>
      <c r="N3" s="216"/>
      <c r="O3" s="217"/>
      <c r="P3" s="220"/>
      <c r="Q3" s="221"/>
      <c r="R3" s="46"/>
    </row>
    <row r="4" spans="2:28" ht="33.75" customHeight="1" x14ac:dyDescent="0.25">
      <c r="B4" s="158"/>
      <c r="C4" s="158"/>
      <c r="D4" s="209" t="s">
        <v>184</v>
      </c>
      <c r="E4" s="210"/>
      <c r="F4" s="210"/>
      <c r="G4" s="210"/>
      <c r="H4" s="210"/>
      <c r="I4" s="210"/>
      <c r="J4" s="210"/>
      <c r="K4" s="211"/>
      <c r="L4" s="215" t="s">
        <v>185</v>
      </c>
      <c r="M4" s="216"/>
      <c r="N4" s="216"/>
      <c r="O4" s="217"/>
      <c r="P4" s="220"/>
      <c r="Q4" s="221"/>
      <c r="R4" s="46"/>
    </row>
    <row r="5" spans="2:28" ht="38.25" customHeight="1" x14ac:dyDescent="0.25">
      <c r="B5" s="158"/>
      <c r="C5" s="158"/>
      <c r="D5" s="212"/>
      <c r="E5" s="213"/>
      <c r="F5" s="213"/>
      <c r="G5" s="213"/>
      <c r="H5" s="213"/>
      <c r="I5" s="213"/>
      <c r="J5" s="213"/>
      <c r="K5" s="214"/>
      <c r="L5" s="215" t="s">
        <v>186</v>
      </c>
      <c r="M5" s="216"/>
      <c r="N5" s="216"/>
      <c r="O5" s="217"/>
      <c r="P5" s="222"/>
      <c r="Q5" s="223"/>
      <c r="R5" s="46"/>
    </row>
    <row r="6" spans="2:28" ht="23.25" customHeight="1" x14ac:dyDescent="0.25"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46"/>
    </row>
    <row r="7" spans="2:28" ht="31.5" customHeight="1" x14ac:dyDescent="0.25">
      <c r="B7" s="5" t="s">
        <v>36</v>
      </c>
      <c r="C7" s="5" t="s">
        <v>44</v>
      </c>
      <c r="D7" s="167" t="s">
        <v>93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9"/>
      <c r="R7" s="46"/>
    </row>
    <row r="8" spans="2:28" ht="36" customHeight="1" x14ac:dyDescent="0.25">
      <c r="B8" s="5" t="s">
        <v>31</v>
      </c>
      <c r="C8" s="6">
        <v>45474</v>
      </c>
      <c r="D8" s="170" t="str">
        <f>+'106- Infra'!D8:Q8</f>
        <v>FECHA DE  SEGUIMIENTO: Enero 15 2025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</row>
    <row r="9" spans="2:28" ht="36" customHeight="1" x14ac:dyDescent="0.2">
      <c r="B9" s="171" t="s">
        <v>45</v>
      </c>
      <c r="C9" s="172"/>
      <c r="D9" s="173" t="s">
        <v>46</v>
      </c>
      <c r="E9" s="173"/>
      <c r="F9" s="173"/>
      <c r="G9" s="173"/>
      <c r="H9" s="173"/>
      <c r="I9" s="174"/>
      <c r="J9" s="142" t="s">
        <v>30</v>
      </c>
      <c r="K9" s="143"/>
      <c r="L9" s="144"/>
      <c r="M9" s="178" t="s">
        <v>29</v>
      </c>
      <c r="N9" s="179"/>
      <c r="O9" s="179"/>
      <c r="P9" s="179"/>
      <c r="Q9" s="180"/>
      <c r="R9" s="47"/>
      <c r="T9" s="225"/>
      <c r="U9" s="225"/>
      <c r="V9" s="225"/>
      <c r="W9" s="225"/>
      <c r="X9" s="225"/>
    </row>
    <row r="10" spans="2:28" ht="36" customHeight="1" x14ac:dyDescent="0.2">
      <c r="B10" s="171" t="s">
        <v>28</v>
      </c>
      <c r="C10" s="172"/>
      <c r="D10" s="173" t="s">
        <v>47</v>
      </c>
      <c r="E10" s="173"/>
      <c r="F10" s="173"/>
      <c r="G10" s="173"/>
      <c r="H10" s="173"/>
      <c r="I10" s="174"/>
      <c r="J10" s="175"/>
      <c r="K10" s="176"/>
      <c r="L10" s="177"/>
      <c r="M10" s="7" t="s">
        <v>27</v>
      </c>
      <c r="N10" s="226" t="s">
        <v>26</v>
      </c>
      <c r="O10" s="226"/>
      <c r="P10" s="226"/>
      <c r="Q10" s="7" t="s">
        <v>25</v>
      </c>
      <c r="R10" s="47"/>
      <c r="T10" s="48"/>
      <c r="U10" s="48"/>
      <c r="V10" s="48"/>
      <c r="W10" s="48"/>
      <c r="X10" s="48"/>
    </row>
    <row r="11" spans="2:28" ht="31.5" customHeight="1" x14ac:dyDescent="0.2">
      <c r="B11" s="227" t="s">
        <v>24</v>
      </c>
      <c r="C11" s="228"/>
      <c r="D11" s="197" t="s">
        <v>48</v>
      </c>
      <c r="E11" s="197"/>
      <c r="F11" s="197"/>
      <c r="G11" s="197"/>
      <c r="H11" s="197"/>
      <c r="I11" s="198"/>
      <c r="J11" s="175"/>
      <c r="K11" s="176"/>
      <c r="L11" s="177"/>
      <c r="M11" s="8"/>
      <c r="N11" s="229"/>
      <c r="O11" s="230"/>
      <c r="P11" s="231"/>
      <c r="Q11" s="9"/>
      <c r="R11" s="47"/>
      <c r="T11" s="49"/>
      <c r="U11" s="232"/>
      <c r="V11" s="232"/>
      <c r="W11" s="232"/>
      <c r="X11" s="49"/>
      <c r="Z11" s="10"/>
      <c r="AA11" s="10"/>
    </row>
    <row r="12" spans="2:28" ht="74.25" customHeight="1" x14ac:dyDescent="0.2">
      <c r="B12" s="181" t="s">
        <v>23</v>
      </c>
      <c r="C12" s="182"/>
      <c r="D12" s="197" t="s">
        <v>60</v>
      </c>
      <c r="E12" s="197"/>
      <c r="F12" s="197"/>
      <c r="G12" s="197"/>
      <c r="H12" s="197"/>
      <c r="I12" s="198"/>
      <c r="J12" s="175"/>
      <c r="K12" s="176"/>
      <c r="L12" s="177"/>
      <c r="M12" s="11"/>
      <c r="N12" s="199"/>
      <c r="O12" s="200"/>
      <c r="P12" s="201"/>
      <c r="Q12" s="12"/>
      <c r="R12" s="47"/>
      <c r="T12" s="50"/>
      <c r="U12" s="233"/>
      <c r="V12" s="233"/>
      <c r="W12" s="233"/>
      <c r="X12" s="51"/>
      <c r="Z12" s="13"/>
      <c r="AA12" s="14"/>
      <c r="AB12" s="15"/>
    </row>
    <row r="13" spans="2:28" ht="74.25" customHeight="1" x14ac:dyDescent="0.2">
      <c r="B13" s="187" t="s">
        <v>22</v>
      </c>
      <c r="C13" s="188"/>
      <c r="D13" s="189">
        <v>2024730010109</v>
      </c>
      <c r="E13" s="190"/>
      <c r="F13" s="190"/>
      <c r="G13" s="190"/>
      <c r="H13" s="190"/>
      <c r="I13" s="191"/>
      <c r="J13" s="175"/>
      <c r="K13" s="176"/>
      <c r="L13" s="177"/>
      <c r="M13" s="16"/>
      <c r="N13" s="192"/>
      <c r="O13" s="193"/>
      <c r="P13" s="194"/>
      <c r="Q13" s="17"/>
      <c r="R13" s="47"/>
      <c r="T13" s="50"/>
      <c r="U13" s="233"/>
      <c r="V13" s="233"/>
      <c r="W13" s="233"/>
      <c r="X13" s="51"/>
      <c r="Z13" s="13"/>
      <c r="AA13" s="14"/>
      <c r="AB13" s="15"/>
    </row>
    <row r="14" spans="2:28" ht="28.5" customHeight="1" x14ac:dyDescent="0.2">
      <c r="B14" s="18" t="s">
        <v>43</v>
      </c>
      <c r="C14" s="19"/>
      <c r="D14" s="195" t="s">
        <v>59</v>
      </c>
      <c r="E14" s="196"/>
      <c r="F14" s="196"/>
      <c r="G14" s="196"/>
      <c r="H14" s="196"/>
      <c r="I14" s="172"/>
      <c r="J14" s="145"/>
      <c r="K14" s="146"/>
      <c r="L14" s="147"/>
      <c r="M14" s="20"/>
      <c r="N14" s="192"/>
      <c r="O14" s="193"/>
      <c r="P14" s="194"/>
      <c r="Q14" s="21"/>
      <c r="R14" s="47"/>
      <c r="T14" s="52"/>
      <c r="U14" s="233"/>
      <c r="V14" s="233"/>
      <c r="W14" s="53"/>
      <c r="X14" s="51"/>
      <c r="Y14" s="22"/>
      <c r="Z14" s="13"/>
      <c r="AA14" s="14"/>
      <c r="AB14" s="15"/>
    </row>
    <row r="15" spans="2:28" ht="28.5" customHeight="1" x14ac:dyDescent="0.25">
      <c r="B15" s="183" t="s">
        <v>34</v>
      </c>
      <c r="C15" s="137" t="s">
        <v>32</v>
      </c>
      <c r="D15" s="148" t="s">
        <v>187</v>
      </c>
      <c r="E15" s="148" t="s">
        <v>21</v>
      </c>
      <c r="F15" s="148" t="s">
        <v>42</v>
      </c>
      <c r="G15" s="186" t="s">
        <v>188</v>
      </c>
      <c r="H15" s="148" t="s">
        <v>35</v>
      </c>
      <c r="I15" s="202" t="s">
        <v>33</v>
      </c>
      <c r="J15" s="203"/>
      <c r="K15" s="203"/>
      <c r="L15" s="204"/>
      <c r="M15" s="148" t="s">
        <v>20</v>
      </c>
      <c r="N15" s="148"/>
      <c r="O15" s="208" t="s">
        <v>19</v>
      </c>
      <c r="P15" s="208"/>
      <c r="Q15" s="208"/>
      <c r="T15" s="54"/>
      <c r="U15" s="234"/>
      <c r="V15" s="234"/>
      <c r="X15" s="51"/>
      <c r="Z15" s="13"/>
      <c r="AA15" s="14"/>
      <c r="AB15" s="15"/>
    </row>
    <row r="16" spans="2:28" ht="33.75" customHeight="1" x14ac:dyDescent="0.2">
      <c r="B16" s="184"/>
      <c r="C16" s="137"/>
      <c r="D16" s="148"/>
      <c r="E16" s="148"/>
      <c r="F16" s="148"/>
      <c r="G16" s="148"/>
      <c r="H16" s="148"/>
      <c r="I16" s="205"/>
      <c r="J16" s="206"/>
      <c r="K16" s="206"/>
      <c r="L16" s="207"/>
      <c r="M16" s="148"/>
      <c r="N16" s="148"/>
      <c r="O16" s="148" t="s">
        <v>18</v>
      </c>
      <c r="P16" s="148" t="s">
        <v>17</v>
      </c>
      <c r="Q16" s="137" t="s">
        <v>16</v>
      </c>
      <c r="T16" s="22"/>
      <c r="U16" s="234"/>
      <c r="V16" s="234"/>
      <c r="X16" s="14"/>
      <c r="Z16" s="13"/>
      <c r="AA16" s="14"/>
      <c r="AB16" s="15"/>
    </row>
    <row r="17" spans="2:28" ht="39.75" customHeight="1" x14ac:dyDescent="0.2">
      <c r="B17" s="185"/>
      <c r="C17" s="137"/>
      <c r="D17" s="148"/>
      <c r="E17" s="148"/>
      <c r="F17" s="148"/>
      <c r="G17" s="148"/>
      <c r="H17" s="148"/>
      <c r="I17" s="55" t="s">
        <v>15</v>
      </c>
      <c r="J17" s="55" t="s">
        <v>14</v>
      </c>
      <c r="K17" s="55" t="s">
        <v>13</v>
      </c>
      <c r="L17" s="56" t="s">
        <v>12</v>
      </c>
      <c r="M17" s="23" t="s">
        <v>11</v>
      </c>
      <c r="N17" s="57" t="s">
        <v>10</v>
      </c>
      <c r="O17" s="148"/>
      <c r="P17" s="148"/>
      <c r="Q17" s="137"/>
      <c r="T17" s="22"/>
      <c r="U17" s="234"/>
      <c r="V17" s="234"/>
      <c r="X17" s="14"/>
      <c r="Z17" s="13"/>
      <c r="AA17" s="14"/>
      <c r="AB17" s="15"/>
    </row>
    <row r="18" spans="2:28" ht="33" customHeight="1" x14ac:dyDescent="0.2">
      <c r="B18" s="151" t="s">
        <v>99</v>
      </c>
      <c r="C18" s="272" t="s">
        <v>153</v>
      </c>
      <c r="D18" s="23" t="s">
        <v>37</v>
      </c>
      <c r="E18" s="121" t="s">
        <v>132</v>
      </c>
      <c r="F18" s="58">
        <v>37000</v>
      </c>
      <c r="G18" s="23" t="s">
        <v>37</v>
      </c>
      <c r="H18" s="113">
        <f>SUM(I18:L18)</f>
        <v>29872633020</v>
      </c>
      <c r="I18" s="111">
        <v>16755339920</v>
      </c>
      <c r="J18" s="112">
        <v>4158772723</v>
      </c>
      <c r="K18" s="113"/>
      <c r="L18" s="111">
        <v>8958520377</v>
      </c>
      <c r="M18" s="27">
        <v>45292</v>
      </c>
      <c r="N18" s="27">
        <v>45656</v>
      </c>
      <c r="O18" s="150">
        <f>+F19/F18</f>
        <v>1</v>
      </c>
      <c r="P18" s="150">
        <f>+H19/H18</f>
        <v>0.82102756725794634</v>
      </c>
      <c r="Q18" s="153">
        <f>+(O18*O18)/P18</f>
        <v>1.217985899474463</v>
      </c>
      <c r="T18" s="22"/>
      <c r="U18" s="234"/>
      <c r="V18" s="234"/>
      <c r="X18" s="59"/>
      <c r="Z18" s="13"/>
      <c r="AA18" s="14"/>
      <c r="AB18" s="15"/>
    </row>
    <row r="19" spans="2:28" ht="37.5" customHeight="1" x14ac:dyDescent="0.2">
      <c r="B19" s="151"/>
      <c r="C19" s="273"/>
      <c r="D19" s="23" t="s">
        <v>2</v>
      </c>
      <c r="E19" s="128"/>
      <c r="F19" s="58">
        <v>37000</v>
      </c>
      <c r="G19" s="23" t="s">
        <v>38</v>
      </c>
      <c r="H19" s="113">
        <f t="shared" ref="H19:H23" si="0">SUM(I19:L19)</f>
        <v>24526255216</v>
      </c>
      <c r="I19" s="111">
        <v>14257705252</v>
      </c>
      <c r="J19" s="112">
        <v>2411769964</v>
      </c>
      <c r="K19" s="113"/>
      <c r="L19" s="112">
        <v>7856780000</v>
      </c>
      <c r="M19" s="27">
        <v>45292</v>
      </c>
      <c r="N19" s="27">
        <v>45656</v>
      </c>
      <c r="O19" s="150"/>
      <c r="P19" s="150"/>
      <c r="Q19" s="153"/>
      <c r="T19" s="22"/>
      <c r="U19" s="60"/>
      <c r="V19" s="60"/>
      <c r="X19" s="59"/>
      <c r="Z19" s="13"/>
      <c r="AA19" s="14"/>
      <c r="AB19" s="15"/>
    </row>
    <row r="20" spans="2:28" ht="27" customHeight="1" x14ac:dyDescent="0.2">
      <c r="B20" s="151"/>
      <c r="C20" s="272" t="s">
        <v>154</v>
      </c>
      <c r="D20" s="23" t="s">
        <v>3</v>
      </c>
      <c r="E20" s="122" t="s">
        <v>133</v>
      </c>
      <c r="F20" s="61">
        <v>57</v>
      </c>
      <c r="G20" s="23" t="s">
        <v>3</v>
      </c>
      <c r="H20" s="113">
        <f t="shared" si="0"/>
        <v>486000000</v>
      </c>
      <c r="I20" s="113">
        <v>461000000</v>
      </c>
      <c r="J20" s="114">
        <v>25000000</v>
      </c>
      <c r="K20" s="113"/>
      <c r="L20" s="114"/>
      <c r="M20" s="27">
        <v>45292</v>
      </c>
      <c r="N20" s="27">
        <v>45656</v>
      </c>
      <c r="O20" s="150">
        <f>+F21/F20</f>
        <v>1</v>
      </c>
      <c r="P20" s="150">
        <f>+H21/H20</f>
        <v>0.99776062962962964</v>
      </c>
      <c r="Q20" s="153">
        <f>+(O20*O20)/P20</f>
        <v>1.0022443964051795</v>
      </c>
      <c r="X20" s="36"/>
      <c r="Z20" s="13"/>
      <c r="AA20" s="14"/>
      <c r="AB20" s="15"/>
    </row>
    <row r="21" spans="2:28" ht="27" customHeight="1" x14ac:dyDescent="0.2">
      <c r="B21" s="151"/>
      <c r="C21" s="273"/>
      <c r="D21" s="23" t="s">
        <v>2</v>
      </c>
      <c r="E21" s="128"/>
      <c r="F21" s="61">
        <v>57</v>
      </c>
      <c r="G21" s="23" t="s">
        <v>38</v>
      </c>
      <c r="H21" s="113">
        <f t="shared" si="0"/>
        <v>484911666</v>
      </c>
      <c r="I21" s="115">
        <v>460675000</v>
      </c>
      <c r="J21" s="116">
        <v>24236666</v>
      </c>
      <c r="K21" s="113"/>
      <c r="L21" s="114"/>
      <c r="M21" s="27">
        <v>45292</v>
      </c>
      <c r="N21" s="27">
        <v>45656</v>
      </c>
      <c r="O21" s="150"/>
      <c r="P21" s="150"/>
      <c r="Q21" s="153"/>
      <c r="X21" s="36"/>
      <c r="Z21" s="13"/>
      <c r="AA21" s="14"/>
      <c r="AB21" s="15"/>
    </row>
    <row r="22" spans="2:28" ht="15" x14ac:dyDescent="0.2">
      <c r="B22" s="158"/>
      <c r="C22" s="159" t="s">
        <v>9</v>
      </c>
      <c r="D22" s="23" t="s">
        <v>3</v>
      </c>
      <c r="E22" s="149"/>
      <c r="F22" s="65"/>
      <c r="G22" s="23" t="s">
        <v>3</v>
      </c>
      <c r="H22" s="110">
        <f t="shared" si="0"/>
        <v>30358633020</v>
      </c>
      <c r="I22" s="117">
        <f>+I18+I20</f>
        <v>17216339920</v>
      </c>
      <c r="J22" s="117">
        <f t="shared" ref="J22:L23" si="1">+J18+J20</f>
        <v>4183772723</v>
      </c>
      <c r="K22" s="117">
        <f t="shared" si="1"/>
        <v>0</v>
      </c>
      <c r="L22" s="117">
        <f>+L18+L20</f>
        <v>8958520377</v>
      </c>
      <c r="M22" s="40"/>
      <c r="N22" s="67"/>
      <c r="O22" s="160"/>
      <c r="P22" s="160"/>
      <c r="Q22" s="158"/>
    </row>
    <row r="23" spans="2:28" ht="15" x14ac:dyDescent="0.2">
      <c r="B23" s="158"/>
      <c r="C23" s="159"/>
      <c r="D23" s="23" t="s">
        <v>2</v>
      </c>
      <c r="E23" s="128"/>
      <c r="F23" s="65"/>
      <c r="G23" s="23" t="s">
        <v>38</v>
      </c>
      <c r="H23" s="110">
        <f t="shared" si="0"/>
        <v>25011166882</v>
      </c>
      <c r="I23" s="117">
        <f>+I19+I21</f>
        <v>14718380252</v>
      </c>
      <c r="J23" s="117">
        <f t="shared" si="1"/>
        <v>2436006630</v>
      </c>
      <c r="K23" s="117">
        <f t="shared" si="1"/>
        <v>0</v>
      </c>
      <c r="L23" s="117">
        <f t="shared" si="1"/>
        <v>7856780000</v>
      </c>
      <c r="M23" s="40"/>
      <c r="N23" s="67"/>
      <c r="O23" s="160"/>
      <c r="P23" s="160"/>
      <c r="Q23" s="158"/>
    </row>
    <row r="24" spans="2:28" x14ac:dyDescent="0.2">
      <c r="D24" s="41"/>
      <c r="H24" s="87"/>
      <c r="I24" s="70"/>
      <c r="J24" s="70"/>
      <c r="K24" s="88"/>
      <c r="L24" s="109"/>
      <c r="M24" s="71"/>
      <c r="N24" s="71"/>
      <c r="O24" s="43"/>
      <c r="P24" s="72"/>
      <c r="Q24" s="73"/>
      <c r="R24" s="72"/>
    </row>
    <row r="25" spans="2:28" ht="15" x14ac:dyDescent="0.2">
      <c r="B25" s="154" t="s">
        <v>39</v>
      </c>
      <c r="C25" s="154"/>
      <c r="D25" s="155" t="s">
        <v>8</v>
      </c>
      <c r="E25" s="155"/>
      <c r="F25" s="155"/>
      <c r="G25" s="155"/>
      <c r="H25" s="155"/>
      <c r="I25" s="155"/>
      <c r="J25" s="74" t="s">
        <v>40</v>
      </c>
      <c r="K25" s="155" t="s">
        <v>41</v>
      </c>
      <c r="L25" s="155"/>
      <c r="M25" s="156" t="s">
        <v>7</v>
      </c>
      <c r="N25" s="157"/>
      <c r="O25" s="157"/>
      <c r="P25" s="157"/>
      <c r="Q25" s="157"/>
    </row>
    <row r="26" spans="2:28" ht="26.25" customHeight="1" x14ac:dyDescent="0.2">
      <c r="B26" s="142" t="s">
        <v>100</v>
      </c>
      <c r="C26" s="144"/>
      <c r="D26" s="142" t="s">
        <v>150</v>
      </c>
      <c r="E26" s="143"/>
      <c r="F26" s="143"/>
      <c r="G26" s="143"/>
      <c r="H26" s="143"/>
      <c r="I26" s="144"/>
      <c r="J26" s="148" t="s">
        <v>77</v>
      </c>
      <c r="K26" s="44" t="s">
        <v>3</v>
      </c>
      <c r="L26" s="90">
        <v>3.2000000000000001E-2</v>
      </c>
      <c r="M26" s="141" t="s">
        <v>79</v>
      </c>
      <c r="N26" s="141"/>
      <c r="O26" s="141"/>
      <c r="P26" s="141"/>
      <c r="Q26" s="141"/>
    </row>
    <row r="27" spans="2:28" ht="18" customHeight="1" x14ac:dyDescent="0.2">
      <c r="B27" s="145"/>
      <c r="C27" s="147"/>
      <c r="D27" s="145"/>
      <c r="E27" s="146"/>
      <c r="F27" s="146"/>
      <c r="G27" s="146"/>
      <c r="H27" s="146"/>
      <c r="I27" s="147"/>
      <c r="J27" s="148"/>
      <c r="K27" s="44" t="s">
        <v>2</v>
      </c>
      <c r="L27" s="77"/>
      <c r="M27" s="141"/>
      <c r="N27" s="141"/>
      <c r="O27" s="141"/>
      <c r="P27" s="141"/>
      <c r="Q27" s="141"/>
    </row>
    <row r="28" spans="2:28" ht="18.75" customHeight="1" x14ac:dyDescent="0.2">
      <c r="B28" s="131"/>
      <c r="C28" s="132"/>
      <c r="D28" s="131" t="s">
        <v>6</v>
      </c>
      <c r="E28" s="135"/>
      <c r="F28" s="135"/>
      <c r="G28" s="135"/>
      <c r="H28" s="135"/>
      <c r="I28" s="132"/>
      <c r="J28" s="137"/>
      <c r="K28" s="44" t="s">
        <v>3</v>
      </c>
      <c r="L28" s="77"/>
      <c r="M28" s="130" t="s">
        <v>4</v>
      </c>
      <c r="N28" s="130"/>
      <c r="O28" s="130"/>
      <c r="P28" s="130"/>
      <c r="Q28" s="130"/>
    </row>
    <row r="29" spans="2:28" ht="14.25" customHeight="1" x14ac:dyDescent="0.2">
      <c r="B29" s="133"/>
      <c r="C29" s="134"/>
      <c r="D29" s="133"/>
      <c r="E29" s="136"/>
      <c r="F29" s="136"/>
      <c r="G29" s="136"/>
      <c r="H29" s="136"/>
      <c r="I29" s="134"/>
      <c r="J29" s="137"/>
      <c r="K29" s="44" t="s">
        <v>2</v>
      </c>
      <c r="L29" s="77"/>
      <c r="M29" s="130"/>
      <c r="N29" s="130"/>
      <c r="O29" s="130"/>
      <c r="P29" s="130"/>
      <c r="Q29" s="130"/>
    </row>
    <row r="30" spans="2:28" ht="15" x14ac:dyDescent="0.2">
      <c r="B30" s="131"/>
      <c r="C30" s="132"/>
      <c r="D30" s="131" t="s">
        <v>6</v>
      </c>
      <c r="E30" s="135"/>
      <c r="F30" s="135"/>
      <c r="G30" s="135"/>
      <c r="H30" s="135"/>
      <c r="I30" s="132"/>
      <c r="J30" s="137"/>
      <c r="K30" s="44" t="s">
        <v>3</v>
      </c>
      <c r="L30" s="77"/>
      <c r="M30" s="141"/>
      <c r="N30" s="141"/>
      <c r="O30" s="141"/>
      <c r="P30" s="141"/>
      <c r="Q30" s="141"/>
    </row>
    <row r="31" spans="2:28" ht="15" x14ac:dyDescent="0.2">
      <c r="B31" s="133"/>
      <c r="C31" s="134"/>
      <c r="D31" s="133"/>
      <c r="E31" s="136"/>
      <c r="F31" s="136"/>
      <c r="G31" s="136"/>
      <c r="H31" s="136"/>
      <c r="I31" s="134"/>
      <c r="J31" s="137"/>
      <c r="K31" s="44" t="s">
        <v>2</v>
      </c>
      <c r="L31" s="77"/>
      <c r="M31" s="141"/>
      <c r="N31" s="141"/>
      <c r="O31" s="141"/>
      <c r="P31" s="141"/>
      <c r="Q31" s="141"/>
    </row>
    <row r="32" spans="2:28" ht="15" customHeight="1" x14ac:dyDescent="0.2">
      <c r="B32" s="142" t="s">
        <v>152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4"/>
      <c r="M32" s="130" t="s">
        <v>0</v>
      </c>
      <c r="N32" s="130"/>
      <c r="O32" s="130"/>
      <c r="P32" s="130"/>
      <c r="Q32" s="130"/>
    </row>
    <row r="33" spans="2:53" ht="29.25" customHeight="1" x14ac:dyDescent="0.2">
      <c r="B33" s="145"/>
      <c r="C33" s="146"/>
      <c r="D33" s="146"/>
      <c r="E33" s="146"/>
      <c r="F33" s="146"/>
      <c r="G33" s="146"/>
      <c r="H33" s="146"/>
      <c r="I33" s="146"/>
      <c r="J33" s="146"/>
      <c r="K33" s="146"/>
      <c r="L33" s="147"/>
      <c r="M33" s="130"/>
      <c r="N33" s="130"/>
      <c r="O33" s="130"/>
      <c r="P33" s="130"/>
      <c r="Q33" s="130"/>
    </row>
    <row r="34" spans="2:53" x14ac:dyDescent="0.2">
      <c r="M34" s="78"/>
      <c r="N34" s="78"/>
    </row>
    <row r="35" spans="2:53" x14ac:dyDescent="0.2"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</row>
    <row r="36" spans="2:53" x14ac:dyDescent="0.2"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</row>
    <row r="37" spans="2:53" x14ac:dyDescent="0.2"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</row>
    <row r="38" spans="2:53" x14ac:dyDescent="0.2"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</row>
    <row r="39" spans="2:53" x14ac:dyDescent="0.2"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</row>
    <row r="40" spans="2:53" x14ac:dyDescent="0.2"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</row>
    <row r="41" spans="2:53" x14ac:dyDescent="0.2"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</row>
    <row r="42" spans="2:53" x14ac:dyDescent="0.2"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</row>
    <row r="43" spans="2:53" x14ac:dyDescent="0.2"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</row>
    <row r="44" spans="2:53" x14ac:dyDescent="0.2"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</row>
    <row r="45" spans="2:53" x14ac:dyDescent="0.2"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</row>
    <row r="46" spans="2:53" x14ac:dyDescent="0.2"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</row>
    <row r="47" spans="2:53" x14ac:dyDescent="0.2"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</row>
    <row r="48" spans="2:53" x14ac:dyDescent="0.2"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</row>
    <row r="49" spans="18:53" x14ac:dyDescent="0.2"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</row>
    <row r="50" spans="18:53" x14ac:dyDescent="0.2"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</row>
    <row r="51" spans="18:53" x14ac:dyDescent="0.2"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</row>
    <row r="52" spans="18:53" x14ac:dyDescent="0.2"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</row>
    <row r="53" spans="18:53" x14ac:dyDescent="0.2"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</row>
    <row r="54" spans="18:53" x14ac:dyDescent="0.2"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</row>
    <row r="55" spans="18:53" x14ac:dyDescent="0.2"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</row>
    <row r="56" spans="18:53" x14ac:dyDescent="0.2"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</row>
    <row r="57" spans="18:53" x14ac:dyDescent="0.2"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</row>
    <row r="58" spans="18:53" x14ac:dyDescent="0.2"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</row>
    <row r="59" spans="18:53" x14ac:dyDescent="0.2"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</row>
    <row r="60" spans="18:53" x14ac:dyDescent="0.2"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</row>
    <row r="61" spans="18:53" x14ac:dyDescent="0.2"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</row>
    <row r="62" spans="18:53" x14ac:dyDescent="0.2"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</row>
    <row r="63" spans="18:53" x14ac:dyDescent="0.2"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</row>
    <row r="64" spans="18:53" x14ac:dyDescent="0.2"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</row>
    <row r="65" spans="18:53" x14ac:dyDescent="0.2"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</row>
    <row r="66" spans="18:53" x14ac:dyDescent="0.2"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</row>
    <row r="67" spans="18:53" x14ac:dyDescent="0.2"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</row>
  </sheetData>
  <mergeCells count="86">
    <mergeCell ref="D2:K3"/>
    <mergeCell ref="L2:O2"/>
    <mergeCell ref="P2:Q5"/>
    <mergeCell ref="L3:O3"/>
    <mergeCell ref="D4:K5"/>
    <mergeCell ref="L4:O4"/>
    <mergeCell ref="L5:O5"/>
    <mergeCell ref="B2:C5"/>
    <mergeCell ref="O20:O21"/>
    <mergeCell ref="P20:P21"/>
    <mergeCell ref="Q20:Q21"/>
    <mergeCell ref="B13:C13"/>
    <mergeCell ref="D14:I14"/>
    <mergeCell ref="M15:N16"/>
    <mergeCell ref="O15:Q15"/>
    <mergeCell ref="B15:B17"/>
    <mergeCell ref="B18:B21"/>
    <mergeCell ref="C6:Q6"/>
    <mergeCell ref="D8:Q8"/>
    <mergeCell ref="B9:C9"/>
    <mergeCell ref="B10:C10"/>
    <mergeCell ref="B11:C11"/>
    <mergeCell ref="D7:Q7"/>
    <mergeCell ref="T9:X9"/>
    <mergeCell ref="D10:I10"/>
    <mergeCell ref="N10:P10"/>
    <mergeCell ref="D11:I11"/>
    <mergeCell ref="N11:P11"/>
    <mergeCell ref="U11:W11"/>
    <mergeCell ref="D9:I9"/>
    <mergeCell ref="J9:L14"/>
    <mergeCell ref="M9:Q9"/>
    <mergeCell ref="D12:I12"/>
    <mergeCell ref="N12:P12"/>
    <mergeCell ref="U12:W12"/>
    <mergeCell ref="D13:I13"/>
    <mergeCell ref="N13:P13"/>
    <mergeCell ref="U13:W13"/>
    <mergeCell ref="N14:P14"/>
    <mergeCell ref="U14:V14"/>
    <mergeCell ref="B12:C12"/>
    <mergeCell ref="U15:V15"/>
    <mergeCell ref="O16:O17"/>
    <mergeCell ref="P16:P17"/>
    <mergeCell ref="Q16:Q17"/>
    <mergeCell ref="U16:V16"/>
    <mergeCell ref="U17:V17"/>
    <mergeCell ref="C15:C17"/>
    <mergeCell ref="D15:D17"/>
    <mergeCell ref="E15:E17"/>
    <mergeCell ref="F15:F17"/>
    <mergeCell ref="H15:H17"/>
    <mergeCell ref="G15:G17"/>
    <mergeCell ref="U18:V18"/>
    <mergeCell ref="C20:C21"/>
    <mergeCell ref="E20:E21"/>
    <mergeCell ref="C18:C19"/>
    <mergeCell ref="E18:E19"/>
    <mergeCell ref="O18:O19"/>
    <mergeCell ref="P18:P19"/>
    <mergeCell ref="Q18:Q19"/>
    <mergeCell ref="D30:I31"/>
    <mergeCell ref="D25:I25"/>
    <mergeCell ref="O22:O23"/>
    <mergeCell ref="P22:P23"/>
    <mergeCell ref="Q22:Q23"/>
    <mergeCell ref="J30:J31"/>
    <mergeCell ref="K25:L25"/>
    <mergeCell ref="D26:I27"/>
    <mergeCell ref="D28:I29"/>
    <mergeCell ref="B22:B23"/>
    <mergeCell ref="C22:C23"/>
    <mergeCell ref="E22:E23"/>
    <mergeCell ref="I15:L16"/>
    <mergeCell ref="M32:Q33"/>
    <mergeCell ref="M28:Q29"/>
    <mergeCell ref="M30:Q31"/>
    <mergeCell ref="B28:C29"/>
    <mergeCell ref="B30:C31"/>
    <mergeCell ref="B32:L33"/>
    <mergeCell ref="M25:Q25"/>
    <mergeCell ref="M26:Q27"/>
    <mergeCell ref="B25:C25"/>
    <mergeCell ref="B26:C27"/>
    <mergeCell ref="J26:J27"/>
    <mergeCell ref="J28:J29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60"/>
  <sheetViews>
    <sheetView zoomScale="80" zoomScaleNormal="80" workbookViewId="0">
      <selection activeCell="D12" sqref="D12:I12"/>
    </sheetView>
  </sheetViews>
  <sheetFormatPr baseColWidth="10" defaultColWidth="12.42578125" defaultRowHeight="14.25" x14ac:dyDescent="0.2"/>
  <cols>
    <col min="1" max="1" width="6.7109375" style="4" customWidth="1"/>
    <col min="2" max="2" width="38.140625" style="4" customWidth="1"/>
    <col min="3" max="3" width="65" style="4" customWidth="1"/>
    <col min="4" max="4" width="10.85546875" style="4" customWidth="1"/>
    <col min="5" max="5" width="20.28515625" style="4" customWidth="1"/>
    <col min="6" max="6" width="16.7109375" style="4" customWidth="1"/>
    <col min="7" max="7" width="18" style="4" customWidth="1"/>
    <col min="8" max="8" width="22.85546875" style="4" customWidth="1"/>
    <col min="9" max="9" width="19.140625" style="4" customWidth="1"/>
    <col min="10" max="10" width="24.140625" style="4" customWidth="1"/>
    <col min="11" max="11" width="20" style="4" bestFit="1" customWidth="1"/>
    <col min="12" max="12" width="15.85546875" style="4" customWidth="1"/>
    <col min="13" max="13" width="14.85546875" style="45" customWidth="1"/>
    <col min="14" max="14" width="21.140625" style="45" customWidth="1"/>
    <col min="15" max="17" width="16.85546875" style="4" customWidth="1"/>
    <col min="18" max="18" width="16.42578125" style="4" customWidth="1"/>
    <col min="19" max="19" width="12.42578125" style="4"/>
    <col min="20" max="20" width="14.42578125" style="4" customWidth="1"/>
    <col min="21" max="21" width="18.42578125" style="4" customWidth="1"/>
    <col min="22" max="22" width="33.85546875" style="4" customWidth="1"/>
    <col min="23" max="23" width="12.42578125" style="4" hidden="1" customWidth="1"/>
    <col min="24" max="24" width="24.28515625" style="4" customWidth="1"/>
    <col min="25" max="25" width="22.42578125" style="4" customWidth="1"/>
    <col min="26" max="27" width="12.42578125" style="4"/>
    <col min="28" max="28" width="16.85546875" style="4" customWidth="1"/>
    <col min="29" max="29" width="12.42578125" style="4"/>
    <col min="30" max="30" width="30.140625" style="4" customWidth="1"/>
    <col min="31" max="31" width="15.42578125" style="4" customWidth="1"/>
    <col min="32" max="32" width="15.85546875" style="4" customWidth="1"/>
    <col min="33" max="33" width="24.42578125" style="4" customWidth="1"/>
    <col min="34" max="34" width="17.140625" style="4" customWidth="1"/>
    <col min="35" max="16384" width="12.42578125" style="4"/>
  </cols>
  <sheetData>
    <row r="1" spans="2:28" ht="22.5" customHeight="1" x14ac:dyDescent="0.2"/>
    <row r="2" spans="2:28" ht="37.5" customHeight="1" x14ac:dyDescent="0.25">
      <c r="B2" s="158"/>
      <c r="C2" s="158"/>
      <c r="D2" s="209" t="s">
        <v>181</v>
      </c>
      <c r="E2" s="210"/>
      <c r="F2" s="210"/>
      <c r="G2" s="210"/>
      <c r="H2" s="210"/>
      <c r="I2" s="210"/>
      <c r="J2" s="210"/>
      <c r="K2" s="211"/>
      <c r="L2" s="215" t="s">
        <v>182</v>
      </c>
      <c r="M2" s="216"/>
      <c r="N2" s="216"/>
      <c r="O2" s="217"/>
      <c r="P2" s="218"/>
      <c r="Q2" s="219"/>
      <c r="R2" s="46"/>
    </row>
    <row r="3" spans="2:28" ht="37.5" customHeight="1" x14ac:dyDescent="0.25">
      <c r="B3" s="158"/>
      <c r="C3" s="158"/>
      <c r="D3" s="212"/>
      <c r="E3" s="213"/>
      <c r="F3" s="213"/>
      <c r="G3" s="213"/>
      <c r="H3" s="213"/>
      <c r="I3" s="213"/>
      <c r="J3" s="213"/>
      <c r="K3" s="214"/>
      <c r="L3" s="215" t="s">
        <v>183</v>
      </c>
      <c r="M3" s="216"/>
      <c r="N3" s="216"/>
      <c r="O3" s="217"/>
      <c r="P3" s="220"/>
      <c r="Q3" s="221"/>
      <c r="R3" s="46"/>
    </row>
    <row r="4" spans="2:28" ht="33.75" customHeight="1" x14ac:dyDescent="0.25">
      <c r="B4" s="158"/>
      <c r="C4" s="158"/>
      <c r="D4" s="209" t="s">
        <v>184</v>
      </c>
      <c r="E4" s="210"/>
      <c r="F4" s="210"/>
      <c r="G4" s="210"/>
      <c r="H4" s="210"/>
      <c r="I4" s="210"/>
      <c r="J4" s="210"/>
      <c r="K4" s="211"/>
      <c r="L4" s="215" t="s">
        <v>185</v>
      </c>
      <c r="M4" s="216"/>
      <c r="N4" s="216"/>
      <c r="O4" s="217"/>
      <c r="P4" s="220"/>
      <c r="Q4" s="221"/>
      <c r="R4" s="46"/>
    </row>
    <row r="5" spans="2:28" ht="38.25" customHeight="1" x14ac:dyDescent="0.25">
      <c r="B5" s="158"/>
      <c r="C5" s="158"/>
      <c r="D5" s="212"/>
      <c r="E5" s="213"/>
      <c r="F5" s="213"/>
      <c r="G5" s="213"/>
      <c r="H5" s="213"/>
      <c r="I5" s="213"/>
      <c r="J5" s="213"/>
      <c r="K5" s="214"/>
      <c r="L5" s="215" t="s">
        <v>186</v>
      </c>
      <c r="M5" s="216"/>
      <c r="N5" s="216"/>
      <c r="O5" s="217"/>
      <c r="P5" s="222"/>
      <c r="Q5" s="223"/>
      <c r="R5" s="46"/>
    </row>
    <row r="6" spans="2:28" ht="23.25" customHeight="1" x14ac:dyDescent="0.25"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46"/>
    </row>
    <row r="7" spans="2:28" ht="31.5" customHeight="1" x14ac:dyDescent="0.25">
      <c r="B7" s="5" t="s">
        <v>36</v>
      </c>
      <c r="C7" s="5" t="s">
        <v>44</v>
      </c>
      <c r="D7" s="167" t="s">
        <v>94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9"/>
      <c r="R7" s="46"/>
    </row>
    <row r="8" spans="2:28" ht="36" customHeight="1" x14ac:dyDescent="0.25">
      <c r="B8" s="5" t="s">
        <v>31</v>
      </c>
      <c r="C8" s="6">
        <v>45474</v>
      </c>
      <c r="D8" s="170" t="str">
        <f>+'50 - Superior'!D8:Q8</f>
        <v>FECHA DE  SEGUIMIENTO: Enero 15 2025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</row>
    <row r="9" spans="2:28" ht="36" customHeight="1" x14ac:dyDescent="0.2">
      <c r="B9" s="171" t="s">
        <v>45</v>
      </c>
      <c r="C9" s="172"/>
      <c r="D9" s="173" t="s">
        <v>46</v>
      </c>
      <c r="E9" s="173"/>
      <c r="F9" s="173"/>
      <c r="G9" s="173"/>
      <c r="H9" s="173"/>
      <c r="I9" s="174"/>
      <c r="J9" s="142" t="s">
        <v>30</v>
      </c>
      <c r="K9" s="143"/>
      <c r="L9" s="144"/>
      <c r="M9" s="178" t="s">
        <v>29</v>
      </c>
      <c r="N9" s="179"/>
      <c r="O9" s="179"/>
      <c r="P9" s="179"/>
      <c r="Q9" s="180"/>
      <c r="R9" s="47"/>
      <c r="T9" s="225"/>
      <c r="U9" s="225"/>
      <c r="V9" s="225"/>
      <c r="W9" s="225"/>
      <c r="X9" s="225"/>
    </row>
    <row r="10" spans="2:28" ht="36" customHeight="1" x14ac:dyDescent="0.2">
      <c r="B10" s="171" t="s">
        <v>28</v>
      </c>
      <c r="C10" s="172"/>
      <c r="D10" s="173" t="s">
        <v>47</v>
      </c>
      <c r="E10" s="173"/>
      <c r="F10" s="173"/>
      <c r="G10" s="173"/>
      <c r="H10" s="173"/>
      <c r="I10" s="174"/>
      <c r="J10" s="175"/>
      <c r="K10" s="176"/>
      <c r="L10" s="177"/>
      <c r="M10" s="7" t="s">
        <v>27</v>
      </c>
      <c r="N10" s="226" t="s">
        <v>26</v>
      </c>
      <c r="O10" s="226"/>
      <c r="P10" s="226"/>
      <c r="Q10" s="7" t="s">
        <v>25</v>
      </c>
      <c r="R10" s="47"/>
      <c r="T10" s="48"/>
      <c r="U10" s="48"/>
      <c r="V10" s="48"/>
      <c r="W10" s="48"/>
      <c r="X10" s="48"/>
    </row>
    <row r="11" spans="2:28" ht="31.5" customHeight="1" x14ac:dyDescent="0.2">
      <c r="B11" s="227" t="s">
        <v>24</v>
      </c>
      <c r="C11" s="228"/>
      <c r="D11" s="197" t="s">
        <v>48</v>
      </c>
      <c r="E11" s="197"/>
      <c r="F11" s="197"/>
      <c r="G11" s="197"/>
      <c r="H11" s="197"/>
      <c r="I11" s="198"/>
      <c r="J11" s="175"/>
      <c r="K11" s="176"/>
      <c r="L11" s="177"/>
      <c r="M11" s="8"/>
      <c r="N11" s="229"/>
      <c r="O11" s="230"/>
      <c r="P11" s="231"/>
      <c r="Q11" s="9"/>
      <c r="R11" s="47"/>
      <c r="T11" s="49"/>
      <c r="U11" s="232"/>
      <c r="V11" s="232"/>
      <c r="W11" s="232"/>
      <c r="X11" s="49"/>
      <c r="Z11" s="10"/>
      <c r="AA11" s="10"/>
    </row>
    <row r="12" spans="2:28" ht="74.25" customHeight="1" x14ac:dyDescent="0.2">
      <c r="B12" s="181" t="s">
        <v>23</v>
      </c>
      <c r="C12" s="182"/>
      <c r="D12" s="197" t="s">
        <v>56</v>
      </c>
      <c r="E12" s="197"/>
      <c r="F12" s="197"/>
      <c r="G12" s="197"/>
      <c r="H12" s="197"/>
      <c r="I12" s="198"/>
      <c r="J12" s="175"/>
      <c r="K12" s="176"/>
      <c r="L12" s="177"/>
      <c r="M12" s="11"/>
      <c r="N12" s="199"/>
      <c r="O12" s="200"/>
      <c r="P12" s="201"/>
      <c r="Q12" s="12"/>
      <c r="R12" s="47"/>
      <c r="T12" s="50"/>
      <c r="U12" s="233"/>
      <c r="V12" s="233"/>
      <c r="W12" s="233"/>
      <c r="X12" s="51"/>
      <c r="Z12" s="13"/>
      <c r="AA12" s="14"/>
      <c r="AB12" s="15"/>
    </row>
    <row r="13" spans="2:28" ht="74.25" customHeight="1" x14ac:dyDescent="0.2">
      <c r="B13" s="187" t="s">
        <v>22</v>
      </c>
      <c r="C13" s="188"/>
      <c r="D13" s="189">
        <v>2024730010103</v>
      </c>
      <c r="E13" s="190"/>
      <c r="F13" s="190"/>
      <c r="G13" s="190"/>
      <c r="H13" s="190"/>
      <c r="I13" s="191"/>
      <c r="J13" s="175"/>
      <c r="K13" s="176"/>
      <c r="L13" s="177"/>
      <c r="M13" s="16"/>
      <c r="N13" s="192"/>
      <c r="O13" s="193"/>
      <c r="P13" s="194"/>
      <c r="Q13" s="17"/>
      <c r="R13" s="47"/>
      <c r="T13" s="50"/>
      <c r="U13" s="233"/>
      <c r="V13" s="233"/>
      <c r="W13" s="233"/>
      <c r="X13" s="51"/>
      <c r="Z13" s="13"/>
      <c r="AA13" s="14"/>
      <c r="AB13" s="15"/>
    </row>
    <row r="14" spans="2:28" ht="28.5" customHeight="1" x14ac:dyDescent="0.2">
      <c r="B14" s="18" t="s">
        <v>43</v>
      </c>
      <c r="C14" s="19"/>
      <c r="D14" s="195" t="s">
        <v>51</v>
      </c>
      <c r="E14" s="196"/>
      <c r="F14" s="196"/>
      <c r="G14" s="196"/>
      <c r="H14" s="196"/>
      <c r="I14" s="172"/>
      <c r="J14" s="145"/>
      <c r="K14" s="146"/>
      <c r="L14" s="147"/>
      <c r="M14" s="20"/>
      <c r="N14" s="192"/>
      <c r="O14" s="193"/>
      <c r="P14" s="194"/>
      <c r="Q14" s="21"/>
      <c r="R14" s="47"/>
      <c r="T14" s="52"/>
      <c r="U14" s="233"/>
      <c r="V14" s="233"/>
      <c r="W14" s="53"/>
      <c r="X14" s="51"/>
      <c r="Y14" s="22"/>
      <c r="Z14" s="13"/>
      <c r="AA14" s="14"/>
      <c r="AB14" s="15"/>
    </row>
    <row r="15" spans="2:28" ht="28.5" customHeight="1" x14ac:dyDescent="0.25">
      <c r="B15" s="183" t="s">
        <v>34</v>
      </c>
      <c r="C15" s="137" t="s">
        <v>32</v>
      </c>
      <c r="D15" s="148" t="s">
        <v>187</v>
      </c>
      <c r="E15" s="148" t="s">
        <v>21</v>
      </c>
      <c r="F15" s="148" t="s">
        <v>42</v>
      </c>
      <c r="G15" s="186" t="s">
        <v>188</v>
      </c>
      <c r="H15" s="148" t="s">
        <v>35</v>
      </c>
      <c r="I15" s="202" t="s">
        <v>33</v>
      </c>
      <c r="J15" s="203"/>
      <c r="K15" s="203"/>
      <c r="L15" s="204"/>
      <c r="M15" s="148" t="s">
        <v>20</v>
      </c>
      <c r="N15" s="148"/>
      <c r="O15" s="208" t="s">
        <v>19</v>
      </c>
      <c r="P15" s="208"/>
      <c r="Q15" s="208"/>
      <c r="T15" s="54"/>
      <c r="U15" s="234"/>
      <c r="V15" s="234"/>
      <c r="X15" s="51"/>
      <c r="Z15" s="13"/>
      <c r="AA15" s="14"/>
      <c r="AB15" s="15"/>
    </row>
    <row r="16" spans="2:28" ht="33.75" customHeight="1" x14ac:dyDescent="0.2">
      <c r="B16" s="184"/>
      <c r="C16" s="137"/>
      <c r="D16" s="148"/>
      <c r="E16" s="148"/>
      <c r="F16" s="148"/>
      <c r="G16" s="148"/>
      <c r="H16" s="148"/>
      <c r="I16" s="205"/>
      <c r="J16" s="206"/>
      <c r="K16" s="206"/>
      <c r="L16" s="207"/>
      <c r="M16" s="148"/>
      <c r="N16" s="148"/>
      <c r="O16" s="148" t="s">
        <v>18</v>
      </c>
      <c r="P16" s="148" t="s">
        <v>17</v>
      </c>
      <c r="Q16" s="137" t="s">
        <v>16</v>
      </c>
      <c r="T16" s="22"/>
      <c r="U16" s="234"/>
      <c r="V16" s="234"/>
      <c r="X16" s="14"/>
      <c r="Z16" s="13"/>
      <c r="AA16" s="14"/>
      <c r="AB16" s="15"/>
    </row>
    <row r="17" spans="2:28" ht="39.75" customHeight="1" x14ac:dyDescent="0.2">
      <c r="B17" s="185"/>
      <c r="C17" s="137"/>
      <c r="D17" s="148"/>
      <c r="E17" s="148"/>
      <c r="F17" s="148"/>
      <c r="G17" s="148"/>
      <c r="H17" s="148"/>
      <c r="I17" s="55" t="s">
        <v>15</v>
      </c>
      <c r="J17" s="55" t="s">
        <v>14</v>
      </c>
      <c r="K17" s="55" t="s">
        <v>13</v>
      </c>
      <c r="L17" s="56" t="s">
        <v>12</v>
      </c>
      <c r="M17" s="23" t="s">
        <v>11</v>
      </c>
      <c r="N17" s="57" t="s">
        <v>10</v>
      </c>
      <c r="O17" s="148"/>
      <c r="P17" s="148"/>
      <c r="Q17" s="137"/>
      <c r="T17" s="22"/>
      <c r="U17" s="234"/>
      <c r="V17" s="234"/>
      <c r="X17" s="14"/>
      <c r="Z17" s="13"/>
      <c r="AA17" s="14"/>
      <c r="AB17" s="15"/>
    </row>
    <row r="18" spans="2:28" ht="33" customHeight="1" x14ac:dyDescent="0.2">
      <c r="B18" s="282" t="s">
        <v>85</v>
      </c>
      <c r="C18" s="280" t="s">
        <v>119</v>
      </c>
      <c r="D18" s="23" t="s">
        <v>37</v>
      </c>
      <c r="E18" s="149" t="s">
        <v>121</v>
      </c>
      <c r="F18" s="58">
        <v>1</v>
      </c>
      <c r="G18" s="23" t="s">
        <v>37</v>
      </c>
      <c r="H18" s="25">
        <f>SUM(I18:L18)</f>
        <v>200000000</v>
      </c>
      <c r="I18" s="25">
        <v>200000000</v>
      </c>
      <c r="J18" s="26"/>
      <c r="K18" s="25"/>
      <c r="L18" s="26"/>
      <c r="M18" s="27">
        <v>45292</v>
      </c>
      <c r="N18" s="27">
        <v>45656</v>
      </c>
      <c r="O18" s="150">
        <f>+F19/F18</f>
        <v>1</v>
      </c>
      <c r="P18" s="150">
        <f>+H19/H18</f>
        <v>0.53</v>
      </c>
      <c r="Q18" s="153">
        <f>+(O18*O18)/P18</f>
        <v>1.8867924528301885</v>
      </c>
      <c r="T18" s="22"/>
      <c r="U18" s="234"/>
      <c r="V18" s="234"/>
      <c r="X18" s="59"/>
      <c r="Z18" s="13"/>
      <c r="AA18" s="14"/>
      <c r="AB18" s="15"/>
    </row>
    <row r="19" spans="2:28" ht="37.5" customHeight="1" x14ac:dyDescent="0.2">
      <c r="B19" s="282"/>
      <c r="C19" s="281"/>
      <c r="D19" s="23" t="s">
        <v>2</v>
      </c>
      <c r="E19" s="122"/>
      <c r="F19" s="58">
        <v>1</v>
      </c>
      <c r="G19" s="23" t="s">
        <v>38</v>
      </c>
      <c r="H19" s="25">
        <f t="shared" ref="H19:H37" si="0">SUM(I19:L19)</f>
        <v>106000000</v>
      </c>
      <c r="I19" s="30">
        <v>106000000</v>
      </c>
      <c r="J19" s="26"/>
      <c r="K19" s="25"/>
      <c r="L19" s="26"/>
      <c r="M19" s="27">
        <v>45292</v>
      </c>
      <c r="N19" s="27">
        <v>45656</v>
      </c>
      <c r="O19" s="150"/>
      <c r="P19" s="150"/>
      <c r="Q19" s="153"/>
      <c r="T19" s="22"/>
      <c r="U19" s="60"/>
      <c r="V19" s="60"/>
      <c r="X19" s="59"/>
      <c r="Z19" s="13"/>
      <c r="AA19" s="14"/>
      <c r="AB19" s="15"/>
    </row>
    <row r="20" spans="2:28" ht="27" customHeight="1" x14ac:dyDescent="0.2">
      <c r="B20" s="282" t="s">
        <v>86</v>
      </c>
      <c r="C20" s="129" t="s">
        <v>122</v>
      </c>
      <c r="D20" s="23" t="s">
        <v>37</v>
      </c>
      <c r="E20" s="149" t="s">
        <v>123</v>
      </c>
      <c r="F20" s="58">
        <v>57</v>
      </c>
      <c r="G20" s="23" t="s">
        <v>37</v>
      </c>
      <c r="H20" s="25">
        <f t="shared" si="0"/>
        <v>867000000</v>
      </c>
      <c r="I20" s="25"/>
      <c r="J20" s="26">
        <v>867000000</v>
      </c>
      <c r="K20" s="25"/>
      <c r="L20" s="26"/>
      <c r="M20" s="27">
        <v>45292</v>
      </c>
      <c r="N20" s="27">
        <v>45656</v>
      </c>
      <c r="O20" s="150">
        <f t="shared" ref="O20" si="1">+F21/F20</f>
        <v>1</v>
      </c>
      <c r="P20" s="150">
        <f t="shared" ref="P20" si="2">+H21/H20</f>
        <v>0.10357000807381776</v>
      </c>
      <c r="Q20" s="153">
        <f t="shared" ref="Q20" si="3">+(O20*O20)/P20</f>
        <v>9.6553048377409318</v>
      </c>
      <c r="X20" s="36"/>
      <c r="Z20" s="13"/>
      <c r="AA20" s="14"/>
      <c r="AB20" s="15"/>
    </row>
    <row r="21" spans="2:28" ht="27" customHeight="1" x14ac:dyDescent="0.2">
      <c r="B21" s="282"/>
      <c r="C21" s="129"/>
      <c r="D21" s="23" t="s">
        <v>2</v>
      </c>
      <c r="E21" s="122"/>
      <c r="F21" s="58">
        <v>57</v>
      </c>
      <c r="G21" s="23" t="s">
        <v>38</v>
      </c>
      <c r="H21" s="25">
        <f t="shared" si="0"/>
        <v>89795197</v>
      </c>
      <c r="I21" s="25"/>
      <c r="J21" s="35">
        <v>89795197</v>
      </c>
      <c r="K21" s="25"/>
      <c r="L21" s="26"/>
      <c r="M21" s="27">
        <v>45292</v>
      </c>
      <c r="N21" s="27">
        <v>45656</v>
      </c>
      <c r="O21" s="150"/>
      <c r="P21" s="150"/>
      <c r="Q21" s="153"/>
      <c r="X21" s="36"/>
      <c r="Z21" s="13"/>
      <c r="AA21" s="14"/>
      <c r="AB21" s="15"/>
    </row>
    <row r="22" spans="2:28" ht="34.5" customHeight="1" x14ac:dyDescent="0.2">
      <c r="B22" s="151" t="s">
        <v>87</v>
      </c>
      <c r="C22" s="278" t="s">
        <v>116</v>
      </c>
      <c r="D22" s="23" t="s">
        <v>3</v>
      </c>
      <c r="E22" s="149" t="s">
        <v>124</v>
      </c>
      <c r="F22" s="61">
        <v>12</v>
      </c>
      <c r="G22" s="23" t="s">
        <v>3</v>
      </c>
      <c r="H22" s="25">
        <f t="shared" si="0"/>
        <v>408567277247</v>
      </c>
      <c r="I22" s="25">
        <v>1800000000</v>
      </c>
      <c r="J22" s="26">
        <v>406767277247</v>
      </c>
      <c r="K22" s="25"/>
      <c r="L22" s="26"/>
      <c r="M22" s="27">
        <v>45292</v>
      </c>
      <c r="N22" s="27">
        <v>45656</v>
      </c>
      <c r="O22" s="150">
        <f t="shared" ref="O22" si="4">+F23/F22</f>
        <v>1</v>
      </c>
      <c r="P22" s="150">
        <f t="shared" ref="P22" si="5">+H23/H22</f>
        <v>0.99267135621781621</v>
      </c>
      <c r="Q22" s="153">
        <f t="shared" ref="Q22" si="6">+(O22*O22)/P22</f>
        <v>1.0073827493220986</v>
      </c>
      <c r="X22" s="36"/>
    </row>
    <row r="23" spans="2:28" ht="34.5" customHeight="1" x14ac:dyDescent="0.2">
      <c r="B23" s="151"/>
      <c r="C23" s="279"/>
      <c r="D23" s="23" t="s">
        <v>2</v>
      </c>
      <c r="E23" s="128"/>
      <c r="F23" s="61">
        <v>12</v>
      </c>
      <c r="G23" s="23" t="s">
        <v>38</v>
      </c>
      <c r="H23" s="25">
        <f t="shared" si="0"/>
        <v>405573033211</v>
      </c>
      <c r="I23" s="30">
        <v>1375980239</v>
      </c>
      <c r="J23" s="35">
        <v>404197052972</v>
      </c>
      <c r="K23" s="25"/>
      <c r="L23" s="26"/>
      <c r="M23" s="27">
        <v>45292</v>
      </c>
      <c r="N23" s="27">
        <v>45656</v>
      </c>
      <c r="O23" s="150"/>
      <c r="P23" s="150"/>
      <c r="Q23" s="153"/>
      <c r="AB23" s="15"/>
    </row>
    <row r="24" spans="2:28" ht="34.5" customHeight="1" x14ac:dyDescent="0.2">
      <c r="B24" s="151"/>
      <c r="C24" s="280" t="s">
        <v>117</v>
      </c>
      <c r="D24" s="23" t="s">
        <v>3</v>
      </c>
      <c r="E24" s="149" t="s">
        <v>125</v>
      </c>
      <c r="F24" s="61">
        <v>57</v>
      </c>
      <c r="G24" s="23" t="s">
        <v>3</v>
      </c>
      <c r="H24" s="25">
        <f t="shared" ref="H24:H25" si="7">SUM(I24:L24)</f>
        <v>3105000000</v>
      </c>
      <c r="I24" s="25">
        <v>75000000</v>
      </c>
      <c r="J24" s="26">
        <v>3030000000</v>
      </c>
      <c r="K24" s="25"/>
      <c r="L24" s="26"/>
      <c r="M24" s="27">
        <v>45292</v>
      </c>
      <c r="N24" s="27">
        <v>45656</v>
      </c>
      <c r="O24" s="150">
        <f t="shared" ref="O24" si="8">+F25/F24</f>
        <v>1</v>
      </c>
      <c r="P24" s="150">
        <f t="shared" ref="P24" si="9">+H25/H24</f>
        <v>0.99591391046698874</v>
      </c>
      <c r="Q24" s="153">
        <f t="shared" ref="Q24" si="10">+(O24*O24)/P24</f>
        <v>1.0041028541624599</v>
      </c>
      <c r="AB24" s="15"/>
    </row>
    <row r="25" spans="2:28" ht="34.5" customHeight="1" x14ac:dyDescent="0.2">
      <c r="B25" s="151"/>
      <c r="C25" s="281"/>
      <c r="D25" s="23" t="s">
        <v>2</v>
      </c>
      <c r="E25" s="128"/>
      <c r="F25" s="61">
        <v>57</v>
      </c>
      <c r="G25" s="23" t="s">
        <v>38</v>
      </c>
      <c r="H25" s="25">
        <f t="shared" si="7"/>
        <v>3092312692</v>
      </c>
      <c r="I25" s="30">
        <v>69861700</v>
      </c>
      <c r="J25" s="35">
        <v>3022450992</v>
      </c>
      <c r="K25" s="25"/>
      <c r="L25" s="26"/>
      <c r="M25" s="27">
        <v>45292</v>
      </c>
      <c r="N25" s="27">
        <v>45656</v>
      </c>
      <c r="O25" s="150"/>
      <c r="P25" s="150"/>
      <c r="Q25" s="153"/>
      <c r="AB25" s="15"/>
    </row>
    <row r="26" spans="2:28" ht="34.5" customHeight="1" x14ac:dyDescent="0.2">
      <c r="B26" s="151"/>
      <c r="C26" s="280" t="s">
        <v>163</v>
      </c>
      <c r="D26" s="23" t="s">
        <v>3</v>
      </c>
      <c r="E26" s="149" t="s">
        <v>126</v>
      </c>
      <c r="F26" s="61">
        <v>57</v>
      </c>
      <c r="G26" s="23" t="s">
        <v>3</v>
      </c>
      <c r="H26" s="25">
        <f t="shared" ref="H26:H27" si="11">SUM(I26:L26)</f>
        <v>3312440377</v>
      </c>
      <c r="I26" s="25">
        <v>3312440377</v>
      </c>
      <c r="J26" s="26"/>
      <c r="K26" s="25"/>
      <c r="L26" s="26"/>
      <c r="M26" s="27">
        <v>45292</v>
      </c>
      <c r="N26" s="27">
        <v>45656</v>
      </c>
      <c r="O26" s="150">
        <f t="shared" ref="O26" si="12">+F27/F26</f>
        <v>1</v>
      </c>
      <c r="P26" s="150">
        <f t="shared" ref="P26" si="13">+H27/H26</f>
        <v>0.90630140389693725</v>
      </c>
      <c r="Q26" s="153">
        <f t="shared" ref="Q26" si="14">+(O26*O26)/P26</f>
        <v>1.1033856901249135</v>
      </c>
      <c r="AB26" s="15"/>
    </row>
    <row r="27" spans="2:28" ht="34.5" customHeight="1" x14ac:dyDescent="0.2">
      <c r="B27" s="151"/>
      <c r="C27" s="281"/>
      <c r="D27" s="23" t="s">
        <v>2</v>
      </c>
      <c r="E27" s="128"/>
      <c r="F27" s="61">
        <v>57</v>
      </c>
      <c r="G27" s="23" t="s">
        <v>38</v>
      </c>
      <c r="H27" s="25">
        <f t="shared" si="11"/>
        <v>3002069364</v>
      </c>
      <c r="I27" s="28">
        <v>3002069364</v>
      </c>
      <c r="J27" s="26"/>
      <c r="K27" s="25"/>
      <c r="L27" s="26"/>
      <c r="M27" s="27">
        <v>45292</v>
      </c>
      <c r="N27" s="27">
        <v>45656</v>
      </c>
      <c r="O27" s="150"/>
      <c r="P27" s="150"/>
      <c r="Q27" s="153"/>
      <c r="AB27" s="15"/>
    </row>
    <row r="28" spans="2:28" ht="34.5" customHeight="1" x14ac:dyDescent="0.2">
      <c r="B28" s="151"/>
      <c r="C28" s="280" t="s">
        <v>118</v>
      </c>
      <c r="D28" s="23" t="s">
        <v>3</v>
      </c>
      <c r="E28" s="149" t="s">
        <v>127</v>
      </c>
      <c r="F28" s="61">
        <v>1</v>
      </c>
      <c r="G28" s="23" t="s">
        <v>3</v>
      </c>
      <c r="H28" s="25">
        <f t="shared" ref="H28:H29" si="15">SUM(I28:L28)</f>
        <v>600000000</v>
      </c>
      <c r="I28" s="25">
        <v>600000000</v>
      </c>
      <c r="J28" s="26"/>
      <c r="K28" s="25"/>
      <c r="L28" s="26"/>
      <c r="M28" s="27">
        <v>45292</v>
      </c>
      <c r="N28" s="27">
        <v>45656</v>
      </c>
      <c r="O28" s="150">
        <f t="shared" ref="O28" si="16">+F29/F28</f>
        <v>1</v>
      </c>
      <c r="P28" s="150">
        <f t="shared" ref="P28" si="17">+H29/H28</f>
        <v>0.66964999833333338</v>
      </c>
      <c r="Q28" s="153">
        <f t="shared" ref="Q28" si="18">+(O28*O28)/P28</f>
        <v>1.4933174083310121</v>
      </c>
      <c r="AB28" s="15"/>
    </row>
    <row r="29" spans="2:28" ht="34.5" customHeight="1" x14ac:dyDescent="0.2">
      <c r="B29" s="151"/>
      <c r="C29" s="281"/>
      <c r="D29" s="23" t="s">
        <v>2</v>
      </c>
      <c r="E29" s="128"/>
      <c r="F29" s="61">
        <v>1</v>
      </c>
      <c r="G29" s="23" t="s">
        <v>38</v>
      </c>
      <c r="H29" s="25">
        <f t="shared" si="15"/>
        <v>401789999</v>
      </c>
      <c r="I29" s="30">
        <v>401789999</v>
      </c>
      <c r="J29" s="26"/>
      <c r="K29" s="25"/>
      <c r="L29" s="26"/>
      <c r="M29" s="27">
        <v>45292</v>
      </c>
      <c r="N29" s="27">
        <v>45656</v>
      </c>
      <c r="O29" s="150"/>
      <c r="P29" s="150"/>
      <c r="Q29" s="153"/>
      <c r="AB29" s="15"/>
    </row>
    <row r="30" spans="2:28" ht="34.5" customHeight="1" x14ac:dyDescent="0.2">
      <c r="B30" s="151"/>
      <c r="C30" s="274" t="s">
        <v>161</v>
      </c>
      <c r="D30" s="23" t="s">
        <v>3</v>
      </c>
      <c r="E30" s="149" t="s">
        <v>162</v>
      </c>
      <c r="F30" s="61">
        <v>6</v>
      </c>
      <c r="G30" s="23" t="s">
        <v>3</v>
      </c>
      <c r="H30" s="25">
        <f t="shared" ref="H30:H31" si="19">SUM(I30:L30)</f>
        <v>250000000</v>
      </c>
      <c r="I30" s="25">
        <v>250000000</v>
      </c>
      <c r="J30" s="26"/>
      <c r="K30" s="25"/>
      <c r="L30" s="26"/>
      <c r="M30" s="27">
        <v>45292</v>
      </c>
      <c r="N30" s="27">
        <v>45656</v>
      </c>
      <c r="O30" s="150">
        <f t="shared" ref="O30" si="20">+F31/F30</f>
        <v>1</v>
      </c>
      <c r="P30" s="150">
        <f t="shared" ref="P30" si="21">+H31/H30</f>
        <v>0.79110697600000002</v>
      </c>
      <c r="Q30" s="153">
        <f t="shared" ref="Q30" si="22">+(O30*O30)/P30</f>
        <v>1.2640515509750732</v>
      </c>
      <c r="AB30" s="15"/>
    </row>
    <row r="31" spans="2:28" ht="34.5" customHeight="1" x14ac:dyDescent="0.2">
      <c r="B31" s="151"/>
      <c r="C31" s="275"/>
      <c r="D31" s="23" t="s">
        <v>2</v>
      </c>
      <c r="E31" s="128"/>
      <c r="F31" s="61">
        <v>6</v>
      </c>
      <c r="G31" s="23" t="s">
        <v>38</v>
      </c>
      <c r="H31" s="25">
        <f t="shared" si="19"/>
        <v>197776744</v>
      </c>
      <c r="I31" s="30">
        <v>197776744</v>
      </c>
      <c r="J31" s="26"/>
      <c r="K31" s="25"/>
      <c r="L31" s="26"/>
      <c r="M31" s="27">
        <v>45292</v>
      </c>
      <c r="N31" s="27">
        <v>45656</v>
      </c>
      <c r="O31" s="150"/>
      <c r="P31" s="150"/>
      <c r="Q31" s="153"/>
      <c r="AB31" s="15"/>
    </row>
    <row r="32" spans="2:28" ht="34.5" customHeight="1" x14ac:dyDescent="0.2">
      <c r="B32" s="151"/>
      <c r="C32" s="238" t="s">
        <v>120</v>
      </c>
      <c r="D32" s="23" t="s">
        <v>3</v>
      </c>
      <c r="E32" s="149" t="s">
        <v>128</v>
      </c>
      <c r="F32" s="61">
        <v>1</v>
      </c>
      <c r="G32" s="23" t="s">
        <v>3</v>
      </c>
      <c r="H32" s="25">
        <f t="shared" si="0"/>
        <v>25000000</v>
      </c>
      <c r="I32" s="25">
        <v>25000000</v>
      </c>
      <c r="J32" s="26"/>
      <c r="K32" s="25"/>
      <c r="L32" s="26"/>
      <c r="M32" s="27">
        <v>45292</v>
      </c>
      <c r="N32" s="27">
        <v>45656</v>
      </c>
      <c r="O32" s="150">
        <f t="shared" ref="O32" si="23">+F33/F32</f>
        <v>1</v>
      </c>
      <c r="P32" s="150">
        <f t="shared" ref="P32" si="24">+H33/H32</f>
        <v>0.59084859999999995</v>
      </c>
      <c r="Q32" s="153">
        <f t="shared" ref="Q32" si="25">+(O32*O32)/P32</f>
        <v>1.6924809502806644</v>
      </c>
    </row>
    <row r="33" spans="2:18" ht="34.5" customHeight="1" x14ac:dyDescent="0.2">
      <c r="B33" s="151"/>
      <c r="C33" s="164"/>
      <c r="D33" s="23" t="s">
        <v>2</v>
      </c>
      <c r="E33" s="128"/>
      <c r="F33" s="61">
        <v>1</v>
      </c>
      <c r="G33" s="23" t="s">
        <v>38</v>
      </c>
      <c r="H33" s="25">
        <f t="shared" si="0"/>
        <v>14771215</v>
      </c>
      <c r="I33" s="30">
        <v>14771215</v>
      </c>
      <c r="J33" s="26"/>
      <c r="K33" s="25"/>
      <c r="L33" s="26"/>
      <c r="M33" s="27">
        <v>45292</v>
      </c>
      <c r="N33" s="27">
        <v>45656</v>
      </c>
      <c r="O33" s="150"/>
      <c r="P33" s="150"/>
      <c r="Q33" s="153"/>
    </row>
    <row r="34" spans="2:18" ht="34.5" hidden="1" customHeight="1" x14ac:dyDescent="0.2">
      <c r="B34" s="282" t="s">
        <v>88</v>
      </c>
      <c r="C34" s="276" t="s">
        <v>115</v>
      </c>
      <c r="D34" s="23" t="s">
        <v>3</v>
      </c>
      <c r="E34" s="149" t="s">
        <v>129</v>
      </c>
      <c r="F34" s="61"/>
      <c r="G34" s="23" t="s">
        <v>3</v>
      </c>
      <c r="H34" s="68"/>
      <c r="I34" s="40"/>
      <c r="J34" s="40"/>
      <c r="K34" s="93"/>
      <c r="L34" s="118"/>
      <c r="M34" s="27">
        <v>45292</v>
      </c>
      <c r="N34" s="27">
        <v>45656</v>
      </c>
      <c r="O34" s="150" t="e">
        <f t="shared" ref="O34" si="26">+F35/F34</f>
        <v>#DIV/0!</v>
      </c>
      <c r="P34" s="150" t="e">
        <f t="shared" ref="P34" si="27">+H35/H34</f>
        <v>#DIV/0!</v>
      </c>
      <c r="Q34" s="153" t="e">
        <f t="shared" ref="Q34" si="28">+(O34*O34)/P34</f>
        <v>#DIV/0!</v>
      </c>
    </row>
    <row r="35" spans="2:18" ht="34.5" hidden="1" customHeight="1" x14ac:dyDescent="0.2">
      <c r="B35" s="282"/>
      <c r="C35" s="277"/>
      <c r="D35" s="23" t="s">
        <v>2</v>
      </c>
      <c r="E35" s="128"/>
      <c r="F35" s="61"/>
      <c r="G35" s="23" t="s">
        <v>38</v>
      </c>
      <c r="H35" s="68">
        <f t="shared" si="0"/>
        <v>0</v>
      </c>
      <c r="I35" s="40"/>
      <c r="J35" s="40"/>
      <c r="K35" s="93"/>
      <c r="L35" s="40"/>
      <c r="M35" s="27">
        <v>45292</v>
      </c>
      <c r="N35" s="27">
        <v>45656</v>
      </c>
      <c r="O35" s="150"/>
      <c r="P35" s="150"/>
      <c r="Q35" s="153"/>
    </row>
    <row r="36" spans="2:18" ht="15" x14ac:dyDescent="0.2">
      <c r="B36" s="158"/>
      <c r="C36" s="159" t="s">
        <v>9</v>
      </c>
      <c r="D36" s="23" t="s">
        <v>3</v>
      </c>
      <c r="E36" s="149"/>
      <c r="F36" s="65"/>
      <c r="G36" s="23" t="s">
        <v>3</v>
      </c>
      <c r="H36" s="68">
        <f t="shared" si="0"/>
        <v>416926717624</v>
      </c>
      <c r="I36" s="96">
        <f>+I18+I20+I22+I24+I26+I28+I30+I32+I34</f>
        <v>6262440377</v>
      </c>
      <c r="J36" s="96">
        <f t="shared" ref="J36:L37" si="29">+J18+J20+J22+J24+J26+J28+J30+J32+J34</f>
        <v>410664277247</v>
      </c>
      <c r="K36" s="96">
        <f t="shared" si="29"/>
        <v>0</v>
      </c>
      <c r="L36" s="96">
        <f t="shared" si="29"/>
        <v>0</v>
      </c>
      <c r="M36" s="40"/>
      <c r="N36" s="67"/>
      <c r="O36" s="150" t="e">
        <f t="shared" ref="O36" si="30">+F37/F36</f>
        <v>#DIV/0!</v>
      </c>
      <c r="P36" s="150">
        <f t="shared" ref="P36" si="31">+H37/H36</f>
        <v>0.98932865414009652</v>
      </c>
      <c r="Q36" s="153" t="e">
        <f t="shared" ref="Q36" si="32">+(O36*O36)/P36</f>
        <v>#DIV/0!</v>
      </c>
    </row>
    <row r="37" spans="2:18" ht="15" x14ac:dyDescent="0.2">
      <c r="B37" s="158"/>
      <c r="C37" s="159"/>
      <c r="D37" s="23" t="s">
        <v>2</v>
      </c>
      <c r="E37" s="128"/>
      <c r="F37" s="65"/>
      <c r="G37" s="23" t="s">
        <v>38</v>
      </c>
      <c r="H37" s="68">
        <f t="shared" si="0"/>
        <v>412477548422</v>
      </c>
      <c r="I37" s="96">
        <f>+I19+I21+I23+I25+I27+I29+I31+I33+I35</f>
        <v>5168249261</v>
      </c>
      <c r="J37" s="96">
        <f t="shared" si="29"/>
        <v>407309299161</v>
      </c>
      <c r="K37" s="96">
        <f t="shared" si="29"/>
        <v>0</v>
      </c>
      <c r="L37" s="96">
        <f t="shared" si="29"/>
        <v>0</v>
      </c>
      <c r="M37" s="40"/>
      <c r="N37" s="67"/>
      <c r="O37" s="150"/>
      <c r="P37" s="150"/>
      <c r="Q37" s="153"/>
    </row>
    <row r="38" spans="2:18" x14ac:dyDescent="0.2">
      <c r="D38" s="41"/>
      <c r="H38" s="87"/>
      <c r="I38" s="70"/>
      <c r="J38" s="70"/>
      <c r="K38" s="88"/>
      <c r="L38" s="13"/>
      <c r="M38" s="71"/>
      <c r="N38" s="71"/>
      <c r="O38" s="43"/>
      <c r="P38" s="72"/>
      <c r="Q38" s="73"/>
      <c r="R38" s="72"/>
    </row>
    <row r="39" spans="2:18" ht="15" x14ac:dyDescent="0.2">
      <c r="B39" s="154" t="s">
        <v>39</v>
      </c>
      <c r="C39" s="154"/>
      <c r="D39" s="155" t="s">
        <v>8</v>
      </c>
      <c r="E39" s="155"/>
      <c r="F39" s="155"/>
      <c r="G39" s="155"/>
      <c r="H39" s="155"/>
      <c r="I39" s="155"/>
      <c r="J39" s="74" t="s">
        <v>40</v>
      </c>
      <c r="K39" s="155" t="s">
        <v>41</v>
      </c>
      <c r="L39" s="155"/>
      <c r="M39" s="156" t="s">
        <v>7</v>
      </c>
      <c r="N39" s="157"/>
      <c r="O39" s="157"/>
      <c r="P39" s="157"/>
      <c r="Q39" s="157"/>
    </row>
    <row r="40" spans="2:18" ht="26.25" customHeight="1" x14ac:dyDescent="0.2">
      <c r="B40" s="142" t="s">
        <v>89</v>
      </c>
      <c r="C40" s="144"/>
      <c r="D40" s="142" t="s">
        <v>145</v>
      </c>
      <c r="E40" s="143"/>
      <c r="F40" s="143"/>
      <c r="G40" s="143"/>
      <c r="H40" s="143"/>
      <c r="I40" s="144"/>
      <c r="J40" s="148" t="s">
        <v>77</v>
      </c>
      <c r="K40" s="44" t="s">
        <v>3</v>
      </c>
      <c r="L40" s="90">
        <v>0.94499999999999995</v>
      </c>
      <c r="M40" s="141" t="s">
        <v>79</v>
      </c>
      <c r="N40" s="141"/>
      <c r="O40" s="141"/>
      <c r="P40" s="141"/>
      <c r="Q40" s="141"/>
    </row>
    <row r="41" spans="2:18" ht="18" customHeight="1" x14ac:dyDescent="0.2">
      <c r="B41" s="145"/>
      <c r="C41" s="147"/>
      <c r="D41" s="145"/>
      <c r="E41" s="146"/>
      <c r="F41" s="146"/>
      <c r="G41" s="146"/>
      <c r="H41" s="146"/>
      <c r="I41" s="147"/>
      <c r="J41" s="148"/>
      <c r="K41" s="44" t="s">
        <v>2</v>
      </c>
      <c r="L41" s="76"/>
      <c r="M41" s="141"/>
      <c r="N41" s="141"/>
      <c r="O41" s="141"/>
      <c r="P41" s="141"/>
      <c r="Q41" s="141"/>
    </row>
    <row r="42" spans="2:18" ht="18" customHeight="1" x14ac:dyDescent="0.2">
      <c r="B42" s="131" t="s">
        <v>90</v>
      </c>
      <c r="C42" s="132"/>
      <c r="D42" s="131" t="s">
        <v>146</v>
      </c>
      <c r="E42" s="135"/>
      <c r="F42" s="135"/>
      <c r="G42" s="135"/>
      <c r="H42" s="135"/>
      <c r="I42" s="132"/>
      <c r="J42" s="148" t="s">
        <v>77</v>
      </c>
      <c r="K42" s="44" t="s">
        <v>3</v>
      </c>
      <c r="L42" s="77">
        <v>1.01</v>
      </c>
      <c r="M42" s="119"/>
      <c r="N42" s="119"/>
      <c r="O42" s="119"/>
      <c r="P42" s="119"/>
      <c r="Q42" s="119"/>
    </row>
    <row r="43" spans="2:18" ht="18" customHeight="1" x14ac:dyDescent="0.2">
      <c r="B43" s="133"/>
      <c r="C43" s="134"/>
      <c r="D43" s="133"/>
      <c r="E43" s="136"/>
      <c r="F43" s="136"/>
      <c r="G43" s="136"/>
      <c r="H43" s="136"/>
      <c r="I43" s="134"/>
      <c r="J43" s="148"/>
      <c r="K43" s="44" t="s">
        <v>2</v>
      </c>
      <c r="L43" s="76"/>
      <c r="M43" s="119"/>
      <c r="N43" s="119"/>
      <c r="O43" s="119"/>
      <c r="P43" s="119"/>
      <c r="Q43" s="119"/>
    </row>
    <row r="44" spans="2:18" ht="18.75" customHeight="1" x14ac:dyDescent="0.2">
      <c r="B44" s="131" t="s">
        <v>91</v>
      </c>
      <c r="C44" s="132"/>
      <c r="D44" s="131" t="s">
        <v>147</v>
      </c>
      <c r="E44" s="135"/>
      <c r="F44" s="135"/>
      <c r="G44" s="135"/>
      <c r="H44" s="135"/>
      <c r="I44" s="132"/>
      <c r="J44" s="148" t="s">
        <v>77</v>
      </c>
      <c r="K44" s="44" t="s">
        <v>3</v>
      </c>
      <c r="L44" s="90">
        <v>0.61499999999999999</v>
      </c>
      <c r="M44" s="130" t="s">
        <v>4</v>
      </c>
      <c r="N44" s="130"/>
      <c r="O44" s="130"/>
      <c r="P44" s="130"/>
      <c r="Q44" s="130"/>
    </row>
    <row r="45" spans="2:18" ht="14.25" customHeight="1" x14ac:dyDescent="0.2">
      <c r="B45" s="133"/>
      <c r="C45" s="134"/>
      <c r="D45" s="133"/>
      <c r="E45" s="136"/>
      <c r="F45" s="136"/>
      <c r="G45" s="136"/>
      <c r="H45" s="136"/>
      <c r="I45" s="134"/>
      <c r="J45" s="148"/>
      <c r="K45" s="44" t="s">
        <v>2</v>
      </c>
      <c r="L45" s="76"/>
      <c r="M45" s="130"/>
      <c r="N45" s="130"/>
      <c r="O45" s="130"/>
      <c r="P45" s="130"/>
      <c r="Q45" s="130"/>
    </row>
    <row r="46" spans="2:18" ht="15" x14ac:dyDescent="0.2">
      <c r="B46" s="131" t="s">
        <v>92</v>
      </c>
      <c r="C46" s="132"/>
      <c r="D46" s="131" t="s">
        <v>148</v>
      </c>
      <c r="E46" s="135"/>
      <c r="F46" s="135"/>
      <c r="G46" s="135"/>
      <c r="H46" s="135"/>
      <c r="I46" s="132"/>
      <c r="J46" s="148" t="s">
        <v>77</v>
      </c>
      <c r="K46" s="44" t="s">
        <v>3</v>
      </c>
      <c r="L46" s="89">
        <v>8.3000000000000004E-2</v>
      </c>
      <c r="M46" s="141"/>
      <c r="N46" s="141"/>
      <c r="O46" s="141"/>
      <c r="P46" s="141"/>
      <c r="Q46" s="141"/>
    </row>
    <row r="47" spans="2:18" ht="15" x14ac:dyDescent="0.2">
      <c r="B47" s="133"/>
      <c r="C47" s="134"/>
      <c r="D47" s="133"/>
      <c r="E47" s="136"/>
      <c r="F47" s="136"/>
      <c r="G47" s="136"/>
      <c r="H47" s="136"/>
      <c r="I47" s="134"/>
      <c r="J47" s="148"/>
      <c r="K47" s="44" t="s">
        <v>2</v>
      </c>
      <c r="L47" s="76"/>
      <c r="M47" s="141"/>
      <c r="N47" s="141"/>
      <c r="O47" s="141"/>
      <c r="P47" s="141"/>
      <c r="Q47" s="141"/>
    </row>
    <row r="48" spans="2:18" ht="15" customHeight="1" x14ac:dyDescent="0.2">
      <c r="B48" s="142" t="s">
        <v>1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4"/>
      <c r="M48" s="130"/>
      <c r="N48" s="130"/>
      <c r="O48" s="130"/>
      <c r="P48" s="130"/>
      <c r="Q48" s="130"/>
    </row>
    <row r="49" spans="2:53" ht="29.25" customHeight="1" x14ac:dyDescent="0.2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7"/>
      <c r="M49" s="130"/>
      <c r="N49" s="130"/>
      <c r="O49" s="130"/>
      <c r="P49" s="130"/>
      <c r="Q49" s="130"/>
    </row>
    <row r="50" spans="2:53" x14ac:dyDescent="0.2">
      <c r="M50" s="78"/>
      <c r="N50" s="78"/>
    </row>
    <row r="51" spans="2:53" x14ac:dyDescent="0.2"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</row>
    <row r="52" spans="2:53" x14ac:dyDescent="0.2"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</row>
    <row r="53" spans="2:53" x14ac:dyDescent="0.2"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</row>
    <row r="54" spans="2:53" x14ac:dyDescent="0.2"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</row>
    <row r="55" spans="2:53" x14ac:dyDescent="0.2"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</row>
    <row r="56" spans="2:53" x14ac:dyDescent="0.2"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</row>
    <row r="57" spans="2:53" x14ac:dyDescent="0.2"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</row>
    <row r="58" spans="2:53" x14ac:dyDescent="0.2"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</row>
    <row r="59" spans="2:53" x14ac:dyDescent="0.2"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</row>
    <row r="60" spans="2:53" x14ac:dyDescent="0.2"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</row>
  </sheetData>
  <mergeCells count="127">
    <mergeCell ref="B42:C43"/>
    <mergeCell ref="D42:I43"/>
    <mergeCell ref="J42:J43"/>
    <mergeCell ref="B2:C5"/>
    <mergeCell ref="D2:K3"/>
    <mergeCell ref="L2:O2"/>
    <mergeCell ref="P2:Q5"/>
    <mergeCell ref="L3:O3"/>
    <mergeCell ref="D4:K5"/>
    <mergeCell ref="L4:O4"/>
    <mergeCell ref="L5:O5"/>
    <mergeCell ref="B20:B21"/>
    <mergeCell ref="C20:C21"/>
    <mergeCell ref="E20:E21"/>
    <mergeCell ref="O20:O21"/>
    <mergeCell ref="P20:P21"/>
    <mergeCell ref="Q20:Q21"/>
    <mergeCell ref="B15:B17"/>
    <mergeCell ref="C15:C17"/>
    <mergeCell ref="N14:P14"/>
    <mergeCell ref="Q32:Q33"/>
    <mergeCell ref="B34:B35"/>
    <mergeCell ref="E34:E35"/>
    <mergeCell ref="O34:O35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U12:W12"/>
    <mergeCell ref="B13:C13"/>
    <mergeCell ref="D13:I13"/>
    <mergeCell ref="N13:P13"/>
    <mergeCell ref="U13:W13"/>
    <mergeCell ref="D14:I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U18:V18"/>
    <mergeCell ref="B18:B19"/>
    <mergeCell ref="C18:C19"/>
    <mergeCell ref="E18:E19"/>
    <mergeCell ref="O18:O19"/>
    <mergeCell ref="P18:P19"/>
    <mergeCell ref="Q18:Q19"/>
    <mergeCell ref="D15:D17"/>
    <mergeCell ref="E15:E17"/>
    <mergeCell ref="F15:F17"/>
    <mergeCell ref="G15:G17"/>
    <mergeCell ref="B22:B33"/>
    <mergeCell ref="C22:C23"/>
    <mergeCell ref="E22:E23"/>
    <mergeCell ref="O22:O23"/>
    <mergeCell ref="P22:P23"/>
    <mergeCell ref="Q22:Q23"/>
    <mergeCell ref="C32:C33"/>
    <mergeCell ref="E32:E33"/>
    <mergeCell ref="O32:O33"/>
    <mergeCell ref="P32:P33"/>
    <mergeCell ref="C24:C25"/>
    <mergeCell ref="E24:E25"/>
    <mergeCell ref="O24:O25"/>
    <mergeCell ref="P24:P25"/>
    <mergeCell ref="Q24:Q25"/>
    <mergeCell ref="C26:C27"/>
    <mergeCell ref="E26:E27"/>
    <mergeCell ref="O26:O27"/>
    <mergeCell ref="P26:P27"/>
    <mergeCell ref="Q26:Q27"/>
    <mergeCell ref="C28:C29"/>
    <mergeCell ref="E28:E29"/>
    <mergeCell ref="O28:O29"/>
    <mergeCell ref="P28:P29"/>
    <mergeCell ref="B39:C39"/>
    <mergeCell ref="D39:I39"/>
    <mergeCell ref="K39:L39"/>
    <mergeCell ref="M39:Q39"/>
    <mergeCell ref="B40:C41"/>
    <mergeCell ref="D40:I41"/>
    <mergeCell ref="J40:J41"/>
    <mergeCell ref="M40:Q41"/>
    <mergeCell ref="B36:B37"/>
    <mergeCell ref="C36:C37"/>
    <mergeCell ref="E36:E37"/>
    <mergeCell ref="O36:O37"/>
    <mergeCell ref="P36:P37"/>
    <mergeCell ref="Q36:Q37"/>
    <mergeCell ref="B48:L49"/>
    <mergeCell ref="M48:Q49"/>
    <mergeCell ref="B44:C45"/>
    <mergeCell ref="D44:I45"/>
    <mergeCell ref="J44:J45"/>
    <mergeCell ref="M44:Q45"/>
    <mergeCell ref="B46:C47"/>
    <mergeCell ref="D46:I47"/>
    <mergeCell ref="J46:J47"/>
    <mergeCell ref="M46:Q47"/>
    <mergeCell ref="Q28:Q29"/>
    <mergeCell ref="C30:C31"/>
    <mergeCell ref="E30:E31"/>
    <mergeCell ref="O30:O31"/>
    <mergeCell ref="P30:P31"/>
    <mergeCell ref="Q30:Q31"/>
    <mergeCell ref="C34:C35"/>
    <mergeCell ref="P34:P35"/>
    <mergeCell ref="Q34:Q35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25 - Calidad</vt:lpstr>
      <vt:lpstr>49 - Cobertura</vt:lpstr>
      <vt:lpstr>50 - Superior</vt:lpstr>
      <vt:lpstr>106- Infra</vt:lpstr>
      <vt:lpstr>109 - PAE</vt:lpstr>
      <vt:lpstr>103 Admon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equipo 60</cp:lastModifiedBy>
  <dcterms:created xsi:type="dcterms:W3CDTF">2017-08-24T15:03:39Z</dcterms:created>
  <dcterms:modified xsi:type="dcterms:W3CDTF">2025-01-29T21:33:55Z</dcterms:modified>
</cp:coreProperties>
</file>