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0" yWindow="0" windowWidth="4380" windowHeight="7515"/>
  </bookViews>
  <sheets>
    <sheet name="RENTAS INVERSION 2024" sheetId="7" r:id="rId1"/>
    <sheet name=" TESORERIA PLAN DE INVERSION "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2" l="1"/>
  <c r="Q22" i="2"/>
  <c r="Q24" i="2"/>
  <c r="Q26" i="2"/>
  <c r="Q28" i="2"/>
  <c r="Q30" i="2"/>
  <c r="Q18" i="2"/>
  <c r="P20" i="2"/>
  <c r="P22" i="2"/>
  <c r="P24" i="2"/>
  <c r="P26" i="2"/>
  <c r="P28" i="2"/>
  <c r="P30" i="2"/>
  <c r="P32" i="2"/>
  <c r="P18" i="2"/>
  <c r="O20" i="2"/>
  <c r="O22" i="2"/>
  <c r="O24" i="2"/>
  <c r="O26" i="2"/>
  <c r="O28" i="2"/>
  <c r="O30" i="2"/>
  <c r="O32" i="2"/>
  <c r="O18" i="2"/>
  <c r="O31" i="7"/>
  <c r="N31" i="7"/>
  <c r="N33" i="7"/>
  <c r="O33" i="7"/>
  <c r="P33" i="7"/>
  <c r="C50" i="7" l="1"/>
  <c r="C48" i="7"/>
  <c r="D49" i="7" s="1"/>
  <c r="L55" i="7" l="1"/>
  <c r="J54" i="7"/>
  <c r="K54" i="7" s="1"/>
  <c r="J53" i="7"/>
  <c r="K53" i="7" s="1"/>
  <c r="J52" i="7"/>
  <c r="K52" i="7" s="1"/>
  <c r="J51" i="7"/>
  <c r="K51" i="7" s="1"/>
  <c r="J50" i="7"/>
  <c r="K50" i="7" s="1"/>
  <c r="J49" i="7"/>
  <c r="K49" i="7" s="1"/>
  <c r="J48" i="7"/>
  <c r="K48" i="7" s="1"/>
  <c r="J47" i="7"/>
  <c r="I45" i="7"/>
  <c r="F36" i="7"/>
  <c r="N47" i="7" s="1"/>
  <c r="E36" i="7"/>
  <c r="F45" i="7" s="1"/>
  <c r="F35" i="7"/>
  <c r="E35" i="7"/>
  <c r="G34" i="7"/>
  <c r="G33" i="7"/>
  <c r="G31" i="7"/>
  <c r="G30" i="7"/>
  <c r="N29" i="7"/>
  <c r="G29" i="7"/>
  <c r="O29" i="7" s="1"/>
  <c r="P29" i="7" s="1"/>
  <c r="G28" i="7"/>
  <c r="O27" i="7" s="1"/>
  <c r="P27" i="7" s="1"/>
  <c r="N27" i="7"/>
  <c r="G27" i="7"/>
  <c r="G26" i="7"/>
  <c r="N25" i="7"/>
  <c r="G25" i="7"/>
  <c r="O25" i="7" s="1"/>
  <c r="G24" i="7"/>
  <c r="O23" i="7"/>
  <c r="N23" i="7"/>
  <c r="P23" i="7" s="1"/>
  <c r="G23" i="7"/>
  <c r="G22" i="7"/>
  <c r="G36" i="7" s="1"/>
  <c r="O21" i="7"/>
  <c r="P21" i="7" s="1"/>
  <c r="N21" i="7"/>
  <c r="G21" i="7"/>
  <c r="G20" i="7"/>
  <c r="O19" i="7" s="1"/>
  <c r="N19" i="7"/>
  <c r="P19" i="7" s="1"/>
  <c r="G19" i="7"/>
  <c r="J55" i="7" l="1"/>
  <c r="G35" i="7"/>
  <c r="P25" i="7"/>
  <c r="K47" i="7"/>
  <c r="K55" i="7" s="1"/>
  <c r="F52" i="2" l="1"/>
  <c r="H34" i="2" l="1"/>
  <c r="H35" i="2" l="1"/>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<sst xmlns="http://schemas.openxmlformats.org/spreadsheetml/2006/main" count="257" uniqueCount="162">
  <si>
    <t xml:space="preserve">FIRMA: </t>
  </si>
  <si>
    <t xml:space="preserve">OBSERVACIONES: </t>
  </si>
  <si>
    <t>E</t>
  </si>
  <si>
    <t>P</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</si>
  <si>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</si>
  <si>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</si>
  <si>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</si>
  <si>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</si>
  <si>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</si>
  <si>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</si>
  <si>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</si>
  <si>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</si>
  <si>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</si>
  <si>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</si>
  <si>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</si>
  <si>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</si>
  <si>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</si>
  <si>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</si>
  <si>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</si>
  <si>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</si>
  <si>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</si>
  <si>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</si>
  <si>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t>ACTIVIDADES</t>
  </si>
  <si>
    <t xml:space="preserve">FUENTES DE FINANCIACION                           </t>
  </si>
  <si>
    <t>METAS DE PRODUCTO</t>
  </si>
  <si>
    <t>COSTO TOTAL
(PESOS)</t>
  </si>
  <si>
    <t xml:space="preserve">SECRETARÍA / ENTIDAD:                                                           </t>
  </si>
  <si>
    <t xml:space="preserve">P </t>
  </si>
  <si>
    <t>O</t>
  </si>
  <si>
    <t>INDICADORES DE RESULTADO</t>
  </si>
  <si>
    <t>Unidad de Medida</t>
  </si>
  <si>
    <t>CANTIDAD</t>
  </si>
  <si>
    <t xml:space="preserve">SECRETARIA DE HACIENDA </t>
  </si>
  <si>
    <t>LINEA ESTRATEGICA: GOBERNABILIDAD PARA TODOS</t>
  </si>
  <si>
    <t xml:space="preserve"> GOBERNABILIDAD PARA TODOS</t>
  </si>
  <si>
    <t>GOBIERNO TERRITORIAL</t>
  </si>
  <si>
    <t>GRUPO: DIRECCION DE TESORERIA</t>
  </si>
  <si>
    <t>FORTALECIMIENTO A LA GESTIÓN Y DIRECCIÓN DE LA ADMINISTRACIÓN PÚBLICA TERRITORIAL</t>
  </si>
  <si>
    <t xml:space="preserve">PROGRAMA:  </t>
  </si>
  <si>
    <t>FORTALECIMIENTO A TRAVES DE LA ADQUISICIÓN DE NUEVAS TECNOLOGÍAS Y EL MEJORAMIENTO DE LA MANO DE OBRA Y GESTION DOCUMENTAL PARA OPTIMIZAR EL SANEAMIENTO FISCAL Y FINANCIERO EN EL MUNICIPIO DE IBAGUÉ</t>
  </si>
  <si>
    <t>NOMBRE  DEL PROYECTO POAI:</t>
  </si>
  <si>
    <t xml:space="preserve">CODIGO BPPIM: </t>
  </si>
  <si>
    <t>2024730010094</t>
  </si>
  <si>
    <t xml:space="preserve"> 01 DE ENERO DEL 2024 </t>
  </si>
  <si>
    <t xml:space="preserve">SECTOR: </t>
  </si>
  <si>
    <t xml:space="preserve"> Fortalecer la asistencia técnica de los sistemas de Información encaminadas a la atención del contribuyente.</t>
  </si>
  <si>
    <t>Implementar servicios tecnológicos para mejorar los procesos de recaudo.</t>
  </si>
  <si>
    <t>Realizar seguimiento a los ingresos del municipio como también ejercer control a los productos financieros con el fin de optimizar el portafolio bancario.</t>
  </si>
  <si>
    <t>Fortalecer el área de impulso procesal de la Dirección de Tesorería fomentando el aumento de recaudo y la disminución de riesgo de prescripción.</t>
  </si>
  <si>
    <t>Promover el cumplimiento de la ley 594 de 2000 (Ley General de Archivo) a través de las actividades de Gestión Documental, que garanticen la organización, el manejo y la custodia de los expedientes en los archivos.</t>
  </si>
  <si>
    <t>Dar respuesta a las diferentes solicitudes de los contribuyentes y los diferentes entes de control.</t>
  </si>
  <si>
    <t>Fortalecer los procesos de recuperación de cartera para incrementar el porcentaje de recaudo de las diferentes rentas del municipio.</t>
  </si>
  <si>
    <t>Fortalecer los puntos de atención virtual y físicos para brindar una mejorar asesoría a los contribuyentes.</t>
  </si>
  <si>
    <t xml:space="preserve">CODIGO PRESUPUESTAL:  2.06.3.2.02.02.009                                                   </t>
  </si>
  <si>
    <t xml:space="preserve">
METAS DE RESULTADO</t>
  </si>
  <si>
    <t xml:space="preserve">
Medición </t>
  </si>
  <si>
    <t xml:space="preserve">No de asistencias tecnicas </t>
  </si>
  <si>
    <t>ImplementacionPISAMI Icloud</t>
  </si>
  <si>
    <t>1</t>
  </si>
  <si>
    <t>No de expedientes impulsados</t>
  </si>
  <si>
    <t>56.496</t>
  </si>
  <si>
    <t>Cantidad de expedientes legalizados en el archivo</t>
  </si>
  <si>
    <t xml:space="preserve">PQR Recibidos/PQR Resueltos </t>
  </si>
  <si>
    <t>3.927</t>
  </si>
  <si>
    <t>3.391</t>
  </si>
  <si>
    <t>500</t>
  </si>
  <si>
    <t>acuerdos de pago suscritos</t>
  </si>
  <si>
    <t>280</t>
  </si>
  <si>
    <t>2</t>
  </si>
  <si>
    <t xml:space="preserve">Informe de seguimiento del portafolio bancario de las cuentas bancarias del municipio </t>
  </si>
  <si>
    <t>Total correos radicados/Total correos resueltos</t>
  </si>
  <si>
    <t>FECHA DE  SEGUIMIENTO: 31 DE DICIEMBRE DE 2024</t>
  </si>
  <si>
    <t xml:space="preserve">
NOMBRE: NAYIBE OLIBIA ALVAREZ VARGAS</t>
  </si>
  <si>
    <t xml:space="preserve">DIRECTOR DE TESORERIA </t>
  </si>
  <si>
    <t>ACTIVIDAD</t>
  </si>
  <si>
    <t>15.029</t>
  </si>
  <si>
    <t>7.659</t>
  </si>
  <si>
    <t>675</t>
  </si>
  <si>
    <t>43.355</t>
  </si>
  <si>
    <t>29.637</t>
  </si>
  <si>
    <t>FECHA DE PROGRAMACION: 2024</t>
  </si>
  <si>
    <t xml:space="preserve">DIMENSION: </t>
  </si>
  <si>
    <t>IBAGUÉ PARA TODOS</t>
  </si>
  <si>
    <t>SECTOR:</t>
  </si>
  <si>
    <t xml:space="preserve">FORTALECIMIENTO A LA GESTION Y DIRECCIÓN DE LA ADMINISTRACION PUBLICA TERRITORIAL. </t>
  </si>
  <si>
    <t xml:space="preserve">NOMBRE  DEL PROYECTO POAI: </t>
  </si>
  <si>
    <t>FORTALECIMIENTO A TRAVES DE LA ADQUISICION DE NUEVAS TECNOLOGIAS Y EL MEJORAMIENTO DE LA MANO DE OBRA Y GESTION DOCUMENTAL PARA OPTIMIZAR EL SANEAMIENTO FISCAL Y FINANCIERO EN EL MUNICIPIO DE IBAGUE.</t>
  </si>
  <si>
    <t>20244730010094/2020730010059</t>
  </si>
  <si>
    <t>PRINCIPALES ACTIVIDADES</t>
  </si>
  <si>
    <t>CANT.</t>
  </si>
  <si>
    <t xml:space="preserve">FUENTES DE FINANCIACION                                           </t>
  </si>
  <si>
    <t>OBSERVACIÓN</t>
  </si>
  <si>
    <t>Realizar campañas, talleres y/o seminarios de educación fiscal y normas tributarias, aunado a esfuerzos por socializar mediante campañas de difusión temas de importancia tributaria, como plazos para declarar y pagar los impuestos, e informar a los contribuyentes sobre sus obligaciones y beneficios.</t>
  </si>
  <si>
    <t>Numero de campañas realizadas.</t>
  </si>
  <si>
    <t>Se adelantaron campañas de educación fiscal, socialización de Normas Tributarias y campañas de difusión.  Según certificación del 09 de octubre de 2024</t>
  </si>
  <si>
    <t>Realizar jornadas de visitas tributarias a los comerciantes de la ciudad de Ibagué y/o jornadas de socialización tributaria a los contribuyentes del municipio de Ibagué.  Se toma una muestra aleatoria del total de establecimientos de comercio en la ciudad de Ibague a 31 de marzo 2023 . 20,893 con un nivel de confianza del 95%.</t>
  </si>
  <si>
    <t>Número de establecimientos de comercio visitados</t>
  </si>
  <si>
    <t>Se realizaron visitas tributarias a centros comerciales con el fin de verificar el cumplimiento de obligaciones tributarias, jornadas de socialización con actividades dirigidas a los contribuyentes del Municipio de Ibagué. Según certificación del 09 de octubre de 2024.</t>
  </si>
  <si>
    <t>Fortalecer los puntos de atención, propiciando un correcto servicio a usuarios y contribuyentes.</t>
  </si>
  <si>
    <t>Total  de puntos de atención restructurados</t>
  </si>
  <si>
    <t>Se realizaron acciones de optimización del servicio al usuario, se mejoró la calidad del servició ofrecido asegurando a los contribuyentes asistencia clara y precisa.  Capacitación del personal y se facilitó el acceso a los servicios a través de la modernización tecnológica y ampliación de los canales de atención, puntos virtuales para garantizar mayor cobertura.   Según certificación del 09 de octubre de 2024.</t>
  </si>
  <si>
    <t>Desarrollar e implementar estrategias tecnológicas en los procesos operativos y administrativos, a fin de mejorar la eficiencia de la gestión tributaria municipal.</t>
  </si>
  <si>
    <t>Total de estrategias tecnologicas implementas</t>
  </si>
  <si>
    <t>se contrató los servicios de soporte y mantenimiento de la plataforma Realsit para el funcionamiento y gestión de la información tributaria “impuesto predial” para la secretaría de hacienda municipal: Servicio de soporte y mantenimiento de la plataforma Realsit para el funcionamiento y gestión de la información tributaria “impuesto predial” para la secretaria de hacienda municipal Atención y soportes nivel I. Atención a Tickets elevados a nivel II soporte.  Actualmente se están ejecutando otras estrategias tecnológicas para el recuerdo eficiente a través de PISAMI CLOUD con el fin de fortalecer la gestión tributaria del Municipio.</t>
  </si>
  <si>
    <t>Dar respuesta a las diferentes solicitudes (PQR) y/o correspondencia externa respecto de los tributos municipales.</t>
  </si>
  <si>
    <t>Total de contrato para mensajeria</t>
  </si>
  <si>
    <t>Se contrató el servicio de mensajería express, postexpress, mensajería masiva estándar, correo electrónico, paquetería, encomienda, realizar la recepción, clasificación, transporte, distribución y entrega de la mensajería express a nivel nacional, municipal y urbano. Contrato No 2834 del 23 de octubre de 2024.</t>
  </si>
  <si>
    <t>Implementar acciones de verificación y validación de la información presentada por los contribuyentes que permita al municipio obtener las rentas reales según la actividad económica.</t>
  </si>
  <si>
    <t>Informe del resultado semestral del valor fiscalizado vs el valor recuperado.</t>
  </si>
  <si>
    <t>Se realizó fiscalización con notificación de 3,056 expedientes de OMISOS, y 456 expedientes de INEXACTOS del Impuesto de industria y comercio avisos y tableros.</t>
  </si>
  <si>
    <t>Promover el cumplimiento de la Ley 594 de 2000 (Ley General de Archivo), a través de las actividades de gestión documental en el área de fiscalización que garanticen la organización, el manejo y la custodia de los expedientes en los archivos.</t>
  </si>
  <si>
    <t xml:space="preserve">Informe de Gestion Documental </t>
  </si>
  <si>
    <t>Se están realizando acciones de levantamiento del inventario de gestión documental de la dirección de Rentas con actividades de revisión de expedientes y organización de TRD.</t>
  </si>
  <si>
    <t>Actualizar y/o socializar el estatuto tributario de rentas del municipio de Ibagué con el fin de informar a los contribuyentes tasas, tarifas, plazos evitando posibles multas y sanciones por el no pago de los impuestos.</t>
  </si>
  <si>
    <t>Estatuto de Rentas actualizado</t>
  </si>
  <si>
    <t>Se encuentra en elaboración del cronograma y plan de trabajo para la actualización del estatuto de Rentas por sesiones del artículo 1 al 312 como primer corte y del 313 al 631 como segundo corte. LYDA Y GLORIA RAMIREZ SE CONTRATARON PARA ESTA ACTIVIDAD</t>
  </si>
  <si>
    <t>METAS DE RESULTADO</t>
  </si>
  <si>
    <t>INDICADORES</t>
  </si>
  <si>
    <t>DIRECTORA DE RENTAS</t>
  </si>
  <si>
    <t>META DE RESULTADO  No. Aumentar el índice de desempeño fiscal</t>
  </si>
  <si>
    <t>META DE PRODUCTO No. 1:  Alcanzar un índice desempeño fiscal</t>
  </si>
  <si>
    <t>Porcentaje de Cumplimiento Índice Desempeño</t>
  </si>
  <si>
    <t>YENNY MILENA GONZALEZ CRUZ</t>
  </si>
  <si>
    <t>OBSERVACIONES: PARA LA ACTIVIDAD PROMOVER EL CUMPLIMIENTO DE LA LEY 594 DE 2000, SE DIO REGISTRO PRESUPUESTAL No  8016 DEL 11 DE DICIEMBRE DE 2024, ESTA PENDIENTE POR PAGAR EL VALOR CORRESPONDIENTE.</t>
  </si>
  <si>
    <t>CADA META</t>
  </si>
  <si>
    <t>avance</t>
  </si>
  <si>
    <t>META</t>
  </si>
  <si>
    <t>meta 1</t>
  </si>
  <si>
    <t>CAMPAÑAS REALIZADAS</t>
  </si>
  <si>
    <t>meta 2</t>
  </si>
  <si>
    <t>ESTABLECIMIENTOS VISITADOS</t>
  </si>
  <si>
    <t>meta 3</t>
  </si>
  <si>
    <t>PUNTOS DE ATENCION RESTRUCTURADOS</t>
  </si>
  <si>
    <t>meta 4</t>
  </si>
  <si>
    <t>ESTRATEGIAS TECNOLOGICAS IMPLEMENTADAS</t>
  </si>
  <si>
    <t>meta 5</t>
  </si>
  <si>
    <t>CONTRATO PARA MENSAJERIA</t>
  </si>
  <si>
    <t>meta 6</t>
  </si>
  <si>
    <t>INFORME FISCA VS RECAUDO</t>
  </si>
  <si>
    <t>meta 7</t>
  </si>
  <si>
    <t>INFORME GESTION DOCUMENTAL</t>
  </si>
  <si>
    <t>meta 8</t>
  </si>
  <si>
    <t>ESTATUTO DE RENTAS ACTUALIZADO</t>
  </si>
  <si>
    <t>TOTAL EJECUTADO A SEPTIEMBRE</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</si>
  <si>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</si>
  <si>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</si>
  <si>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</si>
  <si>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</si>
  <si>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</si>
  <si>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</si>
  <si>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PROG</t>
    </r>
    <r>
      <rPr>
        <b/>
        <sz val="11"/>
        <rFont val="Arial"/>
        <family val="2"/>
      </rPr>
      <t xml:space="preserve">  EJEC</t>
    </r>
  </si>
  <si>
    <r>
      <t xml:space="preserve">FINANCIERO
</t>
    </r>
    <r>
      <rPr>
        <b/>
        <u/>
        <sz val="11"/>
        <rFont val="Arial"/>
        <family val="2"/>
      </rPr>
      <t>PGRA
OBLIGADO</t>
    </r>
  </si>
  <si>
    <r>
      <rPr>
        <b/>
        <sz val="11"/>
        <rFont val="Arial"/>
        <family val="2"/>
      </rPr>
      <t>Código MGA</t>
    </r>
    <r>
      <rPr>
        <sz val="11"/>
        <rFont val="Arial"/>
        <family val="2"/>
      </rPr>
      <t>:
Descripción meta 4599002
Servicio de saneamiento fiscal y financiero</t>
    </r>
  </si>
  <si>
    <r>
      <t xml:space="preserve">META DE RESULTADO  No.  </t>
    </r>
    <r>
      <rPr>
        <sz val="11"/>
        <rFont val="Arial"/>
        <family val="2"/>
      </rPr>
      <t>Mejorar la efectividad en los procesos de recaudo y cobro, con la implementación de actividades y acciones que agilicen los procesos y procedimientos, generando tramites ágiles y amigables para la ciudadanía en general. Crecimiento real en
los ingresos propios del Municipio.</t>
    </r>
  </si>
  <si>
    <r>
      <t xml:space="preserve">SECRETARÍA / ENTIDAD:  </t>
    </r>
    <r>
      <rPr>
        <sz val="11"/>
        <rFont val="Arial"/>
        <family val="2"/>
      </rPr>
      <t xml:space="preserve">Secretaría de Hacienda </t>
    </r>
    <r>
      <rPr>
        <b/>
        <sz val="11"/>
        <rFont val="Arial"/>
        <family val="2"/>
      </rPr>
      <t xml:space="preserve">                   / GRUPO: </t>
    </r>
    <r>
      <rPr>
        <sz val="11"/>
        <rFont val="Arial"/>
        <family val="2"/>
      </rPr>
      <t>Dirección de Rentas</t>
    </r>
  </si>
  <si>
    <r>
      <t xml:space="preserve">OBJETIVO
</t>
    </r>
    <r>
      <rPr>
        <sz val="11"/>
        <rFont val="Arial"/>
        <family val="2"/>
      </rPr>
      <t>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t>
    </r>
  </si>
  <si>
    <r>
      <t xml:space="preserve">CODIGO PRESUPUESTAL: </t>
    </r>
    <r>
      <rPr>
        <sz val="11"/>
        <rFont val="Arial"/>
        <family val="2"/>
      </rPr>
      <t>206320202009</t>
    </r>
    <r>
      <rPr>
        <b/>
        <sz val="11"/>
        <rFont val="Arial"/>
        <family val="2"/>
      </rPr>
      <t xml:space="preserve">       RUBRO:</t>
    </r>
  </si>
  <si>
    <r>
      <t xml:space="preserve">Objetivos: 
</t>
    </r>
    <r>
      <rPr>
        <sz val="11"/>
        <rFont val="Arial"/>
        <family val="2"/>
      </rPr>
      <t xml:space="preserve"> 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t>
    </r>
  </si>
  <si>
    <r>
      <t xml:space="preserve">RUBROS: </t>
    </r>
    <r>
      <rPr>
        <sz val="11"/>
        <rFont val="Arial"/>
        <family val="2"/>
      </rPr>
      <t>SERVICIOS PARA LA COMUNIDAD SOCIALES Y PERSONALES</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</si>
  <si>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</si>
  <si>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</si>
  <si>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rPr>
        <sz val="11"/>
        <rFont val="Arial"/>
        <family val="2"/>
      </rPr>
      <t>Mejorar la efectividad en los procesos de recaudo y cobro, con la implementación de actividades y acciones que agilicen los procesos y procedimientos, generando tramites ágiles y amigables para la ciudadanía en general. Crecimiento real en
los ingresos propios del Municipio.</t>
    </r>
    <r>
      <rPr>
        <b/>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</si>
</sst>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quot;$&quot;* #,##0.00_-;\-&quot;$&quot;* #,##0.00_-;_-&quot;$&quot;* &quot;-&quot;??_-;_-@_-"/>
    <numFmt numFmtId="165" formatCode="_(&quot;$&quot;\ * #,##0.00_);_(&quot;$&quot;\ * \(#,##0.00\);_(&quot;$&quot;\ * &quot;-&quot;??_);_(@_)"/>
    <numFmt numFmtId="166" formatCode="_ &quot;$&quot;\ * #,##0.00_ ;_ &quot;$&quot;\ * \-#,##0.00_ ;_ &quot;$&quot;\ * &quot;-&quot;??_ ;_ @_ "/>
    <numFmt numFmtId="167" formatCode="&quot;$&quot;\ #,##0"/>
    <numFmt numFmtId="168" formatCode="0.0%"/>
    <numFmt numFmtId="169" formatCode="#,##0.0_);\(#,##0.0\)"/>
    <numFmt numFmtId="170" formatCode="#,##0.000_);\(#,##0.000\)"/>
    <numFmt numFmtId="171" formatCode="_ &quot;$&quot;\ * #,##0_ ;_ &quot;$&quot;\ * \-#,##0_ ;_ &quot;$&quot;\ * &quot;-&quot;??_ ;_ @_ "/>
    <numFmt numFmtId="172" formatCode="_ * #,##0.00_ ;_ * \-#,##0.00_ ;_ * &quot;-&quot;??_ ;_ @_ "/>
    <numFmt numFmtId="173" formatCode="_-* #,##0_-;\-* #,##0_-;_-* &quot;-&quot;??_-;_-@_-"/>
    <numFmt numFmtId="177" formatCode="_-&quot;$&quot;* #,##0_-;\-&quot;$&quot;* #,##0_-;_-&quot;$&quot;* &quot;-&quot;??_-;_-@_-"/>
  </numFmts>
  <fonts count="10" x14ac:knownFonts="1">
    <font>
      <sz val="11"/>
      <color theme="1"/>
      <name val="Calibri"/>
      <family val="2"/>
      <scheme val="minor"/>
    </font>
    <font>
      <sz val="10"/>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1"/>
      <name val="Arial"/>
      <family val="2"/>
    </font>
    <font>
      <b/>
      <sz val="11"/>
      <name val="Arial"/>
      <family val="2"/>
    </font>
    <font>
      <b/>
      <u/>
      <sz val="11"/>
      <name val="Arial"/>
      <family val="2"/>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5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s>
  <cellStyleXfs count="11">
    <xf numFmtId="0" fontId="0"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72" fontId="1"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xf numFmtId="0" fontId="1" fillId="0" borderId="0"/>
    <xf numFmtId="172" fontId="1" fillId="0" borderId="0" applyFont="0" applyFill="0" applyBorder="0" applyAlignment="0" applyProtection="0"/>
  </cellStyleXfs>
  <cellXfs count="460">
    <xf numFmtId="0" fontId="0" fillId="0" borderId="0" xfId="0"/>
    <xf numFmtId="0" fontId="6" fillId="0" borderId="0" xfId="9" applyFont="1"/>
    <xf numFmtId="0" fontId="6" fillId="0" borderId="0" xfId="9" applyFont="1" applyAlignment="1">
      <alignment horizontal="center"/>
    </xf>
    <xf numFmtId="2" fontId="6" fillId="0" borderId="0" xfId="9" applyNumberFormat="1" applyFont="1"/>
    <xf numFmtId="166" fontId="6" fillId="0" borderId="0" xfId="3" applyFont="1" applyBorder="1"/>
    <xf numFmtId="164" fontId="6" fillId="0" borderId="0" xfId="9" applyNumberFormat="1" applyFont="1"/>
    <xf numFmtId="0" fontId="6" fillId="0" borderId="0" xfId="9" applyFont="1" applyAlignment="1">
      <alignment wrapText="1"/>
    </xf>
    <xf numFmtId="166" fontId="6" fillId="0" borderId="0" xfId="3" applyFont="1" applyBorder="1" applyAlignment="1">
      <alignment wrapText="1"/>
    </xf>
    <xf numFmtId="164" fontId="6" fillId="0" borderId="0" xfId="9" applyNumberFormat="1" applyFont="1" applyAlignment="1">
      <alignment wrapText="1"/>
    </xf>
    <xf numFmtId="0" fontId="7" fillId="2" borderId="1" xfId="9" applyFont="1" applyFill="1" applyBorder="1" applyAlignment="1">
      <alignment horizontal="center" vertical="center"/>
    </xf>
    <xf numFmtId="1" fontId="7" fillId="2" borderId="1" xfId="9" applyNumberFormat="1" applyFont="1" applyFill="1" applyBorder="1" applyAlignment="1">
      <alignment horizontal="center" vertical="center" wrapText="1"/>
    </xf>
    <xf numFmtId="173" fontId="7" fillId="2" borderId="1" xfId="10" applyNumberFormat="1" applyFont="1" applyFill="1" applyBorder="1" applyAlignment="1" applyProtection="1">
      <alignment vertical="center"/>
    </xf>
    <xf numFmtId="2" fontId="6" fillId="2" borderId="1" xfId="9" applyNumberFormat="1" applyFont="1" applyFill="1" applyBorder="1" applyAlignment="1">
      <alignment vertical="center"/>
    </xf>
    <xf numFmtId="2" fontId="6" fillId="2" borderId="1" xfId="9" applyNumberFormat="1" applyFont="1" applyFill="1" applyBorder="1" applyAlignment="1">
      <alignment horizontal="right" vertical="center"/>
    </xf>
    <xf numFmtId="173" fontId="6" fillId="2" borderId="1" xfId="10" applyNumberFormat="1" applyFont="1" applyFill="1" applyBorder="1" applyAlignment="1" applyProtection="1">
      <alignment vertical="center"/>
    </xf>
    <xf numFmtId="0" fontId="7" fillId="2" borderId="39" xfId="9" applyFont="1" applyFill="1" applyBorder="1" applyAlignment="1">
      <alignment horizontal="center" vertical="center"/>
    </xf>
    <xf numFmtId="173" fontId="6" fillId="2" borderId="39" xfId="10" applyNumberFormat="1" applyFont="1" applyFill="1" applyBorder="1" applyAlignment="1" applyProtection="1">
      <alignment vertical="center"/>
    </xf>
    <xf numFmtId="0" fontId="6" fillId="0" borderId="55" xfId="9" applyFont="1" applyBorder="1"/>
    <xf numFmtId="0" fontId="6" fillId="0" borderId="41" xfId="9" applyFont="1" applyBorder="1" applyAlignment="1">
      <alignment horizontal="center"/>
    </xf>
    <xf numFmtId="0" fontId="6" fillId="0" borderId="41" xfId="9" applyFont="1" applyBorder="1"/>
    <xf numFmtId="0" fontId="6" fillId="0" borderId="57" xfId="9" applyFont="1" applyBorder="1"/>
    <xf numFmtId="9" fontId="6" fillId="0" borderId="0" xfId="9" applyNumberFormat="1" applyFont="1" applyAlignment="1">
      <alignment horizontal="center"/>
    </xf>
    <xf numFmtId="0" fontId="7" fillId="0" borderId="1" xfId="9" applyFont="1" applyBorder="1" applyAlignment="1">
      <alignment horizontal="center"/>
    </xf>
    <xf numFmtId="0" fontId="7" fillId="0" borderId="1" xfId="9" applyFont="1" applyBorder="1" applyAlignment="1">
      <alignment horizontal="center" vertical="center"/>
    </xf>
    <xf numFmtId="9" fontId="7" fillId="0" borderId="1" xfId="9" applyNumberFormat="1" applyFont="1" applyBorder="1" applyAlignment="1">
      <alignment horizontal="center" vertical="center"/>
    </xf>
    <xf numFmtId="0" fontId="6" fillId="0" borderId="1" xfId="9" applyFont="1" applyBorder="1"/>
    <xf numFmtId="0" fontId="6" fillId="0" borderId="1" xfId="9" applyFont="1" applyBorder="1" applyAlignment="1">
      <alignment wrapText="1"/>
    </xf>
    <xf numFmtId="0" fontId="6" fillId="0" borderId="1" xfId="9" applyFont="1" applyBorder="1" applyAlignment="1">
      <alignment horizontal="center"/>
    </xf>
    <xf numFmtId="173" fontId="6" fillId="0" borderId="0" xfId="9" applyNumberFormat="1" applyFont="1"/>
    <xf numFmtId="0" fontId="6" fillId="2" borderId="1" xfId="9" applyFont="1" applyFill="1" applyBorder="1" applyAlignment="1">
      <alignment wrapText="1"/>
    </xf>
    <xf numFmtId="0" fontId="6" fillId="2" borderId="1" xfId="9" applyFont="1" applyFill="1" applyBorder="1"/>
    <xf numFmtId="0" fontId="6" fillId="5" borderId="0" xfId="9" applyFont="1" applyFill="1"/>
    <xf numFmtId="0" fontId="6" fillId="5" borderId="1" xfId="9" applyFont="1" applyFill="1" applyBorder="1" applyAlignment="1">
      <alignment horizontal="center"/>
    </xf>
    <xf numFmtId="0" fontId="6" fillId="0" borderId="0" xfId="1" applyFont="1"/>
    <xf numFmtId="0" fontId="7" fillId="0" borderId="1" xfId="1" applyFont="1" applyBorder="1" applyAlignment="1"/>
    <xf numFmtId="0" fontId="6" fillId="0" borderId="0" xfId="1" applyFont="1" applyBorder="1"/>
    <xf numFmtId="10" fontId="6" fillId="0" borderId="1" xfId="2" applyNumberFormat="1" applyFont="1" applyBorder="1"/>
    <xf numFmtId="0" fontId="6" fillId="0" borderId="8" xfId="1" applyFont="1" applyBorder="1"/>
    <xf numFmtId="0" fontId="6" fillId="0" borderId="1" xfId="1" applyFont="1" applyFill="1" applyBorder="1" applyAlignment="1">
      <alignment horizontal="center" vertical="center"/>
    </xf>
    <xf numFmtId="167" fontId="6" fillId="0" borderId="1" xfId="1" applyNumberFormat="1" applyFont="1" applyFill="1" applyBorder="1" applyAlignment="1">
      <alignment horizontal="center" vertical="center" wrapText="1"/>
    </xf>
    <xf numFmtId="2" fontId="6" fillId="0" borderId="0" xfId="1" applyNumberFormat="1" applyFont="1" applyBorder="1"/>
    <xf numFmtId="164" fontId="6" fillId="0" borderId="0" xfId="1" applyNumberFormat="1" applyFont="1" applyBorder="1"/>
    <xf numFmtId="3" fontId="6" fillId="2" borderId="1" xfId="1" applyNumberFormat="1" applyFont="1" applyFill="1" applyBorder="1" applyAlignment="1">
      <alignment horizontal="center" vertical="center"/>
    </xf>
    <xf numFmtId="167" fontId="6" fillId="2" borderId="1" xfId="1" applyNumberFormat="1" applyFont="1" applyFill="1" applyBorder="1" applyAlignment="1">
      <alignment horizontal="center" vertical="center" wrapText="1"/>
    </xf>
    <xf numFmtId="0" fontId="7" fillId="0" borderId="13" xfId="1" applyFont="1" applyBorder="1" applyAlignment="1">
      <alignment vertical="center"/>
    </xf>
    <xf numFmtId="0" fontId="6" fillId="2" borderId="1" xfId="1" applyFont="1" applyFill="1" applyBorder="1" applyAlignment="1">
      <alignment horizontal="center" vertical="center"/>
    </xf>
    <xf numFmtId="171" fontId="6" fillId="2" borderId="1" xfId="3" applyNumberFormat="1" applyFont="1" applyFill="1" applyBorder="1" applyAlignment="1">
      <alignment horizontal="center" vertical="center"/>
    </xf>
    <xf numFmtId="0" fontId="6" fillId="0" borderId="0" xfId="1" applyFont="1" applyBorder="1" applyAlignment="1">
      <alignment wrapText="1"/>
    </xf>
    <xf numFmtId="2" fontId="6" fillId="0" borderId="1" xfId="1" applyNumberFormat="1" applyFont="1" applyBorder="1" applyAlignment="1" applyProtection="1">
      <alignment vertical="center"/>
    </xf>
    <xf numFmtId="166" fontId="6" fillId="0" borderId="0" xfId="1" applyNumberFormat="1" applyFont="1" applyBorder="1"/>
    <xf numFmtId="0" fontId="7" fillId="0" borderId="1" xfId="1" applyFont="1" applyBorder="1" applyAlignment="1">
      <alignment horizontal="left" vertical="center"/>
    </xf>
    <xf numFmtId="1" fontId="6" fillId="0" borderId="0" xfId="1" applyNumberFormat="1" applyFont="1"/>
    <xf numFmtId="177" fontId="6" fillId="0" borderId="0" xfId="6" applyNumberFormat="1" applyFont="1"/>
    <xf numFmtId="2" fontId="7" fillId="0" borderId="1" xfId="1" applyNumberFormat="1" applyFont="1" applyBorder="1" applyAlignment="1" applyProtection="1">
      <alignment horizontal="center" vertical="center"/>
    </xf>
    <xf numFmtId="0" fontId="6" fillId="0" borderId="0" xfId="1" applyFont="1" applyBorder="1" applyAlignment="1">
      <alignment horizont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6" fillId="0" borderId="9" xfId="9" applyFont="1" applyBorder="1" applyAlignment="1">
      <alignment horizontal="center"/>
    </xf>
    <xf numFmtId="0" fontId="7" fillId="3" borderId="18" xfId="9" applyFont="1" applyFill="1" applyBorder="1" applyAlignment="1">
      <alignment horizontal="center" vertical="center" wrapText="1"/>
    </xf>
    <xf numFmtId="0" fontId="7" fillId="3" borderId="3" xfId="9" applyFont="1" applyFill="1" applyBorder="1" applyAlignment="1">
      <alignment horizontal="center" vertical="center" wrapText="1"/>
    </xf>
    <xf numFmtId="177" fontId="6" fillId="0" borderId="0" xfId="1" applyNumberFormat="1" applyFont="1"/>
    <xf numFmtId="177" fontId="6" fillId="0" borderId="0" xfId="6" applyNumberFormat="1" applyFont="1" applyAlignment="1">
      <alignment horizontal="center"/>
    </xf>
    <xf numFmtId="177" fontId="6" fillId="0" borderId="0" xfId="9" applyNumberFormat="1" applyFont="1" applyAlignment="1">
      <alignment horizontal="center"/>
    </xf>
    <xf numFmtId="177" fontId="6" fillId="0" borderId="0" xfId="9" applyNumberFormat="1" applyFont="1"/>
    <xf numFmtId="168" fontId="7" fillId="0" borderId="1" xfId="1" applyNumberFormat="1" applyFont="1" applyBorder="1" applyAlignment="1" applyProtection="1">
      <alignment horizontal="left" vertical="top"/>
    </xf>
    <xf numFmtId="0" fontId="7" fillId="0" borderId="1" xfId="1" applyFont="1" applyBorder="1" applyAlignment="1">
      <alignment horizontal="center" vertical="center"/>
    </xf>
    <xf numFmtId="0" fontId="7" fillId="0" borderId="7" xfId="1" applyFont="1" applyBorder="1" applyAlignment="1">
      <alignment horizontal="left" vertical="top" wrapText="1"/>
    </xf>
    <xf numFmtId="0" fontId="7" fillId="0" borderId="6" xfId="1" applyFont="1" applyBorder="1" applyAlignment="1">
      <alignment horizontal="left" vertical="top" wrapText="1"/>
    </xf>
    <xf numFmtId="0" fontId="7" fillId="0" borderId="5" xfId="1" applyFont="1" applyBorder="1" applyAlignment="1">
      <alignment horizontal="left" vertical="top" wrapText="1"/>
    </xf>
    <xf numFmtId="0" fontId="7" fillId="0" borderId="4" xfId="1" applyFont="1" applyBorder="1" applyAlignment="1">
      <alignment horizontal="left" vertical="top" wrapText="1"/>
    </xf>
    <xf numFmtId="0" fontId="7" fillId="0" borderId="3" xfId="1" applyFont="1" applyBorder="1" applyAlignment="1">
      <alignment horizontal="left" vertical="top" wrapText="1"/>
    </xf>
    <xf numFmtId="0" fontId="7" fillId="0" borderId="2" xfId="1" applyFont="1" applyBorder="1" applyAlignment="1">
      <alignment horizontal="left" vertical="top" wrapText="1"/>
    </xf>
    <xf numFmtId="0" fontId="7" fillId="0" borderId="1" xfId="1" applyFont="1" applyBorder="1" applyAlignment="1">
      <alignment horizontal="center" vertical="center" wrapText="1"/>
    </xf>
    <xf numFmtId="0" fontId="7" fillId="0" borderId="1" xfId="1" applyFont="1" applyFill="1" applyBorder="1" applyAlignment="1">
      <alignment horizontal="left" vertical="top" wrapText="1"/>
    </xf>
    <xf numFmtId="0" fontId="7" fillId="0" borderId="1" xfId="1" applyFont="1" applyFill="1" applyBorder="1" applyAlignment="1">
      <alignment horizontal="left" vertical="top"/>
    </xf>
    <xf numFmtId="0" fontId="7" fillId="0" borderId="13" xfId="1" applyFont="1" applyBorder="1" applyAlignment="1">
      <alignment horizontal="left" vertical="top"/>
    </xf>
    <xf numFmtId="0" fontId="7" fillId="0" borderId="11" xfId="1" applyFont="1" applyBorder="1" applyAlignment="1">
      <alignment horizontal="left" vertical="top"/>
    </xf>
    <xf numFmtId="2" fontId="6" fillId="0" borderId="13" xfId="1" applyNumberFormat="1" applyFont="1" applyBorder="1" applyAlignment="1" applyProtection="1">
      <alignment horizontal="left" vertical="center" wrapText="1"/>
    </xf>
    <xf numFmtId="2" fontId="6" fillId="0" borderId="12" xfId="1" applyNumberFormat="1" applyFont="1" applyBorder="1" applyAlignment="1" applyProtection="1">
      <alignment horizontal="left" vertical="center" wrapText="1"/>
    </xf>
    <xf numFmtId="2" fontId="6" fillId="0" borderId="11" xfId="1" applyNumberFormat="1" applyFont="1" applyBorder="1" applyAlignment="1" applyProtection="1">
      <alignment horizontal="left" vertical="center" wrapText="1"/>
    </xf>
    <xf numFmtId="0" fontId="7" fillId="0" borderId="13" xfId="1" applyFont="1" applyBorder="1" applyAlignment="1">
      <alignment horizontal="left" vertical="center"/>
    </xf>
    <xf numFmtId="0" fontId="7" fillId="0" borderId="11" xfId="1" applyFont="1" applyBorder="1" applyAlignment="1">
      <alignment horizontal="left" vertical="center"/>
    </xf>
    <xf numFmtId="2" fontId="7" fillId="0" borderId="1" xfId="1" applyNumberFormat="1" applyFont="1" applyBorder="1" applyAlignment="1" applyProtection="1">
      <alignment horizontal="center" vertical="center"/>
    </xf>
    <xf numFmtId="0" fontId="7" fillId="0" borderId="13" xfId="1" applyFont="1" applyBorder="1" applyAlignment="1">
      <alignment horizontal="left" vertical="center" wrapText="1"/>
    </xf>
    <xf numFmtId="0" fontId="7"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11" xfId="1" applyFont="1" applyBorder="1" applyAlignment="1">
      <alignment horizontal="left" vertical="center" wrapText="1"/>
    </xf>
    <xf numFmtId="10" fontId="6" fillId="0" borderId="13" xfId="2" applyNumberFormat="1" applyFont="1" applyBorder="1" applyAlignment="1">
      <alignment horizontal="center"/>
    </xf>
    <xf numFmtId="10" fontId="6" fillId="0" borderId="12" xfId="2" applyNumberFormat="1" applyFont="1" applyBorder="1" applyAlignment="1">
      <alignment horizontal="center"/>
    </xf>
    <xf numFmtId="10" fontId="6" fillId="0" borderId="11" xfId="2" applyNumberFormat="1" applyFont="1" applyBorder="1" applyAlignment="1">
      <alignment horizontal="center"/>
    </xf>
    <xf numFmtId="0" fontId="6" fillId="0" borderId="0" xfId="1" applyFont="1" applyBorder="1" applyAlignment="1">
      <alignment horizontal="center"/>
    </xf>
    <xf numFmtId="0" fontId="7" fillId="0" borderId="13" xfId="1" applyFont="1" applyBorder="1" applyAlignment="1">
      <alignment horizontal="left"/>
    </xf>
    <xf numFmtId="0" fontId="7" fillId="0" borderId="12" xfId="1" applyFont="1" applyBorder="1" applyAlignment="1">
      <alignment horizontal="left"/>
    </xf>
    <xf numFmtId="0" fontId="7" fillId="0" borderId="11" xfId="1" applyFont="1" applyBorder="1" applyAlignment="1">
      <alignment horizontal="left"/>
    </xf>
    <xf numFmtId="0" fontId="7" fillId="0" borderId="6" xfId="1" applyFont="1" applyBorder="1" applyAlignment="1">
      <alignment horizontal="left"/>
    </xf>
    <xf numFmtId="0" fontId="7" fillId="0" borderId="9" xfId="1" applyFont="1" applyBorder="1" applyAlignment="1">
      <alignment horizontal="left" vertical="top" wrapText="1"/>
    </xf>
    <xf numFmtId="0" fontId="7" fillId="0" borderId="0" xfId="1" applyFont="1" applyBorder="1" applyAlignment="1">
      <alignment horizontal="left" vertical="top" wrapText="1"/>
    </xf>
    <xf numFmtId="0" fontId="7" fillId="0" borderId="8" xfId="1" applyFont="1" applyBorder="1" applyAlignment="1">
      <alignment horizontal="left" vertical="top" wrapText="1"/>
    </xf>
    <xf numFmtId="2" fontId="7" fillId="0" borderId="13" xfId="1" applyNumberFormat="1" applyFont="1" applyBorder="1" applyAlignment="1" applyProtection="1">
      <alignment horizontal="center" vertical="center" wrapText="1"/>
    </xf>
    <xf numFmtId="2" fontId="7" fillId="0" borderId="12" xfId="1" applyNumberFormat="1" applyFont="1" applyBorder="1" applyAlignment="1" applyProtection="1">
      <alignment horizontal="center" vertical="center" wrapText="1"/>
    </xf>
    <xf numFmtId="2" fontId="7" fillId="0" borderId="11" xfId="1" applyNumberFormat="1" applyFont="1" applyBorder="1" applyAlignment="1" applyProtection="1">
      <alignment horizontal="center" vertical="center" wrapText="1"/>
    </xf>
    <xf numFmtId="0" fontId="7" fillId="0" borderId="13" xfId="1" applyFont="1" applyBorder="1" applyAlignment="1">
      <alignment horizontal="left" vertical="top" wrapText="1"/>
    </xf>
    <xf numFmtId="0" fontId="7" fillId="0" borderId="11" xfId="1" applyFont="1" applyBorder="1" applyAlignment="1">
      <alignment horizontal="left" vertical="top" wrapText="1"/>
    </xf>
    <xf numFmtId="2" fontId="6" fillId="0" borderId="13" xfId="1" applyNumberFormat="1" applyFont="1" applyBorder="1" applyAlignment="1" applyProtection="1">
      <alignment horizontal="center" vertical="center" wrapText="1"/>
    </xf>
    <xf numFmtId="2" fontId="6" fillId="0" borderId="12" xfId="1" applyNumberFormat="1" applyFont="1" applyBorder="1" applyAlignment="1" applyProtection="1">
      <alignment horizontal="center" vertical="center" wrapText="1"/>
    </xf>
    <xf numFmtId="2" fontId="6" fillId="0" borderId="11" xfId="1" applyNumberFormat="1" applyFont="1" applyBorder="1" applyAlignment="1" applyProtection="1">
      <alignment horizontal="center" vertical="center" wrapText="1"/>
    </xf>
    <xf numFmtId="0" fontId="6" fillId="0" borderId="1" xfId="1" applyFont="1" applyBorder="1" applyAlignment="1">
      <alignment horizont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7" xfId="1" applyFont="1" applyBorder="1" applyAlignment="1">
      <alignment horizontal="center"/>
    </xf>
    <xf numFmtId="0" fontId="6" fillId="0" borderId="5" xfId="1" applyFont="1" applyBorder="1" applyAlignment="1">
      <alignment horizontal="center"/>
    </xf>
    <xf numFmtId="0" fontId="6" fillId="0" borderId="9" xfId="1" applyFont="1" applyBorder="1" applyAlignment="1">
      <alignment horizontal="center"/>
    </xf>
    <xf numFmtId="0" fontId="6" fillId="0" borderId="8" xfId="1" applyFont="1" applyBorder="1" applyAlignment="1">
      <alignment horizontal="center"/>
    </xf>
    <xf numFmtId="0" fontId="6" fillId="0" borderId="4" xfId="1" applyFont="1" applyBorder="1" applyAlignment="1">
      <alignment horizontal="center"/>
    </xf>
    <xf numFmtId="0" fontId="6" fillId="0" borderId="2" xfId="1" applyFont="1" applyBorder="1" applyAlignment="1">
      <alignment horizontal="center"/>
    </xf>
    <xf numFmtId="14" fontId="6" fillId="0" borderId="1" xfId="9" applyNumberFormat="1" applyFont="1" applyBorder="1" applyAlignment="1">
      <alignment horizontal="center" vertical="center"/>
    </xf>
    <xf numFmtId="0" fontId="7" fillId="0" borderId="0" xfId="9" applyFont="1" applyBorder="1" applyAlignment="1">
      <alignment horizontal="center" vertical="center"/>
    </xf>
    <xf numFmtId="14" fontId="6" fillId="0" borderId="10" xfId="9" applyNumberFormat="1" applyFont="1" applyBorder="1" applyAlignment="1">
      <alignment horizontal="center" vertical="center"/>
    </xf>
    <xf numFmtId="0" fontId="8" fillId="3" borderId="46" xfId="9" applyFont="1" applyFill="1" applyBorder="1" applyAlignment="1">
      <alignment horizontal="center" vertical="center" wrapText="1"/>
    </xf>
    <xf numFmtId="0" fontId="8" fillId="3" borderId="15" xfId="9" applyFont="1" applyFill="1" applyBorder="1" applyAlignment="1">
      <alignment horizontal="center" vertical="center" wrapText="1"/>
    </xf>
    <xf numFmtId="0" fontId="7" fillId="3" borderId="46" xfId="9" applyFont="1" applyFill="1" applyBorder="1" applyAlignment="1">
      <alignment horizontal="center" vertical="center" wrapText="1"/>
    </xf>
    <xf numFmtId="0" fontId="7" fillId="3" borderId="15" xfId="9" applyFont="1" applyFill="1" applyBorder="1" applyAlignment="1">
      <alignment horizontal="center" vertical="center" wrapText="1"/>
    </xf>
    <xf numFmtId="0" fontId="7" fillId="3" borderId="17" xfId="9" applyFont="1" applyFill="1" applyBorder="1" applyAlignment="1">
      <alignment horizontal="center" vertical="center" wrapText="1"/>
    </xf>
    <xf numFmtId="0" fontId="7" fillId="3" borderId="18" xfId="9" applyFont="1" applyFill="1" applyBorder="1" applyAlignment="1">
      <alignment horizontal="center" vertical="center" wrapText="1"/>
    </xf>
    <xf numFmtId="0" fontId="7" fillId="3" borderId="23" xfId="9" applyFont="1" applyFill="1" applyBorder="1" applyAlignment="1">
      <alignment horizontal="center" vertical="center" wrapText="1"/>
    </xf>
    <xf numFmtId="0" fontId="7" fillId="3" borderId="4" xfId="9" applyFont="1" applyFill="1" applyBorder="1" applyAlignment="1">
      <alignment horizontal="center" vertical="center" wrapText="1"/>
    </xf>
    <xf numFmtId="0" fontId="7" fillId="3" borderId="3" xfId="9" applyFont="1" applyFill="1" applyBorder="1" applyAlignment="1">
      <alignment horizontal="center" vertical="center" wrapText="1"/>
    </xf>
    <xf numFmtId="0" fontId="7" fillId="3" borderId="27" xfId="9" applyFont="1" applyFill="1" applyBorder="1" applyAlignment="1">
      <alignment horizontal="center" vertical="center" wrapText="1"/>
    </xf>
    <xf numFmtId="0" fontId="7" fillId="4" borderId="19" xfId="9" applyFont="1" applyFill="1" applyBorder="1" applyAlignment="1">
      <alignment horizontal="center" vertical="center" wrapText="1"/>
    </xf>
    <xf numFmtId="0" fontId="7" fillId="4" borderId="8" xfId="9" applyFont="1" applyFill="1" applyBorder="1" applyAlignment="1">
      <alignment horizontal="center" vertical="center" wrapText="1"/>
    </xf>
    <xf numFmtId="0" fontId="7" fillId="4" borderId="2" xfId="9" applyFont="1" applyFill="1" applyBorder="1" applyAlignment="1">
      <alignment horizontal="center" vertical="center" wrapText="1"/>
    </xf>
    <xf numFmtId="0" fontId="6" fillId="0" borderId="12" xfId="9" applyFont="1" applyBorder="1" applyAlignment="1">
      <alignment horizontal="center" vertical="center"/>
    </xf>
    <xf numFmtId="0" fontId="6" fillId="0" borderId="11" xfId="9" applyFont="1" applyBorder="1" applyAlignment="1">
      <alignment horizontal="center" vertical="center"/>
    </xf>
    <xf numFmtId="0" fontId="6" fillId="0" borderId="13" xfId="9" applyFont="1" applyBorder="1" applyAlignment="1">
      <alignment horizontal="center" vertical="center" wrapText="1"/>
    </xf>
    <xf numFmtId="0" fontId="6" fillId="0" borderId="12" xfId="9" applyFont="1" applyBorder="1" applyAlignment="1">
      <alignment horizontal="center" vertical="center" wrapText="1"/>
    </xf>
    <xf numFmtId="0" fontId="6" fillId="0" borderId="11" xfId="9" applyFont="1" applyBorder="1" applyAlignment="1">
      <alignment horizontal="center" vertical="center" wrapText="1"/>
    </xf>
    <xf numFmtId="0" fontId="6" fillId="2" borderId="13" xfId="9" applyFont="1" applyFill="1" applyBorder="1" applyAlignment="1">
      <alignment horizontal="center" vertical="center" wrapText="1"/>
    </xf>
    <xf numFmtId="0" fontId="6" fillId="2" borderId="12" xfId="9" applyFont="1" applyFill="1" applyBorder="1" applyAlignment="1">
      <alignment horizontal="center" vertical="center" wrapText="1"/>
    </xf>
    <xf numFmtId="0" fontId="6" fillId="2" borderId="11" xfId="9" applyFont="1" applyFill="1" applyBorder="1" applyAlignment="1">
      <alignment horizontal="center" vertical="center" wrapText="1"/>
    </xf>
    <xf numFmtId="1" fontId="6" fillId="2" borderId="7" xfId="9" applyNumberFormat="1" applyFont="1" applyFill="1" applyBorder="1" applyAlignment="1">
      <alignment horizontal="center" vertical="center"/>
    </xf>
    <xf numFmtId="1" fontId="6" fillId="2" borderId="6" xfId="9" applyNumberFormat="1" applyFont="1" applyFill="1" applyBorder="1" applyAlignment="1">
      <alignment horizontal="center" vertical="center"/>
    </xf>
    <xf numFmtId="1" fontId="6" fillId="2" borderId="5" xfId="9" applyNumberFormat="1" applyFont="1" applyFill="1" applyBorder="1" applyAlignment="1">
      <alignment horizontal="center" vertical="center"/>
    </xf>
    <xf numFmtId="1" fontId="6" fillId="2" borderId="4" xfId="9" applyNumberFormat="1" applyFont="1" applyFill="1" applyBorder="1" applyAlignment="1">
      <alignment horizontal="center" vertical="center"/>
    </xf>
    <xf numFmtId="1" fontId="6" fillId="2" borderId="3" xfId="9" applyNumberFormat="1" applyFont="1" applyFill="1" applyBorder="1" applyAlignment="1">
      <alignment horizontal="center" vertical="center"/>
    </xf>
    <xf numFmtId="1" fontId="6" fillId="2" borderId="2" xfId="9" applyNumberFormat="1" applyFont="1" applyFill="1" applyBorder="1" applyAlignment="1">
      <alignment horizontal="center" vertical="center"/>
    </xf>
    <xf numFmtId="0" fontId="6" fillId="0" borderId="28" xfId="9" applyFont="1" applyBorder="1" applyAlignment="1">
      <alignment horizontal="center"/>
    </xf>
    <xf numFmtId="0" fontId="6" fillId="0" borderId="0" xfId="9" applyFont="1" applyBorder="1" applyAlignment="1">
      <alignment horizontal="center"/>
    </xf>
    <xf numFmtId="0" fontId="6" fillId="0" borderId="25" xfId="9" applyFont="1" applyBorder="1" applyAlignment="1">
      <alignment horizontal="center"/>
    </xf>
    <xf numFmtId="0" fontId="6" fillId="0" borderId="13" xfId="9" applyFont="1" applyBorder="1" applyAlignment="1">
      <alignment horizontal="center" vertical="center"/>
    </xf>
    <xf numFmtId="0" fontId="6" fillId="0" borderId="16" xfId="9" applyFont="1" applyBorder="1" applyAlignment="1">
      <alignment horizontal="center"/>
    </xf>
    <xf numFmtId="0" fontId="6" fillId="0" borderId="24" xfId="9" applyFont="1" applyBorder="1" applyAlignment="1">
      <alignment horizontal="center"/>
    </xf>
    <xf numFmtId="0" fontId="6" fillId="0" borderId="26" xfId="9" applyFont="1" applyBorder="1" applyAlignment="1">
      <alignment horizontal="center"/>
    </xf>
    <xf numFmtId="0" fontId="6" fillId="0" borderId="17" xfId="9" applyFont="1" applyBorder="1" applyAlignment="1">
      <alignment horizontal="center" vertical="center"/>
    </xf>
    <xf numFmtId="0" fontId="6" fillId="0" borderId="18" xfId="9" applyFont="1" applyBorder="1" applyAlignment="1">
      <alignment horizontal="center" vertical="center"/>
    </xf>
    <xf numFmtId="0" fontId="6" fillId="0" borderId="19" xfId="9" applyFont="1" applyBorder="1" applyAlignment="1">
      <alignment horizontal="center"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6" fillId="0" borderId="2" xfId="9" applyFont="1" applyBorder="1" applyAlignment="1">
      <alignment horizontal="center" vertical="center"/>
    </xf>
    <xf numFmtId="0" fontId="7" fillId="0" borderId="20" xfId="9" applyFont="1" applyBorder="1" applyAlignment="1">
      <alignment horizontal="left"/>
    </xf>
    <xf numFmtId="0" fontId="7" fillId="0" borderId="21" xfId="9" applyFont="1" applyBorder="1" applyAlignment="1">
      <alignment horizontal="left"/>
    </xf>
    <xf numFmtId="0" fontId="7" fillId="0" borderId="22" xfId="9" applyFont="1" applyBorder="1" applyAlignment="1">
      <alignment horizontal="left"/>
    </xf>
    <xf numFmtId="0" fontId="6" fillId="0" borderId="17" xfId="9" applyFont="1" applyBorder="1" applyAlignment="1">
      <alignment horizontal="center"/>
    </xf>
    <xf numFmtId="0" fontId="6" fillId="0" borderId="23" xfId="9" applyFont="1" applyBorder="1" applyAlignment="1">
      <alignment horizontal="center"/>
    </xf>
    <xf numFmtId="0" fontId="6" fillId="0" borderId="9" xfId="9" applyFont="1" applyBorder="1" applyAlignment="1">
      <alignment horizontal="center"/>
    </xf>
    <xf numFmtId="0" fontId="6" fillId="0" borderId="4" xfId="9" applyFont="1" applyBorder="1" applyAlignment="1">
      <alignment horizontal="center"/>
    </xf>
    <xf numFmtId="0" fontId="6" fillId="0" borderId="27" xfId="9" applyFont="1" applyBorder="1" applyAlignment="1">
      <alignment horizontal="center"/>
    </xf>
    <xf numFmtId="0" fontId="7" fillId="0" borderId="13" xfId="9" applyFont="1" applyBorder="1" applyAlignment="1">
      <alignment horizontal="left"/>
    </xf>
    <xf numFmtId="0" fontId="7" fillId="0" borderId="12" xfId="9" applyFont="1" applyBorder="1" applyAlignment="1">
      <alignment horizontal="left"/>
    </xf>
    <xf numFmtId="0" fontId="7" fillId="0" borderId="11" xfId="9" applyFont="1" applyBorder="1" applyAlignment="1">
      <alignment horizontal="left"/>
    </xf>
    <xf numFmtId="0" fontId="6" fillId="0" borderId="7" xfId="9" applyFont="1" applyBorder="1" applyAlignment="1">
      <alignment horizontal="center" vertical="center"/>
    </xf>
    <xf numFmtId="0" fontId="6" fillId="0" borderId="6" xfId="9" applyFont="1" applyBorder="1" applyAlignment="1">
      <alignment horizontal="center" vertical="center"/>
    </xf>
    <xf numFmtId="0" fontId="6" fillId="0" borderId="5" xfId="9" applyFont="1" applyBorder="1" applyAlignment="1">
      <alignment horizontal="center" vertical="center"/>
    </xf>
    <xf numFmtId="0" fontId="6" fillId="0" borderId="1" xfId="1" applyFont="1" applyBorder="1" applyAlignment="1">
      <alignment horizontal="left" vertical="center" wrapText="1"/>
    </xf>
    <xf numFmtId="10" fontId="6" fillId="0" borderId="0" xfId="2" applyNumberFormat="1" applyFont="1"/>
    <xf numFmtId="0" fontId="7" fillId="0" borderId="0" xfId="9" applyFont="1"/>
    <xf numFmtId="0" fontId="7" fillId="0" borderId="29" xfId="9" applyFont="1" applyBorder="1" applyAlignment="1">
      <alignment horizontal="left"/>
    </xf>
    <xf numFmtId="0" fontId="7" fillId="0" borderId="30" xfId="9" applyFont="1" applyBorder="1" applyAlignment="1">
      <alignment horizontal="left"/>
    </xf>
    <xf numFmtId="0" fontId="7" fillId="0" borderId="31" xfId="9" applyFont="1" applyBorder="1"/>
    <xf numFmtId="0" fontId="7" fillId="0" borderId="7" xfId="9" applyFont="1" applyBorder="1" applyAlignment="1">
      <alignment horizontal="left"/>
    </xf>
    <xf numFmtId="0" fontId="7" fillId="0" borderId="6" xfId="9" applyFont="1" applyBorder="1" applyAlignment="1">
      <alignment horizontal="left"/>
    </xf>
    <xf numFmtId="0" fontId="7" fillId="0" borderId="32" xfId="9" applyFont="1" applyBorder="1" applyAlignment="1">
      <alignment horizontal="left"/>
    </xf>
    <xf numFmtId="0" fontId="7" fillId="0" borderId="26" xfId="9" applyFont="1" applyBorder="1" applyAlignment="1">
      <alignment vertical="center"/>
    </xf>
    <xf numFmtId="0" fontId="7" fillId="0" borderId="7" xfId="9" applyFont="1" applyBorder="1" applyAlignment="1">
      <alignment horizontal="center" vertical="top" wrapText="1"/>
    </xf>
    <xf numFmtId="0" fontId="7" fillId="0" borderId="6" xfId="9" applyFont="1" applyBorder="1" applyAlignment="1">
      <alignment horizontal="center" vertical="top" wrapText="1"/>
    </xf>
    <xf numFmtId="0" fontId="7" fillId="0" borderId="5" xfId="9" applyFont="1" applyBorder="1" applyAlignment="1">
      <alignment horizontal="center" vertical="top" wrapText="1"/>
    </xf>
    <xf numFmtId="0" fontId="7" fillId="0" borderId="6" xfId="9" applyFont="1" applyBorder="1" applyAlignment="1">
      <alignment horizontal="center" vertical="top" wrapText="1"/>
    </xf>
    <xf numFmtId="2" fontId="7" fillId="0" borderId="13" xfId="9" applyNumberFormat="1" applyFont="1" applyBorder="1" applyAlignment="1">
      <alignment horizontal="center" vertical="center" wrapText="1"/>
    </xf>
    <xf numFmtId="2" fontId="7" fillId="0" borderId="12" xfId="9" applyNumberFormat="1" applyFont="1" applyBorder="1" applyAlignment="1">
      <alignment horizontal="center" vertical="center" wrapText="1"/>
    </xf>
    <xf numFmtId="2" fontId="7" fillId="0" borderId="33" xfId="9" applyNumberFormat="1" applyFont="1" applyBorder="1" applyAlignment="1">
      <alignment horizontal="center" vertical="center" wrapText="1"/>
    </xf>
    <xf numFmtId="2" fontId="7" fillId="0" borderId="0" xfId="9" applyNumberFormat="1" applyFont="1" applyAlignment="1">
      <alignment vertical="center"/>
    </xf>
    <xf numFmtId="2" fontId="7" fillId="0" borderId="0" xfId="9" applyNumberFormat="1" applyFont="1" applyAlignment="1">
      <alignment horizontal="center" vertical="center" wrapText="1"/>
    </xf>
    <xf numFmtId="0" fontId="7" fillId="0" borderId="31" xfId="9" applyFont="1" applyBorder="1" applyAlignment="1">
      <alignment horizontal="left" vertical="center"/>
    </xf>
    <xf numFmtId="0" fontId="7" fillId="0" borderId="9" xfId="9" applyFont="1" applyBorder="1" applyAlignment="1">
      <alignment horizontal="center" vertical="top" wrapText="1"/>
    </xf>
    <xf numFmtId="0" fontId="7" fillId="0" borderId="0" xfId="9" applyFont="1" applyBorder="1" applyAlignment="1">
      <alignment horizontal="center" vertical="top" wrapText="1"/>
    </xf>
    <xf numFmtId="0" fontId="7" fillId="0" borderId="8" xfId="9" applyFont="1" applyBorder="1" applyAlignment="1">
      <alignment horizontal="center" vertical="top" wrapText="1"/>
    </xf>
    <xf numFmtId="0" fontId="7" fillId="0" borderId="8" xfId="9" applyFont="1" applyBorder="1" applyAlignment="1">
      <alignment horizontal="center" vertical="top" wrapText="1"/>
    </xf>
    <xf numFmtId="2" fontId="7" fillId="0" borderId="1" xfId="9" applyNumberFormat="1" applyFont="1" applyBorder="1" applyAlignment="1">
      <alignment horizontal="center" vertical="center"/>
    </xf>
    <xf numFmtId="2" fontId="7" fillId="0" borderId="1" xfId="9" applyNumberFormat="1" applyFont="1" applyBorder="1" applyAlignment="1">
      <alignment horizontal="center" vertical="center"/>
    </xf>
    <xf numFmtId="2" fontId="7" fillId="0" borderId="34" xfId="9" applyNumberFormat="1" applyFont="1" applyBorder="1" applyAlignment="1">
      <alignment horizontal="center" vertical="center"/>
    </xf>
    <xf numFmtId="2" fontId="7" fillId="0" borderId="0" xfId="9" applyNumberFormat="1" applyFont="1" applyAlignment="1">
      <alignment horizontal="center" vertical="center" wrapText="1"/>
    </xf>
    <xf numFmtId="0" fontId="7" fillId="0" borderId="35" xfId="9" applyFont="1" applyBorder="1" applyAlignment="1">
      <alignment vertical="center" wrapText="1"/>
    </xf>
    <xf numFmtId="1" fontId="6" fillId="0" borderId="1" xfId="2" applyNumberFormat="1" applyFont="1" applyBorder="1" applyAlignment="1">
      <alignment horizontal="center" vertical="center"/>
    </xf>
    <xf numFmtId="10" fontId="6" fillId="0" borderId="7" xfId="2" applyNumberFormat="1" applyFont="1" applyBorder="1" applyAlignment="1">
      <alignment horizontal="center" vertical="center" wrapText="1"/>
    </xf>
    <xf numFmtId="10" fontId="6" fillId="0" borderId="6" xfId="2" applyNumberFormat="1" applyFont="1" applyBorder="1" applyAlignment="1">
      <alignment horizontal="center" vertical="center" wrapText="1"/>
    </xf>
    <xf numFmtId="10" fontId="6" fillId="0" borderId="5" xfId="2" applyNumberFormat="1" applyFont="1" applyBorder="1" applyAlignment="1">
      <alignment horizontal="center" vertical="center" wrapText="1"/>
    </xf>
    <xf numFmtId="3" fontId="6" fillId="0" borderId="36" xfId="9" applyNumberFormat="1" applyFont="1" applyBorder="1" applyAlignment="1">
      <alignment vertical="center"/>
    </xf>
    <xf numFmtId="2" fontId="7" fillId="0" borderId="0" xfId="9" applyNumberFormat="1" applyFont="1" applyAlignment="1">
      <alignment horizontal="center" vertical="center"/>
    </xf>
    <xf numFmtId="2" fontId="7" fillId="0" borderId="0" xfId="9" applyNumberFormat="1" applyFont="1" applyAlignment="1">
      <alignment horizontal="center" vertical="center"/>
    </xf>
    <xf numFmtId="0" fontId="7" fillId="0" borderId="35" xfId="9" applyFont="1" applyBorder="1" applyAlignment="1">
      <alignment vertical="top" wrapText="1"/>
    </xf>
    <xf numFmtId="10" fontId="6" fillId="0" borderId="9" xfId="2" applyNumberFormat="1" applyFont="1" applyBorder="1" applyAlignment="1">
      <alignment horizontal="center" vertical="center" wrapText="1"/>
    </xf>
    <xf numFmtId="10" fontId="6" fillId="0" borderId="0" xfId="2" applyNumberFormat="1" applyFont="1" applyBorder="1" applyAlignment="1">
      <alignment horizontal="center" vertical="center" wrapText="1"/>
    </xf>
    <xf numFmtId="10" fontId="6" fillId="0" borderId="8" xfId="2" applyNumberFormat="1" applyFont="1" applyBorder="1" applyAlignment="1">
      <alignment horizontal="center" vertical="center" wrapText="1"/>
    </xf>
    <xf numFmtId="3" fontId="6" fillId="0" borderId="34" xfId="9" applyNumberFormat="1" applyFont="1" applyBorder="1" applyAlignment="1">
      <alignment vertical="center"/>
    </xf>
    <xf numFmtId="2" fontId="6" fillId="0" borderId="0" xfId="9" applyNumberFormat="1" applyFont="1" applyAlignment="1">
      <alignment vertical="center" wrapText="1"/>
    </xf>
    <xf numFmtId="2" fontId="6" fillId="0" borderId="0" xfId="9" applyNumberFormat="1" applyFont="1" applyAlignment="1">
      <alignment horizontal="left" vertical="center" wrapText="1"/>
    </xf>
    <xf numFmtId="166" fontId="6" fillId="0" borderId="0" xfId="3" applyFont="1" applyBorder="1" applyAlignment="1" applyProtection="1">
      <alignment vertical="center"/>
    </xf>
    <xf numFmtId="0" fontId="7" fillId="0" borderId="31" xfId="9" applyFont="1" applyBorder="1" applyAlignment="1">
      <alignment horizontal="left" vertical="top"/>
    </xf>
    <xf numFmtId="1" fontId="6" fillId="0" borderId="10" xfId="2" applyNumberFormat="1" applyFont="1" applyBorder="1" applyAlignment="1">
      <alignment horizontal="center" vertical="center"/>
    </xf>
    <xf numFmtId="3" fontId="6" fillId="0" borderId="37" xfId="9" applyNumberFormat="1" applyFont="1" applyBorder="1" applyAlignment="1">
      <alignment vertical="center"/>
    </xf>
    <xf numFmtId="2" fontId="6" fillId="0" borderId="0" xfId="9" applyNumberFormat="1" applyFont="1" applyAlignment="1">
      <alignment horizontal="left" vertical="center" wrapText="1"/>
    </xf>
    <xf numFmtId="0" fontId="7" fillId="2" borderId="38" xfId="9" applyFont="1" applyFill="1" applyBorder="1" applyAlignment="1">
      <alignment horizontal="left" vertical="center" wrapText="1"/>
    </xf>
    <xf numFmtId="0" fontId="7" fillId="2" borderId="39" xfId="9" applyFont="1" applyFill="1" applyBorder="1" applyAlignment="1">
      <alignment horizontal="left" vertical="center" wrapText="1"/>
    </xf>
    <xf numFmtId="0" fontId="7" fillId="0" borderId="40" xfId="9" applyFont="1" applyBorder="1" applyAlignment="1">
      <alignment horizontal="center" vertical="top" wrapText="1"/>
    </xf>
    <xf numFmtId="0" fontId="7" fillId="0" borderId="41" xfId="9" applyFont="1" applyBorder="1" applyAlignment="1">
      <alignment horizontal="center" vertical="top" wrapText="1"/>
    </xf>
    <xf numFmtId="0" fontId="7" fillId="0" borderId="42" xfId="9" applyFont="1" applyBorder="1" applyAlignment="1">
      <alignment horizontal="center" vertical="top" wrapText="1"/>
    </xf>
    <xf numFmtId="0" fontId="7" fillId="0" borderId="42" xfId="9" applyFont="1" applyBorder="1" applyAlignment="1">
      <alignment horizontal="center" vertical="top" wrapText="1"/>
    </xf>
    <xf numFmtId="1" fontId="6" fillId="0" borderId="43" xfId="2" applyNumberFormat="1" applyFont="1" applyBorder="1" applyAlignment="1">
      <alignment horizontal="center" vertical="center"/>
    </xf>
    <xf numFmtId="10" fontId="6" fillId="0" borderId="40" xfId="2" applyNumberFormat="1" applyFont="1" applyBorder="1" applyAlignment="1">
      <alignment horizontal="center" vertical="center" wrapText="1"/>
    </xf>
    <xf numFmtId="10" fontId="6" fillId="0" borderId="41" xfId="2" applyNumberFormat="1" applyFont="1" applyBorder="1" applyAlignment="1">
      <alignment horizontal="center" vertical="center" wrapText="1"/>
    </xf>
    <xf numFmtId="10" fontId="6" fillId="0" borderId="42" xfId="2" applyNumberFormat="1" applyFont="1" applyBorder="1" applyAlignment="1">
      <alignment horizontal="center" vertical="center" wrapText="1"/>
    </xf>
    <xf numFmtId="3" fontId="6" fillId="0" borderId="44" xfId="9" applyNumberFormat="1" applyFont="1" applyBorder="1" applyAlignment="1">
      <alignment vertical="center"/>
    </xf>
    <xf numFmtId="2" fontId="6" fillId="0" borderId="0" xfId="9" applyNumberFormat="1" applyFont="1" applyAlignment="1">
      <alignment vertical="center"/>
    </xf>
    <xf numFmtId="0" fontId="7" fillId="3" borderId="45" xfId="9" applyFont="1" applyFill="1" applyBorder="1" applyAlignment="1">
      <alignment horizontal="center" vertical="center"/>
    </xf>
    <xf numFmtId="0" fontId="6" fillId="0" borderId="0" xfId="9" applyFont="1" applyAlignment="1">
      <alignment horizontal="left" wrapText="1"/>
    </xf>
    <xf numFmtId="2" fontId="6" fillId="0" borderId="0" xfId="9" applyNumberFormat="1" applyFont="1" applyAlignment="1">
      <alignment horizontal="left" vertical="top" wrapText="1"/>
    </xf>
    <xf numFmtId="0" fontId="7" fillId="3" borderId="31" xfId="9" applyFont="1" applyFill="1" applyBorder="1" applyAlignment="1">
      <alignment horizontal="center" vertical="center"/>
    </xf>
    <xf numFmtId="2" fontId="6" fillId="0" borderId="0" xfId="9" applyNumberFormat="1" applyFont="1" applyAlignment="1">
      <alignment wrapText="1"/>
    </xf>
    <xf numFmtId="0" fontId="6" fillId="2" borderId="11" xfId="9" applyFont="1" applyFill="1" applyBorder="1" applyAlignment="1">
      <alignment horizontal="left" vertical="center" wrapText="1"/>
    </xf>
    <xf numFmtId="2" fontId="6" fillId="0" borderId="0" xfId="9" applyNumberFormat="1" applyFont="1" applyAlignment="1">
      <alignment horizontal="left" vertical="top" wrapText="1"/>
    </xf>
    <xf numFmtId="0" fontId="6" fillId="2" borderId="31" xfId="9" applyFont="1" applyFill="1" applyBorder="1" applyAlignment="1">
      <alignment vertical="center" wrapText="1"/>
    </xf>
    <xf numFmtId="0" fontId="6" fillId="2" borderId="38" xfId="9" applyFont="1" applyFill="1" applyBorder="1" applyAlignment="1">
      <alignment vertical="center" wrapText="1"/>
    </xf>
    <xf numFmtId="1" fontId="6" fillId="0" borderId="1" xfId="9" applyNumberFormat="1" applyFont="1" applyBorder="1" applyAlignment="1">
      <alignment horizontal="center" vertical="center" wrapText="1"/>
    </xf>
    <xf numFmtId="39" fontId="6" fillId="0" borderId="1" xfId="9" applyNumberFormat="1" applyFont="1" applyBorder="1" applyAlignment="1">
      <alignment horizontal="center" vertical="center"/>
    </xf>
    <xf numFmtId="0" fontId="6" fillId="0" borderId="34" xfId="9" applyFont="1" applyBorder="1" applyAlignment="1">
      <alignment horizontal="center"/>
    </xf>
    <xf numFmtId="39" fontId="6" fillId="0" borderId="0" xfId="9" applyNumberFormat="1" applyFont="1"/>
    <xf numFmtId="0" fontId="7" fillId="0" borderId="51" xfId="9" applyFont="1" applyBorder="1" applyAlignment="1">
      <alignment horizontal="center" vertical="center"/>
    </xf>
    <xf numFmtId="0" fontId="7" fillId="0" borderId="39" xfId="9" applyFont="1" applyBorder="1" applyAlignment="1">
      <alignment horizontal="center" vertical="center"/>
    </xf>
    <xf numFmtId="0" fontId="6" fillId="0" borderId="43" xfId="9" applyFont="1" applyBorder="1" applyAlignment="1">
      <alignment horizontal="center" vertical="center" wrapText="1"/>
    </xf>
    <xf numFmtId="173" fontId="7" fillId="0" borderId="39" xfId="9" applyNumberFormat="1" applyFont="1" applyBorder="1" applyAlignment="1">
      <alignment horizontal="right" vertical="center" wrapText="1"/>
    </xf>
    <xf numFmtId="2" fontId="6" fillId="0" borderId="39" xfId="9" applyNumberFormat="1" applyFont="1" applyBorder="1" applyAlignment="1">
      <alignment vertical="center"/>
    </xf>
    <xf numFmtId="10" fontId="6" fillId="0" borderId="39" xfId="2" applyNumberFormat="1" applyFont="1" applyBorder="1" applyAlignment="1" applyProtection="1">
      <alignment vertical="center"/>
    </xf>
    <xf numFmtId="2" fontId="6" fillId="0" borderId="52" xfId="9" applyNumberFormat="1" applyFont="1" applyBorder="1" applyAlignment="1">
      <alignment horizontal="center" vertical="center"/>
    </xf>
    <xf numFmtId="2" fontId="6" fillId="0" borderId="0" xfId="9" applyNumberFormat="1" applyFont="1" applyBorder="1" applyAlignment="1">
      <alignment horizontal="center" vertical="center"/>
    </xf>
    <xf numFmtId="0" fontId="6" fillId="0" borderId="28" xfId="9" applyFont="1" applyBorder="1"/>
    <xf numFmtId="0" fontId="6" fillId="0" borderId="0" xfId="9" applyFont="1" applyBorder="1"/>
    <xf numFmtId="0" fontId="6" fillId="0" borderId="0" xfId="9" applyFont="1" applyBorder="1" applyAlignment="1">
      <alignment horizontal="left" vertical="center"/>
    </xf>
    <xf numFmtId="169" fontId="6" fillId="0" borderId="0" xfId="9" applyNumberFormat="1" applyFont="1" applyBorder="1"/>
    <xf numFmtId="2" fontId="6" fillId="0" borderId="0" xfId="9" applyNumberFormat="1" applyFont="1" applyBorder="1"/>
    <xf numFmtId="2" fontId="6" fillId="0" borderId="25" xfId="9" applyNumberFormat="1" applyFont="1" applyBorder="1" applyAlignment="1">
      <alignment horizontal="center"/>
    </xf>
    <xf numFmtId="2" fontId="6" fillId="0" borderId="0" xfId="9" applyNumberFormat="1" applyFont="1" applyBorder="1" applyAlignment="1">
      <alignment horizontal="center"/>
    </xf>
    <xf numFmtId="10" fontId="6" fillId="0" borderId="14" xfId="2" applyNumberFormat="1" applyFont="1" applyBorder="1" applyProtection="1"/>
    <xf numFmtId="169" fontId="6" fillId="0" borderId="14" xfId="9" applyNumberFormat="1" applyFont="1" applyBorder="1"/>
    <xf numFmtId="39" fontId="6" fillId="0" borderId="14" xfId="9" applyNumberFormat="1" applyFont="1" applyBorder="1"/>
    <xf numFmtId="39" fontId="6" fillId="0" borderId="36" xfId="9" applyNumberFormat="1" applyFont="1" applyBorder="1"/>
    <xf numFmtId="169" fontId="7" fillId="0" borderId="35" xfId="9" applyNumberFormat="1" applyFont="1" applyBorder="1" applyAlignment="1">
      <alignment vertical="center"/>
    </xf>
    <xf numFmtId="0" fontId="7" fillId="0" borderId="13" xfId="9" applyFont="1" applyBorder="1" applyAlignment="1">
      <alignment horizontal="center" vertical="center"/>
    </xf>
    <xf numFmtId="0" fontId="7" fillId="0" borderId="12" xfId="9" applyFont="1" applyBorder="1" applyAlignment="1">
      <alignment horizontal="center" vertical="center"/>
    </xf>
    <xf numFmtId="0" fontId="7" fillId="0" borderId="11" xfId="9" applyFont="1" applyBorder="1" applyAlignment="1">
      <alignment horizontal="center" vertical="center"/>
    </xf>
    <xf numFmtId="169" fontId="7" fillId="0" borderId="13" xfId="9" applyNumberFormat="1" applyFont="1" applyBorder="1" applyAlignment="1">
      <alignment horizontal="center" vertical="top"/>
    </xf>
    <xf numFmtId="169" fontId="7" fillId="0" borderId="12" xfId="9" applyNumberFormat="1" applyFont="1" applyBorder="1" applyAlignment="1">
      <alignment horizontal="center" vertical="top"/>
    </xf>
    <xf numFmtId="169" fontId="7" fillId="0" borderId="33" xfId="9" applyNumberFormat="1" applyFont="1" applyBorder="1" applyAlignment="1">
      <alignment horizontal="center" vertical="top"/>
    </xf>
    <xf numFmtId="169" fontId="7" fillId="0" borderId="12" xfId="9" applyNumberFormat="1" applyFont="1" applyBorder="1" applyAlignment="1">
      <alignment horizontal="center" vertical="top"/>
    </xf>
    <xf numFmtId="2" fontId="7" fillId="0" borderId="45" xfId="9" applyNumberFormat="1" applyFont="1" applyBorder="1" applyAlignment="1">
      <alignment horizontal="left" vertical="center"/>
    </xf>
    <xf numFmtId="2" fontId="7" fillId="0" borderId="53" xfId="9" applyNumberFormat="1" applyFont="1" applyBorder="1" applyAlignment="1">
      <alignment horizontal="left" vertical="center"/>
    </xf>
    <xf numFmtId="2" fontId="7" fillId="0" borderId="54" xfId="9" applyNumberFormat="1" applyFont="1" applyBorder="1" applyAlignment="1">
      <alignment horizontal="left" vertical="center"/>
    </xf>
    <xf numFmtId="0" fontId="7" fillId="0" borderId="28" xfId="9" applyFont="1" applyBorder="1" applyAlignment="1">
      <alignment horizontal="left" vertical="top" wrapText="1"/>
    </xf>
    <xf numFmtId="0" fontId="7" fillId="0" borderId="9" xfId="9" applyFont="1" applyBorder="1" applyAlignment="1">
      <alignment horizontal="left" vertical="top" wrapText="1"/>
    </xf>
    <xf numFmtId="0" fontId="7" fillId="0" borderId="0" xfId="9" applyFont="1" applyBorder="1" applyAlignment="1">
      <alignment horizontal="left" vertical="top" wrapText="1"/>
    </xf>
    <xf numFmtId="0" fontId="7" fillId="0" borderId="8" xfId="9" applyFont="1" applyBorder="1" applyAlignment="1">
      <alignment horizontal="left" vertical="top" wrapText="1"/>
    </xf>
    <xf numFmtId="0" fontId="6" fillId="0" borderId="9" xfId="9" applyFont="1" applyBorder="1" applyAlignment="1">
      <alignment vertical="top" wrapText="1"/>
    </xf>
    <xf numFmtId="0" fontId="6" fillId="0" borderId="0" xfId="9" applyFont="1" applyBorder="1" applyAlignment="1">
      <alignment vertical="top" wrapText="1"/>
    </xf>
    <xf numFmtId="0" fontId="6" fillId="0" borderId="8" xfId="9" applyFont="1" applyBorder="1" applyAlignment="1">
      <alignment vertical="top" wrapText="1"/>
    </xf>
    <xf numFmtId="0" fontId="7" fillId="0" borderId="10" xfId="9" applyFont="1" applyBorder="1" applyAlignment="1">
      <alignment horizontal="center" vertical="center"/>
    </xf>
    <xf numFmtId="168" fontId="7" fillId="0" borderId="37" xfId="9" applyNumberFormat="1" applyFont="1" applyBorder="1" applyAlignment="1">
      <alignment horizontal="center" vertical="top"/>
    </xf>
    <xf numFmtId="168" fontId="7" fillId="0" borderId="3" xfId="9" applyNumberFormat="1" applyFont="1" applyBorder="1" applyAlignment="1">
      <alignment horizontal="center" vertical="top"/>
    </xf>
    <xf numFmtId="0" fontId="7" fillId="0" borderId="31" xfId="9" applyFont="1" applyBorder="1" applyAlignment="1">
      <alignment horizontal="left" wrapText="1"/>
    </xf>
    <xf numFmtId="0" fontId="7" fillId="0" borderId="1" xfId="9" applyFont="1" applyBorder="1" applyAlignment="1">
      <alignment horizontal="left" wrapText="1"/>
    </xf>
    <xf numFmtId="0" fontId="7" fillId="0" borderId="34" xfId="9" applyFont="1" applyBorder="1" applyAlignment="1">
      <alignment horizontal="left" wrapText="1"/>
    </xf>
    <xf numFmtId="0" fontId="7" fillId="0" borderId="55" xfId="9" applyFont="1" applyBorder="1" applyAlignment="1">
      <alignment horizontal="left" vertical="top" wrapText="1"/>
    </xf>
    <xf numFmtId="0" fontId="7" fillId="0" borderId="40" xfId="9" applyFont="1" applyBorder="1" applyAlignment="1">
      <alignment horizontal="left" vertical="top" wrapText="1"/>
    </xf>
    <xf numFmtId="0" fontId="7" fillId="0" borderId="41" xfId="9" applyFont="1" applyBorder="1" applyAlignment="1">
      <alignment horizontal="left" vertical="top" wrapText="1"/>
    </xf>
    <xf numFmtId="0" fontId="7" fillId="0" borderId="42" xfId="9" applyFont="1" applyBorder="1" applyAlignment="1">
      <alignment horizontal="left" vertical="top" wrapText="1"/>
    </xf>
    <xf numFmtId="0" fontId="6" fillId="0" borderId="40" xfId="9" applyFont="1" applyBorder="1" applyAlignment="1">
      <alignment vertical="top" wrapText="1"/>
    </xf>
    <xf numFmtId="0" fontId="6" fillId="0" borderId="41" xfId="9" applyFont="1" applyBorder="1" applyAlignment="1">
      <alignment vertical="top" wrapText="1"/>
    </xf>
    <xf numFmtId="0" fontId="6" fillId="0" borderId="42" xfId="9" applyFont="1" applyBorder="1" applyAlignment="1">
      <alignment vertical="top" wrapText="1"/>
    </xf>
    <xf numFmtId="168" fontId="7" fillId="0" borderId="44" xfId="9" applyNumberFormat="1" applyFont="1" applyBorder="1" applyAlignment="1">
      <alignment horizontal="center" vertical="top"/>
    </xf>
    <xf numFmtId="168" fontId="7" fillId="0" borderId="0" xfId="9" applyNumberFormat="1" applyFont="1" applyBorder="1" applyAlignment="1">
      <alignment horizontal="center" vertical="top"/>
    </xf>
    <xf numFmtId="0" fontId="7" fillId="0" borderId="56" xfId="9" applyFont="1" applyBorder="1" applyAlignment="1">
      <alignment horizontal="left" vertical="top" wrapText="1"/>
    </xf>
    <xf numFmtId="0" fontId="7" fillId="0" borderId="43" xfId="9" applyFont="1" applyBorder="1" applyAlignment="1">
      <alignment horizontal="center" vertical="center"/>
    </xf>
    <xf numFmtId="168" fontId="7" fillId="0" borderId="31" xfId="9" applyNumberFormat="1" applyFont="1" applyBorder="1" applyAlignment="1">
      <alignment horizontal="left" vertical="top"/>
    </xf>
    <xf numFmtId="168" fontId="7" fillId="0" borderId="1" xfId="9" applyNumberFormat="1" applyFont="1" applyBorder="1" applyAlignment="1">
      <alignment horizontal="left" vertical="top"/>
    </xf>
    <xf numFmtId="168" fontId="7" fillId="0" borderId="34" xfId="9" applyNumberFormat="1" applyFont="1" applyBorder="1" applyAlignment="1">
      <alignment horizontal="left" vertical="top"/>
    </xf>
    <xf numFmtId="0" fontId="7" fillId="0" borderId="47" xfId="9" applyFont="1" applyBorder="1" applyAlignment="1">
      <alignment horizontal="left" vertical="top" wrapText="1"/>
    </xf>
    <xf numFmtId="0" fontId="7" fillId="0" borderId="18" xfId="9" applyFont="1" applyBorder="1" applyAlignment="1">
      <alignment horizontal="left" vertical="top" wrapText="1"/>
    </xf>
    <xf numFmtId="0" fontId="7" fillId="0" borderId="23" xfId="9" applyFont="1" applyBorder="1" applyAlignment="1">
      <alignment horizontal="left" vertical="top" wrapText="1"/>
    </xf>
    <xf numFmtId="0" fontId="7" fillId="0" borderId="0" xfId="9" applyFont="1" applyBorder="1" applyAlignment="1">
      <alignment horizontal="left" vertical="top" wrapText="1"/>
    </xf>
    <xf numFmtId="0" fontId="7" fillId="0" borderId="57" xfId="9" applyFont="1" applyBorder="1" applyAlignment="1">
      <alignment horizontal="left" vertical="top" wrapText="1"/>
    </xf>
    <xf numFmtId="0" fontId="7" fillId="0" borderId="41" xfId="9" applyFont="1" applyBorder="1" applyAlignment="1">
      <alignment horizontal="left" vertical="top" wrapText="1"/>
    </xf>
    <xf numFmtId="168" fontId="7" fillId="0" borderId="38" xfId="9" applyNumberFormat="1" applyFont="1" applyBorder="1" applyAlignment="1">
      <alignment horizontal="left" vertical="top"/>
    </xf>
    <xf numFmtId="168" fontId="7" fillId="0" borderId="39" xfId="9" applyNumberFormat="1" applyFont="1" applyBorder="1" applyAlignment="1">
      <alignment horizontal="left" vertical="top"/>
    </xf>
    <xf numFmtId="168" fontId="7" fillId="0" borderId="52" xfId="9" applyNumberFormat="1" applyFont="1" applyBorder="1" applyAlignment="1">
      <alignment horizontal="left" vertical="top"/>
    </xf>
    <xf numFmtId="0" fontId="9" fillId="0" borderId="0" xfId="0" applyFont="1"/>
    <xf numFmtId="10" fontId="6" fillId="0" borderId="41" xfId="2" applyNumberFormat="1" applyFont="1" applyBorder="1"/>
    <xf numFmtId="9" fontId="6" fillId="0" borderId="0" xfId="9" applyNumberFormat="1" applyFont="1"/>
    <xf numFmtId="10" fontId="7" fillId="0" borderId="1" xfId="2" applyNumberFormat="1" applyFont="1" applyBorder="1" applyAlignment="1">
      <alignment horizontal="center" vertical="center"/>
    </xf>
    <xf numFmtId="0" fontId="6" fillId="2" borderId="1" xfId="9" applyFont="1" applyFill="1" applyBorder="1" applyAlignment="1">
      <alignment horizontal="center" vertical="center" wrapText="1"/>
    </xf>
    <xf numFmtId="9" fontId="6" fillId="0" borderId="1" xfId="9" applyNumberFormat="1" applyFont="1" applyBorder="1" applyAlignment="1">
      <alignment horizontal="center" vertical="center"/>
    </xf>
    <xf numFmtId="0" fontId="7" fillId="3" borderId="49" xfId="9" applyFont="1" applyFill="1" applyBorder="1" applyAlignment="1">
      <alignment horizontal="center" vertical="center"/>
    </xf>
    <xf numFmtId="0" fontId="7" fillId="3" borderId="14" xfId="9" applyFont="1" applyFill="1" applyBorder="1" applyAlignment="1">
      <alignment horizontal="center" vertical="center" wrapText="1"/>
    </xf>
    <xf numFmtId="0" fontId="7" fillId="3" borderId="14" xfId="9" applyFont="1" applyFill="1" applyBorder="1" applyAlignment="1">
      <alignment horizontal="right" vertical="center" wrapText="1"/>
    </xf>
    <xf numFmtId="10" fontId="7" fillId="3" borderId="36" xfId="2" applyNumberFormat="1" applyFont="1" applyFill="1" applyBorder="1" applyAlignment="1">
      <alignment horizontal="right" vertical="center" wrapText="1"/>
    </xf>
    <xf numFmtId="0" fontId="7" fillId="0" borderId="48" xfId="9" applyFont="1" applyBorder="1" applyAlignment="1">
      <alignment horizontal="center" vertical="center"/>
    </xf>
    <xf numFmtId="0" fontId="6" fillId="0" borderId="15" xfId="9" applyFont="1" applyBorder="1" applyAlignment="1">
      <alignment horizontal="center" vertical="center" wrapText="1"/>
    </xf>
    <xf numFmtId="1" fontId="6" fillId="0" borderId="10" xfId="9" applyNumberFormat="1" applyFont="1" applyBorder="1" applyAlignment="1">
      <alignment horizontal="center" vertical="center" wrapText="1"/>
    </xf>
    <xf numFmtId="171" fontId="7" fillId="0" borderId="10" xfId="3" applyNumberFormat="1" applyFont="1" applyBorder="1" applyAlignment="1">
      <alignment horizontal="center" vertical="center" wrapText="1"/>
    </xf>
    <xf numFmtId="2" fontId="7" fillId="0" borderId="10" xfId="9" applyNumberFormat="1" applyFont="1" applyBorder="1" applyAlignment="1">
      <alignment vertical="center"/>
    </xf>
    <xf numFmtId="171" fontId="7" fillId="0" borderId="37" xfId="3" applyNumberFormat="1" applyFont="1" applyBorder="1" applyAlignment="1">
      <alignment horizontal="center" vertical="center" wrapText="1"/>
    </xf>
    <xf numFmtId="171" fontId="7" fillId="0" borderId="0" xfId="3" applyNumberFormat="1" applyFont="1" applyBorder="1" applyAlignment="1">
      <alignment horizontal="center" vertical="center" wrapText="1"/>
    </xf>
    <xf numFmtId="39" fontId="6" fillId="0" borderId="10" xfId="9" applyNumberFormat="1" applyFont="1" applyBorder="1" applyAlignment="1">
      <alignment horizontal="center" vertical="center"/>
    </xf>
    <xf numFmtId="0" fontId="6" fillId="0" borderId="37" xfId="9" applyFont="1" applyBorder="1" applyAlignment="1">
      <alignment horizontal="center"/>
    </xf>
    <xf numFmtId="0" fontId="6" fillId="2" borderId="45" xfId="9" applyFont="1" applyFill="1" applyBorder="1" applyAlignment="1">
      <alignment vertical="center" wrapText="1"/>
    </xf>
    <xf numFmtId="0" fontId="7" fillId="2" borderId="53" xfId="9" applyFont="1" applyFill="1" applyBorder="1" applyAlignment="1">
      <alignment horizontal="center" vertical="center"/>
    </xf>
    <xf numFmtId="0" fontId="6" fillId="2" borderId="53" xfId="9" applyFont="1" applyFill="1" applyBorder="1" applyAlignment="1">
      <alignment horizontal="center" vertical="center" wrapText="1"/>
    </xf>
    <xf numFmtId="1" fontId="7" fillId="2" borderId="53" xfId="9" applyNumberFormat="1" applyFont="1" applyFill="1" applyBorder="1" applyAlignment="1">
      <alignment horizontal="center" vertical="center" wrapText="1"/>
    </xf>
    <xf numFmtId="173" fontId="7" fillId="2" borderId="53" xfId="10" applyNumberFormat="1" applyFont="1" applyFill="1" applyBorder="1" applyAlignment="1" applyProtection="1">
      <alignment vertical="center"/>
    </xf>
    <xf numFmtId="2" fontId="6" fillId="2" borderId="53" xfId="9" applyNumberFormat="1" applyFont="1" applyFill="1" applyBorder="1" applyAlignment="1">
      <alignment vertical="center"/>
    </xf>
    <xf numFmtId="2" fontId="6" fillId="2" borderId="53" xfId="9" applyNumberFormat="1" applyFont="1" applyFill="1" applyBorder="1" applyAlignment="1">
      <alignment horizontal="right" vertical="center"/>
    </xf>
    <xf numFmtId="14" fontId="6" fillId="0" borderId="53" xfId="9" applyNumberFormat="1" applyFont="1" applyBorder="1" applyAlignment="1">
      <alignment horizontal="center" vertical="center"/>
    </xf>
    <xf numFmtId="9" fontId="6" fillId="0" borderId="53" xfId="9" applyNumberFormat="1" applyFont="1" applyBorder="1" applyAlignment="1">
      <alignment horizontal="center" vertical="center"/>
    </xf>
    <xf numFmtId="2" fontId="6" fillId="0" borderId="54" xfId="9" applyNumberFormat="1" applyFont="1" applyBorder="1" applyAlignment="1">
      <alignment horizontal="center" vertical="center"/>
    </xf>
    <xf numFmtId="2" fontId="6" fillId="0" borderId="34" xfId="9" applyNumberFormat="1" applyFont="1" applyBorder="1" applyAlignment="1">
      <alignment horizontal="center" vertical="center"/>
    </xf>
    <xf numFmtId="0" fontId="6" fillId="2" borderId="39" xfId="9" applyFont="1" applyFill="1" applyBorder="1" applyAlignment="1">
      <alignment horizontal="center" vertical="center" wrapText="1"/>
    </xf>
    <xf numFmtId="1" fontId="7" fillId="2" borderId="39" xfId="9" applyNumberFormat="1" applyFont="1" applyFill="1" applyBorder="1" applyAlignment="1">
      <alignment horizontal="center" vertical="center" wrapText="1"/>
    </xf>
    <xf numFmtId="2" fontId="6" fillId="2" borderId="39" xfId="9" applyNumberFormat="1" applyFont="1" applyFill="1" applyBorder="1" applyAlignment="1">
      <alignment vertical="center"/>
    </xf>
    <xf numFmtId="2" fontId="6" fillId="2" borderId="39" xfId="9" applyNumberFormat="1" applyFont="1" applyFill="1" applyBorder="1" applyAlignment="1">
      <alignment horizontal="right" vertical="center"/>
    </xf>
    <xf numFmtId="14" fontId="6" fillId="0" borderId="39" xfId="9" applyNumberFormat="1" applyFont="1" applyBorder="1" applyAlignment="1">
      <alignment horizontal="center" vertical="center"/>
    </xf>
    <xf numFmtId="9" fontId="6" fillId="0" borderId="39" xfId="9" applyNumberFormat="1" applyFont="1" applyBorder="1" applyAlignment="1">
      <alignment horizontal="center" vertical="center"/>
    </xf>
    <xf numFmtId="2" fontId="6" fillId="0" borderId="52" xfId="9" applyNumberFormat="1" applyFont="1" applyBorder="1" applyAlignment="1">
      <alignment horizontal="center" vertical="center"/>
    </xf>
    <xf numFmtId="0" fontId="6" fillId="0" borderId="14"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14" xfId="1" applyFont="1" applyBorder="1" applyAlignment="1">
      <alignment horizontal="left" vertical="center" wrapText="1"/>
    </xf>
    <xf numFmtId="0" fontId="6" fillId="0" borderId="10" xfId="1" applyFont="1" applyBorder="1" applyAlignment="1">
      <alignment horizontal="left" vertical="center" wrapText="1"/>
    </xf>
    <xf numFmtId="0" fontId="7" fillId="0" borderId="13" xfId="1" applyFont="1" applyFill="1" applyBorder="1" applyAlignment="1">
      <alignment horizontal="left"/>
    </xf>
    <xf numFmtId="0" fontId="7" fillId="0" borderId="12" xfId="1" applyFont="1" applyFill="1" applyBorder="1" applyAlignment="1">
      <alignment horizontal="left"/>
    </xf>
    <xf numFmtId="0" fontId="7" fillId="0" borderId="11" xfId="1" applyFont="1" applyFill="1" applyBorder="1" applyAlignment="1">
      <alignment horizontal="left"/>
    </xf>
    <xf numFmtId="0" fontId="7" fillId="0" borderId="0" xfId="1" applyFont="1" applyAlignment="1"/>
    <xf numFmtId="0" fontId="6" fillId="0" borderId="12" xfId="1" applyFont="1" applyBorder="1" applyAlignment="1">
      <alignment horizontal="left" vertical="center"/>
    </xf>
    <xf numFmtId="0" fontId="6" fillId="0" borderId="11" xfId="1" applyFont="1" applyBorder="1" applyAlignment="1">
      <alignment horizontal="left" vertical="center"/>
    </xf>
    <xf numFmtId="2" fontId="7" fillId="0" borderId="0" xfId="1" applyNumberFormat="1" applyFont="1" applyBorder="1" applyAlignment="1" applyProtection="1">
      <alignment vertical="center"/>
    </xf>
    <xf numFmtId="2" fontId="7" fillId="0" borderId="0" xfId="1" applyNumberFormat="1" applyFont="1" applyBorder="1" applyAlignment="1" applyProtection="1">
      <alignment horizontal="center" vertical="center" wrapText="1"/>
    </xf>
    <xf numFmtId="2" fontId="7" fillId="0" borderId="0" xfId="1" applyNumberFormat="1" applyFont="1" applyBorder="1" applyAlignment="1" applyProtection="1">
      <alignment horizontal="center" vertical="center" wrapText="1"/>
    </xf>
    <xf numFmtId="2" fontId="7" fillId="0" borderId="0" xfId="1" applyNumberFormat="1" applyFont="1" applyBorder="1" applyAlignment="1" applyProtection="1">
      <alignment horizontal="center" vertical="center"/>
    </xf>
    <xf numFmtId="2" fontId="7" fillId="0" borderId="0" xfId="1" applyNumberFormat="1" applyFont="1" applyBorder="1" applyAlignment="1" applyProtection="1">
      <alignment horizontal="center" vertical="center"/>
    </xf>
    <xf numFmtId="2" fontId="6" fillId="0" borderId="0" xfId="1" applyNumberFormat="1" applyFont="1" applyBorder="1" applyAlignment="1" applyProtection="1">
      <alignment vertical="center" wrapText="1"/>
    </xf>
    <xf numFmtId="2" fontId="6" fillId="0" borderId="0" xfId="1" applyNumberFormat="1" applyFont="1" applyBorder="1" applyAlignment="1" applyProtection="1">
      <alignment horizontal="left" vertical="center" wrapText="1"/>
    </xf>
    <xf numFmtId="49" fontId="6" fillId="0" borderId="13" xfId="6" applyNumberFormat="1" applyFont="1" applyBorder="1" applyAlignment="1">
      <alignment horizontal="left" vertical="center"/>
    </xf>
    <xf numFmtId="49" fontId="6" fillId="0" borderId="12" xfId="6" applyNumberFormat="1" applyFont="1" applyBorder="1" applyAlignment="1">
      <alignment horizontal="left" vertical="center"/>
    </xf>
    <xf numFmtId="49" fontId="6" fillId="0" borderId="11" xfId="6" applyNumberFormat="1" applyFont="1" applyBorder="1" applyAlignment="1">
      <alignment horizontal="left" vertical="center"/>
    </xf>
    <xf numFmtId="0" fontId="7" fillId="0" borderId="1" xfId="1" applyFont="1" applyBorder="1" applyAlignment="1">
      <alignment vertical="center"/>
    </xf>
    <xf numFmtId="0" fontId="7" fillId="0" borderId="1" xfId="1" applyFont="1" applyBorder="1" applyAlignment="1">
      <alignment horizontal="left" vertical="center"/>
    </xf>
    <xf numFmtId="2" fontId="6" fillId="0" borderId="0" xfId="1" applyNumberFormat="1" applyFont="1" applyBorder="1" applyAlignment="1" applyProtection="1">
      <alignment vertical="center"/>
    </xf>
    <xf numFmtId="2" fontId="6" fillId="0" borderId="0" xfId="1" applyNumberFormat="1" applyFont="1" applyBorder="1" applyAlignment="1" applyProtection="1">
      <alignment horizontal="left" vertical="center" wrapText="1"/>
    </xf>
    <xf numFmtId="0" fontId="7" fillId="0" borderId="14" xfId="1" applyFont="1" applyBorder="1" applyAlignment="1">
      <alignment horizontal="center" vertical="center" wrapText="1"/>
    </xf>
    <xf numFmtId="0" fontId="8"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 xfId="1" applyFont="1" applyBorder="1" applyAlignment="1">
      <alignment horizontal="center"/>
    </xf>
    <xf numFmtId="0" fontId="6" fillId="0" borderId="0" xfId="1" applyFont="1" applyBorder="1" applyAlignment="1">
      <alignment horizontal="left" wrapText="1"/>
    </xf>
    <xf numFmtId="2" fontId="6" fillId="0" borderId="0" xfId="1" applyNumberFormat="1" applyFont="1" applyBorder="1" applyAlignment="1" applyProtection="1">
      <alignment horizontal="left" vertical="top" wrapText="1"/>
    </xf>
    <xf numFmtId="0" fontId="7" fillId="0" borderId="15"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0" xfId="1" applyFont="1" applyBorder="1" applyAlignment="1">
      <alignment horizontal="center" vertical="center" wrapText="1"/>
    </xf>
    <xf numFmtId="0" fontId="7" fillId="2" borderId="1" xfId="1" applyFont="1" applyFill="1" applyBorder="1" applyAlignment="1">
      <alignment horizontal="center" vertical="center"/>
    </xf>
    <xf numFmtId="10" fontId="7" fillId="2" borderId="1" xfId="2" applyNumberFormat="1" applyFont="1" applyFill="1" applyBorder="1" applyAlignment="1">
      <alignment horizontal="center" vertical="center"/>
    </xf>
    <xf numFmtId="0" fontId="6" fillId="0" borderId="1" xfId="1" applyFont="1" applyBorder="1" applyAlignment="1">
      <alignment horizontal="center" vertical="center" wrapText="1"/>
    </xf>
    <xf numFmtId="0" fontId="7" fillId="0" borderId="1" xfId="1" applyFont="1" applyFill="1" applyBorder="1" applyAlignment="1">
      <alignment horizontal="center" vertical="center"/>
    </xf>
    <xf numFmtId="49" fontId="6" fillId="0" borderId="1" xfId="4" applyNumberFormat="1" applyFont="1" applyFill="1" applyBorder="1" applyAlignment="1" applyProtection="1">
      <alignment horizontal="center" vertical="center"/>
    </xf>
    <xf numFmtId="173" fontId="6" fillId="0" borderId="1" xfId="4" applyNumberFormat="1" applyFont="1" applyBorder="1" applyAlignment="1" applyProtection="1">
      <alignment vertical="center"/>
    </xf>
    <xf numFmtId="2" fontId="6" fillId="0" borderId="1" xfId="2" applyNumberFormat="1" applyFont="1" applyBorder="1" applyAlignment="1" applyProtection="1">
      <alignment vertical="center"/>
    </xf>
    <xf numFmtId="14" fontId="6" fillId="0" borderId="14" xfId="1" applyNumberFormat="1" applyFont="1" applyBorder="1" applyAlignment="1">
      <alignment horizontal="center" vertical="center"/>
    </xf>
    <xf numFmtId="9" fontId="6" fillId="0" borderId="1" xfId="5" applyFont="1" applyBorder="1" applyAlignment="1" applyProtection="1">
      <alignment horizontal="center" vertical="center"/>
    </xf>
    <xf numFmtId="166" fontId="6" fillId="0" borderId="0" xfId="3" applyFont="1" applyFill="1" applyBorder="1" applyAlignment="1" applyProtection="1">
      <alignment vertical="center"/>
    </xf>
    <xf numFmtId="49" fontId="6" fillId="0" borderId="1" xfId="3" applyNumberFormat="1" applyFont="1" applyFill="1" applyBorder="1" applyAlignment="1" applyProtection="1">
      <alignment horizontal="center" vertical="center"/>
    </xf>
    <xf numFmtId="14" fontId="6" fillId="0" borderId="10" xfId="1" applyNumberFormat="1" applyFont="1" applyBorder="1" applyAlignment="1">
      <alignment horizontal="center" vertical="center"/>
    </xf>
    <xf numFmtId="2" fontId="6" fillId="0" borderId="0" xfId="1" applyNumberFormat="1" applyFont="1" applyBorder="1" applyAlignment="1" applyProtection="1">
      <alignment horizontal="left" vertical="top" wrapText="1"/>
    </xf>
    <xf numFmtId="171" fontId="6" fillId="0" borderId="1" xfId="3" applyNumberFormat="1" applyFont="1" applyBorder="1" applyAlignment="1" applyProtection="1">
      <alignment vertical="center"/>
    </xf>
    <xf numFmtId="39" fontId="6" fillId="0" borderId="1" xfId="1" applyNumberFormat="1" applyFont="1" applyBorder="1" applyAlignment="1" applyProtection="1">
      <alignment horizontal="center" vertical="center"/>
    </xf>
    <xf numFmtId="10" fontId="6" fillId="0" borderId="1" xfId="2" applyNumberFormat="1" applyFont="1" applyBorder="1" applyAlignment="1">
      <alignment vertical="center"/>
    </xf>
    <xf numFmtId="49" fontId="6" fillId="0" borderId="1" xfId="1" applyNumberFormat="1" applyFont="1" applyFill="1" applyBorder="1" applyAlignment="1">
      <alignment horizontal="center" vertical="center" wrapText="1"/>
    </xf>
    <xf numFmtId="0" fontId="6" fillId="0" borderId="14" xfId="1" applyFont="1" applyBorder="1" applyAlignment="1">
      <alignment horizontal="center" vertical="center" wrapText="1"/>
    </xf>
    <xf numFmtId="49" fontId="6" fillId="0" borderId="1" xfId="1" applyNumberFormat="1" applyFont="1" applyBorder="1" applyAlignment="1">
      <alignment horizontal="center" vertical="center" wrapText="1"/>
    </xf>
    <xf numFmtId="173" fontId="7" fillId="0" borderId="1" xfId="1" applyNumberFormat="1" applyFont="1" applyBorder="1" applyAlignment="1">
      <alignment horizontal="center" vertical="center" wrapText="1"/>
    </xf>
    <xf numFmtId="171" fontId="6" fillId="0" borderId="1" xfId="3" applyNumberFormat="1" applyFont="1" applyBorder="1" applyAlignment="1">
      <alignment horizontal="center" vertical="center" wrapText="1"/>
    </xf>
    <xf numFmtId="0" fontId="6" fillId="0" borderId="10" xfId="1" applyFont="1" applyBorder="1" applyAlignment="1">
      <alignment horizontal="center" vertical="center" wrapText="1"/>
    </xf>
    <xf numFmtId="171" fontId="7" fillId="0" borderId="1" xfId="3" applyNumberFormat="1" applyFont="1" applyBorder="1" applyAlignment="1" applyProtection="1">
      <alignment vertical="center"/>
    </xf>
    <xf numFmtId="10" fontId="6" fillId="0" borderId="1" xfId="2" applyNumberFormat="1" applyFont="1" applyBorder="1" applyAlignment="1" applyProtection="1">
      <alignment vertical="center"/>
    </xf>
    <xf numFmtId="0" fontId="6" fillId="0" borderId="9" xfId="1" applyFont="1" applyBorder="1"/>
    <xf numFmtId="0" fontId="6" fillId="0" borderId="0" xfId="1" applyFont="1" applyBorder="1" applyAlignment="1">
      <alignment horizontal="left" vertical="center"/>
    </xf>
    <xf numFmtId="169" fontId="6" fillId="0" borderId="0" xfId="1" applyNumberFormat="1" applyFont="1" applyBorder="1" applyProtection="1"/>
    <xf numFmtId="2" fontId="6" fillId="0" borderId="0" xfId="1" applyNumberFormat="1" applyFont="1" applyBorder="1" applyProtection="1"/>
    <xf numFmtId="10" fontId="6" fillId="0" borderId="0" xfId="2" applyNumberFormat="1" applyFont="1" applyBorder="1" applyProtection="1"/>
    <xf numFmtId="39" fontId="6" fillId="0" borderId="0" xfId="1" applyNumberFormat="1" applyFont="1" applyBorder="1" applyProtection="1"/>
    <xf numFmtId="39" fontId="6" fillId="0" borderId="8" xfId="1" applyNumberFormat="1" applyFont="1" applyBorder="1" applyProtection="1"/>
    <xf numFmtId="169" fontId="7" fillId="0" borderId="1" xfId="1" applyNumberFormat="1" applyFont="1" applyBorder="1" applyAlignment="1" applyProtection="1">
      <alignment horizontal="left" vertical="center"/>
    </xf>
    <xf numFmtId="169" fontId="7" fillId="0" borderId="1" xfId="1" applyNumberFormat="1" applyFont="1" applyBorder="1" applyAlignment="1" applyProtection="1">
      <alignment horizontal="center" vertical="top" wrapText="1"/>
    </xf>
    <xf numFmtId="169" fontId="7" fillId="0" borderId="1" xfId="1" applyNumberFormat="1" applyFont="1" applyBorder="1" applyAlignment="1" applyProtection="1">
      <alignment horizontal="center" vertical="top"/>
    </xf>
    <xf numFmtId="169" fontId="7" fillId="0" borderId="1" xfId="1" applyNumberFormat="1" applyFont="1" applyBorder="1" applyAlignment="1" applyProtection="1">
      <alignment vertical="top" wrapText="1"/>
    </xf>
    <xf numFmtId="2" fontId="7" fillId="0" borderId="11" xfId="1" applyNumberFormat="1" applyFont="1" applyBorder="1" applyAlignment="1" applyProtection="1">
      <alignment horizontal="left" vertical="center"/>
    </xf>
    <xf numFmtId="2" fontId="7" fillId="0" borderId="1" xfId="1" applyNumberFormat="1" applyFont="1" applyBorder="1" applyAlignment="1" applyProtection="1">
      <alignment horizontal="left" vertical="center"/>
    </xf>
    <xf numFmtId="39" fontId="7" fillId="0" borderId="1" xfId="1" applyNumberFormat="1" applyFont="1" applyBorder="1" applyAlignment="1" applyProtection="1">
      <alignment horizontal="left" vertical="top"/>
    </xf>
    <xf numFmtId="0" fontId="7" fillId="0" borderId="9" xfId="1" applyFont="1" applyBorder="1" applyAlignment="1">
      <alignment horizontal="center" vertical="center" wrapText="1"/>
    </xf>
    <xf numFmtId="0" fontId="7" fillId="0" borderId="8" xfId="1" applyFont="1" applyBorder="1" applyAlignment="1">
      <alignment horizontal="center" vertical="center" wrapText="1"/>
    </xf>
    <xf numFmtId="0" fontId="7" fillId="0" borderId="0" xfId="1" applyFont="1" applyBorder="1" applyAlignment="1">
      <alignment horizontal="center" vertical="center" wrapText="1"/>
    </xf>
    <xf numFmtId="169" fontId="7" fillId="0" borderId="1" xfId="1" applyNumberFormat="1" applyFont="1" applyBorder="1" applyAlignment="1" applyProtection="1">
      <alignment horizontal="left" vertical="top"/>
    </xf>
    <xf numFmtId="170" fontId="7" fillId="0" borderId="1" xfId="1" applyNumberFormat="1" applyFont="1" applyBorder="1" applyAlignment="1" applyProtection="1">
      <alignment horizontal="left" vertical="top"/>
    </xf>
    <xf numFmtId="168" fontId="7" fillId="0" borderId="7" xfId="1" applyNumberFormat="1" applyFont="1" applyBorder="1" applyAlignment="1" applyProtection="1">
      <alignment horizontal="center" vertical="top"/>
    </xf>
    <xf numFmtId="168" fontId="7" fillId="0" borderId="6" xfId="1" applyNumberFormat="1" applyFont="1" applyBorder="1" applyAlignment="1" applyProtection="1">
      <alignment horizontal="center" vertical="top"/>
    </xf>
    <xf numFmtId="168" fontId="7" fillId="0" borderId="5" xfId="1" applyNumberFormat="1" applyFont="1" applyBorder="1" applyAlignment="1" applyProtection="1">
      <alignment horizontal="center" vertical="top"/>
    </xf>
    <xf numFmtId="168" fontId="7" fillId="0" borderId="9" xfId="1" applyNumberFormat="1" applyFont="1" applyBorder="1" applyAlignment="1" applyProtection="1">
      <alignment horizontal="center" vertical="top"/>
    </xf>
    <xf numFmtId="168" fontId="7" fillId="0" borderId="0" xfId="1" applyNumberFormat="1" applyFont="1" applyBorder="1" applyAlignment="1" applyProtection="1">
      <alignment horizontal="center" vertical="top"/>
    </xf>
    <xf numFmtId="168" fontId="7" fillId="0" borderId="8" xfId="1" applyNumberFormat="1" applyFont="1" applyBorder="1" applyAlignment="1" applyProtection="1">
      <alignment horizontal="center" vertical="top"/>
    </xf>
    <xf numFmtId="168" fontId="7" fillId="0" borderId="4" xfId="1" applyNumberFormat="1" applyFont="1" applyBorder="1" applyAlignment="1" applyProtection="1">
      <alignment horizontal="center" vertical="top"/>
    </xf>
    <xf numFmtId="168" fontId="7" fillId="0" borderId="3" xfId="1" applyNumberFormat="1" applyFont="1" applyBorder="1" applyAlignment="1" applyProtection="1">
      <alignment horizontal="center" vertical="top"/>
    </xf>
    <xf numFmtId="168" fontId="7" fillId="0" borderId="2" xfId="1" applyNumberFormat="1" applyFont="1" applyBorder="1" applyAlignment="1" applyProtection="1">
      <alignment horizontal="center" vertical="top"/>
    </xf>
    <xf numFmtId="10" fontId="6" fillId="0" borderId="0" xfId="2" applyNumberFormat="1" applyFont="1" applyBorder="1"/>
    <xf numFmtId="173" fontId="6" fillId="0" borderId="0" xfId="1" applyNumberFormat="1" applyFont="1"/>
    <xf numFmtId="49" fontId="6" fillId="0" borderId="0" xfId="1" applyNumberFormat="1" applyFont="1"/>
    <xf numFmtId="173" fontId="6" fillId="0" borderId="1" xfId="4" applyNumberFormat="1" applyFont="1" applyFill="1" applyBorder="1" applyAlignment="1" applyProtection="1">
      <alignment vertical="center"/>
    </xf>
    <xf numFmtId="171" fontId="6" fillId="0" borderId="1" xfId="3" applyNumberFormat="1" applyFont="1" applyFill="1" applyBorder="1" applyAlignment="1" applyProtection="1">
      <alignment vertical="center"/>
    </xf>
    <xf numFmtId="2" fontId="6" fillId="0" borderId="1" xfId="5" applyNumberFormat="1" applyFont="1" applyBorder="1" applyAlignment="1">
      <alignment horizontal="center" vertical="center"/>
    </xf>
    <xf numFmtId="0" fontId="7" fillId="3" borderId="47" xfId="9" applyFont="1" applyFill="1" applyBorder="1" applyAlignment="1">
      <alignment horizontal="center" vertical="center" wrapText="1"/>
    </xf>
    <xf numFmtId="0" fontId="7" fillId="3" borderId="19" xfId="9" applyFont="1" applyFill="1" applyBorder="1" applyAlignment="1">
      <alignment horizontal="center" vertical="center" wrapText="1"/>
    </xf>
    <xf numFmtId="0" fontId="7" fillId="3" borderId="20" xfId="9" applyFont="1" applyFill="1" applyBorder="1" applyAlignment="1">
      <alignment horizontal="center"/>
    </xf>
    <xf numFmtId="0" fontId="7" fillId="3" borderId="21" xfId="9" applyFont="1" applyFill="1" applyBorder="1" applyAlignment="1">
      <alignment horizontal="center"/>
    </xf>
    <xf numFmtId="0" fontId="7" fillId="3" borderId="30" xfId="9" applyFont="1" applyFill="1" applyBorder="1" applyAlignment="1">
      <alignment horizontal="center"/>
    </xf>
    <xf numFmtId="0" fontId="7" fillId="3" borderId="48" xfId="9" applyFont="1" applyFill="1" applyBorder="1" applyAlignment="1">
      <alignment horizontal="center" vertical="center" wrapText="1"/>
    </xf>
    <xf numFmtId="0" fontId="7" fillId="3" borderId="2" xfId="9" applyFont="1" applyFill="1" applyBorder="1" applyAlignment="1">
      <alignment horizontal="center" vertical="center" wrapText="1"/>
    </xf>
    <xf numFmtId="0" fontId="7" fillId="3" borderId="14" xfId="9" applyFont="1" applyFill="1" applyBorder="1" applyAlignment="1">
      <alignment horizontal="center" vertical="center" wrapText="1"/>
    </xf>
    <xf numFmtId="0" fontId="7" fillId="3" borderId="36" xfId="9" applyFont="1" applyFill="1" applyBorder="1" applyAlignment="1">
      <alignment horizontal="center" vertical="center"/>
    </xf>
    <xf numFmtId="10" fontId="7" fillId="3" borderId="6" xfId="2" applyNumberFormat="1" applyFont="1" applyFill="1" applyBorder="1" applyAlignment="1">
      <alignment horizontal="right" vertical="center" wrapText="1"/>
    </xf>
    <xf numFmtId="0" fontId="7" fillId="3" borderId="5" xfId="9" applyFont="1" applyFill="1" applyBorder="1" applyAlignment="1">
      <alignment horizontal="center" vertical="center" wrapText="1"/>
    </xf>
    <xf numFmtId="0" fontId="7" fillId="3" borderId="50" xfId="9" applyFont="1" applyFill="1" applyBorder="1" applyAlignment="1">
      <alignment horizontal="center" vertical="center"/>
    </xf>
  </cellXfs>
  <cellStyles count="11">
    <cellStyle name="Millares 2" xfId="4"/>
    <cellStyle name="Millares 2 3" xfId="10"/>
    <cellStyle name="Moneda" xfId="6" builtinId="4"/>
    <cellStyle name="Moneda 2" xfId="3"/>
    <cellStyle name="Moneda 3" xfId="7"/>
    <cellStyle name="Normal" xfId="0" builtinId="0"/>
    <cellStyle name="Normal 2" xfId="1"/>
    <cellStyle name="Normal 2 2" xfId="9"/>
    <cellStyle name="Normal 2 3" xfId="8"/>
    <cellStyle name="Porcentaje" xfId="5" builtinId="5"/>
    <cellStyle name="Porcentaje 2" xfId="2"/>
  </cellStyles>
  <dxfs count="0"/>
  <tableStyles count="0" defaultTableStyle="TableStyleMedium2" defaultPivotStyle="PivotStyleLight16"/>
  <colors>
    <mruColors>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480218</xdr:colOff>
      <xdr:row>1</xdr:row>
      <xdr:rowOff>0</xdr:rowOff>
    </xdr:from>
    <xdr:to>
      <xdr:col>15</xdr:col>
      <xdr:colOff>733226</xdr:colOff>
      <xdr:row>4</xdr:row>
      <xdr:rowOff>253008</xdr:rowOff>
    </xdr:to>
    <xdr:pic>
      <xdr:nvPicPr>
        <xdr:cNvPr id="2" name="Imagen 1" descr="CAPITAL">
          <a:extLst>
            <a:ext uri="{FF2B5EF4-FFF2-40B4-BE49-F238E27FC236}">
              <a16:creationId xmlns:a16="http://schemas.microsoft.com/office/drawing/2014/main" id="{D8CE747C-2544-48D5-9290-F9A1054638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15718" y="0"/>
          <a:ext cx="128170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419100</xdr:colOff>
      <xdr:row>1</xdr:row>
      <xdr:rowOff>57151</xdr:rowOff>
    </xdr:from>
    <xdr:to>
      <xdr:col>1</xdr:col>
      <xdr:colOff>4000500</xdr:colOff>
      <xdr:row>4</xdr:row>
      <xdr:rowOff>390526</xdr:rowOff>
    </xdr:to>
    <xdr:pic>
      <xdr:nvPicPr>
        <xdr:cNvPr id="3" name="Imagen 2">
          <a:extLst>
            <a:ext uri="{FF2B5EF4-FFF2-40B4-BE49-F238E27FC236}">
              <a16:creationId xmlns:a16="http://schemas.microsoft.com/office/drawing/2014/main" id="{5722886C-3FEE-4DA8-84B4-D27EF49E92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 y="57151"/>
          <a:ext cx="358140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63501</xdr:colOff>
      <xdr:row>1</xdr:row>
      <xdr:rowOff>333375</xdr:rowOff>
    </xdr:from>
    <xdr:to>
      <xdr:col>2</xdr:col>
      <xdr:colOff>2333626</xdr:colOff>
      <xdr:row>4</xdr:row>
      <xdr:rowOff>333375</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508001" y="619125"/>
          <a:ext cx="4730750" cy="13811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tabSelected="1" zoomScale="80" zoomScaleNormal="80" workbookViewId="0">
      <selection activeCell="C11" sqref="C11:G11"/>
    </sheetView>
  </sheetViews>
  <sheetFormatPr baseColWidth="10" defaultColWidth="12.5703125" defaultRowHeight="14.25" x14ac:dyDescent="0.2"/>
  <cols>
    <col min="1" max="1" width="4" style="1" customWidth="1"/>
    <col min="2" max="2" width="66.28515625" style="1" customWidth="1"/>
    <col min="3" max="3" width="18.5703125" style="2" customWidth="1"/>
    <col min="4" max="4" width="19.7109375" style="1" customWidth="1"/>
    <col min="5" max="5" width="12.28515625" style="1" customWidth="1"/>
    <col min="6" max="6" width="24.5703125" style="1" customWidth="1"/>
    <col min="7" max="7" width="27.140625" style="1" customWidth="1"/>
    <col min="8" max="8" width="8" style="1" customWidth="1"/>
    <col min="9" max="9" width="13.28515625" style="1" customWidth="1"/>
    <col min="10" max="10" width="15.5703125" style="2" customWidth="1"/>
    <col min="11" max="11" width="8.42578125" style="2" customWidth="1"/>
    <col min="12" max="12" width="17.28515625" style="177" customWidth="1"/>
    <col min="13" max="13" width="16.5703125" style="177" customWidth="1"/>
    <col min="14" max="14" width="12.28515625" style="1" customWidth="1"/>
    <col min="15" max="15" width="15.42578125" style="1" customWidth="1"/>
    <col min="16" max="16" width="15.85546875" style="1" customWidth="1"/>
    <col min="17" max="17" width="75.85546875" style="1" customWidth="1"/>
    <col min="18" max="18" width="14.42578125" style="1" bestFit="1" customWidth="1"/>
    <col min="19" max="19" width="14.42578125" style="1" customWidth="1"/>
    <col min="20" max="20" width="18.5703125" style="1" customWidth="1"/>
    <col min="21" max="21" width="33.85546875" style="1" customWidth="1"/>
    <col min="22" max="22" width="12.5703125" style="1" hidden="1" customWidth="1"/>
    <col min="23" max="23" width="24.28515625" style="1" customWidth="1"/>
    <col min="24" max="24" width="22.5703125" style="1" customWidth="1"/>
    <col min="25" max="26" width="12.5703125" style="1"/>
    <col min="27" max="27" width="16.85546875" style="1" customWidth="1"/>
    <col min="28" max="28" width="12.5703125" style="1"/>
    <col min="29" max="29" width="30.140625" style="1" customWidth="1"/>
    <col min="30" max="30" width="15.42578125" style="1" customWidth="1"/>
    <col min="31" max="31" width="15.85546875" style="1" customWidth="1"/>
    <col min="32" max="32" width="24.42578125" style="1" customWidth="1"/>
    <col min="33" max="33" width="17.140625" style="1" customWidth="1"/>
    <col min="34" max="16384" width="12.5703125" style="1"/>
  </cols>
  <sheetData>
    <row r="1" spans="2:27" ht="15" thickBot="1" x14ac:dyDescent="0.25"/>
    <row r="2" spans="2:27" ht="37.5" customHeight="1" x14ac:dyDescent="0.25">
      <c r="B2" s="153"/>
      <c r="C2" s="156" t="s">
        <v>144</v>
      </c>
      <c r="D2" s="157"/>
      <c r="E2" s="157"/>
      <c r="F2" s="157"/>
      <c r="G2" s="157"/>
      <c r="H2" s="157"/>
      <c r="I2" s="158"/>
      <c r="J2" s="162" t="s">
        <v>145</v>
      </c>
      <c r="K2" s="163"/>
      <c r="L2" s="163"/>
      <c r="M2" s="163"/>
      <c r="N2" s="164"/>
      <c r="O2" s="165"/>
      <c r="P2" s="166"/>
      <c r="Q2" s="178"/>
    </row>
    <row r="3" spans="2:27" ht="37.5" customHeight="1" x14ac:dyDescent="0.25">
      <c r="B3" s="154"/>
      <c r="C3" s="159"/>
      <c r="D3" s="160"/>
      <c r="E3" s="160"/>
      <c r="F3" s="160"/>
      <c r="G3" s="160"/>
      <c r="H3" s="160"/>
      <c r="I3" s="161"/>
      <c r="J3" s="170" t="s">
        <v>146</v>
      </c>
      <c r="K3" s="171"/>
      <c r="L3" s="171"/>
      <c r="M3" s="171"/>
      <c r="N3" s="172"/>
      <c r="O3" s="167"/>
      <c r="P3" s="151"/>
      <c r="Q3" s="178"/>
    </row>
    <row r="4" spans="2:27" ht="33.75" customHeight="1" x14ac:dyDescent="0.25">
      <c r="B4" s="154"/>
      <c r="C4" s="173" t="s">
        <v>147</v>
      </c>
      <c r="D4" s="174"/>
      <c r="E4" s="174"/>
      <c r="F4" s="174"/>
      <c r="G4" s="174"/>
      <c r="H4" s="174"/>
      <c r="I4" s="175"/>
      <c r="J4" s="170" t="s">
        <v>148</v>
      </c>
      <c r="K4" s="171"/>
      <c r="L4" s="171"/>
      <c r="M4" s="171"/>
      <c r="N4" s="172"/>
      <c r="O4" s="167"/>
      <c r="P4" s="151"/>
      <c r="Q4" s="178"/>
    </row>
    <row r="5" spans="2:27" ht="38.25" customHeight="1" x14ac:dyDescent="0.25">
      <c r="B5" s="155"/>
      <c r="C5" s="159"/>
      <c r="D5" s="160"/>
      <c r="E5" s="160"/>
      <c r="F5" s="160"/>
      <c r="G5" s="160"/>
      <c r="H5" s="160"/>
      <c r="I5" s="161"/>
      <c r="J5" s="170" t="s">
        <v>149</v>
      </c>
      <c r="K5" s="171"/>
      <c r="L5" s="171"/>
      <c r="M5" s="171"/>
      <c r="N5" s="172"/>
      <c r="O5" s="168"/>
      <c r="P5" s="169"/>
      <c r="Q5" s="178"/>
    </row>
    <row r="6" spans="2:27" ht="14.25" customHeight="1" thickBot="1" x14ac:dyDescent="0.3">
      <c r="B6" s="149"/>
      <c r="C6" s="150"/>
      <c r="D6" s="150"/>
      <c r="E6" s="150"/>
      <c r="F6" s="150"/>
      <c r="G6" s="150"/>
      <c r="H6" s="150"/>
      <c r="I6" s="150"/>
      <c r="J6" s="150"/>
      <c r="K6" s="150"/>
      <c r="L6" s="150"/>
      <c r="M6" s="150"/>
      <c r="N6" s="150"/>
      <c r="O6" s="150"/>
      <c r="P6" s="151"/>
      <c r="Q6" s="178"/>
    </row>
    <row r="7" spans="2:27" ht="31.5" customHeight="1" x14ac:dyDescent="0.25">
      <c r="B7" s="179" t="s">
        <v>154</v>
      </c>
      <c r="C7" s="163"/>
      <c r="D7" s="163"/>
      <c r="E7" s="163"/>
      <c r="F7" s="163"/>
      <c r="G7" s="163"/>
      <c r="H7" s="163"/>
      <c r="I7" s="163"/>
      <c r="J7" s="163"/>
      <c r="K7" s="163"/>
      <c r="L7" s="163"/>
      <c r="M7" s="163"/>
      <c r="N7" s="163"/>
      <c r="O7" s="163"/>
      <c r="P7" s="180"/>
      <c r="Q7" s="178"/>
    </row>
    <row r="8" spans="2:27" ht="36" customHeight="1" x14ac:dyDescent="0.25">
      <c r="B8" s="181" t="s">
        <v>80</v>
      </c>
      <c r="C8" s="182" t="s">
        <v>71</v>
      </c>
      <c r="D8" s="183"/>
      <c r="E8" s="183"/>
      <c r="F8" s="183"/>
      <c r="G8" s="183"/>
      <c r="H8" s="183"/>
      <c r="I8" s="183"/>
      <c r="J8" s="183"/>
      <c r="K8" s="183"/>
      <c r="L8" s="183"/>
      <c r="M8" s="183"/>
      <c r="N8" s="183"/>
      <c r="O8" s="183"/>
      <c r="P8" s="184"/>
    </row>
    <row r="9" spans="2:27" ht="15" x14ac:dyDescent="0.2">
      <c r="B9" s="185" t="s">
        <v>81</v>
      </c>
      <c r="C9" s="152" t="s">
        <v>82</v>
      </c>
      <c r="D9" s="135"/>
      <c r="E9" s="135"/>
      <c r="F9" s="135"/>
      <c r="G9" s="136"/>
      <c r="H9" s="186" t="s">
        <v>155</v>
      </c>
      <c r="I9" s="187"/>
      <c r="J9" s="188"/>
      <c r="K9" s="189"/>
      <c r="L9" s="190" t="s">
        <v>20</v>
      </c>
      <c r="M9" s="191"/>
      <c r="N9" s="191"/>
      <c r="O9" s="191"/>
      <c r="P9" s="192"/>
      <c r="Q9" s="193"/>
      <c r="S9" s="194"/>
      <c r="T9" s="194"/>
      <c r="U9" s="194"/>
      <c r="V9" s="194"/>
      <c r="W9" s="194"/>
    </row>
    <row r="10" spans="2:27" ht="15" x14ac:dyDescent="0.2">
      <c r="B10" s="195" t="s">
        <v>83</v>
      </c>
      <c r="C10" s="135" t="s">
        <v>35</v>
      </c>
      <c r="D10" s="135"/>
      <c r="E10" s="135"/>
      <c r="F10" s="135"/>
      <c r="G10" s="136"/>
      <c r="H10" s="196"/>
      <c r="I10" s="197"/>
      <c r="J10" s="198"/>
      <c r="K10" s="199"/>
      <c r="L10" s="200" t="s">
        <v>19</v>
      </c>
      <c r="M10" s="201" t="s">
        <v>18</v>
      </c>
      <c r="N10" s="201"/>
      <c r="O10" s="201"/>
      <c r="P10" s="202" t="s">
        <v>17</v>
      </c>
      <c r="Q10" s="193"/>
      <c r="S10" s="203"/>
      <c r="T10" s="203"/>
      <c r="U10" s="203"/>
      <c r="V10" s="203"/>
      <c r="W10" s="203"/>
    </row>
    <row r="11" spans="2:27" ht="38.25" customHeight="1" x14ac:dyDescent="0.2">
      <c r="B11" s="204" t="s">
        <v>38</v>
      </c>
      <c r="C11" s="137" t="s">
        <v>84</v>
      </c>
      <c r="D11" s="138"/>
      <c r="E11" s="138"/>
      <c r="F11" s="138"/>
      <c r="G11" s="139"/>
      <c r="H11" s="196"/>
      <c r="I11" s="197"/>
      <c r="J11" s="198"/>
      <c r="K11" s="199"/>
      <c r="L11" s="205"/>
      <c r="M11" s="206"/>
      <c r="N11" s="207"/>
      <c r="O11" s="208"/>
      <c r="P11" s="209"/>
      <c r="Q11" s="193"/>
      <c r="S11" s="210"/>
      <c r="T11" s="211"/>
      <c r="U11" s="211"/>
      <c r="V11" s="211"/>
      <c r="W11" s="210"/>
      <c r="Y11" s="2"/>
      <c r="Z11" s="2"/>
    </row>
    <row r="12" spans="2:27" ht="63.75" customHeight="1" x14ac:dyDescent="0.2">
      <c r="B12" s="212" t="s">
        <v>85</v>
      </c>
      <c r="C12" s="140" t="s">
        <v>86</v>
      </c>
      <c r="D12" s="141"/>
      <c r="E12" s="141"/>
      <c r="F12" s="141"/>
      <c r="G12" s="142"/>
      <c r="H12" s="196"/>
      <c r="I12" s="197"/>
      <c r="J12" s="198"/>
      <c r="K12" s="199"/>
      <c r="L12" s="205"/>
      <c r="M12" s="213"/>
      <c r="N12" s="214"/>
      <c r="O12" s="215"/>
      <c r="P12" s="216"/>
      <c r="Q12" s="193"/>
      <c r="S12" s="217"/>
      <c r="T12" s="218"/>
      <c r="U12" s="218"/>
      <c r="V12" s="218"/>
      <c r="W12" s="219"/>
      <c r="Y12" s="3"/>
      <c r="Z12" s="4"/>
      <c r="AA12" s="5"/>
    </row>
    <row r="13" spans="2:27" ht="15" x14ac:dyDescent="0.2">
      <c r="B13" s="220" t="s">
        <v>41</v>
      </c>
      <c r="C13" s="143" t="s">
        <v>87</v>
      </c>
      <c r="D13" s="144"/>
      <c r="E13" s="144"/>
      <c r="F13" s="144"/>
      <c r="G13" s="145"/>
      <c r="H13" s="196"/>
      <c r="I13" s="197"/>
      <c r="J13" s="198"/>
      <c r="K13" s="199"/>
      <c r="L13" s="205"/>
      <c r="M13" s="213"/>
      <c r="N13" s="214"/>
      <c r="O13" s="215"/>
      <c r="P13" s="216"/>
      <c r="Q13" s="193"/>
      <c r="S13" s="217"/>
      <c r="T13" s="218"/>
      <c r="U13" s="218"/>
      <c r="V13" s="218"/>
      <c r="W13" s="219"/>
      <c r="Y13" s="3"/>
      <c r="Z13" s="4"/>
      <c r="AA13" s="5"/>
    </row>
    <row r="14" spans="2:27" ht="21" customHeight="1" x14ac:dyDescent="0.2">
      <c r="B14" s="220"/>
      <c r="C14" s="146"/>
      <c r="D14" s="147"/>
      <c r="E14" s="147"/>
      <c r="F14" s="147"/>
      <c r="G14" s="148"/>
      <c r="H14" s="196"/>
      <c r="I14" s="197"/>
      <c r="J14" s="198"/>
      <c r="K14" s="199"/>
      <c r="L14" s="221"/>
      <c r="M14" s="213"/>
      <c r="N14" s="214"/>
      <c r="O14" s="215"/>
      <c r="P14" s="222"/>
      <c r="Q14" s="193"/>
      <c r="S14" s="217"/>
      <c r="T14" s="223"/>
      <c r="U14" s="223"/>
      <c r="V14" s="223"/>
      <c r="W14" s="219"/>
      <c r="Y14" s="3"/>
      <c r="Z14" s="4"/>
      <c r="AA14" s="5"/>
    </row>
    <row r="15" spans="2:27" ht="15" customHeight="1" thickBot="1" x14ac:dyDescent="0.25">
      <c r="B15" s="224" t="s">
        <v>156</v>
      </c>
      <c r="C15" s="225"/>
      <c r="D15" s="225"/>
      <c r="E15" s="225"/>
      <c r="F15" s="225"/>
      <c r="G15" s="225"/>
      <c r="H15" s="226"/>
      <c r="I15" s="227"/>
      <c r="J15" s="228"/>
      <c r="K15" s="229"/>
      <c r="L15" s="230"/>
      <c r="M15" s="231"/>
      <c r="N15" s="232"/>
      <c r="O15" s="233"/>
      <c r="P15" s="234"/>
      <c r="Q15" s="193"/>
      <c r="S15" s="235"/>
      <c r="T15" s="218"/>
      <c r="U15" s="218"/>
      <c r="V15" s="223"/>
      <c r="W15" s="219"/>
      <c r="X15" s="6"/>
      <c r="Y15" s="3"/>
      <c r="Z15" s="4"/>
      <c r="AA15" s="5"/>
    </row>
    <row r="16" spans="2:27" ht="28.5" customHeight="1" x14ac:dyDescent="0.25">
      <c r="B16" s="236" t="s">
        <v>88</v>
      </c>
      <c r="C16" s="122" t="s">
        <v>150</v>
      </c>
      <c r="D16" s="124" t="s">
        <v>16</v>
      </c>
      <c r="E16" s="124" t="s">
        <v>89</v>
      </c>
      <c r="F16" s="124" t="s">
        <v>151</v>
      </c>
      <c r="G16" s="126" t="s">
        <v>90</v>
      </c>
      <c r="H16" s="127"/>
      <c r="I16" s="127"/>
      <c r="J16" s="128"/>
      <c r="K16" s="58"/>
      <c r="L16" s="448" t="s">
        <v>15</v>
      </c>
      <c r="M16" s="449"/>
      <c r="N16" s="450" t="s">
        <v>14</v>
      </c>
      <c r="O16" s="451"/>
      <c r="P16" s="452"/>
      <c r="Q16" s="132" t="s">
        <v>91</v>
      </c>
      <c r="S16" s="237"/>
      <c r="T16" s="238"/>
      <c r="U16" s="238"/>
      <c r="W16" s="219"/>
      <c r="Y16" s="3"/>
      <c r="Z16" s="4"/>
      <c r="AA16" s="5"/>
    </row>
    <row r="17" spans="1:27" ht="33.75" customHeight="1" x14ac:dyDescent="0.2">
      <c r="B17" s="239"/>
      <c r="C17" s="123"/>
      <c r="D17" s="125"/>
      <c r="E17" s="125"/>
      <c r="F17" s="125"/>
      <c r="G17" s="129"/>
      <c r="H17" s="130"/>
      <c r="I17" s="130"/>
      <c r="J17" s="131"/>
      <c r="K17" s="59"/>
      <c r="L17" s="453"/>
      <c r="M17" s="454"/>
      <c r="N17" s="455" t="s">
        <v>13</v>
      </c>
      <c r="O17" s="455" t="s">
        <v>12</v>
      </c>
      <c r="P17" s="456" t="s">
        <v>11</v>
      </c>
      <c r="Q17" s="133"/>
      <c r="S17" s="6"/>
      <c r="T17" s="238"/>
      <c r="U17" s="238"/>
      <c r="W17" s="4"/>
      <c r="Y17" s="3"/>
      <c r="Z17" s="4"/>
      <c r="AA17" s="5"/>
    </row>
    <row r="18" spans="1:27" s="6" customFormat="1" ht="39.75" customHeight="1" thickBot="1" x14ac:dyDescent="0.25">
      <c r="B18" s="321"/>
      <c r="C18" s="123"/>
      <c r="D18" s="125"/>
      <c r="E18" s="125"/>
      <c r="F18" s="125"/>
      <c r="G18" s="322" t="s">
        <v>10</v>
      </c>
      <c r="H18" s="322" t="s">
        <v>9</v>
      </c>
      <c r="I18" s="323" t="s">
        <v>8</v>
      </c>
      <c r="J18" s="324" t="s">
        <v>7</v>
      </c>
      <c r="K18" s="457"/>
      <c r="L18" s="458" t="s">
        <v>6</v>
      </c>
      <c r="M18" s="322" t="s">
        <v>5</v>
      </c>
      <c r="N18" s="125"/>
      <c r="O18" s="125"/>
      <c r="P18" s="459"/>
      <c r="Q18" s="134"/>
      <c r="T18" s="238"/>
      <c r="U18" s="238"/>
      <c r="W18" s="7"/>
      <c r="Y18" s="240"/>
      <c r="Z18" s="7"/>
      <c r="AA18" s="8"/>
    </row>
    <row r="19" spans="1:27" ht="27.75" customHeight="1" x14ac:dyDescent="0.2">
      <c r="A19" s="120">
        <v>9</v>
      </c>
      <c r="B19" s="334" t="s">
        <v>92</v>
      </c>
      <c r="C19" s="335" t="s">
        <v>3</v>
      </c>
      <c r="D19" s="336" t="s">
        <v>93</v>
      </c>
      <c r="E19" s="337">
        <v>5</v>
      </c>
      <c r="F19" s="338">
        <v>49200000</v>
      </c>
      <c r="G19" s="338">
        <f>F19</f>
        <v>49200000</v>
      </c>
      <c r="H19" s="339">
        <v>0</v>
      </c>
      <c r="I19" s="340">
        <v>0</v>
      </c>
      <c r="J19" s="340">
        <v>0</v>
      </c>
      <c r="K19" s="340"/>
      <c r="L19" s="341">
        <v>45292</v>
      </c>
      <c r="M19" s="341">
        <v>45657</v>
      </c>
      <c r="N19" s="342">
        <f>+E20/E19</f>
        <v>1</v>
      </c>
      <c r="O19" s="342">
        <f>+G20/G19</f>
        <v>0.59010839430894313</v>
      </c>
      <c r="P19" s="343">
        <f>+N19*N19/O19</f>
        <v>1.6946039230149703</v>
      </c>
      <c r="Q19" s="241" t="s">
        <v>94</v>
      </c>
      <c r="S19" s="6"/>
      <c r="T19" s="242"/>
      <c r="U19" s="242"/>
      <c r="W19" s="4"/>
      <c r="Y19" s="3"/>
      <c r="Z19" s="4"/>
      <c r="AA19" s="5"/>
    </row>
    <row r="20" spans="1:27" ht="62.25" customHeight="1" x14ac:dyDescent="0.2">
      <c r="A20" s="120"/>
      <c r="B20" s="243"/>
      <c r="C20" s="9" t="s">
        <v>2</v>
      </c>
      <c r="D20" s="319"/>
      <c r="E20" s="10">
        <v>5</v>
      </c>
      <c r="F20" s="14">
        <v>29033333</v>
      </c>
      <c r="G20" s="14">
        <f t="shared" ref="G20:G34" si="0">F20</f>
        <v>29033333</v>
      </c>
      <c r="H20" s="12">
        <v>0</v>
      </c>
      <c r="I20" s="13">
        <v>0</v>
      </c>
      <c r="J20" s="13">
        <v>0</v>
      </c>
      <c r="K20" s="13"/>
      <c r="L20" s="119"/>
      <c r="M20" s="119"/>
      <c r="N20" s="320"/>
      <c r="O20" s="320"/>
      <c r="P20" s="344"/>
      <c r="Q20" s="241"/>
      <c r="S20" s="6"/>
      <c r="T20" s="242"/>
      <c r="U20" s="242"/>
      <c r="W20" s="4"/>
      <c r="Y20" s="3"/>
      <c r="Z20" s="4"/>
      <c r="AA20" s="5"/>
    </row>
    <row r="21" spans="1:27" ht="24" customHeight="1" x14ac:dyDescent="0.2">
      <c r="A21" s="120">
        <v>10</v>
      </c>
      <c r="B21" s="243" t="s">
        <v>95</v>
      </c>
      <c r="C21" s="9" t="s">
        <v>3</v>
      </c>
      <c r="D21" s="319" t="s">
        <v>96</v>
      </c>
      <c r="E21" s="10">
        <v>378</v>
      </c>
      <c r="F21" s="11">
        <v>54200000</v>
      </c>
      <c r="G21" s="11">
        <f t="shared" si="0"/>
        <v>54200000</v>
      </c>
      <c r="H21" s="12">
        <v>0</v>
      </c>
      <c r="I21" s="12">
        <v>0</v>
      </c>
      <c r="J21" s="12">
        <v>0</v>
      </c>
      <c r="K21" s="12"/>
      <c r="L21" s="119">
        <v>45292</v>
      </c>
      <c r="M21" s="119">
        <v>45657</v>
      </c>
      <c r="N21" s="320">
        <f>+E22/E21</f>
        <v>1</v>
      </c>
      <c r="O21" s="320">
        <f>+G22/G21</f>
        <v>0.55301352398523984</v>
      </c>
      <c r="P21" s="344">
        <f>+N21*N21/O21</f>
        <v>1.8082740414621223</v>
      </c>
      <c r="Q21" s="241" t="s">
        <v>97</v>
      </c>
      <c r="S21" s="6"/>
      <c r="T21" s="242"/>
      <c r="U21" s="242"/>
      <c r="W21" s="4"/>
      <c r="Y21" s="3"/>
      <c r="Z21" s="4"/>
      <c r="AA21" s="5"/>
    </row>
    <row r="22" spans="1:27" ht="65.25" customHeight="1" x14ac:dyDescent="0.2">
      <c r="A22" s="120"/>
      <c r="B22" s="243"/>
      <c r="C22" s="9" t="s">
        <v>2</v>
      </c>
      <c r="D22" s="319"/>
      <c r="E22" s="10">
        <v>378</v>
      </c>
      <c r="F22" s="14">
        <v>29973333</v>
      </c>
      <c r="G22" s="14">
        <f t="shared" si="0"/>
        <v>29973333</v>
      </c>
      <c r="H22" s="12">
        <v>0</v>
      </c>
      <c r="I22" s="12">
        <v>0</v>
      </c>
      <c r="J22" s="12">
        <v>0</v>
      </c>
      <c r="K22" s="12"/>
      <c r="L22" s="119"/>
      <c r="M22" s="119"/>
      <c r="N22" s="320"/>
      <c r="O22" s="320"/>
      <c r="P22" s="344"/>
      <c r="Q22" s="241"/>
      <c r="S22" s="6"/>
      <c r="T22" s="242"/>
      <c r="U22" s="242"/>
      <c r="W22" s="4"/>
      <c r="Y22" s="3"/>
      <c r="Z22" s="4"/>
      <c r="AA22" s="5"/>
    </row>
    <row r="23" spans="1:27" ht="24" customHeight="1" x14ac:dyDescent="0.2">
      <c r="A23" s="120">
        <v>11</v>
      </c>
      <c r="B23" s="243" t="s">
        <v>98</v>
      </c>
      <c r="C23" s="9" t="s">
        <v>3</v>
      </c>
      <c r="D23" s="319" t="s">
        <v>99</v>
      </c>
      <c r="E23" s="10">
        <v>4</v>
      </c>
      <c r="F23" s="11">
        <v>56000000</v>
      </c>
      <c r="G23" s="11">
        <f t="shared" si="0"/>
        <v>56000000</v>
      </c>
      <c r="H23" s="12">
        <v>0</v>
      </c>
      <c r="I23" s="12">
        <v>0</v>
      </c>
      <c r="J23" s="12">
        <v>0</v>
      </c>
      <c r="K23" s="12"/>
      <c r="L23" s="119">
        <v>45292</v>
      </c>
      <c r="M23" s="119">
        <v>45657</v>
      </c>
      <c r="N23" s="320">
        <f>+E24/E23</f>
        <v>1</v>
      </c>
      <c r="O23" s="320">
        <f>+G24/G23</f>
        <v>0.69196426785714282</v>
      </c>
      <c r="P23" s="344">
        <f>+N23*N23/O23</f>
        <v>1.4451613276170665</v>
      </c>
      <c r="Q23" s="241" t="s">
        <v>100</v>
      </c>
      <c r="S23" s="6"/>
      <c r="T23" s="242"/>
      <c r="U23" s="242"/>
      <c r="W23" s="4"/>
      <c r="Y23" s="3"/>
      <c r="Z23" s="4"/>
      <c r="AA23" s="5"/>
    </row>
    <row r="24" spans="1:27" ht="42.75" customHeight="1" x14ac:dyDescent="0.2">
      <c r="A24" s="120"/>
      <c r="B24" s="243"/>
      <c r="C24" s="9" t="s">
        <v>2</v>
      </c>
      <c r="D24" s="319"/>
      <c r="E24" s="10">
        <v>4</v>
      </c>
      <c r="F24" s="14">
        <v>38749999</v>
      </c>
      <c r="G24" s="14">
        <f>F24</f>
        <v>38749999</v>
      </c>
      <c r="H24" s="12">
        <v>0</v>
      </c>
      <c r="I24" s="12">
        <v>0</v>
      </c>
      <c r="J24" s="12">
        <v>0</v>
      </c>
      <c r="K24" s="12"/>
      <c r="L24" s="119"/>
      <c r="M24" s="119"/>
      <c r="N24" s="320"/>
      <c r="O24" s="320"/>
      <c r="P24" s="344"/>
      <c r="Q24" s="241"/>
      <c r="S24" s="6"/>
      <c r="T24" s="242"/>
      <c r="U24" s="242"/>
      <c r="W24" s="4"/>
      <c r="Y24" s="3"/>
      <c r="Z24" s="4"/>
      <c r="AA24" s="5"/>
    </row>
    <row r="25" spans="1:27" ht="24" customHeight="1" x14ac:dyDescent="0.2">
      <c r="A25" s="120">
        <v>12</v>
      </c>
      <c r="B25" s="243" t="s">
        <v>101</v>
      </c>
      <c r="C25" s="9" t="s">
        <v>3</v>
      </c>
      <c r="D25" s="319" t="s">
        <v>102</v>
      </c>
      <c r="E25" s="10">
        <v>3</v>
      </c>
      <c r="F25" s="11">
        <v>369661641</v>
      </c>
      <c r="G25" s="11">
        <f t="shared" si="0"/>
        <v>369661641</v>
      </c>
      <c r="H25" s="12">
        <v>0</v>
      </c>
      <c r="I25" s="12">
        <v>0</v>
      </c>
      <c r="J25" s="12">
        <v>0</v>
      </c>
      <c r="K25" s="12"/>
      <c r="L25" s="119">
        <v>45292</v>
      </c>
      <c r="M25" s="119">
        <v>45657</v>
      </c>
      <c r="N25" s="320">
        <f>+E26/E25</f>
        <v>1</v>
      </c>
      <c r="O25" s="320">
        <f>+G26/G25</f>
        <v>1.0779244336038643</v>
      </c>
      <c r="P25" s="344">
        <f>+N25*N25/O25</f>
        <v>0.92770881596649901</v>
      </c>
      <c r="Q25" s="241" t="s">
        <v>103</v>
      </c>
      <c r="S25" s="6"/>
      <c r="T25" s="242"/>
      <c r="U25" s="242"/>
      <c r="W25" s="4"/>
      <c r="Y25" s="3"/>
      <c r="Z25" s="4"/>
      <c r="AA25" s="5"/>
    </row>
    <row r="26" spans="1:27" ht="40.5" customHeight="1" x14ac:dyDescent="0.2">
      <c r="A26" s="120"/>
      <c r="B26" s="243"/>
      <c r="C26" s="9" t="s">
        <v>2</v>
      </c>
      <c r="D26" s="319"/>
      <c r="E26" s="10">
        <v>3</v>
      </c>
      <c r="F26" s="14">
        <v>398467315</v>
      </c>
      <c r="G26" s="14">
        <f>F26</f>
        <v>398467315</v>
      </c>
      <c r="H26" s="12">
        <v>0</v>
      </c>
      <c r="I26" s="12">
        <v>0</v>
      </c>
      <c r="J26" s="12">
        <v>0</v>
      </c>
      <c r="K26" s="12"/>
      <c r="L26" s="119"/>
      <c r="M26" s="119"/>
      <c r="N26" s="320"/>
      <c r="O26" s="320"/>
      <c r="P26" s="344"/>
      <c r="Q26" s="241"/>
      <c r="S26" s="6"/>
      <c r="T26" s="242"/>
      <c r="U26" s="242"/>
      <c r="W26" s="4"/>
      <c r="Y26" s="3"/>
      <c r="Z26" s="4"/>
      <c r="AA26" s="5"/>
    </row>
    <row r="27" spans="1:27" ht="24" customHeight="1" x14ac:dyDescent="0.2">
      <c r="A27" s="120">
        <v>13</v>
      </c>
      <c r="B27" s="243" t="s">
        <v>104</v>
      </c>
      <c r="C27" s="9" t="s">
        <v>3</v>
      </c>
      <c r="D27" s="319" t="s">
        <v>105</v>
      </c>
      <c r="E27" s="10">
        <v>1</v>
      </c>
      <c r="F27" s="11">
        <v>88000000</v>
      </c>
      <c r="G27" s="11">
        <f t="shared" si="0"/>
        <v>88000000</v>
      </c>
      <c r="H27" s="12">
        <v>0</v>
      </c>
      <c r="I27" s="12">
        <v>0</v>
      </c>
      <c r="J27" s="12">
        <v>0</v>
      </c>
      <c r="K27" s="12"/>
      <c r="L27" s="119">
        <v>45292</v>
      </c>
      <c r="M27" s="119">
        <v>45657</v>
      </c>
      <c r="N27" s="320">
        <f>+E28/E27</f>
        <v>1</v>
      </c>
      <c r="O27" s="320">
        <f>+G28/G27</f>
        <v>0.32196964772727271</v>
      </c>
      <c r="P27" s="344">
        <f>+N27*N27/O27</f>
        <v>3.1058828279585504</v>
      </c>
      <c r="Q27" s="241" t="s">
        <v>106</v>
      </c>
      <c r="S27" s="6"/>
      <c r="T27" s="242"/>
      <c r="U27" s="242"/>
      <c r="W27" s="4"/>
      <c r="Y27" s="3"/>
      <c r="Z27" s="4"/>
      <c r="AA27" s="5"/>
    </row>
    <row r="28" spans="1:27" ht="24" customHeight="1" x14ac:dyDescent="0.2">
      <c r="A28" s="120"/>
      <c r="B28" s="243"/>
      <c r="C28" s="9" t="s">
        <v>2</v>
      </c>
      <c r="D28" s="319"/>
      <c r="E28" s="10">
        <v>1</v>
      </c>
      <c r="F28" s="14">
        <v>28333329</v>
      </c>
      <c r="G28" s="14">
        <f t="shared" si="0"/>
        <v>28333329</v>
      </c>
      <c r="H28" s="12">
        <v>0</v>
      </c>
      <c r="I28" s="12">
        <v>0</v>
      </c>
      <c r="J28" s="12">
        <v>0</v>
      </c>
      <c r="K28" s="12"/>
      <c r="L28" s="119"/>
      <c r="M28" s="119"/>
      <c r="N28" s="320"/>
      <c r="O28" s="320"/>
      <c r="P28" s="344"/>
      <c r="Q28" s="241"/>
      <c r="S28" s="6"/>
      <c r="T28" s="242"/>
      <c r="U28" s="242"/>
      <c r="W28" s="4"/>
      <c r="Y28" s="3"/>
      <c r="Z28" s="4"/>
      <c r="AA28" s="5"/>
    </row>
    <row r="29" spans="1:27" ht="24" customHeight="1" x14ac:dyDescent="0.2">
      <c r="A29" s="120">
        <v>14</v>
      </c>
      <c r="B29" s="243" t="s">
        <v>107</v>
      </c>
      <c r="C29" s="9" t="s">
        <v>3</v>
      </c>
      <c r="D29" s="319" t="s">
        <v>108</v>
      </c>
      <c r="E29" s="10">
        <v>2</v>
      </c>
      <c r="F29" s="11">
        <v>351261640</v>
      </c>
      <c r="G29" s="11">
        <f t="shared" si="0"/>
        <v>351261640</v>
      </c>
      <c r="H29" s="12">
        <v>0</v>
      </c>
      <c r="I29" s="12">
        <v>0</v>
      </c>
      <c r="J29" s="12">
        <v>0</v>
      </c>
      <c r="K29" s="12"/>
      <c r="L29" s="119">
        <v>45292</v>
      </c>
      <c r="M29" s="119">
        <v>45657</v>
      </c>
      <c r="N29" s="320">
        <f>+E30/E29</f>
        <v>1</v>
      </c>
      <c r="O29" s="320">
        <f>+G30/G29</f>
        <v>0.91845391942029309</v>
      </c>
      <c r="P29" s="344">
        <f>+N29*N29/O29</f>
        <v>1.0887862513899194</v>
      </c>
      <c r="Q29" s="142" t="s">
        <v>109</v>
      </c>
      <c r="S29" s="6"/>
      <c r="T29" s="242"/>
      <c r="U29" s="242"/>
      <c r="W29" s="4"/>
      <c r="Y29" s="3"/>
      <c r="Z29" s="4"/>
      <c r="AA29" s="5"/>
    </row>
    <row r="30" spans="1:27" ht="34.5" customHeight="1" x14ac:dyDescent="0.2">
      <c r="A30" s="120"/>
      <c r="B30" s="243"/>
      <c r="C30" s="9" t="s">
        <v>2</v>
      </c>
      <c r="D30" s="319"/>
      <c r="E30" s="10">
        <v>2</v>
      </c>
      <c r="F30" s="14">
        <v>322617630</v>
      </c>
      <c r="G30" s="14">
        <f t="shared" si="0"/>
        <v>322617630</v>
      </c>
      <c r="H30" s="12">
        <v>0</v>
      </c>
      <c r="I30" s="12">
        <v>0</v>
      </c>
      <c r="J30" s="12">
        <v>0</v>
      </c>
      <c r="K30" s="12"/>
      <c r="L30" s="119"/>
      <c r="M30" s="119"/>
      <c r="N30" s="320"/>
      <c r="O30" s="320"/>
      <c r="P30" s="344"/>
      <c r="Q30" s="142"/>
      <c r="S30" s="6"/>
      <c r="T30" s="242"/>
      <c r="U30" s="242"/>
      <c r="W30" s="4"/>
      <c r="Y30" s="3"/>
      <c r="Z30" s="4"/>
      <c r="AA30" s="5"/>
    </row>
    <row r="31" spans="1:27" ht="31.5" customHeight="1" x14ac:dyDescent="0.2">
      <c r="A31" s="120">
        <v>15</v>
      </c>
      <c r="B31" s="243" t="s">
        <v>110</v>
      </c>
      <c r="C31" s="9" t="s">
        <v>3</v>
      </c>
      <c r="D31" s="319" t="s">
        <v>111</v>
      </c>
      <c r="E31" s="10">
        <v>2</v>
      </c>
      <c r="F31" s="11">
        <v>22866273</v>
      </c>
      <c r="G31" s="11">
        <f t="shared" si="0"/>
        <v>22866273</v>
      </c>
      <c r="H31" s="12">
        <v>0</v>
      </c>
      <c r="I31" s="12">
        <v>0</v>
      </c>
      <c r="J31" s="12">
        <v>0</v>
      </c>
      <c r="K31" s="12"/>
      <c r="L31" s="119">
        <v>45292</v>
      </c>
      <c r="M31" s="119">
        <v>45657</v>
      </c>
      <c r="N31" s="320">
        <f>+E32/E31</f>
        <v>1</v>
      </c>
      <c r="O31" s="320">
        <f>+G32/G31</f>
        <v>0</v>
      </c>
      <c r="P31" s="344">
        <v>0</v>
      </c>
      <c r="Q31" s="241" t="s">
        <v>112</v>
      </c>
      <c r="S31" s="6"/>
      <c r="T31" s="242"/>
      <c r="U31" s="242"/>
      <c r="W31" s="4"/>
      <c r="Y31" s="3"/>
      <c r="Z31" s="4"/>
      <c r="AA31" s="5"/>
    </row>
    <row r="32" spans="1:27" ht="35.25" customHeight="1" x14ac:dyDescent="0.2">
      <c r="A32" s="120"/>
      <c r="B32" s="243"/>
      <c r="C32" s="9" t="s">
        <v>2</v>
      </c>
      <c r="D32" s="319"/>
      <c r="E32" s="10">
        <v>2</v>
      </c>
      <c r="F32" s="14">
        <v>0</v>
      </c>
      <c r="G32" s="14">
        <v>0</v>
      </c>
      <c r="H32" s="12">
        <v>0</v>
      </c>
      <c r="I32" s="12">
        <v>0</v>
      </c>
      <c r="J32" s="12">
        <v>0</v>
      </c>
      <c r="K32" s="12"/>
      <c r="L32" s="119"/>
      <c r="M32" s="119"/>
      <c r="N32" s="320"/>
      <c r="O32" s="320"/>
      <c r="P32" s="344"/>
      <c r="Q32" s="241"/>
      <c r="S32" s="6"/>
      <c r="T32" s="242"/>
      <c r="U32" s="242"/>
      <c r="W32" s="4"/>
      <c r="Y32" s="3"/>
      <c r="Z32" s="4"/>
      <c r="AA32" s="5"/>
    </row>
    <row r="33" spans="1:52" ht="27.75" customHeight="1" x14ac:dyDescent="0.2">
      <c r="A33" s="120">
        <v>16</v>
      </c>
      <c r="B33" s="243" t="s">
        <v>113</v>
      </c>
      <c r="C33" s="9" t="s">
        <v>3</v>
      </c>
      <c r="D33" s="319" t="s">
        <v>114</v>
      </c>
      <c r="E33" s="10">
        <v>1</v>
      </c>
      <c r="F33" s="11">
        <v>65200000</v>
      </c>
      <c r="G33" s="11">
        <f t="shared" si="0"/>
        <v>65200000</v>
      </c>
      <c r="H33" s="12">
        <v>0</v>
      </c>
      <c r="I33" s="13">
        <v>0</v>
      </c>
      <c r="J33" s="13">
        <v>0</v>
      </c>
      <c r="K33" s="13"/>
      <c r="L33" s="119">
        <v>45292</v>
      </c>
      <c r="M33" s="119">
        <v>45657</v>
      </c>
      <c r="N33" s="320">
        <f>+E34/E33</f>
        <v>1</v>
      </c>
      <c r="O33" s="320">
        <f>+G34/G33</f>
        <v>0.74156438650306744</v>
      </c>
      <c r="P33" s="344">
        <f>+N33*N33/O33</f>
        <v>1.3485005728438708</v>
      </c>
      <c r="Q33" s="241" t="s">
        <v>115</v>
      </c>
      <c r="S33" s="6"/>
      <c r="T33" s="242"/>
      <c r="U33" s="242"/>
      <c r="W33" s="4"/>
      <c r="Y33" s="3"/>
      <c r="Z33" s="4"/>
      <c r="AA33" s="5"/>
    </row>
    <row r="34" spans="1:52" ht="24" customHeight="1" thickBot="1" x14ac:dyDescent="0.25">
      <c r="A34" s="120"/>
      <c r="B34" s="244"/>
      <c r="C34" s="15" t="s">
        <v>2</v>
      </c>
      <c r="D34" s="345"/>
      <c r="E34" s="346">
        <v>1</v>
      </c>
      <c r="F34" s="16">
        <v>48349998</v>
      </c>
      <c r="G34" s="16">
        <f t="shared" si="0"/>
        <v>48349998</v>
      </c>
      <c r="H34" s="347">
        <v>0</v>
      </c>
      <c r="I34" s="348">
        <v>0</v>
      </c>
      <c r="J34" s="348">
        <v>0</v>
      </c>
      <c r="K34" s="348"/>
      <c r="L34" s="349"/>
      <c r="M34" s="349"/>
      <c r="N34" s="350"/>
      <c r="O34" s="350"/>
      <c r="P34" s="351"/>
      <c r="Q34" s="241"/>
      <c r="S34" s="6"/>
      <c r="T34" s="242"/>
      <c r="U34" s="242"/>
      <c r="W34" s="4"/>
      <c r="Y34" s="3"/>
      <c r="Z34" s="4"/>
      <c r="AA34" s="5"/>
    </row>
    <row r="35" spans="1:52" ht="15.75" customHeight="1" x14ac:dyDescent="0.2">
      <c r="B35" s="325" t="s">
        <v>4</v>
      </c>
      <c r="C35" s="286" t="s">
        <v>3</v>
      </c>
      <c r="D35" s="326"/>
      <c r="E35" s="327">
        <f t="shared" ref="E35:G36" si="1">SUM(E19+E21+E23+E25+E27+E29+E31+E33)</f>
        <v>396</v>
      </c>
      <c r="F35" s="328">
        <f>SUM(F19+F21+F23+F25+F27+F29+F31+F33)</f>
        <v>1056389554</v>
      </c>
      <c r="G35" s="328">
        <f t="shared" si="1"/>
        <v>1056389554</v>
      </c>
      <c r="H35" s="329"/>
      <c r="I35" s="329"/>
      <c r="J35" s="330"/>
      <c r="K35" s="331"/>
      <c r="L35" s="121"/>
      <c r="M35" s="121"/>
      <c r="N35" s="332"/>
      <c r="O35" s="332"/>
      <c r="P35" s="333"/>
      <c r="Q35" s="248"/>
    </row>
    <row r="36" spans="1:52" ht="16.5" customHeight="1" thickBot="1" x14ac:dyDescent="0.25">
      <c r="B36" s="249"/>
      <c r="C36" s="250" t="s">
        <v>2</v>
      </c>
      <c r="D36" s="251"/>
      <c r="E36" s="245">
        <f t="shared" si="1"/>
        <v>396</v>
      </c>
      <c r="F36" s="252">
        <f>SUM(F20+F22+F24+F26+F28+F30+F32+F34)</f>
        <v>895524937</v>
      </c>
      <c r="G36" s="252">
        <f t="shared" si="1"/>
        <v>895524937</v>
      </c>
      <c r="H36" s="253"/>
      <c r="I36" s="254"/>
      <c r="J36" s="255"/>
      <c r="K36" s="256"/>
      <c r="L36" s="119"/>
      <c r="M36" s="119"/>
      <c r="N36" s="246"/>
      <c r="O36" s="246"/>
      <c r="P36" s="247"/>
    </row>
    <row r="37" spans="1:52" ht="15" thickBot="1" x14ac:dyDescent="0.25">
      <c r="B37" s="257"/>
      <c r="C37" s="57"/>
      <c r="D37" s="258"/>
      <c r="E37" s="258"/>
      <c r="F37" s="259"/>
      <c r="G37" s="260"/>
      <c r="H37" s="261"/>
      <c r="I37" s="261"/>
      <c r="J37" s="262"/>
      <c r="K37" s="263"/>
      <c r="L37" s="264"/>
      <c r="M37" s="264"/>
      <c r="N37" s="265"/>
      <c r="O37" s="266"/>
      <c r="P37" s="267"/>
    </row>
    <row r="38" spans="1:52" ht="15" x14ac:dyDescent="0.2">
      <c r="B38" s="268" t="s">
        <v>116</v>
      </c>
      <c r="C38" s="269" t="s">
        <v>24</v>
      </c>
      <c r="D38" s="270"/>
      <c r="E38" s="271"/>
      <c r="F38" s="272" t="s">
        <v>117</v>
      </c>
      <c r="G38" s="273"/>
      <c r="H38" s="273"/>
      <c r="I38" s="273"/>
      <c r="J38" s="274"/>
      <c r="K38" s="275"/>
      <c r="L38" s="276" t="s">
        <v>118</v>
      </c>
      <c r="M38" s="277"/>
      <c r="N38" s="277"/>
      <c r="O38" s="277"/>
      <c r="P38" s="278"/>
    </row>
    <row r="39" spans="1:52" ht="24.75" customHeight="1" x14ac:dyDescent="0.2">
      <c r="B39" s="279" t="s">
        <v>119</v>
      </c>
      <c r="C39" s="280" t="s">
        <v>120</v>
      </c>
      <c r="D39" s="281"/>
      <c r="E39" s="282"/>
      <c r="F39" s="283" t="s">
        <v>121</v>
      </c>
      <c r="G39" s="284"/>
      <c r="H39" s="285"/>
      <c r="I39" s="286" t="s">
        <v>3</v>
      </c>
      <c r="J39" s="287">
        <v>0.75</v>
      </c>
      <c r="K39" s="288"/>
      <c r="L39" s="289" t="s">
        <v>122</v>
      </c>
      <c r="M39" s="290"/>
      <c r="N39" s="290"/>
      <c r="O39" s="290"/>
      <c r="P39" s="291"/>
    </row>
    <row r="40" spans="1:52" ht="15" customHeight="1" thickBot="1" x14ac:dyDescent="0.25">
      <c r="B40" s="292"/>
      <c r="C40" s="293"/>
      <c r="D40" s="294"/>
      <c r="E40" s="295"/>
      <c r="F40" s="296"/>
      <c r="G40" s="297"/>
      <c r="H40" s="298"/>
      <c r="I40" s="250" t="s">
        <v>2</v>
      </c>
      <c r="J40" s="299">
        <v>0.75</v>
      </c>
      <c r="K40" s="300"/>
      <c r="L40" s="289"/>
      <c r="M40" s="290"/>
      <c r="N40" s="290"/>
      <c r="O40" s="290"/>
      <c r="P40" s="291"/>
    </row>
    <row r="41" spans="1:52" ht="23.25" customHeight="1" thickBot="1" x14ac:dyDescent="0.25">
      <c r="B41" s="301"/>
      <c r="C41" s="293"/>
      <c r="D41" s="294"/>
      <c r="E41" s="295"/>
      <c r="F41" s="296"/>
      <c r="G41" s="297"/>
      <c r="H41" s="298"/>
      <c r="I41" s="302" t="s">
        <v>2</v>
      </c>
      <c r="J41" s="299">
        <v>0</v>
      </c>
      <c r="K41" s="300"/>
      <c r="L41" s="303" t="s">
        <v>0</v>
      </c>
      <c r="M41" s="304"/>
      <c r="N41" s="304"/>
      <c r="O41" s="304"/>
      <c r="P41" s="305"/>
    </row>
    <row r="42" spans="1:52" ht="15" x14ac:dyDescent="0.2">
      <c r="B42" s="306" t="s">
        <v>123</v>
      </c>
      <c r="C42" s="307"/>
      <c r="D42" s="307"/>
      <c r="E42" s="307"/>
      <c r="F42" s="307"/>
      <c r="G42" s="307"/>
      <c r="H42" s="307"/>
      <c r="I42" s="307"/>
      <c r="J42" s="308"/>
      <c r="K42" s="309"/>
      <c r="L42" s="303"/>
      <c r="M42" s="304"/>
      <c r="N42" s="304"/>
      <c r="O42" s="304"/>
      <c r="P42" s="305"/>
    </row>
    <row r="43" spans="1:52" ht="15.75" thickBot="1" x14ac:dyDescent="0.25">
      <c r="B43" s="292"/>
      <c r="C43" s="294"/>
      <c r="D43" s="294"/>
      <c r="E43" s="294"/>
      <c r="F43" s="294"/>
      <c r="G43" s="294"/>
      <c r="H43" s="294"/>
      <c r="I43" s="294"/>
      <c r="J43" s="310"/>
      <c r="K43" s="311"/>
      <c r="L43" s="312"/>
      <c r="M43" s="313"/>
      <c r="N43" s="313"/>
      <c r="O43" s="313"/>
      <c r="P43" s="314"/>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c r="AN43" s="315"/>
      <c r="AO43" s="315"/>
      <c r="AP43" s="315"/>
      <c r="AQ43" s="315"/>
      <c r="AR43" s="315"/>
      <c r="AS43" s="315"/>
      <c r="AT43" s="315"/>
      <c r="AU43" s="315"/>
      <c r="AV43" s="315"/>
      <c r="AW43" s="315"/>
      <c r="AX43" s="315"/>
      <c r="AY43" s="315"/>
      <c r="AZ43" s="315"/>
    </row>
    <row r="44" spans="1:52" ht="15" thickBot="1" x14ac:dyDescent="0.25">
      <c r="B44" s="17"/>
      <c r="C44" s="18"/>
      <c r="D44" s="19"/>
      <c r="E44" s="19"/>
      <c r="F44" s="19"/>
      <c r="G44" s="19"/>
      <c r="H44" s="19"/>
      <c r="I44" s="19"/>
      <c r="J44" s="18"/>
      <c r="K44" s="18"/>
      <c r="L44" s="316"/>
      <c r="M44" s="316"/>
      <c r="N44" s="19"/>
      <c r="O44" s="19"/>
      <c r="P44" s="20"/>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15"/>
      <c r="AW44" s="315"/>
      <c r="AX44" s="315"/>
      <c r="AY44" s="315"/>
      <c r="AZ44" s="315"/>
    </row>
    <row r="45" spans="1:52" hidden="1" x14ac:dyDescent="0.2">
      <c r="F45" s="1">
        <f>SUM(E36/E35)*100</f>
        <v>100</v>
      </c>
      <c r="H45" s="317">
        <v>0.75</v>
      </c>
      <c r="I45" s="1">
        <f>SUM(H45/8)*100</f>
        <v>9.375</v>
      </c>
      <c r="J45" s="21"/>
      <c r="K45" s="21"/>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row>
    <row r="46" spans="1:52" ht="15" hidden="1" x14ac:dyDescent="0.25">
      <c r="F46" s="22" t="s">
        <v>74</v>
      </c>
      <c r="G46" s="23" t="s">
        <v>16</v>
      </c>
      <c r="H46" s="24" t="s">
        <v>3</v>
      </c>
      <c r="I46" s="23" t="s">
        <v>2</v>
      </c>
      <c r="J46" s="24" t="s">
        <v>124</v>
      </c>
      <c r="K46" s="24" t="s">
        <v>125</v>
      </c>
      <c r="L46" s="318" t="s">
        <v>126</v>
      </c>
      <c r="N46" s="1">
        <v>895524937</v>
      </c>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c r="AN46" s="315"/>
      <c r="AO46" s="315"/>
      <c r="AP46" s="315"/>
      <c r="AQ46" s="315"/>
      <c r="AR46" s="315"/>
      <c r="AS46" s="315"/>
      <c r="AT46" s="315"/>
      <c r="AU46" s="315"/>
      <c r="AV46" s="315"/>
      <c r="AW46" s="315"/>
      <c r="AX46" s="315"/>
      <c r="AY46" s="315"/>
      <c r="AZ46" s="315"/>
    </row>
    <row r="47" spans="1:52" hidden="1" x14ac:dyDescent="0.2">
      <c r="F47" s="25" t="s">
        <v>127</v>
      </c>
      <c r="G47" s="26" t="s">
        <v>128</v>
      </c>
      <c r="H47" s="25">
        <v>5</v>
      </c>
      <c r="I47" s="25">
        <v>5</v>
      </c>
      <c r="J47" s="27">
        <f>SUM(L47/H47)</f>
        <v>1.8749999999999999E-2</v>
      </c>
      <c r="K47" s="27">
        <f>SUM(I47*J47)*100</f>
        <v>9.375</v>
      </c>
      <c r="L47" s="36">
        <v>9.375E-2</v>
      </c>
      <c r="N47" s="28">
        <f>SUM(N46-F36)</f>
        <v>0</v>
      </c>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5"/>
      <c r="AY47" s="315"/>
      <c r="AZ47" s="315"/>
    </row>
    <row r="48" spans="1:52" ht="28.5" hidden="1" x14ac:dyDescent="0.2">
      <c r="B48" s="1">
        <v>499323281</v>
      </c>
      <c r="C48" s="61">
        <f>B48/2</f>
        <v>249661640.5</v>
      </c>
      <c r="D48" s="52">
        <v>120000000</v>
      </c>
      <c r="F48" s="25" t="s">
        <v>129</v>
      </c>
      <c r="G48" s="26" t="s">
        <v>130</v>
      </c>
      <c r="H48" s="25">
        <v>378</v>
      </c>
      <c r="I48" s="25">
        <v>378</v>
      </c>
      <c r="J48" s="27">
        <f t="shared" ref="J48:J54" si="2">SUM(L48/H48)</f>
        <v>2.48015873015873E-4</v>
      </c>
      <c r="K48" s="27">
        <f t="shared" ref="K48:K54" si="3">SUM(I48*J48)*100</f>
        <v>9.375</v>
      </c>
      <c r="L48" s="36">
        <v>9.375E-2</v>
      </c>
      <c r="M48" s="177">
        <v>0.08</v>
      </c>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row>
    <row r="49" spans="3:52" ht="28.5" hidden="1" x14ac:dyDescent="0.2">
      <c r="C49" s="2">
        <v>101600000</v>
      </c>
      <c r="D49" s="63">
        <f>D48+C48</f>
        <v>369661640.5</v>
      </c>
      <c r="F49" s="25" t="s">
        <v>131</v>
      </c>
      <c r="G49" s="29" t="s">
        <v>132</v>
      </c>
      <c r="H49" s="30">
        <v>4</v>
      </c>
      <c r="I49" s="30">
        <v>4</v>
      </c>
      <c r="J49" s="27">
        <f t="shared" si="2"/>
        <v>2.34375E-2</v>
      </c>
      <c r="K49" s="27">
        <f t="shared" si="3"/>
        <v>9.375</v>
      </c>
      <c r="L49" s="36">
        <v>9.375E-2</v>
      </c>
      <c r="N49" s="28"/>
      <c r="Q49" s="315"/>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row>
    <row r="50" spans="3:52" ht="42.75" hidden="1" x14ac:dyDescent="0.2">
      <c r="C50" s="62">
        <f>C49+C48</f>
        <v>351261640.5</v>
      </c>
      <c r="F50" s="25" t="s">
        <v>133</v>
      </c>
      <c r="G50" s="26" t="s">
        <v>134</v>
      </c>
      <c r="H50" s="25">
        <v>3</v>
      </c>
      <c r="I50" s="25">
        <v>3</v>
      </c>
      <c r="J50" s="27">
        <f>SUM(L50/H50)</f>
        <v>3.125E-2</v>
      </c>
      <c r="K50" s="27">
        <f>SUM(I50*J50)*100</f>
        <v>9.375</v>
      </c>
      <c r="L50" s="36">
        <v>9.375E-2</v>
      </c>
      <c r="Q50" s="315"/>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5"/>
      <c r="AW50" s="315"/>
      <c r="AX50" s="315"/>
      <c r="AY50" s="315"/>
      <c r="AZ50" s="315"/>
    </row>
    <row r="51" spans="3:52" ht="28.5" hidden="1" x14ac:dyDescent="0.2">
      <c r="F51" s="25" t="s">
        <v>135</v>
      </c>
      <c r="G51" s="26" t="s">
        <v>136</v>
      </c>
      <c r="H51" s="25">
        <v>1</v>
      </c>
      <c r="I51" s="25">
        <v>1</v>
      </c>
      <c r="J51" s="27">
        <f t="shared" si="2"/>
        <v>9.375E-2</v>
      </c>
      <c r="K51" s="27">
        <f t="shared" si="3"/>
        <v>9.375</v>
      </c>
      <c r="L51" s="36">
        <v>9.375E-2</v>
      </c>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row>
    <row r="52" spans="3:52" ht="28.5" hidden="1" x14ac:dyDescent="0.2">
      <c r="F52" s="25" t="s">
        <v>137</v>
      </c>
      <c r="G52" s="26" t="s">
        <v>138</v>
      </c>
      <c r="H52" s="25">
        <v>2</v>
      </c>
      <c r="I52" s="25">
        <v>2</v>
      </c>
      <c r="J52" s="27">
        <f t="shared" si="2"/>
        <v>4.6875E-2</v>
      </c>
      <c r="K52" s="27">
        <f t="shared" si="3"/>
        <v>9.375</v>
      </c>
      <c r="L52" s="36">
        <v>9.375E-2</v>
      </c>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c r="AZ52" s="315"/>
    </row>
    <row r="53" spans="3:52" ht="28.5" hidden="1" x14ac:dyDescent="0.2">
      <c r="F53" s="25" t="s">
        <v>139</v>
      </c>
      <c r="G53" s="26" t="s">
        <v>140</v>
      </c>
      <c r="H53" s="25">
        <v>2</v>
      </c>
      <c r="I53" s="25">
        <v>2</v>
      </c>
      <c r="J53" s="27">
        <f t="shared" si="2"/>
        <v>4.6875E-2</v>
      </c>
      <c r="K53" s="27">
        <f t="shared" si="3"/>
        <v>9.375</v>
      </c>
      <c r="L53" s="36">
        <v>9.375E-2</v>
      </c>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row>
    <row r="54" spans="3:52" ht="28.5" hidden="1" x14ac:dyDescent="0.2">
      <c r="F54" s="25" t="s">
        <v>141</v>
      </c>
      <c r="G54" s="26" t="s">
        <v>142</v>
      </c>
      <c r="H54" s="25">
        <v>1</v>
      </c>
      <c r="I54" s="25">
        <v>1</v>
      </c>
      <c r="J54" s="27">
        <f t="shared" si="2"/>
        <v>9.375E-2</v>
      </c>
      <c r="K54" s="27">
        <f t="shared" si="3"/>
        <v>9.375</v>
      </c>
      <c r="L54" s="36">
        <v>9.375E-2</v>
      </c>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row>
    <row r="55" spans="3:52" hidden="1" x14ac:dyDescent="0.2">
      <c r="G55" s="31" t="s">
        <v>143</v>
      </c>
      <c r="H55" s="31"/>
      <c r="I55" s="31"/>
      <c r="J55" s="32">
        <f>SUM(J47:J54)</f>
        <v>0.35493551587301586</v>
      </c>
      <c r="K55" s="32">
        <f>SUM(K47:K54)</f>
        <v>75</v>
      </c>
      <c r="L55" s="32">
        <f>SUM(L47:L54)</f>
        <v>0.75</v>
      </c>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5"/>
      <c r="AY55" s="315"/>
      <c r="AZ55" s="315"/>
    </row>
    <row r="56" spans="3:52" hidden="1" x14ac:dyDescent="0.2">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315"/>
      <c r="AZ56" s="315"/>
    </row>
    <row r="57" spans="3:52" hidden="1" x14ac:dyDescent="0.2">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5"/>
      <c r="AZ57" s="315"/>
    </row>
    <row r="58" spans="3:52" x14ac:dyDescent="0.2">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c r="AS58" s="315"/>
      <c r="AT58" s="315"/>
      <c r="AU58" s="315"/>
      <c r="AV58" s="315"/>
      <c r="AW58" s="315"/>
      <c r="AX58" s="315"/>
      <c r="AY58" s="315"/>
      <c r="AZ58" s="315"/>
    </row>
    <row r="59" spans="3:52" x14ac:dyDescent="0.2">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5"/>
      <c r="AS59" s="315"/>
      <c r="AT59" s="315"/>
      <c r="AU59" s="315"/>
      <c r="AV59" s="315"/>
      <c r="AW59" s="315"/>
      <c r="AX59" s="315"/>
      <c r="AY59" s="315"/>
      <c r="AZ59" s="315"/>
    </row>
    <row r="60" spans="3:52" x14ac:dyDescent="0.2">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5"/>
      <c r="AS60" s="315"/>
      <c r="AT60" s="315"/>
      <c r="AU60" s="315"/>
      <c r="AV60" s="315"/>
      <c r="AW60" s="315"/>
      <c r="AX60" s="315"/>
      <c r="AY60" s="315"/>
      <c r="AZ60" s="315"/>
    </row>
    <row r="61" spans="3:52" x14ac:dyDescent="0.2">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5"/>
      <c r="AZ61" s="315"/>
    </row>
    <row r="62" spans="3:52" x14ac:dyDescent="0.2">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5"/>
      <c r="AY62" s="315"/>
      <c r="AZ62" s="315"/>
    </row>
    <row r="63" spans="3:52" x14ac:dyDescent="0.2">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5"/>
      <c r="AO63" s="315"/>
      <c r="AP63" s="315"/>
      <c r="AQ63" s="315"/>
      <c r="AR63" s="315"/>
      <c r="AS63" s="315"/>
      <c r="AT63" s="315"/>
      <c r="AU63" s="315"/>
      <c r="AV63" s="315"/>
      <c r="AW63" s="315"/>
      <c r="AX63" s="315"/>
      <c r="AY63" s="315"/>
      <c r="AZ63" s="315"/>
    </row>
    <row r="64" spans="3:52" x14ac:dyDescent="0.2">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5"/>
      <c r="AY64" s="315"/>
      <c r="AZ64" s="315"/>
    </row>
    <row r="65" spans="17:52" x14ac:dyDescent="0.2">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c r="AO65" s="315"/>
      <c r="AP65" s="315"/>
      <c r="AQ65" s="315"/>
      <c r="AR65" s="315"/>
      <c r="AS65" s="315"/>
      <c r="AT65" s="315"/>
      <c r="AU65" s="315"/>
      <c r="AV65" s="315"/>
      <c r="AW65" s="315"/>
      <c r="AX65" s="315"/>
      <c r="AY65" s="315"/>
      <c r="AZ65" s="315"/>
    </row>
    <row r="66" spans="17:52" x14ac:dyDescent="0.2">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5"/>
      <c r="AN66" s="315"/>
      <c r="AO66" s="315"/>
      <c r="AP66" s="315"/>
      <c r="AQ66" s="315"/>
      <c r="AR66" s="315"/>
      <c r="AS66" s="315"/>
      <c r="AT66" s="315"/>
      <c r="AU66" s="315"/>
      <c r="AV66" s="315"/>
      <c r="AW66" s="315"/>
      <c r="AX66" s="315"/>
      <c r="AY66" s="315"/>
      <c r="AZ66" s="315"/>
    </row>
    <row r="67" spans="17:52" x14ac:dyDescent="0.2">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315"/>
      <c r="AP67" s="315"/>
      <c r="AQ67" s="315"/>
      <c r="AR67" s="315"/>
      <c r="AS67" s="315"/>
      <c r="AT67" s="315"/>
      <c r="AU67" s="315"/>
      <c r="AV67" s="315"/>
      <c r="AW67" s="315"/>
      <c r="AX67" s="315"/>
      <c r="AY67" s="315"/>
      <c r="AZ67" s="315"/>
    </row>
    <row r="68" spans="17:52" x14ac:dyDescent="0.2">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5"/>
      <c r="AP68" s="315"/>
      <c r="AQ68" s="315"/>
      <c r="AR68" s="315"/>
      <c r="AS68" s="315"/>
      <c r="AT68" s="315"/>
      <c r="AU68" s="315"/>
      <c r="AV68" s="315"/>
      <c r="AW68" s="315"/>
      <c r="AX68" s="315"/>
      <c r="AY68" s="315"/>
      <c r="AZ68" s="315"/>
    </row>
    <row r="69" spans="17:52" x14ac:dyDescent="0.2">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15"/>
      <c r="AT69" s="315"/>
      <c r="AU69" s="315"/>
      <c r="AV69" s="315"/>
      <c r="AW69" s="315"/>
      <c r="AX69" s="315"/>
      <c r="AY69" s="315"/>
      <c r="AZ69" s="315"/>
    </row>
    <row r="70" spans="17:52" x14ac:dyDescent="0.2">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c r="AT70" s="315"/>
      <c r="AU70" s="315"/>
      <c r="AV70" s="315"/>
      <c r="AW70" s="315"/>
      <c r="AX70" s="315"/>
      <c r="AY70" s="315"/>
      <c r="AZ70" s="315"/>
    </row>
    <row r="71" spans="17:52" x14ac:dyDescent="0.2">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15"/>
      <c r="AY71" s="315"/>
      <c r="AZ71" s="315"/>
    </row>
    <row r="72" spans="17:52" x14ac:dyDescent="0.2">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5"/>
      <c r="AY72" s="315"/>
      <c r="AZ72" s="315"/>
    </row>
    <row r="73" spans="17:52" x14ac:dyDescent="0.2">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c r="AN73" s="315"/>
      <c r="AO73" s="315"/>
      <c r="AP73" s="315"/>
      <c r="AQ73" s="315"/>
      <c r="AR73" s="315"/>
      <c r="AS73" s="315"/>
      <c r="AT73" s="315"/>
      <c r="AU73" s="315"/>
      <c r="AV73" s="315"/>
      <c r="AW73" s="315"/>
      <c r="AX73" s="315"/>
      <c r="AY73" s="315"/>
      <c r="AZ73" s="315"/>
    </row>
    <row r="74" spans="17:52" x14ac:dyDescent="0.2">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5"/>
      <c r="AQ74" s="315"/>
      <c r="AR74" s="315"/>
      <c r="AS74" s="315"/>
      <c r="AT74" s="315"/>
      <c r="AU74" s="315"/>
      <c r="AV74" s="315"/>
      <c r="AW74" s="315"/>
      <c r="AX74" s="315"/>
      <c r="AY74" s="315"/>
      <c r="AZ74" s="315"/>
    </row>
    <row r="75" spans="17:52" x14ac:dyDescent="0.2">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5"/>
      <c r="AR75" s="315"/>
      <c r="AS75" s="315"/>
      <c r="AT75" s="315"/>
      <c r="AU75" s="315"/>
      <c r="AV75" s="315"/>
      <c r="AW75" s="315"/>
      <c r="AX75" s="315"/>
      <c r="AY75" s="315"/>
      <c r="AZ75" s="315"/>
    </row>
    <row r="76" spans="17:52" x14ac:dyDescent="0.2">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5"/>
      <c r="AY76" s="315"/>
      <c r="AZ76" s="315"/>
    </row>
  </sheetData>
  <mergeCells count="132">
    <mergeCell ref="B6:P6"/>
    <mergeCell ref="B7:P7"/>
    <mergeCell ref="C8:P8"/>
    <mergeCell ref="C9:G9"/>
    <mergeCell ref="H9:J15"/>
    <mergeCell ref="L9:P9"/>
    <mergeCell ref="B13:B14"/>
    <mergeCell ref="B15:G15"/>
    <mergeCell ref="B2:B5"/>
    <mergeCell ref="C2:I3"/>
    <mergeCell ref="J2:N2"/>
    <mergeCell ref="O2:P5"/>
    <mergeCell ref="J3:N3"/>
    <mergeCell ref="C4:I5"/>
    <mergeCell ref="J4:N4"/>
    <mergeCell ref="J5:N5"/>
    <mergeCell ref="S9:W9"/>
    <mergeCell ref="C10:G10"/>
    <mergeCell ref="M10:O10"/>
    <mergeCell ref="C11:G11"/>
    <mergeCell ref="M11:O15"/>
    <mergeCell ref="T11:V11"/>
    <mergeCell ref="C12:G12"/>
    <mergeCell ref="T12:V12"/>
    <mergeCell ref="C13:G14"/>
    <mergeCell ref="T13:V13"/>
    <mergeCell ref="T16:U16"/>
    <mergeCell ref="N17:N18"/>
    <mergeCell ref="O17:O18"/>
    <mergeCell ref="P17:P18"/>
    <mergeCell ref="T17:U17"/>
    <mergeCell ref="T18:U18"/>
    <mergeCell ref="T15:U15"/>
    <mergeCell ref="B16:B18"/>
    <mergeCell ref="C16:C18"/>
    <mergeCell ref="D16:D18"/>
    <mergeCell ref="E16:E18"/>
    <mergeCell ref="F16:F18"/>
    <mergeCell ref="G16:J17"/>
    <mergeCell ref="L16:M17"/>
    <mergeCell ref="N16:P16"/>
    <mergeCell ref="Q16:Q18"/>
    <mergeCell ref="O19:O20"/>
    <mergeCell ref="P19:P20"/>
    <mergeCell ref="Q19:Q20"/>
    <mergeCell ref="A21:A22"/>
    <mergeCell ref="B21:B22"/>
    <mergeCell ref="D21:D22"/>
    <mergeCell ref="L21:L22"/>
    <mergeCell ref="M21:M22"/>
    <mergeCell ref="N21:N22"/>
    <mergeCell ref="O21:O22"/>
    <mergeCell ref="A19:A20"/>
    <mergeCell ref="B19:B20"/>
    <mergeCell ref="D19:D20"/>
    <mergeCell ref="L19:L20"/>
    <mergeCell ref="M19:M20"/>
    <mergeCell ref="N19:N20"/>
    <mergeCell ref="P21:P22"/>
    <mergeCell ref="Q21:Q22"/>
    <mergeCell ref="A23:A24"/>
    <mergeCell ref="B23:B24"/>
    <mergeCell ref="D23:D24"/>
    <mergeCell ref="L23:L24"/>
    <mergeCell ref="M23:M24"/>
    <mergeCell ref="N23:N24"/>
    <mergeCell ref="O23:O24"/>
    <mergeCell ref="P23:P24"/>
    <mergeCell ref="Q23:Q24"/>
    <mergeCell ref="A25:A26"/>
    <mergeCell ref="B25:B26"/>
    <mergeCell ref="D25:D26"/>
    <mergeCell ref="L25:L26"/>
    <mergeCell ref="M25:M26"/>
    <mergeCell ref="N25:N26"/>
    <mergeCell ref="O25:O26"/>
    <mergeCell ref="P25:P26"/>
    <mergeCell ref="Q25:Q26"/>
    <mergeCell ref="O27:O28"/>
    <mergeCell ref="P27:P28"/>
    <mergeCell ref="Q27:Q28"/>
    <mergeCell ref="A29:A30"/>
    <mergeCell ref="B29:B30"/>
    <mergeCell ref="D29:D30"/>
    <mergeCell ref="L29:L30"/>
    <mergeCell ref="M29:M30"/>
    <mergeCell ref="N29:N30"/>
    <mergeCell ref="O29:O30"/>
    <mergeCell ref="A27:A28"/>
    <mergeCell ref="B27:B28"/>
    <mergeCell ref="D27:D28"/>
    <mergeCell ref="L27:L28"/>
    <mergeCell ref="M27:M28"/>
    <mergeCell ref="N27:N28"/>
    <mergeCell ref="A33:A34"/>
    <mergeCell ref="B33:B34"/>
    <mergeCell ref="D33:D34"/>
    <mergeCell ref="L33:L34"/>
    <mergeCell ref="M33:M34"/>
    <mergeCell ref="N33:N34"/>
    <mergeCell ref="P29:P30"/>
    <mergeCell ref="Q29:Q30"/>
    <mergeCell ref="A31:A32"/>
    <mergeCell ref="B31:B32"/>
    <mergeCell ref="D31:D32"/>
    <mergeCell ref="Q31:Q32"/>
    <mergeCell ref="O33:O34"/>
    <mergeCell ref="P33:P34"/>
    <mergeCell ref="Q33:Q34"/>
    <mergeCell ref="N31:N32"/>
    <mergeCell ref="O31:O32"/>
    <mergeCell ref="L31:L32"/>
    <mergeCell ref="M31:M32"/>
    <mergeCell ref="P31:P32"/>
    <mergeCell ref="B35:B36"/>
    <mergeCell ref="D35:D36"/>
    <mergeCell ref="L35:L36"/>
    <mergeCell ref="M35:M36"/>
    <mergeCell ref="N35:N36"/>
    <mergeCell ref="O35:O36"/>
    <mergeCell ref="P35:P36"/>
    <mergeCell ref="C41:E41"/>
    <mergeCell ref="F41:H41"/>
    <mergeCell ref="L41:P43"/>
    <mergeCell ref="B42:J43"/>
    <mergeCell ref="C38:E38"/>
    <mergeCell ref="F38:I38"/>
    <mergeCell ref="L38:P38"/>
    <mergeCell ref="B39:B40"/>
    <mergeCell ref="C39:E40"/>
    <mergeCell ref="F39:H40"/>
    <mergeCell ref="L39:P4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80"/>
  <sheetViews>
    <sheetView zoomScale="80" zoomScaleNormal="80" workbookViewId="0">
      <selection activeCell="A34" sqref="A34"/>
    </sheetView>
  </sheetViews>
  <sheetFormatPr baseColWidth="10" defaultColWidth="12.5703125" defaultRowHeight="14.25" x14ac:dyDescent="0.2"/>
  <cols>
    <col min="1" max="1" width="6.7109375" style="33" customWidth="1"/>
    <col min="2" max="2" width="36.85546875" style="33" customWidth="1"/>
    <col min="3" max="3" width="53.42578125" style="33" customWidth="1"/>
    <col min="4" max="4" width="16.85546875" style="33" customWidth="1"/>
    <col min="5" max="5" width="20.85546875" style="33" customWidth="1"/>
    <col min="6" max="6" width="18.85546875" style="33" customWidth="1"/>
    <col min="7" max="7" width="18" style="33" customWidth="1"/>
    <col min="8" max="8" width="22.85546875" style="33" customWidth="1"/>
    <col min="9" max="9" width="22.42578125" style="33" customWidth="1"/>
    <col min="10" max="10" width="28.7109375" style="33" customWidth="1"/>
    <col min="11" max="11" width="13.5703125" style="33" hidden="1" customWidth="1"/>
    <col min="12" max="12" width="27.5703125" style="33" customWidth="1"/>
    <col min="13" max="13" width="14.85546875" style="177" customWidth="1"/>
    <col min="14" max="14" width="16.5703125" style="177" customWidth="1"/>
    <col min="15" max="15" width="13.5703125" style="33" customWidth="1"/>
    <col min="16" max="16" width="17.42578125" style="33" customWidth="1"/>
    <col min="17" max="17" width="16.85546875" style="33" customWidth="1"/>
    <col min="18" max="18" width="16.42578125" style="33" customWidth="1"/>
    <col min="19" max="19" width="12.5703125" style="33"/>
    <col min="20" max="20" width="14.42578125" style="33" customWidth="1"/>
    <col min="21" max="21" width="18.5703125" style="33" customWidth="1"/>
    <col min="22" max="22" width="33.85546875" style="33" customWidth="1"/>
    <col min="23" max="23" width="12.5703125" style="33" hidden="1" customWidth="1"/>
    <col min="24" max="24" width="24.28515625" style="33" customWidth="1"/>
    <col min="25" max="25" width="22.5703125" style="33" customWidth="1"/>
    <col min="26" max="27" width="12.5703125" style="33"/>
    <col min="28" max="28" width="16.85546875" style="33" customWidth="1"/>
    <col min="29" max="29" width="12.5703125" style="33"/>
    <col min="30" max="30" width="30.140625" style="33" customWidth="1"/>
    <col min="31" max="31" width="15.42578125" style="33" customWidth="1"/>
    <col min="32" max="32" width="15.85546875" style="33" customWidth="1"/>
    <col min="33" max="33" width="24.42578125" style="33" customWidth="1"/>
    <col min="34" max="34" width="17.140625" style="33" customWidth="1"/>
    <col min="35" max="16384" width="12.5703125" style="33"/>
  </cols>
  <sheetData>
    <row r="1" spans="2:30" ht="22.5" customHeight="1" x14ac:dyDescent="0.2"/>
    <row r="2" spans="2:30" ht="37.5" customHeight="1" x14ac:dyDescent="0.25">
      <c r="B2" s="106"/>
      <c r="C2" s="106"/>
      <c r="D2" s="107" t="s">
        <v>144</v>
      </c>
      <c r="E2" s="108"/>
      <c r="F2" s="108"/>
      <c r="G2" s="108"/>
      <c r="H2" s="108"/>
      <c r="I2" s="108"/>
      <c r="J2" s="108"/>
      <c r="K2" s="109"/>
      <c r="L2" s="357" t="s">
        <v>145</v>
      </c>
      <c r="M2" s="358"/>
      <c r="N2" s="358"/>
      <c r="O2" s="359"/>
      <c r="P2" s="113"/>
      <c r="Q2" s="114"/>
      <c r="R2" s="360"/>
    </row>
    <row r="3" spans="2:30" ht="37.5" customHeight="1" x14ac:dyDescent="0.25">
      <c r="B3" s="106"/>
      <c r="C3" s="106"/>
      <c r="D3" s="110"/>
      <c r="E3" s="111"/>
      <c r="F3" s="111"/>
      <c r="G3" s="111"/>
      <c r="H3" s="111"/>
      <c r="I3" s="111"/>
      <c r="J3" s="111"/>
      <c r="K3" s="112"/>
      <c r="L3" s="357" t="s">
        <v>146</v>
      </c>
      <c r="M3" s="358"/>
      <c r="N3" s="358"/>
      <c r="O3" s="359"/>
      <c r="P3" s="115"/>
      <c r="Q3" s="116"/>
      <c r="R3" s="360"/>
    </row>
    <row r="4" spans="2:30" ht="33.75" customHeight="1" x14ac:dyDescent="0.25">
      <c r="B4" s="106"/>
      <c r="C4" s="106"/>
      <c r="D4" s="107" t="s">
        <v>147</v>
      </c>
      <c r="E4" s="108"/>
      <c r="F4" s="108"/>
      <c r="G4" s="108"/>
      <c r="H4" s="108"/>
      <c r="I4" s="108"/>
      <c r="J4" s="108"/>
      <c r="K4" s="109"/>
      <c r="L4" s="357" t="s">
        <v>148</v>
      </c>
      <c r="M4" s="358"/>
      <c r="N4" s="358"/>
      <c r="O4" s="359"/>
      <c r="P4" s="115"/>
      <c r="Q4" s="116"/>
      <c r="R4" s="360"/>
    </row>
    <row r="5" spans="2:30" ht="38.25" customHeight="1" x14ac:dyDescent="0.25">
      <c r="B5" s="106"/>
      <c r="C5" s="106"/>
      <c r="D5" s="110"/>
      <c r="E5" s="111"/>
      <c r="F5" s="111"/>
      <c r="G5" s="111"/>
      <c r="H5" s="111"/>
      <c r="I5" s="111"/>
      <c r="J5" s="111"/>
      <c r="K5" s="112"/>
      <c r="L5" s="357" t="s">
        <v>149</v>
      </c>
      <c r="M5" s="358"/>
      <c r="N5" s="358"/>
      <c r="O5" s="359"/>
      <c r="P5" s="117"/>
      <c r="Q5" s="118"/>
      <c r="R5" s="360"/>
    </row>
    <row r="6" spans="2:30" ht="23.25" customHeight="1" x14ac:dyDescent="0.25">
      <c r="C6" s="90"/>
      <c r="D6" s="90"/>
      <c r="E6" s="90"/>
      <c r="F6" s="90"/>
      <c r="G6" s="90"/>
      <c r="H6" s="90"/>
      <c r="I6" s="90"/>
      <c r="J6" s="90"/>
      <c r="K6" s="90"/>
      <c r="L6" s="90"/>
      <c r="M6" s="90"/>
      <c r="N6" s="90"/>
      <c r="O6" s="90"/>
      <c r="P6" s="90"/>
      <c r="Q6" s="90"/>
      <c r="R6" s="360"/>
    </row>
    <row r="7" spans="2:30" ht="31.5" customHeight="1" x14ac:dyDescent="0.25">
      <c r="B7" s="34" t="s">
        <v>26</v>
      </c>
      <c r="C7" s="34" t="s">
        <v>32</v>
      </c>
      <c r="D7" s="91" t="s">
        <v>36</v>
      </c>
      <c r="E7" s="92"/>
      <c r="F7" s="92"/>
      <c r="G7" s="92"/>
      <c r="H7" s="92"/>
      <c r="I7" s="92"/>
      <c r="J7" s="92"/>
      <c r="K7" s="92"/>
      <c r="L7" s="92"/>
      <c r="M7" s="92"/>
      <c r="N7" s="92"/>
      <c r="O7" s="92"/>
      <c r="P7" s="92"/>
      <c r="Q7" s="93"/>
      <c r="R7" s="360"/>
    </row>
    <row r="8" spans="2:30" ht="36" customHeight="1" x14ac:dyDescent="0.25">
      <c r="B8" s="34" t="s">
        <v>21</v>
      </c>
      <c r="C8" s="34" t="s">
        <v>43</v>
      </c>
      <c r="D8" s="94" t="s">
        <v>71</v>
      </c>
      <c r="E8" s="94"/>
      <c r="F8" s="94"/>
      <c r="G8" s="94"/>
      <c r="H8" s="94"/>
      <c r="I8" s="94"/>
      <c r="J8" s="94"/>
      <c r="K8" s="94"/>
      <c r="L8" s="94"/>
      <c r="M8" s="94"/>
      <c r="N8" s="94"/>
      <c r="O8" s="94"/>
      <c r="P8" s="94"/>
      <c r="Q8" s="94"/>
    </row>
    <row r="9" spans="2:30" ht="30.75" customHeight="1" x14ac:dyDescent="0.2">
      <c r="B9" s="80" t="s">
        <v>33</v>
      </c>
      <c r="C9" s="81"/>
      <c r="D9" s="361" t="s">
        <v>34</v>
      </c>
      <c r="E9" s="361"/>
      <c r="F9" s="361"/>
      <c r="G9" s="361"/>
      <c r="H9" s="361"/>
      <c r="I9" s="362"/>
      <c r="J9" s="66" t="s">
        <v>157</v>
      </c>
      <c r="K9" s="67"/>
      <c r="L9" s="68"/>
      <c r="M9" s="98" t="s">
        <v>20</v>
      </c>
      <c r="N9" s="99"/>
      <c r="O9" s="99"/>
      <c r="P9" s="99"/>
      <c r="Q9" s="100"/>
      <c r="R9" s="363"/>
      <c r="T9" s="364"/>
      <c r="U9" s="364"/>
      <c r="V9" s="364"/>
      <c r="W9" s="364"/>
      <c r="X9" s="364"/>
      <c r="Y9" s="35"/>
      <c r="Z9" s="35"/>
      <c r="AA9" s="35"/>
      <c r="AB9" s="35"/>
      <c r="AC9" s="35"/>
      <c r="AD9" s="35"/>
    </row>
    <row r="10" spans="2:30" ht="30.75" customHeight="1" x14ac:dyDescent="0.2">
      <c r="B10" s="80" t="s">
        <v>44</v>
      </c>
      <c r="C10" s="81"/>
      <c r="D10" s="361" t="s">
        <v>35</v>
      </c>
      <c r="E10" s="361"/>
      <c r="F10" s="361"/>
      <c r="G10" s="361"/>
      <c r="H10" s="361"/>
      <c r="I10" s="362"/>
      <c r="J10" s="95"/>
      <c r="K10" s="96"/>
      <c r="L10" s="97"/>
      <c r="M10" s="53" t="s">
        <v>19</v>
      </c>
      <c r="N10" s="82" t="s">
        <v>18</v>
      </c>
      <c r="O10" s="82"/>
      <c r="P10" s="82"/>
      <c r="Q10" s="53" t="s">
        <v>17</v>
      </c>
      <c r="R10" s="363"/>
      <c r="T10" s="365"/>
      <c r="U10" s="365"/>
      <c r="V10" s="365"/>
      <c r="W10" s="365"/>
      <c r="X10" s="365"/>
      <c r="Y10" s="35"/>
      <c r="Z10" s="35"/>
      <c r="AA10" s="35"/>
      <c r="AB10" s="35"/>
      <c r="AC10" s="35"/>
      <c r="AD10" s="35"/>
    </row>
    <row r="11" spans="2:30" ht="42.75" customHeight="1" x14ac:dyDescent="0.2">
      <c r="B11" s="83" t="s">
        <v>38</v>
      </c>
      <c r="C11" s="84"/>
      <c r="D11" s="85" t="s">
        <v>37</v>
      </c>
      <c r="E11" s="85"/>
      <c r="F11" s="85"/>
      <c r="G11" s="85"/>
      <c r="H11" s="85"/>
      <c r="I11" s="86"/>
      <c r="J11" s="95"/>
      <c r="K11" s="96"/>
      <c r="L11" s="97"/>
      <c r="M11" s="36"/>
      <c r="N11" s="87"/>
      <c r="O11" s="88"/>
      <c r="P11" s="89"/>
      <c r="Q11" s="37"/>
      <c r="R11" s="363"/>
      <c r="T11" s="366"/>
      <c r="U11" s="367"/>
      <c r="V11" s="367"/>
      <c r="W11" s="367"/>
      <c r="X11" s="366"/>
      <c r="Y11" s="35"/>
      <c r="Z11" s="54"/>
      <c r="AA11" s="54"/>
      <c r="AB11" s="35"/>
      <c r="AC11" s="35"/>
      <c r="AD11" s="35"/>
    </row>
    <row r="12" spans="2:30" ht="69" customHeight="1" x14ac:dyDescent="0.2">
      <c r="B12" s="101" t="s">
        <v>40</v>
      </c>
      <c r="C12" s="102"/>
      <c r="D12" s="85" t="s">
        <v>39</v>
      </c>
      <c r="E12" s="85"/>
      <c r="F12" s="85"/>
      <c r="G12" s="85"/>
      <c r="H12" s="85"/>
      <c r="I12" s="86"/>
      <c r="J12" s="95"/>
      <c r="K12" s="96"/>
      <c r="L12" s="97"/>
      <c r="M12" s="38"/>
      <c r="N12" s="103"/>
      <c r="O12" s="104"/>
      <c r="P12" s="105"/>
      <c r="Q12" s="39"/>
      <c r="R12" s="363"/>
      <c r="T12" s="368"/>
      <c r="U12" s="369"/>
      <c r="V12" s="369"/>
      <c r="W12" s="369"/>
      <c r="X12" s="219"/>
      <c r="Y12" s="35"/>
      <c r="Z12" s="40"/>
      <c r="AA12" s="4"/>
      <c r="AB12" s="41"/>
      <c r="AC12" s="35"/>
      <c r="AD12" s="35"/>
    </row>
    <row r="13" spans="2:30" ht="25.5" customHeight="1" x14ac:dyDescent="0.2">
      <c r="B13" s="75" t="s">
        <v>41</v>
      </c>
      <c r="C13" s="76"/>
      <c r="D13" s="370" t="s">
        <v>42</v>
      </c>
      <c r="E13" s="371"/>
      <c r="F13" s="371"/>
      <c r="G13" s="371"/>
      <c r="H13" s="371"/>
      <c r="I13" s="372"/>
      <c r="J13" s="95"/>
      <c r="K13" s="96"/>
      <c r="L13" s="97"/>
      <c r="M13" s="42"/>
      <c r="N13" s="77"/>
      <c r="O13" s="78"/>
      <c r="P13" s="79"/>
      <c r="Q13" s="43"/>
      <c r="R13" s="363"/>
      <c r="T13" s="368"/>
      <c r="U13" s="369"/>
      <c r="V13" s="369"/>
      <c r="W13" s="369"/>
      <c r="X13" s="219"/>
      <c r="Y13" s="35"/>
      <c r="Z13" s="40"/>
      <c r="AA13" s="4"/>
      <c r="AB13" s="41"/>
      <c r="AC13" s="35"/>
      <c r="AD13" s="35"/>
    </row>
    <row r="14" spans="2:30" ht="28.5" customHeight="1" x14ac:dyDescent="0.2">
      <c r="B14" s="44" t="s">
        <v>53</v>
      </c>
      <c r="C14" s="373"/>
      <c r="D14" s="374" t="s">
        <v>158</v>
      </c>
      <c r="E14" s="374"/>
      <c r="F14" s="374"/>
      <c r="G14" s="374"/>
      <c r="H14" s="374"/>
      <c r="I14" s="374"/>
      <c r="J14" s="69"/>
      <c r="K14" s="70"/>
      <c r="L14" s="71"/>
      <c r="M14" s="45"/>
      <c r="N14" s="77"/>
      <c r="O14" s="78"/>
      <c r="P14" s="79"/>
      <c r="Q14" s="46"/>
      <c r="R14" s="363"/>
      <c r="T14" s="375"/>
      <c r="U14" s="369"/>
      <c r="V14" s="369"/>
      <c r="W14" s="376"/>
      <c r="X14" s="219"/>
      <c r="Y14" s="47"/>
      <c r="Z14" s="40"/>
      <c r="AA14" s="4"/>
      <c r="AB14" s="41"/>
      <c r="AC14" s="35"/>
      <c r="AD14" s="35"/>
    </row>
    <row r="15" spans="2:30" ht="28.5" customHeight="1" x14ac:dyDescent="0.25">
      <c r="B15" s="377" t="s">
        <v>24</v>
      </c>
      <c r="C15" s="65" t="s">
        <v>22</v>
      </c>
      <c r="D15" s="72" t="s">
        <v>159</v>
      </c>
      <c r="E15" s="72" t="s">
        <v>16</v>
      </c>
      <c r="F15" s="72" t="s">
        <v>31</v>
      </c>
      <c r="G15" s="378" t="s">
        <v>160</v>
      </c>
      <c r="H15" s="72" t="s">
        <v>25</v>
      </c>
      <c r="I15" s="379" t="s">
        <v>23</v>
      </c>
      <c r="J15" s="380"/>
      <c r="K15" s="380"/>
      <c r="L15" s="381"/>
      <c r="M15" s="72" t="s">
        <v>15</v>
      </c>
      <c r="N15" s="72"/>
      <c r="O15" s="382" t="s">
        <v>14</v>
      </c>
      <c r="P15" s="382"/>
      <c r="Q15" s="382"/>
      <c r="T15" s="383"/>
      <c r="U15" s="384"/>
      <c r="V15" s="384"/>
      <c r="W15" s="35"/>
      <c r="X15" s="219"/>
      <c r="Y15" s="35"/>
      <c r="Z15" s="40"/>
      <c r="AA15" s="4"/>
      <c r="AB15" s="41"/>
      <c r="AC15" s="35"/>
      <c r="AD15" s="35"/>
    </row>
    <row r="16" spans="2:30" ht="33.75" customHeight="1" x14ac:dyDescent="0.2">
      <c r="B16" s="385"/>
      <c r="C16" s="65"/>
      <c r="D16" s="72"/>
      <c r="E16" s="72"/>
      <c r="F16" s="72"/>
      <c r="G16" s="72"/>
      <c r="H16" s="72"/>
      <c r="I16" s="386"/>
      <c r="J16" s="387"/>
      <c r="K16" s="387"/>
      <c r="L16" s="388"/>
      <c r="M16" s="72"/>
      <c r="N16" s="72"/>
      <c r="O16" s="72" t="s">
        <v>13</v>
      </c>
      <c r="P16" s="72" t="s">
        <v>12</v>
      </c>
      <c r="Q16" s="65" t="s">
        <v>11</v>
      </c>
      <c r="T16" s="47"/>
      <c r="U16" s="384"/>
      <c r="V16" s="384"/>
      <c r="W16" s="35"/>
      <c r="X16" s="4"/>
      <c r="Y16" s="35"/>
      <c r="Z16" s="40"/>
      <c r="AA16" s="4"/>
      <c r="AB16" s="41"/>
      <c r="AC16" s="35"/>
      <c r="AD16" s="35"/>
    </row>
    <row r="17" spans="2:30" ht="39.75" customHeight="1" x14ac:dyDescent="0.2">
      <c r="B17" s="389"/>
      <c r="C17" s="65"/>
      <c r="D17" s="72"/>
      <c r="E17" s="72"/>
      <c r="F17" s="72"/>
      <c r="G17" s="72"/>
      <c r="H17" s="72"/>
      <c r="I17" s="390" t="s">
        <v>10</v>
      </c>
      <c r="J17" s="390" t="s">
        <v>9</v>
      </c>
      <c r="K17" s="390" t="s">
        <v>8</v>
      </c>
      <c r="L17" s="391" t="s">
        <v>7</v>
      </c>
      <c r="M17" s="56" t="s">
        <v>6</v>
      </c>
      <c r="N17" s="55" t="s">
        <v>5</v>
      </c>
      <c r="O17" s="72"/>
      <c r="P17" s="72"/>
      <c r="Q17" s="65"/>
      <c r="T17" s="47"/>
      <c r="U17" s="384"/>
      <c r="V17" s="384"/>
      <c r="W17" s="35"/>
      <c r="X17" s="4"/>
      <c r="Y17" s="35"/>
      <c r="Z17" s="40"/>
      <c r="AA17" s="4"/>
      <c r="AB17" s="41"/>
      <c r="AC17" s="35"/>
      <c r="AD17" s="35"/>
    </row>
    <row r="18" spans="2:30" ht="36.75" customHeight="1" x14ac:dyDescent="0.2">
      <c r="B18" s="392" t="s">
        <v>152</v>
      </c>
      <c r="C18" s="176" t="s">
        <v>45</v>
      </c>
      <c r="D18" s="393" t="s">
        <v>27</v>
      </c>
      <c r="E18" s="352" t="s">
        <v>56</v>
      </c>
      <c r="F18" s="394" t="s">
        <v>67</v>
      </c>
      <c r="G18" s="393" t="s">
        <v>27</v>
      </c>
      <c r="H18" s="445">
        <v>30000000</v>
      </c>
      <c r="I18" s="395"/>
      <c r="J18" s="48"/>
      <c r="K18" s="396"/>
      <c r="L18" s="48"/>
      <c r="M18" s="397">
        <v>45292</v>
      </c>
      <c r="N18" s="397">
        <v>45657</v>
      </c>
      <c r="O18" s="398">
        <f>+F19/F18</f>
        <v>1</v>
      </c>
      <c r="P18" s="398">
        <f>+H19/H18</f>
        <v>0.30444443333333332</v>
      </c>
      <c r="Q18" s="447">
        <f>+O18*O18/P18</f>
        <v>3.2846716527252431</v>
      </c>
      <c r="T18" s="47"/>
      <c r="U18" s="384"/>
      <c r="V18" s="384"/>
      <c r="W18" s="35"/>
      <c r="X18" s="399"/>
      <c r="Y18" s="35"/>
      <c r="Z18" s="40"/>
      <c r="AA18" s="4"/>
      <c r="AB18" s="41"/>
      <c r="AC18" s="35"/>
      <c r="AD18" s="35"/>
    </row>
    <row r="19" spans="2:30" ht="32.25" customHeight="1" x14ac:dyDescent="0.2">
      <c r="B19" s="392"/>
      <c r="C19" s="176"/>
      <c r="D19" s="393" t="s">
        <v>2</v>
      </c>
      <c r="E19" s="353"/>
      <c r="F19" s="400" t="s">
        <v>67</v>
      </c>
      <c r="G19" s="393" t="s">
        <v>28</v>
      </c>
      <c r="H19" s="446">
        <v>9133333</v>
      </c>
      <c r="I19" s="395"/>
      <c r="J19" s="48"/>
      <c r="K19" s="396"/>
      <c r="L19" s="48"/>
      <c r="M19" s="401"/>
      <c r="N19" s="401"/>
      <c r="O19" s="398"/>
      <c r="P19" s="398"/>
      <c r="Q19" s="447"/>
      <c r="T19" s="47"/>
      <c r="U19" s="402"/>
      <c r="V19" s="402"/>
      <c r="W19" s="35"/>
      <c r="X19" s="399"/>
      <c r="Y19" s="35"/>
      <c r="Z19" s="40"/>
      <c r="AA19" s="4"/>
      <c r="AB19" s="41"/>
      <c r="AC19" s="35"/>
      <c r="AD19" s="35"/>
    </row>
    <row r="20" spans="2:30" ht="25.5" customHeight="1" x14ac:dyDescent="0.2">
      <c r="B20" s="392"/>
      <c r="C20" s="176" t="s">
        <v>46</v>
      </c>
      <c r="D20" s="393" t="s">
        <v>3</v>
      </c>
      <c r="E20" s="352" t="s">
        <v>57</v>
      </c>
      <c r="F20" s="394" t="s">
        <v>58</v>
      </c>
      <c r="G20" s="393" t="s">
        <v>3</v>
      </c>
      <c r="H20" s="445">
        <v>37066273</v>
      </c>
      <c r="I20" s="395"/>
      <c r="J20" s="48"/>
      <c r="K20" s="396"/>
      <c r="L20" s="48"/>
      <c r="M20" s="397">
        <v>45292</v>
      </c>
      <c r="N20" s="397">
        <v>45657</v>
      </c>
      <c r="O20" s="398">
        <f t="shared" ref="O20:O35" si="0">+F21/F20</f>
        <v>1</v>
      </c>
      <c r="P20" s="398">
        <f t="shared" ref="P20:P33" si="1">+H21/H20</f>
        <v>1.3565791467623411</v>
      </c>
      <c r="Q20" s="447">
        <f t="shared" ref="Q20" si="2">+O20*O20/P20</f>
        <v>0.73714829126382686</v>
      </c>
      <c r="T20" s="35"/>
      <c r="U20" s="35"/>
      <c r="V20" s="35"/>
      <c r="W20" s="35"/>
      <c r="X20" s="49"/>
      <c r="Y20" s="35"/>
      <c r="Z20" s="40"/>
      <c r="AA20" s="4"/>
      <c r="AB20" s="41"/>
      <c r="AC20" s="35"/>
      <c r="AD20" s="35"/>
    </row>
    <row r="21" spans="2:30" ht="21.75" customHeight="1" x14ac:dyDescent="0.2">
      <c r="B21" s="392"/>
      <c r="C21" s="176"/>
      <c r="D21" s="393" t="s">
        <v>2</v>
      </c>
      <c r="E21" s="354"/>
      <c r="F21" s="400" t="s">
        <v>58</v>
      </c>
      <c r="G21" s="393" t="s">
        <v>28</v>
      </c>
      <c r="H21" s="446">
        <v>50283333</v>
      </c>
      <c r="I21" s="403"/>
      <c r="J21" s="48"/>
      <c r="K21" s="396"/>
      <c r="L21" s="48"/>
      <c r="M21" s="401"/>
      <c r="N21" s="401"/>
      <c r="O21" s="398"/>
      <c r="P21" s="398"/>
      <c r="Q21" s="447"/>
      <c r="T21" s="35"/>
      <c r="U21" s="35"/>
      <c r="V21" s="35"/>
      <c r="W21" s="35"/>
      <c r="X21" s="49"/>
      <c r="Y21" s="35"/>
      <c r="Z21" s="40"/>
      <c r="AA21" s="4"/>
      <c r="AB21" s="41"/>
      <c r="AC21" s="35"/>
      <c r="AD21" s="35"/>
    </row>
    <row r="22" spans="2:30" ht="53.25" customHeight="1" x14ac:dyDescent="0.2">
      <c r="B22" s="392"/>
      <c r="C22" s="176" t="s">
        <v>47</v>
      </c>
      <c r="D22" s="393" t="s">
        <v>3</v>
      </c>
      <c r="E22" s="352" t="s">
        <v>69</v>
      </c>
      <c r="F22" s="394" t="s">
        <v>68</v>
      </c>
      <c r="G22" s="393" t="s">
        <v>27</v>
      </c>
      <c r="H22" s="445">
        <v>160000000</v>
      </c>
      <c r="I22" s="403"/>
      <c r="J22" s="48"/>
      <c r="K22" s="396"/>
      <c r="L22" s="48"/>
      <c r="M22" s="397">
        <v>45292</v>
      </c>
      <c r="N22" s="397">
        <v>45657</v>
      </c>
      <c r="O22" s="398">
        <f t="shared" ref="O22:O35" si="3">+F23/F22</f>
        <v>1</v>
      </c>
      <c r="P22" s="398">
        <f t="shared" ref="P22:P33" si="4">+H23/H22</f>
        <v>0.71064581250000003</v>
      </c>
      <c r="Q22" s="447">
        <f t="shared" ref="Q22" si="5">+O22*O22/P22</f>
        <v>1.407170748649138</v>
      </c>
      <c r="T22" s="35"/>
      <c r="U22" s="35"/>
      <c r="V22" s="35"/>
      <c r="W22" s="35"/>
      <c r="X22" s="49"/>
      <c r="Y22" s="35"/>
      <c r="Z22" s="40"/>
      <c r="AA22" s="4"/>
      <c r="AB22" s="41"/>
      <c r="AC22" s="35"/>
      <c r="AD22" s="35"/>
    </row>
    <row r="23" spans="2:30" ht="63" customHeight="1" x14ac:dyDescent="0.2">
      <c r="B23" s="392"/>
      <c r="C23" s="176"/>
      <c r="D23" s="393" t="s">
        <v>2</v>
      </c>
      <c r="E23" s="354"/>
      <c r="F23" s="400" t="s">
        <v>68</v>
      </c>
      <c r="G23" s="393" t="s">
        <v>28</v>
      </c>
      <c r="H23" s="446">
        <v>113703330</v>
      </c>
      <c r="I23" s="403"/>
      <c r="J23" s="48"/>
      <c r="K23" s="396"/>
      <c r="L23" s="48"/>
      <c r="M23" s="401"/>
      <c r="N23" s="401"/>
      <c r="O23" s="398"/>
      <c r="P23" s="398"/>
      <c r="Q23" s="447"/>
      <c r="T23" s="35"/>
      <c r="U23" s="35"/>
      <c r="V23" s="35"/>
      <c r="W23" s="35"/>
      <c r="X23" s="49"/>
      <c r="Y23" s="35"/>
      <c r="Z23" s="40"/>
      <c r="AA23" s="4"/>
      <c r="AB23" s="41"/>
      <c r="AC23" s="35"/>
      <c r="AD23" s="35"/>
    </row>
    <row r="24" spans="2:30" ht="36.75" customHeight="1" x14ac:dyDescent="0.2">
      <c r="B24" s="392"/>
      <c r="C24" s="176" t="s">
        <v>48</v>
      </c>
      <c r="D24" s="393" t="s">
        <v>3</v>
      </c>
      <c r="E24" s="352" t="s">
        <v>59</v>
      </c>
      <c r="F24" s="394" t="s">
        <v>60</v>
      </c>
      <c r="G24" s="393" t="s">
        <v>27</v>
      </c>
      <c r="H24" s="445">
        <v>569323281</v>
      </c>
      <c r="I24" s="403"/>
      <c r="J24" s="48"/>
      <c r="K24" s="396"/>
      <c r="L24" s="48"/>
      <c r="M24" s="397">
        <v>45292</v>
      </c>
      <c r="N24" s="397">
        <v>45657</v>
      </c>
      <c r="O24" s="398">
        <f t="shared" ref="O24:O35" si="6">+F25/F24</f>
        <v>0.7673994619088077</v>
      </c>
      <c r="P24" s="398">
        <f t="shared" ref="P24:P33" si="7">+H25/H24</f>
        <v>0.79876901608736428</v>
      </c>
      <c r="Q24" s="447">
        <f t="shared" ref="Q24" si="8">+O24*O24/P24</f>
        <v>0.73726186454072129</v>
      </c>
      <c r="T24" s="35"/>
      <c r="U24" s="35"/>
      <c r="V24" s="35"/>
      <c r="W24" s="35"/>
      <c r="X24" s="49"/>
      <c r="Y24" s="35"/>
      <c r="Z24" s="40"/>
      <c r="AA24" s="4"/>
      <c r="AB24" s="41"/>
      <c r="AC24" s="35"/>
      <c r="AD24" s="35"/>
    </row>
    <row r="25" spans="2:30" ht="27" customHeight="1" x14ac:dyDescent="0.2">
      <c r="B25" s="392"/>
      <c r="C25" s="176"/>
      <c r="D25" s="393" t="s">
        <v>2</v>
      </c>
      <c r="E25" s="354"/>
      <c r="F25" s="394" t="s">
        <v>78</v>
      </c>
      <c r="G25" s="393" t="s">
        <v>28</v>
      </c>
      <c r="H25" s="446">
        <v>454757797</v>
      </c>
      <c r="I25" s="403"/>
      <c r="J25" s="48"/>
      <c r="K25" s="396"/>
      <c r="L25" s="48"/>
      <c r="M25" s="401"/>
      <c r="N25" s="401"/>
      <c r="O25" s="398"/>
      <c r="P25" s="398"/>
      <c r="Q25" s="447"/>
      <c r="T25" s="35"/>
      <c r="U25" s="35"/>
      <c r="V25" s="35"/>
      <c r="W25" s="35"/>
      <c r="X25" s="49"/>
      <c r="Y25" s="35"/>
      <c r="Z25" s="40"/>
      <c r="AA25" s="4"/>
      <c r="AB25" s="41"/>
      <c r="AC25" s="35"/>
      <c r="AD25" s="35"/>
    </row>
    <row r="26" spans="2:30" ht="37.5" customHeight="1" x14ac:dyDescent="0.2">
      <c r="B26" s="392"/>
      <c r="C26" s="176" t="s">
        <v>49</v>
      </c>
      <c r="D26" s="393" t="s">
        <v>3</v>
      </c>
      <c r="E26" s="352" t="s">
        <v>61</v>
      </c>
      <c r="F26" s="394" t="s">
        <v>60</v>
      </c>
      <c r="G26" s="393" t="s">
        <v>3</v>
      </c>
      <c r="H26" s="445">
        <v>50000000</v>
      </c>
      <c r="I26" s="395"/>
      <c r="J26" s="48"/>
      <c r="K26" s="396"/>
      <c r="L26" s="48"/>
      <c r="M26" s="397">
        <v>45292</v>
      </c>
      <c r="N26" s="397">
        <v>45657</v>
      </c>
      <c r="O26" s="398">
        <f t="shared" ref="O26:O35" si="9">+F27/F26</f>
        <v>0.52458581138487681</v>
      </c>
      <c r="P26" s="398">
        <f t="shared" ref="P26:P33" si="10">+H27/H26</f>
        <v>0.5273333</v>
      </c>
      <c r="Q26" s="447">
        <f t="shared" ref="Q26" si="11">+O26*O26/P26</f>
        <v>0.52185263761330747</v>
      </c>
      <c r="T26" s="35"/>
      <c r="U26" s="35"/>
      <c r="V26" s="35"/>
      <c r="W26" s="35"/>
      <c r="X26" s="49"/>
      <c r="Y26" s="35"/>
      <c r="Z26" s="35"/>
      <c r="AA26" s="35"/>
      <c r="AB26" s="35"/>
      <c r="AC26" s="35"/>
      <c r="AD26" s="35"/>
    </row>
    <row r="27" spans="2:30" ht="36" customHeight="1" x14ac:dyDescent="0.2">
      <c r="B27" s="392"/>
      <c r="C27" s="176"/>
      <c r="D27" s="393" t="s">
        <v>2</v>
      </c>
      <c r="E27" s="354"/>
      <c r="F27" s="394" t="s">
        <v>79</v>
      </c>
      <c r="G27" s="393" t="s">
        <v>28</v>
      </c>
      <c r="H27" s="446">
        <v>26366665</v>
      </c>
      <c r="I27" s="403"/>
      <c r="J27" s="48"/>
      <c r="K27" s="396"/>
      <c r="L27" s="48"/>
      <c r="M27" s="401"/>
      <c r="N27" s="401"/>
      <c r="O27" s="398"/>
      <c r="P27" s="398"/>
      <c r="Q27" s="447"/>
      <c r="T27" s="35"/>
      <c r="U27" s="35"/>
      <c r="V27" s="35"/>
      <c r="W27" s="35"/>
      <c r="X27" s="35"/>
      <c r="Y27" s="35"/>
      <c r="Z27" s="35"/>
      <c r="AA27" s="35"/>
      <c r="AB27" s="41"/>
      <c r="AC27" s="35"/>
      <c r="AD27" s="35"/>
    </row>
    <row r="28" spans="2:30" ht="25.5" customHeight="1" x14ac:dyDescent="0.2">
      <c r="B28" s="392"/>
      <c r="C28" s="355" t="s">
        <v>50</v>
      </c>
      <c r="D28" s="393" t="s">
        <v>3</v>
      </c>
      <c r="E28" s="352" t="s">
        <v>62</v>
      </c>
      <c r="F28" s="394" t="s">
        <v>75</v>
      </c>
      <c r="G28" s="393" t="s">
        <v>3</v>
      </c>
      <c r="H28" s="445">
        <v>150000000</v>
      </c>
      <c r="I28" s="395"/>
      <c r="J28" s="48"/>
      <c r="K28" s="396"/>
      <c r="L28" s="48"/>
      <c r="M28" s="397">
        <v>45292</v>
      </c>
      <c r="N28" s="397">
        <v>45657</v>
      </c>
      <c r="O28" s="398">
        <f t="shared" ref="O28:O35" si="12">+F29/F28</f>
        <v>0.50961474482666846</v>
      </c>
      <c r="P28" s="398">
        <f t="shared" ref="P28:P33" si="13">+H29/H28</f>
        <v>0.30604442666666665</v>
      </c>
      <c r="Q28" s="447">
        <f t="shared" ref="Q28" si="14">+O28*O28/P28</f>
        <v>0.84859309798055826</v>
      </c>
      <c r="T28" s="35"/>
      <c r="U28" s="35"/>
      <c r="V28" s="35"/>
      <c r="W28" s="35"/>
      <c r="X28" s="35"/>
      <c r="Y28" s="35"/>
      <c r="Z28" s="35"/>
      <c r="AA28" s="35"/>
      <c r="AB28" s="35"/>
      <c r="AC28" s="35"/>
      <c r="AD28" s="35"/>
    </row>
    <row r="29" spans="2:30" ht="29.25" customHeight="1" x14ac:dyDescent="0.2">
      <c r="B29" s="392"/>
      <c r="C29" s="356"/>
      <c r="D29" s="393" t="s">
        <v>2</v>
      </c>
      <c r="E29" s="354"/>
      <c r="F29" s="394" t="s">
        <v>76</v>
      </c>
      <c r="G29" s="393" t="s">
        <v>28</v>
      </c>
      <c r="H29" s="446">
        <v>45906664</v>
      </c>
      <c r="I29" s="48"/>
      <c r="J29" s="48"/>
      <c r="K29" s="396"/>
      <c r="L29" s="48"/>
      <c r="M29" s="401"/>
      <c r="N29" s="401"/>
      <c r="O29" s="398"/>
      <c r="P29" s="398"/>
      <c r="Q29" s="447"/>
      <c r="T29" s="35"/>
      <c r="U29" s="35"/>
      <c r="V29" s="35"/>
      <c r="W29" s="35"/>
      <c r="X29" s="35"/>
      <c r="Y29" s="35"/>
      <c r="Z29" s="35"/>
      <c r="AA29" s="35"/>
      <c r="AB29" s="35"/>
      <c r="AC29" s="35"/>
      <c r="AD29" s="35"/>
    </row>
    <row r="30" spans="2:30" ht="33.75" customHeight="1" x14ac:dyDescent="0.2">
      <c r="B30" s="392"/>
      <c r="C30" s="355" t="s">
        <v>51</v>
      </c>
      <c r="D30" s="393" t="s">
        <v>3</v>
      </c>
      <c r="E30" s="352" t="s">
        <v>66</v>
      </c>
      <c r="F30" s="394" t="s">
        <v>65</v>
      </c>
      <c r="G30" s="393" t="s">
        <v>3</v>
      </c>
      <c r="H30" s="445">
        <v>30000000</v>
      </c>
      <c r="I30" s="48"/>
      <c r="J30" s="48"/>
      <c r="K30" s="396"/>
      <c r="L30" s="405"/>
      <c r="M30" s="397">
        <v>45292</v>
      </c>
      <c r="N30" s="397">
        <v>45657</v>
      </c>
      <c r="O30" s="398">
        <f t="shared" ref="O30:O35" si="15">+F31/F30</f>
        <v>1.35</v>
      </c>
      <c r="P30" s="398">
        <f t="shared" ref="P30:P33" si="16">+H31/H30</f>
        <v>0.30555553333333335</v>
      </c>
      <c r="Q30" s="447">
        <f t="shared" ref="Q30" si="17">+O30*O30/P30</f>
        <v>5.9645458883306102</v>
      </c>
    </row>
    <row r="31" spans="2:30" ht="41.25" customHeight="1" x14ac:dyDescent="0.2">
      <c r="B31" s="392"/>
      <c r="C31" s="356"/>
      <c r="D31" s="393" t="s">
        <v>2</v>
      </c>
      <c r="E31" s="354"/>
      <c r="F31" s="394" t="s">
        <v>77</v>
      </c>
      <c r="G31" s="393" t="s">
        <v>28</v>
      </c>
      <c r="H31" s="446">
        <v>9166666</v>
      </c>
      <c r="I31" s="48"/>
      <c r="J31" s="48"/>
      <c r="K31" s="396"/>
      <c r="L31" s="48"/>
      <c r="M31" s="401"/>
      <c r="N31" s="401"/>
      <c r="O31" s="398"/>
      <c r="P31" s="398"/>
      <c r="Q31" s="447"/>
    </row>
    <row r="32" spans="2:30" ht="29.25" customHeight="1" x14ac:dyDescent="0.2">
      <c r="B32" s="392"/>
      <c r="C32" s="176" t="s">
        <v>52</v>
      </c>
      <c r="D32" s="393" t="s">
        <v>3</v>
      </c>
      <c r="E32" s="352" t="s">
        <v>70</v>
      </c>
      <c r="F32" s="394" t="s">
        <v>63</v>
      </c>
      <c r="G32" s="393" t="s">
        <v>3</v>
      </c>
      <c r="H32" s="445">
        <v>30000000</v>
      </c>
      <c r="I32" s="48"/>
      <c r="J32" s="48"/>
      <c r="K32" s="396"/>
      <c r="L32" s="48"/>
      <c r="M32" s="397">
        <v>45292</v>
      </c>
      <c r="N32" s="397">
        <v>45657</v>
      </c>
      <c r="O32" s="398">
        <f t="shared" ref="O32:O35" si="18">+F33/F32</f>
        <v>0.86350903997962825</v>
      </c>
      <c r="P32" s="398">
        <f t="shared" ref="P32:P33" si="19">+H33/H32</f>
        <v>0</v>
      </c>
      <c r="Q32" s="447">
        <v>0</v>
      </c>
    </row>
    <row r="33" spans="2:53" ht="37.5" customHeight="1" x14ac:dyDescent="0.2">
      <c r="B33" s="392"/>
      <c r="C33" s="176"/>
      <c r="D33" s="393" t="s">
        <v>2</v>
      </c>
      <c r="E33" s="354"/>
      <c r="F33" s="406" t="s">
        <v>64</v>
      </c>
      <c r="G33" s="393" t="s">
        <v>28</v>
      </c>
      <c r="H33" s="446">
        <v>0</v>
      </c>
      <c r="I33" s="48"/>
      <c r="J33" s="48"/>
      <c r="K33" s="396"/>
      <c r="L33" s="48"/>
      <c r="M33" s="401"/>
      <c r="N33" s="401"/>
      <c r="O33" s="398"/>
      <c r="P33" s="398"/>
      <c r="Q33" s="447"/>
    </row>
    <row r="34" spans="2:53" ht="21.75" customHeight="1" x14ac:dyDescent="0.2">
      <c r="B34" s="392"/>
      <c r="C34" s="65" t="s">
        <v>4</v>
      </c>
      <c r="D34" s="56" t="s">
        <v>3</v>
      </c>
      <c r="E34" s="407"/>
      <c r="F34" s="408"/>
      <c r="G34" s="56" t="s">
        <v>3</v>
      </c>
      <c r="H34" s="409">
        <f>H18+H20+H22+H24+H26+H28+H30+H32</f>
        <v>1056389554</v>
      </c>
      <c r="I34" s="410"/>
      <c r="J34" s="48"/>
      <c r="K34" s="48"/>
      <c r="L34" s="48"/>
      <c r="M34" s="397"/>
      <c r="N34" s="397"/>
      <c r="O34" s="398"/>
      <c r="P34" s="404"/>
      <c r="Q34" s="106"/>
    </row>
    <row r="35" spans="2:53" ht="19.5" customHeight="1" x14ac:dyDescent="0.2">
      <c r="B35" s="392"/>
      <c r="C35" s="65"/>
      <c r="D35" s="56" t="s">
        <v>2</v>
      </c>
      <c r="E35" s="411"/>
      <c r="F35" s="408"/>
      <c r="G35" s="56" t="s">
        <v>28</v>
      </c>
      <c r="H35" s="412">
        <f>H19+H21+H23+H25+H27+H29+H31+H33</f>
        <v>709317788</v>
      </c>
      <c r="I35" s="48"/>
      <c r="J35" s="48"/>
      <c r="K35" s="413"/>
      <c r="L35" s="48"/>
      <c r="M35" s="401"/>
      <c r="N35" s="401"/>
      <c r="O35" s="398"/>
      <c r="P35" s="404"/>
      <c r="Q35" s="106"/>
      <c r="T35" s="35"/>
      <c r="U35" s="35"/>
      <c r="V35" s="35"/>
      <c r="W35" s="35"/>
      <c r="X35" s="35"/>
      <c r="Y35" s="35"/>
    </row>
    <row r="36" spans="2:53" s="35" customFormat="1" x14ac:dyDescent="0.2">
      <c r="D36" s="414"/>
      <c r="H36" s="415"/>
      <c r="I36" s="416"/>
      <c r="J36" s="417"/>
      <c r="K36" s="417"/>
      <c r="L36" s="417"/>
      <c r="M36" s="418"/>
      <c r="N36" s="418"/>
      <c r="O36" s="416"/>
      <c r="P36" s="419"/>
      <c r="Q36" s="420"/>
      <c r="R36" s="419"/>
    </row>
    <row r="37" spans="2:53" s="35" customFormat="1" ht="15" x14ac:dyDescent="0.2">
      <c r="B37" s="421" t="s">
        <v>29</v>
      </c>
      <c r="C37" s="421"/>
      <c r="D37" s="422" t="s">
        <v>54</v>
      </c>
      <c r="E37" s="423"/>
      <c r="F37" s="423"/>
      <c r="G37" s="423"/>
      <c r="H37" s="423"/>
      <c r="I37" s="423"/>
      <c r="J37" s="424" t="s">
        <v>30</v>
      </c>
      <c r="K37" s="422" t="s">
        <v>55</v>
      </c>
      <c r="L37" s="423"/>
      <c r="M37" s="425" t="s">
        <v>73</v>
      </c>
      <c r="N37" s="426"/>
      <c r="O37" s="426"/>
      <c r="P37" s="426"/>
      <c r="Q37" s="426"/>
      <c r="T37" s="33"/>
      <c r="U37" s="33"/>
      <c r="V37" s="33"/>
      <c r="W37" s="33"/>
      <c r="X37" s="33"/>
      <c r="Y37" s="33"/>
    </row>
    <row r="38" spans="2:53" ht="23.25" customHeight="1" x14ac:dyDescent="0.2">
      <c r="B38" s="379" t="s">
        <v>161</v>
      </c>
      <c r="C38" s="381"/>
      <c r="D38" s="379" t="s">
        <v>153</v>
      </c>
      <c r="E38" s="380"/>
      <c r="F38" s="380"/>
      <c r="G38" s="380"/>
      <c r="H38" s="380"/>
      <c r="I38" s="381"/>
      <c r="J38" s="72"/>
      <c r="K38" s="50" t="s">
        <v>3</v>
      </c>
      <c r="L38" s="427"/>
      <c r="M38" s="73" t="s">
        <v>72</v>
      </c>
      <c r="N38" s="74"/>
      <c r="O38" s="74"/>
      <c r="P38" s="74"/>
      <c r="Q38" s="74"/>
    </row>
    <row r="39" spans="2:53" ht="20.25" customHeight="1" x14ac:dyDescent="0.2">
      <c r="B39" s="428"/>
      <c r="C39" s="429"/>
      <c r="D39" s="428"/>
      <c r="E39" s="430"/>
      <c r="F39" s="430"/>
      <c r="G39" s="430"/>
      <c r="H39" s="430"/>
      <c r="I39" s="429"/>
      <c r="J39" s="72"/>
      <c r="K39" s="50" t="s">
        <v>2</v>
      </c>
      <c r="L39" s="431"/>
      <c r="M39" s="74"/>
      <c r="N39" s="74"/>
      <c r="O39" s="74"/>
      <c r="P39" s="74"/>
      <c r="Q39" s="74"/>
    </row>
    <row r="40" spans="2:53" ht="24.75" customHeight="1" x14ac:dyDescent="0.2">
      <c r="B40" s="428"/>
      <c r="C40" s="429"/>
      <c r="D40" s="428"/>
      <c r="E40" s="430"/>
      <c r="F40" s="430"/>
      <c r="G40" s="430"/>
      <c r="H40" s="430"/>
      <c r="I40" s="429"/>
      <c r="J40" s="65"/>
      <c r="K40" s="50" t="s">
        <v>3</v>
      </c>
      <c r="L40" s="432"/>
      <c r="M40" s="433"/>
      <c r="N40" s="434"/>
      <c r="O40" s="434"/>
      <c r="P40" s="434"/>
      <c r="Q40" s="435"/>
    </row>
    <row r="41" spans="2:53" ht="23.25" customHeight="1" x14ac:dyDescent="0.2">
      <c r="B41" s="428"/>
      <c r="C41" s="429"/>
      <c r="D41" s="428"/>
      <c r="E41" s="430"/>
      <c r="F41" s="430"/>
      <c r="G41" s="430"/>
      <c r="H41" s="430"/>
      <c r="I41" s="429"/>
      <c r="J41" s="65"/>
      <c r="K41" s="50" t="s">
        <v>2</v>
      </c>
      <c r="L41" s="431"/>
      <c r="M41" s="436"/>
      <c r="N41" s="437"/>
      <c r="O41" s="437"/>
      <c r="P41" s="437"/>
      <c r="Q41" s="438"/>
    </row>
    <row r="42" spans="2:53" ht="23.25" customHeight="1" x14ac:dyDescent="0.2">
      <c r="B42" s="428"/>
      <c r="C42" s="429"/>
      <c r="D42" s="428"/>
      <c r="E42" s="430"/>
      <c r="F42" s="430"/>
      <c r="G42" s="430"/>
      <c r="H42" s="430"/>
      <c r="I42" s="429"/>
      <c r="J42" s="65"/>
      <c r="K42" s="50" t="s">
        <v>3</v>
      </c>
      <c r="L42" s="431"/>
      <c r="M42" s="436"/>
      <c r="N42" s="437"/>
      <c r="O42" s="437"/>
      <c r="P42" s="437"/>
      <c r="Q42" s="438"/>
    </row>
    <row r="43" spans="2:53" ht="23.25" customHeight="1" x14ac:dyDescent="0.2">
      <c r="B43" s="386"/>
      <c r="C43" s="388"/>
      <c r="D43" s="386"/>
      <c r="E43" s="387"/>
      <c r="F43" s="387"/>
      <c r="G43" s="387"/>
      <c r="H43" s="387"/>
      <c r="I43" s="388"/>
      <c r="J43" s="65"/>
      <c r="K43" s="50" t="s">
        <v>2</v>
      </c>
      <c r="L43" s="431"/>
      <c r="M43" s="439"/>
      <c r="N43" s="440"/>
      <c r="O43" s="440"/>
      <c r="P43" s="440"/>
      <c r="Q43" s="441"/>
    </row>
    <row r="44" spans="2:53" ht="15" customHeight="1" x14ac:dyDescent="0.2">
      <c r="B44" s="66" t="s">
        <v>1</v>
      </c>
      <c r="C44" s="67"/>
      <c r="D44" s="67"/>
      <c r="E44" s="67"/>
      <c r="F44" s="67"/>
      <c r="G44" s="67"/>
      <c r="H44" s="67"/>
      <c r="I44" s="67"/>
      <c r="J44" s="67"/>
      <c r="K44" s="67"/>
      <c r="L44" s="68"/>
      <c r="M44" s="64" t="s">
        <v>0</v>
      </c>
      <c r="N44" s="64"/>
      <c r="O44" s="64"/>
      <c r="P44" s="64"/>
      <c r="Q44" s="64"/>
    </row>
    <row r="45" spans="2:53" ht="29.25" customHeight="1" x14ac:dyDescent="0.2">
      <c r="B45" s="69"/>
      <c r="C45" s="70"/>
      <c r="D45" s="70"/>
      <c r="E45" s="70"/>
      <c r="F45" s="70"/>
      <c r="G45" s="70"/>
      <c r="H45" s="70"/>
      <c r="I45" s="70"/>
      <c r="J45" s="70"/>
      <c r="K45" s="70"/>
      <c r="L45" s="71"/>
      <c r="M45" s="64"/>
      <c r="N45" s="64"/>
      <c r="O45" s="64"/>
      <c r="P45" s="64"/>
      <c r="Q45" s="64"/>
    </row>
    <row r="46" spans="2:53" x14ac:dyDescent="0.2">
      <c r="I46" s="35"/>
      <c r="J46" s="35"/>
      <c r="K46" s="35"/>
      <c r="L46" s="35"/>
      <c r="M46" s="442"/>
      <c r="N46" s="442"/>
      <c r="O46" s="35"/>
      <c r="P46" s="35"/>
      <c r="Q46" s="35"/>
      <c r="R46" s="35"/>
    </row>
    <row r="47" spans="2:53" hidden="1" x14ac:dyDescent="0.2">
      <c r="R47" s="315"/>
      <c r="S47" s="315"/>
      <c r="T47" s="315"/>
      <c r="U47" s="315"/>
      <c r="V47" s="315"/>
      <c r="W47" s="315"/>
      <c r="X47" s="315"/>
      <c r="Y47" s="315"/>
      <c r="Z47" s="315"/>
      <c r="AA47" s="315"/>
      <c r="AB47" s="315"/>
      <c r="AC47" s="315"/>
      <c r="AD47" s="315"/>
      <c r="AE47" s="315"/>
      <c r="AF47" s="315"/>
      <c r="AG47" s="315"/>
      <c r="AH47" s="315"/>
      <c r="AI47" s="315"/>
      <c r="AJ47" s="315"/>
      <c r="AK47" s="315"/>
      <c r="AL47" s="315"/>
      <c r="AM47" s="315"/>
      <c r="AN47" s="315"/>
      <c r="AO47" s="315"/>
      <c r="AP47" s="315"/>
      <c r="AQ47" s="315"/>
      <c r="AR47" s="315"/>
      <c r="AS47" s="315"/>
      <c r="AT47" s="315"/>
      <c r="AU47" s="315"/>
      <c r="AV47" s="315"/>
      <c r="AW47" s="315"/>
      <c r="AX47" s="315"/>
      <c r="AY47" s="315"/>
      <c r="AZ47" s="315"/>
      <c r="BA47" s="315"/>
    </row>
    <row r="48" spans="2:53" hidden="1" x14ac:dyDescent="0.2">
      <c r="G48" s="33">
        <v>1056389554</v>
      </c>
      <c r="J48" s="52"/>
      <c r="L48" s="60"/>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row>
    <row r="49" spans="6:53" hidden="1" x14ac:dyDescent="0.2">
      <c r="H49" s="443"/>
      <c r="I49" s="51"/>
      <c r="R49" s="315"/>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5"/>
      <c r="AR49" s="315"/>
      <c r="AS49" s="315"/>
      <c r="AT49" s="315"/>
      <c r="AU49" s="315"/>
      <c r="AV49" s="315"/>
      <c r="AW49" s="315"/>
      <c r="AX49" s="315"/>
      <c r="AY49" s="315"/>
      <c r="AZ49" s="315"/>
      <c r="BA49" s="315"/>
    </row>
    <row r="50" spans="6:53" hidden="1" x14ac:dyDescent="0.2">
      <c r="R50" s="315"/>
      <c r="S50" s="315"/>
      <c r="T50" s="315"/>
      <c r="U50" s="315"/>
      <c r="V50" s="315"/>
      <c r="W50" s="315"/>
      <c r="X50" s="315"/>
      <c r="Y50" s="315"/>
      <c r="Z50" s="315"/>
      <c r="AA50" s="315"/>
      <c r="AB50" s="315"/>
      <c r="AC50" s="315"/>
      <c r="AD50" s="315"/>
      <c r="AE50" s="315"/>
      <c r="AF50" s="315"/>
      <c r="AG50" s="315"/>
      <c r="AH50" s="315"/>
      <c r="AI50" s="315"/>
      <c r="AJ50" s="315"/>
      <c r="AK50" s="315"/>
      <c r="AL50" s="315"/>
      <c r="AM50" s="315"/>
      <c r="AN50" s="315"/>
      <c r="AO50" s="315"/>
      <c r="AP50" s="315"/>
      <c r="AQ50" s="315"/>
      <c r="AR50" s="315"/>
      <c r="AS50" s="315"/>
      <c r="AT50" s="315"/>
      <c r="AU50" s="315"/>
      <c r="AV50" s="315"/>
      <c r="AW50" s="315"/>
      <c r="AX50" s="315"/>
      <c r="AY50" s="315"/>
      <c r="AZ50" s="315"/>
      <c r="BA50" s="315"/>
    </row>
    <row r="51" spans="6:53" hidden="1" x14ac:dyDescent="0.2">
      <c r="H51" s="443"/>
      <c r="I51" s="52"/>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c r="BA51" s="315"/>
    </row>
    <row r="52" spans="6:53" hidden="1" x14ac:dyDescent="0.2">
      <c r="F52" s="444">
        <f>F25+16618</f>
        <v>16661.355</v>
      </c>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c r="AZ52" s="315"/>
      <c r="BA52" s="315"/>
    </row>
    <row r="53" spans="6:53" hidden="1" x14ac:dyDescent="0.2">
      <c r="H53" s="443"/>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5"/>
    </row>
    <row r="54" spans="6:53" hidden="1" x14ac:dyDescent="0.2">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c r="BA54" s="315"/>
    </row>
    <row r="55" spans="6:53" hidden="1" x14ac:dyDescent="0.2">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5"/>
      <c r="AY55" s="315"/>
      <c r="AZ55" s="315"/>
      <c r="BA55" s="315"/>
    </row>
    <row r="56" spans="6:53" hidden="1" x14ac:dyDescent="0.2">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315"/>
      <c r="AZ56" s="315"/>
      <c r="BA56" s="315"/>
    </row>
    <row r="57" spans="6:53" hidden="1" x14ac:dyDescent="0.2">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5"/>
      <c r="AZ57" s="315"/>
      <c r="BA57" s="315"/>
    </row>
    <row r="58" spans="6:53" hidden="1" x14ac:dyDescent="0.2">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5"/>
      <c r="AO58" s="315"/>
      <c r="AP58" s="315"/>
      <c r="AQ58" s="315"/>
      <c r="AR58" s="315"/>
      <c r="AS58" s="315"/>
      <c r="AT58" s="315"/>
      <c r="AU58" s="315"/>
      <c r="AV58" s="315"/>
      <c r="AW58" s="315"/>
      <c r="AX58" s="315"/>
      <c r="AY58" s="315"/>
      <c r="AZ58" s="315"/>
      <c r="BA58" s="315"/>
    </row>
    <row r="59" spans="6:53" hidden="1" x14ac:dyDescent="0.2">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5"/>
      <c r="AS59" s="315"/>
      <c r="AT59" s="315"/>
      <c r="AU59" s="315"/>
      <c r="AV59" s="315"/>
      <c r="AW59" s="315"/>
      <c r="AX59" s="315"/>
      <c r="AY59" s="315"/>
      <c r="AZ59" s="315"/>
      <c r="BA59" s="315"/>
    </row>
    <row r="60" spans="6:53" hidden="1" x14ac:dyDescent="0.2">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5"/>
      <c r="AS60" s="315"/>
      <c r="AT60" s="315"/>
      <c r="AU60" s="315"/>
      <c r="AV60" s="315"/>
      <c r="AW60" s="315"/>
      <c r="AX60" s="315"/>
      <c r="AY60" s="315"/>
      <c r="AZ60" s="315"/>
      <c r="BA60" s="315"/>
    </row>
    <row r="61" spans="6:53" hidden="1" x14ac:dyDescent="0.2">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5"/>
      <c r="AZ61" s="315"/>
      <c r="BA61" s="315"/>
    </row>
    <row r="62" spans="6:53" hidden="1" x14ac:dyDescent="0.2">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5"/>
      <c r="AY62" s="315"/>
      <c r="AZ62" s="315"/>
      <c r="BA62" s="315"/>
    </row>
    <row r="63" spans="6:53" hidden="1" x14ac:dyDescent="0.2">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5"/>
      <c r="AO63" s="315"/>
      <c r="AP63" s="315"/>
      <c r="AQ63" s="315"/>
      <c r="AR63" s="315"/>
      <c r="AS63" s="315"/>
      <c r="AT63" s="315"/>
      <c r="AU63" s="315"/>
      <c r="AV63" s="315"/>
      <c r="AW63" s="315"/>
      <c r="AX63" s="315"/>
      <c r="AY63" s="315"/>
      <c r="AZ63" s="315"/>
      <c r="BA63" s="315"/>
    </row>
    <row r="64" spans="6:53" hidden="1" x14ac:dyDescent="0.2">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5"/>
      <c r="AY64" s="315"/>
      <c r="AZ64" s="315"/>
      <c r="BA64" s="315"/>
    </row>
    <row r="65" spans="18:53" hidden="1" x14ac:dyDescent="0.2">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c r="AO65" s="315"/>
      <c r="AP65" s="315"/>
      <c r="AQ65" s="315"/>
      <c r="AR65" s="315"/>
      <c r="AS65" s="315"/>
      <c r="AT65" s="315"/>
      <c r="AU65" s="315"/>
      <c r="AV65" s="315"/>
      <c r="AW65" s="315"/>
      <c r="AX65" s="315"/>
      <c r="AY65" s="315"/>
      <c r="AZ65" s="315"/>
      <c r="BA65" s="315"/>
    </row>
    <row r="66" spans="18:53" hidden="1" x14ac:dyDescent="0.2">
      <c r="R66" s="315"/>
      <c r="S66" s="315"/>
      <c r="T66" s="315"/>
      <c r="U66" s="315"/>
      <c r="V66" s="315"/>
      <c r="W66" s="315"/>
      <c r="X66" s="315"/>
      <c r="Y66" s="315"/>
      <c r="Z66" s="315"/>
      <c r="AA66" s="315"/>
      <c r="AB66" s="315"/>
      <c r="AC66" s="315"/>
      <c r="AD66" s="315"/>
      <c r="AE66" s="315"/>
      <c r="AF66" s="315"/>
      <c r="AG66" s="315"/>
      <c r="AH66" s="315"/>
      <c r="AI66" s="315"/>
      <c r="AJ66" s="315"/>
      <c r="AK66" s="315"/>
      <c r="AL66" s="315"/>
      <c r="AM66" s="315"/>
      <c r="AN66" s="315"/>
      <c r="AO66" s="315"/>
      <c r="AP66" s="315"/>
      <c r="AQ66" s="315"/>
      <c r="AR66" s="315"/>
      <c r="AS66" s="315"/>
      <c r="AT66" s="315"/>
      <c r="AU66" s="315"/>
      <c r="AV66" s="315"/>
      <c r="AW66" s="315"/>
      <c r="AX66" s="315"/>
      <c r="AY66" s="315"/>
      <c r="AZ66" s="315"/>
      <c r="BA66" s="315"/>
    </row>
    <row r="67" spans="18:53" x14ac:dyDescent="0.2">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315"/>
      <c r="AP67" s="315"/>
      <c r="AQ67" s="315"/>
      <c r="AR67" s="315"/>
      <c r="AS67" s="315"/>
      <c r="AT67" s="315"/>
      <c r="AU67" s="315"/>
      <c r="AV67" s="315"/>
      <c r="AW67" s="315"/>
      <c r="AX67" s="315"/>
      <c r="AY67" s="315"/>
      <c r="AZ67" s="315"/>
      <c r="BA67" s="315"/>
    </row>
    <row r="68" spans="18:53" x14ac:dyDescent="0.2">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5"/>
      <c r="AP68" s="315"/>
      <c r="AQ68" s="315"/>
      <c r="AR68" s="315"/>
      <c r="AS68" s="315"/>
      <c r="AT68" s="315"/>
      <c r="AU68" s="315"/>
      <c r="AV68" s="315"/>
      <c r="AW68" s="315"/>
      <c r="AX68" s="315"/>
      <c r="AY68" s="315"/>
      <c r="AZ68" s="315"/>
      <c r="BA68" s="315"/>
    </row>
    <row r="69" spans="18:53" x14ac:dyDescent="0.2">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15"/>
      <c r="AT69" s="315"/>
      <c r="AU69" s="315"/>
      <c r="AV69" s="315"/>
      <c r="AW69" s="315"/>
      <c r="AX69" s="315"/>
      <c r="AY69" s="315"/>
      <c r="AZ69" s="315"/>
      <c r="BA69" s="315"/>
    </row>
    <row r="70" spans="18:53" x14ac:dyDescent="0.2">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c r="AT70" s="315"/>
      <c r="AU70" s="315"/>
      <c r="AV70" s="315"/>
      <c r="AW70" s="315"/>
      <c r="AX70" s="315"/>
      <c r="AY70" s="315"/>
      <c r="AZ70" s="315"/>
      <c r="BA70" s="315"/>
    </row>
    <row r="71" spans="18:53" x14ac:dyDescent="0.2">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15"/>
      <c r="AY71" s="315"/>
      <c r="AZ71" s="315"/>
      <c r="BA71" s="315"/>
    </row>
    <row r="72" spans="18:53" x14ac:dyDescent="0.2">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5"/>
      <c r="AY72" s="315"/>
      <c r="AZ72" s="315"/>
      <c r="BA72" s="315"/>
    </row>
    <row r="73" spans="18:53" x14ac:dyDescent="0.2">
      <c r="R73" s="315"/>
      <c r="S73" s="315"/>
      <c r="T73" s="315"/>
      <c r="U73" s="315"/>
      <c r="V73" s="315"/>
      <c r="W73" s="315"/>
      <c r="X73" s="315"/>
      <c r="Y73" s="315"/>
      <c r="Z73" s="315"/>
      <c r="AA73" s="315"/>
      <c r="AB73" s="315"/>
      <c r="AC73" s="315"/>
      <c r="AD73" s="315"/>
      <c r="AE73" s="315"/>
      <c r="AF73" s="315"/>
      <c r="AG73" s="315"/>
      <c r="AH73" s="315"/>
      <c r="AI73" s="315"/>
      <c r="AJ73" s="315"/>
      <c r="AK73" s="315"/>
      <c r="AL73" s="315"/>
      <c r="AM73" s="315"/>
      <c r="AN73" s="315"/>
      <c r="AO73" s="315"/>
      <c r="AP73" s="315"/>
      <c r="AQ73" s="315"/>
      <c r="AR73" s="315"/>
      <c r="AS73" s="315"/>
      <c r="AT73" s="315"/>
      <c r="AU73" s="315"/>
      <c r="AV73" s="315"/>
      <c r="AW73" s="315"/>
      <c r="AX73" s="315"/>
      <c r="AY73" s="315"/>
      <c r="AZ73" s="315"/>
      <c r="BA73" s="315"/>
    </row>
    <row r="74" spans="18:53" x14ac:dyDescent="0.2">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5"/>
      <c r="AQ74" s="315"/>
      <c r="AR74" s="315"/>
      <c r="AS74" s="315"/>
      <c r="AT74" s="315"/>
      <c r="AU74" s="315"/>
      <c r="AV74" s="315"/>
      <c r="AW74" s="315"/>
      <c r="AX74" s="315"/>
      <c r="AY74" s="315"/>
      <c r="AZ74" s="315"/>
      <c r="BA74" s="315"/>
    </row>
    <row r="75" spans="18:53" x14ac:dyDescent="0.2">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5"/>
      <c r="AR75" s="315"/>
      <c r="AS75" s="315"/>
      <c r="AT75" s="315"/>
      <c r="AU75" s="315"/>
      <c r="AV75" s="315"/>
      <c r="AW75" s="315"/>
      <c r="AX75" s="315"/>
      <c r="AY75" s="315"/>
      <c r="AZ75" s="315"/>
      <c r="BA75" s="315"/>
    </row>
    <row r="76" spans="18:53" x14ac:dyDescent="0.2">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5"/>
      <c r="AY76" s="315"/>
      <c r="AZ76" s="315"/>
      <c r="BA76" s="315"/>
    </row>
    <row r="77" spans="18:53" x14ac:dyDescent="0.2">
      <c r="R77" s="315"/>
      <c r="S77" s="315"/>
      <c r="T77" s="315"/>
      <c r="U77" s="315"/>
      <c r="V77" s="315"/>
      <c r="W77" s="315"/>
      <c r="X77" s="315"/>
      <c r="Y77" s="315"/>
      <c r="Z77" s="315"/>
      <c r="AA77" s="315"/>
      <c r="AB77" s="315"/>
      <c r="AC77" s="315"/>
      <c r="AD77" s="315"/>
      <c r="AE77" s="315"/>
      <c r="AF77" s="315"/>
      <c r="AG77" s="315"/>
      <c r="AH77" s="315"/>
      <c r="AI77" s="315"/>
      <c r="AJ77" s="315"/>
      <c r="AK77" s="315"/>
      <c r="AL77" s="315"/>
      <c r="AM77" s="315"/>
      <c r="AN77" s="315"/>
      <c r="AO77" s="315"/>
      <c r="AP77" s="315"/>
      <c r="AQ77" s="315"/>
      <c r="AR77" s="315"/>
      <c r="AS77" s="315"/>
      <c r="AT77" s="315"/>
      <c r="AU77" s="315"/>
      <c r="AV77" s="315"/>
      <c r="AW77" s="315"/>
      <c r="AX77" s="315"/>
      <c r="AY77" s="315"/>
      <c r="AZ77" s="315"/>
      <c r="BA77" s="315"/>
    </row>
    <row r="78" spans="18:53" x14ac:dyDescent="0.2">
      <c r="R78" s="315"/>
      <c r="S78" s="315"/>
      <c r="T78" s="315"/>
      <c r="U78" s="315"/>
      <c r="V78" s="315"/>
      <c r="W78" s="315"/>
      <c r="X78" s="315"/>
      <c r="Y78" s="315"/>
      <c r="Z78" s="315"/>
      <c r="AA78" s="315"/>
      <c r="AB78" s="315"/>
      <c r="AC78" s="315"/>
      <c r="AD78" s="315"/>
      <c r="AE78" s="315"/>
      <c r="AF78" s="315"/>
      <c r="AG78" s="315"/>
      <c r="AH78" s="315"/>
      <c r="AI78" s="315"/>
      <c r="AJ78" s="315"/>
      <c r="AK78" s="315"/>
      <c r="AL78" s="315"/>
      <c r="AM78" s="315"/>
      <c r="AN78" s="315"/>
      <c r="AO78" s="315"/>
      <c r="AP78" s="315"/>
      <c r="AQ78" s="315"/>
      <c r="AR78" s="315"/>
      <c r="AS78" s="315"/>
      <c r="AT78" s="315"/>
      <c r="AU78" s="315"/>
      <c r="AV78" s="315"/>
      <c r="AW78" s="315"/>
      <c r="AX78" s="315"/>
      <c r="AY78" s="315"/>
      <c r="AZ78" s="315"/>
      <c r="BA78" s="315"/>
    </row>
    <row r="79" spans="18:53" x14ac:dyDescent="0.2">
      <c r="R79" s="315"/>
      <c r="S79" s="315"/>
      <c r="T79" s="315"/>
      <c r="U79" s="315"/>
      <c r="V79" s="315"/>
      <c r="W79" s="315"/>
      <c r="X79" s="315"/>
      <c r="Y79" s="315"/>
      <c r="Z79" s="315"/>
      <c r="AA79" s="315"/>
      <c r="AB79" s="315"/>
      <c r="AC79" s="315"/>
      <c r="AD79" s="315"/>
      <c r="AE79" s="315"/>
      <c r="AF79" s="315"/>
      <c r="AG79" s="315"/>
      <c r="AH79" s="315"/>
      <c r="AI79" s="315"/>
      <c r="AJ79" s="315"/>
      <c r="AK79" s="315"/>
      <c r="AL79" s="315"/>
      <c r="AM79" s="315"/>
      <c r="AN79" s="315"/>
      <c r="AO79" s="315"/>
      <c r="AP79" s="315"/>
      <c r="AQ79" s="315"/>
      <c r="AR79" s="315"/>
      <c r="AS79" s="315"/>
      <c r="AT79" s="315"/>
      <c r="AU79" s="315"/>
      <c r="AV79" s="315"/>
      <c r="AW79" s="315"/>
      <c r="AX79" s="315"/>
      <c r="AY79" s="315"/>
      <c r="AZ79" s="315"/>
      <c r="BA79" s="315"/>
    </row>
    <row r="80" spans="18:53" x14ac:dyDescent="0.2">
      <c r="S80" s="35"/>
      <c r="T80" s="35"/>
      <c r="U80" s="35"/>
      <c r="V80" s="35"/>
      <c r="W80" s="35"/>
      <c r="X80" s="35"/>
      <c r="Y80" s="35"/>
      <c r="Z80" s="35"/>
      <c r="AA80" s="35"/>
      <c r="AB80" s="35"/>
      <c r="AC80" s="35"/>
      <c r="AD80" s="35"/>
      <c r="AE80" s="35"/>
      <c r="AF80" s="35"/>
      <c r="AG80" s="35"/>
      <c r="AH80" s="35"/>
      <c r="AI80" s="35"/>
      <c r="AJ80" s="35"/>
      <c r="AK80" s="35"/>
      <c r="AL80" s="35"/>
      <c r="AM80" s="35"/>
      <c r="AN80" s="35"/>
    </row>
  </sheetData>
  <mergeCells count="128">
    <mergeCell ref="O34:O35"/>
    <mergeCell ref="P34:P35"/>
    <mergeCell ref="Q34:Q35"/>
    <mergeCell ref="M34:M35"/>
    <mergeCell ref="N34:N35"/>
    <mergeCell ref="E32:E33"/>
    <mergeCell ref="O32:O33"/>
    <mergeCell ref="P32:P33"/>
    <mergeCell ref="Q32:Q33"/>
    <mergeCell ref="M32:M33"/>
    <mergeCell ref="C22:C23"/>
    <mergeCell ref="C24:C25"/>
    <mergeCell ref="M22:M23"/>
    <mergeCell ref="N22:N23"/>
    <mergeCell ref="M24:M25"/>
    <mergeCell ref="N24:N25"/>
    <mergeCell ref="N28:N29"/>
    <mergeCell ref="M30:M31"/>
    <mergeCell ref="N30:N31"/>
    <mergeCell ref="C34:C35"/>
    <mergeCell ref="E34:E35"/>
    <mergeCell ref="C28:C29"/>
    <mergeCell ref="E28:E29"/>
    <mergeCell ref="E22:E23"/>
    <mergeCell ref="M44:Q45"/>
    <mergeCell ref="B44:L45"/>
    <mergeCell ref="M37:Q37"/>
    <mergeCell ref="M38:Q39"/>
    <mergeCell ref="B37:C37"/>
    <mergeCell ref="J38:J39"/>
    <mergeCell ref="J40:J41"/>
    <mergeCell ref="J42:J43"/>
    <mergeCell ref="K37:L37"/>
    <mergeCell ref="D37:I37"/>
    <mergeCell ref="D38:I43"/>
    <mergeCell ref="B38:C43"/>
    <mergeCell ref="M40:Q43"/>
    <mergeCell ref="Q30:Q31"/>
    <mergeCell ref="N32:N33"/>
    <mergeCell ref="O28:O29"/>
    <mergeCell ref="P28:P29"/>
    <mergeCell ref="C30:C31"/>
    <mergeCell ref="E30:E31"/>
    <mergeCell ref="Q28:Q29"/>
    <mergeCell ref="C32:C33"/>
    <mergeCell ref="U18:V18"/>
    <mergeCell ref="C20:C21"/>
    <mergeCell ref="E20:E21"/>
    <mergeCell ref="C26:C27"/>
    <mergeCell ref="E26:E27"/>
    <mergeCell ref="O26:O27"/>
    <mergeCell ref="P26:P27"/>
    <mergeCell ref="Q26:Q27"/>
    <mergeCell ref="C18:C19"/>
    <mergeCell ref="E18:E19"/>
    <mergeCell ref="O18:O19"/>
    <mergeCell ref="P18:P19"/>
    <mergeCell ref="Q18:Q19"/>
    <mergeCell ref="M18:M19"/>
    <mergeCell ref="N18:N19"/>
    <mergeCell ref="M20:M21"/>
    <mergeCell ref="O24:O25"/>
    <mergeCell ref="P24:P25"/>
    <mergeCell ref="Q24:Q25"/>
    <mergeCell ref="Q22:Q23"/>
    <mergeCell ref="O30:O31"/>
    <mergeCell ref="P30:P31"/>
    <mergeCell ref="U15:V15"/>
    <mergeCell ref="O16:O17"/>
    <mergeCell ref="P16:P17"/>
    <mergeCell ref="Q16:Q17"/>
    <mergeCell ref="U16:V16"/>
    <mergeCell ref="U17:V17"/>
    <mergeCell ref="C15:C17"/>
    <mergeCell ref="D15:D17"/>
    <mergeCell ref="E15:E17"/>
    <mergeCell ref="F15:F17"/>
    <mergeCell ref="H15:H17"/>
    <mergeCell ref="G15:G17"/>
    <mergeCell ref="I15:L16"/>
    <mergeCell ref="T9:X9"/>
    <mergeCell ref="D10:I10"/>
    <mergeCell ref="N10:P10"/>
    <mergeCell ref="D11:I11"/>
    <mergeCell ref="N11:P11"/>
    <mergeCell ref="U11:W11"/>
    <mergeCell ref="C6:Q6"/>
    <mergeCell ref="D8:Q8"/>
    <mergeCell ref="D9:I9"/>
    <mergeCell ref="J9:L14"/>
    <mergeCell ref="M9:Q9"/>
    <mergeCell ref="D12:I12"/>
    <mergeCell ref="N12:P12"/>
    <mergeCell ref="B9:C9"/>
    <mergeCell ref="B10:C10"/>
    <mergeCell ref="B11:C11"/>
    <mergeCell ref="D7:Q7"/>
    <mergeCell ref="U12:W12"/>
    <mergeCell ref="D13:I13"/>
    <mergeCell ref="N13:P13"/>
    <mergeCell ref="U13:W13"/>
    <mergeCell ref="N14:P14"/>
    <mergeCell ref="U14:V14"/>
    <mergeCell ref="B12:C12"/>
    <mergeCell ref="D2:K3"/>
    <mergeCell ref="L2:O2"/>
    <mergeCell ref="P2:Q5"/>
    <mergeCell ref="L3:O3"/>
    <mergeCell ref="D4:K5"/>
    <mergeCell ref="L4:O4"/>
    <mergeCell ref="L5:O5"/>
    <mergeCell ref="B2:C5"/>
    <mergeCell ref="O20:O21"/>
    <mergeCell ref="P20:P21"/>
    <mergeCell ref="Q20:Q21"/>
    <mergeCell ref="B13:C13"/>
    <mergeCell ref="D14:I14"/>
    <mergeCell ref="M15:N16"/>
    <mergeCell ref="O15:Q15"/>
    <mergeCell ref="B15:B17"/>
    <mergeCell ref="N20:N21"/>
    <mergeCell ref="B18:B35"/>
    <mergeCell ref="E24:E25"/>
    <mergeCell ref="O22:O23"/>
    <mergeCell ref="P22:P23"/>
    <mergeCell ref="M26:M27"/>
    <mergeCell ref="N26:N27"/>
    <mergeCell ref="M28:M29"/>
  </mergeCells>
  <pageMargins left="0.62992125984251968" right="0.19685039370078741" top="0.23622047244094491" bottom="0.19685039370078741" header="0.15748031496062992" footer="0"/>
  <pageSetup scale="3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RENTAS INVERSION 2024</vt:lpstr>
      <vt:lpstr> TESORERIA PLAN DE INVERSION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cp:lastPrinted>2025-01-24T14:42:21Z</cp:lastPrinted>
  <dcterms:created xsi:type="dcterms:W3CDTF">2017-08-24T15:03:39Z</dcterms:created>
  <dcterms:modified xsi:type="dcterms:W3CDTF">2025-01-30T17:25:34Z</dcterms:modified>
</cp:coreProperties>
</file>