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equipo 60\Desktop\Instrumentos a diciembre 2024\Planes de acción para Contraloría Municipal\"/>
    </mc:Choice>
  </mc:AlternateContent>
  <bookViews>
    <workbookView xWindow="0" yWindow="0" windowWidth="4380" windowHeight="7515"/>
  </bookViews>
  <sheets>
    <sheet name="RENTAS INVERSION 2024" sheetId="7" r:id="rId1"/>
    <sheet name=" TESORERIA PLAN DE INVERSION "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2" l="1"/>
  <c r="Q22" i="2"/>
  <c r="Q24" i="2"/>
  <c r="Q26" i="2"/>
  <c r="Q28" i="2"/>
  <c r="Q30" i="2"/>
  <c r="Q18" i="2"/>
  <c r="P20" i="2"/>
  <c r="P22" i="2"/>
  <c r="P24" i="2"/>
  <c r="P26" i="2"/>
  <c r="P28" i="2"/>
  <c r="P30" i="2"/>
  <c r="P32" i="2"/>
  <c r="P18" i="2"/>
  <c r="O20" i="2"/>
  <c r="O22" i="2"/>
  <c r="O24" i="2"/>
  <c r="O26" i="2"/>
  <c r="O28" i="2"/>
  <c r="O30" i="2"/>
  <c r="O32" i="2"/>
  <c r="O18" i="2"/>
  <c r="O31" i="7"/>
  <c r="N31" i="7"/>
  <c r="N33" i="7"/>
  <c r="O33" i="7"/>
  <c r="P33" i="7"/>
  <c r="C50" i="7" l="1"/>
  <c r="C48" i="7"/>
  <c r="D49" i="7" s="1"/>
  <c r="L55" i="7" l="1"/>
  <c r="J54" i="7"/>
  <c r="K54" i="7" s="1"/>
  <c r="J53" i="7"/>
  <c r="K53" i="7" s="1"/>
  <c r="J52" i="7"/>
  <c r="K52" i="7" s="1"/>
  <c r="J51" i="7"/>
  <c r="K51" i="7" s="1"/>
  <c r="J50" i="7"/>
  <c r="K50" i="7" s="1"/>
  <c r="J49" i="7"/>
  <c r="K49" i="7" s="1"/>
  <c r="J48" i="7"/>
  <c r="K48" i="7" s="1"/>
  <c r="J47" i="7"/>
  <c r="I45" i="7"/>
  <c r="F36" i="7"/>
  <c r="N47" i="7" s="1"/>
  <c r="E36" i="7"/>
  <c r="F45" i="7" s="1"/>
  <c r="F35" i="7"/>
  <c r="E35" i="7"/>
  <c r="G34" i="7"/>
  <c r="G33" i="7"/>
  <c r="G31" i="7"/>
  <c r="G30" i="7"/>
  <c r="N29" i="7"/>
  <c r="G29" i="7"/>
  <c r="O29" i="7" s="1"/>
  <c r="P29" i="7" s="1"/>
  <c r="G28" i="7"/>
  <c r="O27" i="7" s="1"/>
  <c r="P27" i="7" s="1"/>
  <c r="N27" i="7"/>
  <c r="G27" i="7"/>
  <c r="G26" i="7"/>
  <c r="N25" i="7"/>
  <c r="G25" i="7"/>
  <c r="O25" i="7" s="1"/>
  <c r="G24" i="7"/>
  <c r="O23" i="7"/>
  <c r="N23" i="7"/>
  <c r="P23" i="7" s="1"/>
  <c r="G23" i="7"/>
  <c r="G22" i="7"/>
  <c r="G36" i="7" s="1"/>
  <c r="O21" i="7"/>
  <c r="P21" i="7" s="1"/>
  <c r="N21" i="7"/>
  <c r="G21" i="7"/>
  <c r="G20" i="7"/>
  <c r="O19" i="7" s="1"/>
  <c r="N19" i="7"/>
  <c r="P19" i="7" s="1"/>
  <c r="G19" i="7"/>
  <c r="J55" i="7" l="1"/>
  <c r="G35" i="7"/>
  <c r="P25" i="7"/>
  <c r="K47" i="7"/>
  <c r="K55" i="7" s="1"/>
  <c r="F52" i="2" l="1"/>
  <c r="H34" i="2" l="1"/>
  <c r="H35" i="2" l="1"/>
</calcChain>
</file>

<file path=xl/comments1.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<sst xmlns="http://schemas.openxmlformats.org/spreadsheetml/2006/main" count="257" uniqueCount="162">
  <si>
    <t xml:space="preserve">FIRMA: </t>
  </si>
  <si>
    <t xml:space="preserve">OBSERVACIONES: </t>
  </si>
  <si>
    <t>E</t>
  </si>
  <si>
    <t>P</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</si>
  <si>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</si>
  <si>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</si>
  <si>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</si>
  <si>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</si>
  <si>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</si>
  <si>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</si>
  <si>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</si>
  <si>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</si>
  <si>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</si>
  <si>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</si>
  <si>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</si>
  <si>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</si>
  <si>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</si>
  <si>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VALOR</t>
  </si>
  <si>
    <t>OBJETO</t>
  </si>
  <si>
    <t>No</t>
  </si>
  <si>
    <t xml:space="preserve">RELACION DE CONTRATOS Y CONVENIOS </t>
  </si>
  <si>
    <t xml:space="preserve">FECHA DE PROGRAMACION: </t>
  </si>
  <si>
    <t>ACTIVIDADES</t>
  </si>
  <si>
    <t xml:space="preserve">FUENTES DE FINANCIACION                           </t>
  </si>
  <si>
    <t>METAS DE PRODUCTO</t>
  </si>
  <si>
    <t>COSTO TOTAL
(PESOS)</t>
  </si>
  <si>
    <t xml:space="preserve">SECRETARÍA / ENTIDAD:                                                           </t>
  </si>
  <si>
    <t xml:space="preserve">P </t>
  </si>
  <si>
    <t>O</t>
  </si>
  <si>
    <t>INDICADORES DE RESULTADO</t>
  </si>
  <si>
    <t>Unidad de Medida</t>
  </si>
  <si>
    <t>CANTIDAD</t>
  </si>
  <si>
    <t xml:space="preserve">SECRETARIA DE HACIENDA </t>
  </si>
  <si>
    <t>LINEA ESTRATEGICA: GOBERNABILIDAD PARA TODOS</t>
  </si>
  <si>
    <t xml:space="preserve"> GOBERNABILIDAD PARA TODOS</t>
  </si>
  <si>
    <t>GOBIERNO TERRITORIAL</t>
  </si>
  <si>
    <t>GRUPO: DIRECCION DE TESORERIA</t>
  </si>
  <si>
    <t>FORTALECIMIENTO A LA GESTIÓN Y DIRECCIÓN DE LA ADMINISTRACIÓN PÚBLICA TERRITORIAL</t>
  </si>
  <si>
    <t xml:space="preserve">PROGRAMA:  </t>
  </si>
  <si>
    <t>FORTALECIMIENTO A TRAVES DE LA ADQUISICIÓN DE NUEVAS TECNOLOGÍAS Y EL MEJORAMIENTO DE LA MANO DE OBRA Y GESTION DOCUMENTAL PARA OPTIMIZAR EL SANEAMIENTO FISCAL Y FINANCIERO EN EL MUNICIPIO DE IBAGUÉ</t>
  </si>
  <si>
    <t>NOMBRE  DEL PROYECTO POAI:</t>
  </si>
  <si>
    <t xml:space="preserve">CODIGO BPPIM: </t>
  </si>
  <si>
    <t>2024730010094</t>
  </si>
  <si>
    <t xml:space="preserve"> 01 DE ENERO DEL 2024 </t>
  </si>
  <si>
    <t xml:space="preserve">SECTOR: </t>
  </si>
  <si>
    <t xml:space="preserve"> Fortalecer la asistencia técnica de los sistemas de Información encaminadas a la atención del contribuyente.</t>
  </si>
  <si>
    <t>Implementar servicios tecnológicos para mejorar los procesos de recaudo.</t>
  </si>
  <si>
    <t>Realizar seguimiento a los ingresos del municipio como también ejercer control a los productos financieros con el fin de optimizar el portafolio bancario.</t>
  </si>
  <si>
    <t>Fortalecer el área de impulso procesal de la Dirección de Tesorería fomentando el aumento de recaudo y la disminución de riesgo de prescripción.</t>
  </si>
  <si>
    <t>Promover el cumplimiento de la ley 594 de 2000 (Ley General de Archivo) a través de las actividades de Gestión Documental, que garanticen la organización, el manejo y la custodia de los expedientes en los archivos.</t>
  </si>
  <si>
    <t>Dar respuesta a las diferentes solicitudes de los contribuyentes y los diferentes entes de control.</t>
  </si>
  <si>
    <t>Fortalecer los procesos de recuperación de cartera para incrementar el porcentaje de recaudo de las diferentes rentas del municipio.</t>
  </si>
  <si>
    <t>Fortalecer los puntos de atención virtual y físicos para brindar una mejorar asesoría a los contribuyentes.</t>
  </si>
  <si>
    <t xml:space="preserve">CODIGO PRESUPUESTAL:  2.06.3.2.02.02.009                                                   </t>
  </si>
  <si>
    <t xml:space="preserve">
METAS DE RESULTADO</t>
  </si>
  <si>
    <t xml:space="preserve">
Medición </t>
  </si>
  <si>
    <t xml:space="preserve">No de asistencias tecnicas </t>
  </si>
  <si>
    <t>ImplementacionPISAMI Icloud</t>
  </si>
  <si>
    <t>1</t>
  </si>
  <si>
    <t>No de expedientes impulsados</t>
  </si>
  <si>
    <t>56.496</t>
  </si>
  <si>
    <t>Cantidad de expedientes legalizados en el archivo</t>
  </si>
  <si>
    <t xml:space="preserve">PQR Recibidos/PQR Resueltos </t>
  </si>
  <si>
    <t>3.927</t>
  </si>
  <si>
    <t>3.391</t>
  </si>
  <si>
    <t>500</t>
  </si>
  <si>
    <t>acuerdos de pago suscritos</t>
  </si>
  <si>
    <t>280</t>
  </si>
  <si>
    <t>2</t>
  </si>
  <si>
    <t xml:space="preserve">Informe de seguimiento del portafolio bancario de las cuentas bancarias del municipio </t>
  </si>
  <si>
    <t>Total correos radicados/Total correos resueltos</t>
  </si>
  <si>
    <t>FECHA DE  SEGUIMIENTO: 31 DE DICIEMBRE DE 2024</t>
  </si>
  <si>
    <t xml:space="preserve">
NOMBRE: NAYIBE OLIBIA ALVAREZ VARGAS</t>
  </si>
  <si>
    <t xml:space="preserve">DIRECTOR DE TESORERIA </t>
  </si>
  <si>
    <t>ACTIVIDAD</t>
  </si>
  <si>
    <t>15.029</t>
  </si>
  <si>
    <t>7.659</t>
  </si>
  <si>
    <t>675</t>
  </si>
  <si>
    <t>43.355</t>
  </si>
  <si>
    <t>29.637</t>
  </si>
  <si>
    <t>FECHA DE PROGRAMACION: 2024</t>
  </si>
  <si>
    <t xml:space="preserve">DIMENSION: </t>
  </si>
  <si>
    <t>IBAGUÉ PARA TODOS</t>
  </si>
  <si>
    <t>SECTOR:</t>
  </si>
  <si>
    <t xml:space="preserve">FORTALECIMIENTO A LA GESTION Y DIRECCIÓN DE LA ADMINISTRACION PUBLICA TERRITORIAL. </t>
  </si>
  <si>
    <t xml:space="preserve">NOMBRE  DEL PROYECTO POAI: </t>
  </si>
  <si>
    <t>FORTALECIMIENTO A TRAVES DE LA ADQUISICION DE NUEVAS TECNOLOGIAS Y EL MEJORAMIENTO DE LA MANO DE OBRA Y GESTION DOCUMENTAL PARA OPTIMIZAR EL SANEAMIENTO FISCAL Y FINANCIERO EN EL MUNICIPIO DE IBAGUE.</t>
  </si>
  <si>
    <t>20244730010094/2020730010059</t>
  </si>
  <si>
    <t>PRINCIPALES ACTIVIDADES</t>
  </si>
  <si>
    <t>CANT.</t>
  </si>
  <si>
    <t xml:space="preserve">FUENTES DE FINANCIACION                                           </t>
  </si>
  <si>
    <t>OBSERVACIÓN</t>
  </si>
  <si>
    <t>Realizar campañas, talleres y/o seminarios de educación fiscal y normas tributarias, aunado a esfuerzos por socializar mediante campañas de difusión temas de importancia tributaria, como plazos para declarar y pagar los impuestos, e informar a los contribuyentes sobre sus obligaciones y beneficios.</t>
  </si>
  <si>
    <t>Numero de campañas realizadas.</t>
  </si>
  <si>
    <t>Se adelantaron campañas de educación fiscal, socialización de Normas Tributarias y campañas de difusión.  Según certificación del 09 de octubre de 2024</t>
  </si>
  <si>
    <t>Realizar jornadas de visitas tributarias a los comerciantes de la ciudad de Ibagué y/o jornadas de socialización tributaria a los contribuyentes del municipio de Ibagué.  Se toma una muestra aleatoria del total de establecimientos de comercio en la ciudad de Ibague a 31 de marzo 2023 . 20,893 con un nivel de confianza del 95%.</t>
  </si>
  <si>
    <t>Número de establecimientos de comercio visitados</t>
  </si>
  <si>
    <t>Se realizaron visitas tributarias a centros comerciales con el fin de verificar el cumplimiento de obligaciones tributarias, jornadas de socialización con actividades dirigidas a los contribuyentes del Municipio de Ibagué. Según certificación del 09 de octubre de 2024.</t>
  </si>
  <si>
    <t>Fortalecer los puntos de atención, propiciando un correcto servicio a usuarios y contribuyentes.</t>
  </si>
  <si>
    <t>Total  de puntos de atención restructurados</t>
  </si>
  <si>
    <t>Se realizaron acciones de optimización del servicio al usuario, se mejoró la calidad del servició ofrecido asegurando a los contribuyentes asistencia clara y precisa.  Capacitación del personal y se facilitó el acceso a los servicios a través de la modernización tecnológica y ampliación de los canales de atención, puntos virtuales para garantizar mayor cobertura.   Según certificación del 09 de octubre de 2024.</t>
  </si>
  <si>
    <t>Desarrollar e implementar estrategias tecnológicas en los procesos operativos y administrativos, a fin de mejorar la eficiencia de la gestión tributaria municipal.</t>
  </si>
  <si>
    <t>Total de estrategias tecnologicas implementas</t>
  </si>
  <si>
    <t>se contrató los servicios de soporte y mantenimiento de la plataforma Realsit para el funcionamiento y gestión de la información tributaria “impuesto predial” para la secretaría de hacienda municipal: Servicio de soporte y mantenimiento de la plataforma Realsit para el funcionamiento y gestión de la información tributaria “impuesto predial” para la secretaria de hacienda municipal Atención y soportes nivel I. Atención a Tickets elevados a nivel II soporte.  Actualmente se están ejecutando otras estrategias tecnológicas para el recuerdo eficiente a través de PISAMI CLOUD con el fin de fortalecer la gestión tributaria del Municipio.</t>
  </si>
  <si>
    <t>Dar respuesta a las diferentes solicitudes (PQR) y/o correspondencia externa respecto de los tributos municipales.</t>
  </si>
  <si>
    <t>Total de contrato para mensajeria</t>
  </si>
  <si>
    <t>Se contrató el servicio de mensajería express, postexpress, mensajería masiva estándar, correo electrónico, paquetería, encomienda, realizar la recepción, clasificación, transporte, distribución y entrega de la mensajería express a nivel nacional, municipal y urbano. Contrato No 2834 del 23 de octubre de 2024.</t>
  </si>
  <si>
    <t>Implementar acciones de verificación y validación de la información presentada por los contribuyentes que permita al municipio obtener las rentas reales según la actividad económica.</t>
  </si>
  <si>
    <t>Informe del resultado semestral del valor fiscalizado vs el valor recuperado.</t>
  </si>
  <si>
    <t>Se realizó fiscalización con notificación de 3,056 expedientes de OMISOS, y 456 expedientes de INEXACTOS del Impuesto de industria y comercio avisos y tableros.</t>
  </si>
  <si>
    <t>Promover el cumplimiento de la Ley 594 de 2000 (Ley General de Archivo), a través de las actividades de gestión documental en el área de fiscalización que garanticen la organización, el manejo y la custodia de los expedientes en los archivos.</t>
  </si>
  <si>
    <t xml:space="preserve">Informe de Gestion Documental </t>
  </si>
  <si>
    <t>Se están realizando acciones de levantamiento del inventario de gestión documental de la dirección de Rentas con actividades de revisión de expedientes y organización de TRD.</t>
  </si>
  <si>
    <t>Actualizar y/o socializar el estatuto tributario de rentas del municipio de Ibagué con el fin de informar a los contribuyentes tasas, tarifas, plazos evitando posibles multas y sanciones por el no pago de los impuestos.</t>
  </si>
  <si>
    <t>Estatuto de Rentas actualizado</t>
  </si>
  <si>
    <t>Se encuentra en elaboración del cronograma y plan de trabajo para la actualización del estatuto de Rentas por sesiones del artículo 1 al 312 como primer corte y del 313 al 631 como segundo corte. LYDA Y GLORIA RAMIREZ SE CONTRATARON PARA ESTA ACTIVIDAD</t>
  </si>
  <si>
    <t>METAS DE RESULTADO</t>
  </si>
  <si>
    <t>INDICADORES</t>
  </si>
  <si>
    <t>DIRECTORA DE RENTAS</t>
  </si>
  <si>
    <t>META DE RESULTADO  No. Aumentar el índice de desempeño fiscal</t>
  </si>
  <si>
    <t>META DE PRODUCTO No. 1:  Alcanzar un índice desempeño fiscal</t>
  </si>
  <si>
    <t>Porcentaje de Cumplimiento Índice Desempeño</t>
  </si>
  <si>
    <t>YENNY MILENA GONZALEZ CRUZ</t>
  </si>
  <si>
    <t>OBSERVACIONES: PARA LA ACTIVIDAD PROMOVER EL CUMPLIMIENTO DE LA LEY 594 DE 2000, SE DIO REGISTRO PRESUPUESTAL No  8016 DEL 11 DE DICIEMBRE DE 2024, ESTA PENDIENTE POR PAGAR EL VALOR CORRESPONDIENTE.</t>
  </si>
  <si>
    <t>CADA META</t>
  </si>
  <si>
    <t>avance</t>
  </si>
  <si>
    <t>META</t>
  </si>
  <si>
    <t>meta 1</t>
  </si>
  <si>
    <t>CAMPAÑAS REALIZADAS</t>
  </si>
  <si>
    <t>meta 2</t>
  </si>
  <si>
    <t>ESTABLECIMIENTOS VISITADOS</t>
  </si>
  <si>
    <t>meta 3</t>
  </si>
  <si>
    <t>PUNTOS DE ATENCION RESTRUCTURADOS</t>
  </si>
  <si>
    <t>meta 4</t>
  </si>
  <si>
    <t>ESTRATEGIAS TECNOLOGICAS IMPLEMENTADAS</t>
  </si>
  <si>
    <t>meta 5</t>
  </si>
  <si>
    <t>CONTRATO PARA MENSAJERIA</t>
  </si>
  <si>
    <t>meta 6</t>
  </si>
  <si>
    <t>INFORME FISCA VS RECAUDO</t>
  </si>
  <si>
    <t>meta 7</t>
  </si>
  <si>
    <t>INFORME GESTION DOCUMENTAL</t>
  </si>
  <si>
    <t>meta 8</t>
  </si>
  <si>
    <t>ESTATUTO DE RENTAS ACTUALIZADO</t>
  </si>
  <si>
    <t>TOTAL EJECUTADO A SEPTIEMBRE</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</si>
  <si>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</si>
  <si>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</si>
  <si>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</si>
  <si>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</si>
  <si>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</si>
  <si>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</si>
  <si>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PROG</t>
    </r>
    <r>
      <rPr>
        <b/>
        <sz val="11"/>
        <rFont val="Arial"/>
        <family val="2"/>
      </rPr>
      <t xml:space="preserve">  EJEC</t>
    </r>
  </si>
  <si>
    <r>
      <t xml:space="preserve">FINANCIERO
</t>
    </r>
    <r>
      <rPr>
        <b/>
        <u/>
        <sz val="11"/>
        <rFont val="Arial"/>
        <family val="2"/>
      </rPr>
      <t>PGRA
OBLIGADO</t>
    </r>
  </si>
  <si>
    <r>
      <rPr>
        <b/>
        <sz val="11"/>
        <rFont val="Arial"/>
        <family val="2"/>
      </rPr>
      <t>Código MGA</t>
    </r>
    <r>
      <rPr>
        <sz val="11"/>
        <rFont val="Arial"/>
        <family val="2"/>
      </rPr>
      <t>:
Descripción meta 4599002
Servicio de saneamiento fiscal y financiero</t>
    </r>
  </si>
  <si>
    <r>
      <t xml:space="preserve">META DE RESULTADO  No.  </t>
    </r>
    <r>
      <rPr>
        <sz val="11"/>
        <rFont val="Arial"/>
        <family val="2"/>
      </rPr>
      <t>Mejorar la efectividad en los procesos de recaudo y cobro, con la implementación de actividades y acciones que agilicen los procesos y procedimientos, generando tramites ágiles y amigables para la ciudadanía en general. Crecimiento real en
los ingresos propios del Municipio.</t>
    </r>
  </si>
  <si>
    <r>
      <t xml:space="preserve">SECRETARÍA / ENTIDAD:  </t>
    </r>
    <r>
      <rPr>
        <sz val="11"/>
        <rFont val="Arial"/>
        <family val="2"/>
      </rPr>
      <t xml:space="preserve">Secretaría de Hacienda </t>
    </r>
    <r>
      <rPr>
        <b/>
        <sz val="11"/>
        <rFont val="Arial"/>
        <family val="2"/>
      </rPr>
      <t xml:space="preserve">                   / GRUPO: </t>
    </r>
    <r>
      <rPr>
        <sz val="11"/>
        <rFont val="Arial"/>
        <family val="2"/>
      </rPr>
      <t>Dirección de Rentas</t>
    </r>
  </si>
  <si>
    <r>
      <t xml:space="preserve">OBJETIVO
</t>
    </r>
    <r>
      <rPr>
        <sz val="11"/>
        <rFont val="Arial"/>
        <family val="2"/>
      </rPr>
      <t>Seguimiento y evaluación, de las actividades propuestas  en cabeza de cada una de las direcciones de la Secretaria de Hacienda, con el objetivo de  lograr una adecuada gestión de los recursos para un optimo funcionamiento en lo economico, lo ecologico y lo social del Municipio de Ibagué.</t>
    </r>
  </si>
  <si>
    <r>
      <t xml:space="preserve">CODIGO PRESUPUESTAL: </t>
    </r>
    <r>
      <rPr>
        <sz val="11"/>
        <rFont val="Arial"/>
        <family val="2"/>
      </rPr>
      <t>206320202009</t>
    </r>
    <r>
      <rPr>
        <b/>
        <sz val="11"/>
        <rFont val="Arial"/>
        <family val="2"/>
      </rPr>
      <t xml:space="preserve">       RUBRO:</t>
    </r>
  </si>
  <si>
    <r>
      <t xml:space="preserve">Objetivos: 
</t>
    </r>
    <r>
      <rPr>
        <sz val="11"/>
        <rFont val="Arial"/>
        <family val="2"/>
      </rPr>
      <t xml:space="preserve"> Seguimiento y evaluación, de las actividades propuestas  en cabeza de cada una de las direcciones de la Secretaria de Hacienda, con el objetivo de  lograr una adecuada gestión de los recursos para un optimo funcionamiento en lo economico, lo ecologico y lo social del Municipio de Ibagué.</t>
    </r>
  </si>
  <si>
    <r>
      <t xml:space="preserve">RUBROS: </t>
    </r>
    <r>
      <rPr>
        <sz val="11"/>
        <rFont val="Arial"/>
        <family val="2"/>
      </rPr>
      <t>SERVICIOS PARA LA COMUNIDAD SOCIALES Y PERSONALES</t>
    </r>
  </si>
  <si>
    <r>
      <t xml:space="preserve">FISICO
</t>
    </r>
    <r>
      <rPr>
        <b/>
        <u/>
        <sz val="11"/>
        <rFont val="Arial"/>
        <family val="2"/>
      </rPr>
      <t xml:space="preserve">PROG  </t>
    </r>
    <r>
      <rPr>
        <b/>
        <sz val="11"/>
        <rFont val="Arial"/>
        <family val="2"/>
      </rPr>
      <t xml:space="preserve">
EJEC</t>
    </r>
  </si>
  <si>
    <r>
      <rPr>
        <b/>
        <sz val="11"/>
        <rFont val="Arial"/>
        <family val="2"/>
      </rPr>
      <t>FINANCIERO</t>
    </r>
    <r>
      <rPr>
        <b/>
        <u/>
        <sz val="11"/>
        <rFont val="Arial"/>
        <family val="2"/>
      </rPr>
      <t xml:space="preserve">
PROG  
OBLIGADO</t>
    </r>
  </si>
  <si>
    <r>
      <rPr>
        <sz val="11"/>
        <rFont val="Arial"/>
        <family val="2"/>
      </rPr>
      <t>Mejorar la efectividad en los procesos de recaudo y cobro, con la implementación de actividades y acciones que agilicen los procesos y procedimientos, generando tramites ágiles y amigables para la ciudadanía en general. Crecimiento real en
los ingresos propios del Municipio.</t>
    </r>
    <r>
      <rPr>
        <b/>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</si>
</sst>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quot;$&quot;* #,##0.00_-;\-&quot;$&quot;* #,##0.00_-;_-&quot;$&quot;* &quot;-&quot;??_-;_-@_-"/>
    <numFmt numFmtId="165" formatCode="_(&quot;$&quot;\ * #,##0.00_);_(&quot;$&quot;\ * \(#,##0.00\);_(&quot;$&quot;\ * &quot;-&quot;??_);_(@_)"/>
    <numFmt numFmtId="166" formatCode="_ &quot;$&quot;\ * #,##0.00_ ;_ &quot;$&quot;\ * \-#,##0.00_ ;_ &quot;$&quot;\ * &quot;-&quot;??_ ;_ @_ "/>
    <numFmt numFmtId="167" formatCode="&quot;$&quot;\ #,##0"/>
    <numFmt numFmtId="168" formatCode="0.0%"/>
    <numFmt numFmtId="169" formatCode="#,##0.0_);\(#,##0.0\)"/>
    <numFmt numFmtId="170" formatCode="#,##0.000_);\(#,##0.000\)"/>
    <numFmt numFmtId="171" formatCode="_ &quot;$&quot;\ * #,##0_ ;_ &quot;$&quot;\ * \-#,##0_ ;_ &quot;$&quot;\ * &quot;-&quot;??_ ;_ @_ "/>
    <numFmt numFmtId="172" formatCode="_ * #,##0.00_ ;_ * \-#,##0.00_ ;_ * &quot;-&quot;??_ ;_ @_ "/>
    <numFmt numFmtId="173" formatCode="_-* #,##0_-;\-* #,##0_-;_-* &quot;-&quot;??_-;_-@_-"/>
    <numFmt numFmtId="177" formatCode="_-&quot;$&quot;* #,##0_-;\-&quot;$&quot;* #,##0_-;_-&quot;$&quot;* &quot;-&quot;??_-;_-@_-"/>
  </numFmts>
  <fonts count="10" x14ac:knownFonts="1">
    <font>
      <sz val="11"/>
      <color theme="1"/>
      <name val="Calibri"/>
      <family val="2"/>
      <scheme val="minor"/>
    </font>
    <font>
      <sz val="10"/>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sz val="11"/>
      <name val="Arial"/>
      <family val="2"/>
    </font>
    <font>
      <b/>
      <sz val="11"/>
      <name val="Arial"/>
      <family val="2"/>
    </font>
    <font>
      <b/>
      <u/>
      <sz val="11"/>
      <name val="Arial"/>
      <family val="2"/>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5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11">
    <xf numFmtId="0" fontId="0"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72"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172" fontId="1" fillId="0" borderId="0" applyFont="0" applyFill="0" applyBorder="0" applyAlignment="0" applyProtection="0"/>
  </cellStyleXfs>
  <cellXfs count="460">
    <xf numFmtId="0" fontId="0" fillId="0" borderId="0" xfId="0"/>
    <xf numFmtId="0" fontId="6" fillId="0" borderId="0" xfId="9" applyFont="1"/>
    <xf numFmtId="0" fontId="6" fillId="0" borderId="0" xfId="9" applyFont="1" applyAlignment="1">
      <alignment horizontal="center"/>
    </xf>
    <xf numFmtId="2" fontId="6" fillId="0" borderId="0" xfId="9" applyNumberFormat="1" applyFont="1"/>
    <xf numFmtId="166" fontId="6" fillId="0" borderId="0" xfId="3" applyFont="1" applyBorder="1"/>
    <xf numFmtId="164" fontId="6" fillId="0" borderId="0" xfId="9" applyNumberFormat="1" applyFont="1"/>
    <xf numFmtId="0" fontId="6" fillId="0" borderId="0" xfId="9" applyFont="1" applyAlignment="1">
      <alignment wrapText="1"/>
    </xf>
    <xf numFmtId="166" fontId="6" fillId="0" borderId="0" xfId="3" applyFont="1" applyBorder="1" applyAlignment="1">
      <alignment wrapText="1"/>
    </xf>
    <xf numFmtId="164" fontId="6" fillId="0" borderId="0" xfId="9" applyNumberFormat="1" applyFont="1" applyAlignment="1">
      <alignment wrapText="1"/>
    </xf>
    <xf numFmtId="0" fontId="7" fillId="2" borderId="1" xfId="9" applyFont="1" applyFill="1" applyBorder="1" applyAlignment="1">
      <alignment horizontal="center" vertical="center"/>
    </xf>
    <xf numFmtId="1" fontId="7" fillId="2" borderId="1" xfId="9" applyNumberFormat="1" applyFont="1" applyFill="1" applyBorder="1" applyAlignment="1">
      <alignment horizontal="center" vertical="center" wrapText="1"/>
    </xf>
    <xf numFmtId="173" fontId="7" fillId="2" borderId="1" xfId="10" applyNumberFormat="1" applyFont="1" applyFill="1" applyBorder="1" applyAlignment="1" applyProtection="1">
      <alignment vertical="center"/>
    </xf>
    <xf numFmtId="2" fontId="6" fillId="2" borderId="1" xfId="9" applyNumberFormat="1" applyFont="1" applyFill="1" applyBorder="1" applyAlignment="1">
      <alignment vertical="center"/>
    </xf>
    <xf numFmtId="2" fontId="6" fillId="2" borderId="1" xfId="9" applyNumberFormat="1" applyFont="1" applyFill="1" applyBorder="1" applyAlignment="1">
      <alignment horizontal="right" vertical="center"/>
    </xf>
    <xf numFmtId="173" fontId="6" fillId="2" borderId="1" xfId="10" applyNumberFormat="1" applyFont="1" applyFill="1" applyBorder="1" applyAlignment="1" applyProtection="1">
      <alignment vertical="center"/>
    </xf>
    <xf numFmtId="0" fontId="7" fillId="2" borderId="39" xfId="9" applyFont="1" applyFill="1" applyBorder="1" applyAlignment="1">
      <alignment horizontal="center" vertical="center"/>
    </xf>
    <xf numFmtId="173" fontId="6" fillId="2" borderId="39" xfId="10" applyNumberFormat="1" applyFont="1" applyFill="1" applyBorder="1" applyAlignment="1" applyProtection="1">
      <alignment vertical="center"/>
    </xf>
    <xf numFmtId="0" fontId="6" fillId="0" borderId="55" xfId="9" applyFont="1" applyBorder="1"/>
    <xf numFmtId="0" fontId="6" fillId="0" borderId="41" xfId="9" applyFont="1" applyBorder="1" applyAlignment="1">
      <alignment horizontal="center"/>
    </xf>
    <xf numFmtId="0" fontId="6" fillId="0" borderId="41" xfId="9" applyFont="1" applyBorder="1"/>
    <xf numFmtId="0" fontId="6" fillId="0" borderId="57" xfId="9" applyFont="1" applyBorder="1"/>
    <xf numFmtId="9" fontId="6" fillId="0" borderId="0" xfId="9" applyNumberFormat="1" applyFont="1" applyAlignment="1">
      <alignment horizontal="center"/>
    </xf>
    <xf numFmtId="0" fontId="7" fillId="0" borderId="1" xfId="9" applyFont="1" applyBorder="1" applyAlignment="1">
      <alignment horizontal="center"/>
    </xf>
    <xf numFmtId="0" fontId="7" fillId="0" borderId="1" xfId="9" applyFont="1" applyBorder="1" applyAlignment="1">
      <alignment horizontal="center" vertical="center"/>
    </xf>
    <xf numFmtId="9" fontId="7" fillId="0" borderId="1" xfId="9" applyNumberFormat="1" applyFont="1" applyBorder="1" applyAlignment="1">
      <alignment horizontal="center" vertical="center"/>
    </xf>
    <xf numFmtId="0" fontId="6" fillId="0" borderId="1" xfId="9" applyFont="1" applyBorder="1"/>
    <xf numFmtId="0" fontId="6" fillId="0" borderId="1" xfId="9" applyFont="1" applyBorder="1" applyAlignment="1">
      <alignment wrapText="1"/>
    </xf>
    <xf numFmtId="0" fontId="6" fillId="0" borderId="1" xfId="9" applyFont="1" applyBorder="1" applyAlignment="1">
      <alignment horizontal="center"/>
    </xf>
    <xf numFmtId="173" fontId="6" fillId="0" borderId="0" xfId="9" applyNumberFormat="1" applyFont="1"/>
    <xf numFmtId="0" fontId="6" fillId="2" borderId="1" xfId="9" applyFont="1" applyFill="1" applyBorder="1" applyAlignment="1">
      <alignment wrapText="1"/>
    </xf>
    <xf numFmtId="0" fontId="6" fillId="2" borderId="1" xfId="9" applyFont="1" applyFill="1" applyBorder="1"/>
    <xf numFmtId="0" fontId="6" fillId="5" borderId="0" xfId="9" applyFont="1" applyFill="1"/>
    <xf numFmtId="0" fontId="6" fillId="5" borderId="1" xfId="9" applyFont="1" applyFill="1" applyBorder="1" applyAlignment="1">
      <alignment horizontal="center"/>
    </xf>
    <xf numFmtId="0" fontId="6" fillId="0" borderId="0" xfId="1" applyFont="1"/>
    <xf numFmtId="0" fontId="7" fillId="0" borderId="1" xfId="1" applyFont="1" applyBorder="1" applyAlignment="1"/>
    <xf numFmtId="0" fontId="6" fillId="0" borderId="0" xfId="1" applyFont="1" applyBorder="1"/>
    <xf numFmtId="10" fontId="6" fillId="0" borderId="1" xfId="2" applyNumberFormat="1" applyFont="1" applyBorder="1"/>
    <xf numFmtId="0" fontId="6" fillId="0" borderId="8" xfId="1" applyFont="1" applyBorder="1"/>
    <xf numFmtId="0" fontId="6" fillId="0" borderId="1" xfId="1" applyFont="1" applyFill="1" applyBorder="1" applyAlignment="1">
      <alignment horizontal="center" vertical="center"/>
    </xf>
    <xf numFmtId="167" fontId="6" fillId="0" borderId="1" xfId="1" applyNumberFormat="1" applyFont="1" applyFill="1" applyBorder="1" applyAlignment="1">
      <alignment horizontal="center" vertical="center" wrapText="1"/>
    </xf>
    <xf numFmtId="2" fontId="6" fillId="0" borderId="0" xfId="1" applyNumberFormat="1" applyFont="1" applyBorder="1"/>
    <xf numFmtId="164" fontId="6" fillId="0" borderId="0" xfId="1" applyNumberFormat="1" applyFont="1" applyBorder="1"/>
    <xf numFmtId="3" fontId="6" fillId="2" borderId="1" xfId="1" applyNumberFormat="1" applyFont="1" applyFill="1" applyBorder="1" applyAlignment="1">
      <alignment horizontal="center" vertical="center"/>
    </xf>
    <xf numFmtId="167" fontId="6" fillId="2" borderId="1" xfId="1" applyNumberFormat="1" applyFont="1" applyFill="1" applyBorder="1" applyAlignment="1">
      <alignment horizontal="center" vertical="center" wrapText="1"/>
    </xf>
    <xf numFmtId="0" fontId="7" fillId="0" borderId="13" xfId="1" applyFont="1" applyBorder="1" applyAlignment="1">
      <alignment vertical="center"/>
    </xf>
    <xf numFmtId="0" fontId="6" fillId="2" borderId="1" xfId="1" applyFont="1" applyFill="1" applyBorder="1" applyAlignment="1">
      <alignment horizontal="center" vertical="center"/>
    </xf>
    <xf numFmtId="171" fontId="6" fillId="2" borderId="1" xfId="3" applyNumberFormat="1" applyFont="1" applyFill="1" applyBorder="1" applyAlignment="1">
      <alignment horizontal="center" vertical="center"/>
    </xf>
    <xf numFmtId="0" fontId="6" fillId="0" borderId="0" xfId="1" applyFont="1" applyBorder="1" applyAlignment="1">
      <alignment wrapText="1"/>
    </xf>
    <xf numFmtId="2" fontId="6" fillId="0" borderId="1" xfId="1" applyNumberFormat="1" applyFont="1" applyBorder="1" applyAlignment="1" applyProtection="1">
      <alignment vertical="center"/>
    </xf>
    <xf numFmtId="166" fontId="6" fillId="0" borderId="0" xfId="1" applyNumberFormat="1" applyFont="1" applyBorder="1"/>
    <xf numFmtId="0" fontId="7" fillId="0" borderId="1" xfId="1" applyFont="1" applyBorder="1" applyAlignment="1">
      <alignment horizontal="left" vertical="center"/>
    </xf>
    <xf numFmtId="1" fontId="6" fillId="0" borderId="0" xfId="1" applyNumberFormat="1" applyFont="1"/>
    <xf numFmtId="177" fontId="6" fillId="0" borderId="0" xfId="6" applyNumberFormat="1" applyFont="1"/>
    <xf numFmtId="2" fontId="7" fillId="0" borderId="1" xfId="1" applyNumberFormat="1" applyFont="1" applyBorder="1" applyAlignment="1" applyProtection="1">
      <alignment horizontal="center" vertical="center"/>
    </xf>
    <xf numFmtId="0" fontId="6" fillId="0" borderId="0" xfId="1" applyFont="1" applyBorder="1" applyAlignment="1">
      <alignment horizontal="center"/>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6" fillId="0" borderId="9" xfId="9" applyFont="1" applyBorder="1" applyAlignment="1">
      <alignment horizontal="center"/>
    </xf>
    <xf numFmtId="0" fontId="7" fillId="3" borderId="18" xfId="9" applyFont="1" applyFill="1" applyBorder="1" applyAlignment="1">
      <alignment horizontal="center" vertical="center" wrapText="1"/>
    </xf>
    <xf numFmtId="0" fontId="7" fillId="3" borderId="3" xfId="9" applyFont="1" applyFill="1" applyBorder="1" applyAlignment="1">
      <alignment horizontal="center" vertical="center" wrapText="1"/>
    </xf>
    <xf numFmtId="177" fontId="6" fillId="0" borderId="0" xfId="1" applyNumberFormat="1" applyFont="1"/>
    <xf numFmtId="177" fontId="6" fillId="0" borderId="0" xfId="6" applyNumberFormat="1" applyFont="1" applyAlignment="1">
      <alignment horizontal="center"/>
    </xf>
    <xf numFmtId="177" fontId="6" fillId="0" borderId="0" xfId="9" applyNumberFormat="1" applyFont="1" applyAlignment="1">
      <alignment horizontal="center"/>
    </xf>
    <xf numFmtId="177" fontId="6" fillId="0" borderId="0" xfId="9" applyNumberFormat="1" applyFont="1"/>
    <xf numFmtId="168" fontId="7" fillId="0" borderId="1" xfId="1" applyNumberFormat="1" applyFont="1" applyBorder="1" applyAlignment="1" applyProtection="1">
      <alignment horizontal="left" vertical="top"/>
    </xf>
    <xf numFmtId="0" fontId="7" fillId="0" borderId="1" xfId="1" applyFont="1" applyBorder="1" applyAlignment="1">
      <alignment horizontal="center" vertical="center"/>
    </xf>
    <xf numFmtId="0" fontId="7" fillId="0" borderId="7" xfId="1" applyFont="1" applyBorder="1" applyAlignment="1">
      <alignment horizontal="left" vertical="top" wrapText="1"/>
    </xf>
    <xf numFmtId="0" fontId="7" fillId="0" borderId="6" xfId="1" applyFont="1" applyBorder="1" applyAlignment="1">
      <alignment horizontal="left" vertical="top" wrapText="1"/>
    </xf>
    <xf numFmtId="0" fontId="7" fillId="0" borderId="5" xfId="1" applyFont="1" applyBorder="1" applyAlignment="1">
      <alignment horizontal="left" vertical="top" wrapText="1"/>
    </xf>
    <xf numFmtId="0" fontId="7" fillId="0" borderId="4" xfId="1" applyFont="1" applyBorder="1" applyAlignment="1">
      <alignment horizontal="left" vertical="top" wrapText="1"/>
    </xf>
    <xf numFmtId="0" fontId="7" fillId="0" borderId="3" xfId="1" applyFont="1" applyBorder="1" applyAlignment="1">
      <alignment horizontal="left" vertical="top" wrapText="1"/>
    </xf>
    <xf numFmtId="0" fontId="7" fillId="0" borderId="2" xfId="1" applyFont="1" applyBorder="1" applyAlignment="1">
      <alignment horizontal="left" vertical="top" wrapText="1"/>
    </xf>
    <xf numFmtId="0" fontId="7" fillId="0" borderId="1" xfId="1" applyFont="1" applyBorder="1" applyAlignment="1">
      <alignment horizontal="center" vertical="center" wrapText="1"/>
    </xf>
    <xf numFmtId="0" fontId="7" fillId="0" borderId="1" xfId="1" applyFont="1" applyFill="1" applyBorder="1" applyAlignment="1">
      <alignment horizontal="left" vertical="top" wrapText="1"/>
    </xf>
    <xf numFmtId="0" fontId="7" fillId="0" borderId="1" xfId="1" applyFont="1" applyFill="1" applyBorder="1" applyAlignment="1">
      <alignment horizontal="left" vertical="top"/>
    </xf>
    <xf numFmtId="0" fontId="7" fillId="0" borderId="13" xfId="1" applyFont="1" applyBorder="1" applyAlignment="1">
      <alignment horizontal="left" vertical="top"/>
    </xf>
    <xf numFmtId="0" fontId="7" fillId="0" borderId="11" xfId="1" applyFont="1" applyBorder="1" applyAlignment="1">
      <alignment horizontal="left" vertical="top"/>
    </xf>
    <xf numFmtId="2" fontId="6" fillId="0" borderId="13" xfId="1" applyNumberFormat="1" applyFont="1" applyBorder="1" applyAlignment="1" applyProtection="1">
      <alignment horizontal="left" vertical="center" wrapText="1"/>
    </xf>
    <xf numFmtId="2" fontId="6" fillId="0" borderId="12" xfId="1" applyNumberFormat="1" applyFont="1" applyBorder="1" applyAlignment="1" applyProtection="1">
      <alignment horizontal="left" vertical="center" wrapText="1"/>
    </xf>
    <xf numFmtId="2" fontId="6" fillId="0" borderId="11" xfId="1" applyNumberFormat="1" applyFont="1" applyBorder="1" applyAlignment="1" applyProtection="1">
      <alignment horizontal="left" vertical="center" wrapText="1"/>
    </xf>
    <xf numFmtId="0" fontId="7" fillId="0" borderId="13" xfId="1" applyFont="1" applyBorder="1" applyAlignment="1">
      <alignment horizontal="left" vertical="center"/>
    </xf>
    <xf numFmtId="0" fontId="7" fillId="0" borderId="11" xfId="1" applyFont="1" applyBorder="1" applyAlignment="1">
      <alignment horizontal="left" vertical="center"/>
    </xf>
    <xf numFmtId="2" fontId="7" fillId="0" borderId="1" xfId="1" applyNumberFormat="1" applyFont="1" applyBorder="1" applyAlignment="1" applyProtection="1">
      <alignment horizontal="center" vertical="center"/>
    </xf>
    <xf numFmtId="0" fontId="7" fillId="0" borderId="13" xfId="1" applyFont="1" applyBorder="1" applyAlignment="1">
      <alignment horizontal="left" vertical="center" wrapText="1"/>
    </xf>
    <xf numFmtId="0" fontId="7"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11" xfId="1" applyFont="1" applyBorder="1" applyAlignment="1">
      <alignment horizontal="left" vertical="center" wrapText="1"/>
    </xf>
    <xf numFmtId="10" fontId="6" fillId="0" borderId="13" xfId="2" applyNumberFormat="1" applyFont="1" applyBorder="1" applyAlignment="1">
      <alignment horizontal="center"/>
    </xf>
    <xf numFmtId="10" fontId="6" fillId="0" borderId="12" xfId="2" applyNumberFormat="1" applyFont="1" applyBorder="1" applyAlignment="1">
      <alignment horizontal="center"/>
    </xf>
    <xf numFmtId="10" fontId="6" fillId="0" borderId="11" xfId="2" applyNumberFormat="1" applyFont="1" applyBorder="1" applyAlignment="1">
      <alignment horizontal="center"/>
    </xf>
    <xf numFmtId="0" fontId="6" fillId="0" borderId="0" xfId="1" applyFont="1" applyBorder="1" applyAlignment="1">
      <alignment horizontal="center"/>
    </xf>
    <xf numFmtId="0" fontId="7" fillId="0" borderId="13" xfId="1" applyFont="1" applyBorder="1" applyAlignment="1">
      <alignment horizontal="left"/>
    </xf>
    <xf numFmtId="0" fontId="7" fillId="0" borderId="12" xfId="1" applyFont="1" applyBorder="1" applyAlignment="1">
      <alignment horizontal="left"/>
    </xf>
    <xf numFmtId="0" fontId="7" fillId="0" borderId="11" xfId="1" applyFont="1" applyBorder="1" applyAlignment="1">
      <alignment horizontal="left"/>
    </xf>
    <xf numFmtId="0" fontId="7" fillId="0" borderId="6" xfId="1" applyFont="1" applyBorder="1" applyAlignment="1">
      <alignment horizontal="left"/>
    </xf>
    <xf numFmtId="0" fontId="7" fillId="0" borderId="9" xfId="1" applyFont="1" applyBorder="1" applyAlignment="1">
      <alignment horizontal="left" vertical="top" wrapText="1"/>
    </xf>
    <xf numFmtId="0" fontId="7" fillId="0" borderId="0" xfId="1" applyFont="1" applyBorder="1" applyAlignment="1">
      <alignment horizontal="left" vertical="top" wrapText="1"/>
    </xf>
    <xf numFmtId="0" fontId="7" fillId="0" borderId="8" xfId="1" applyFont="1" applyBorder="1" applyAlignment="1">
      <alignment horizontal="left" vertical="top" wrapText="1"/>
    </xf>
    <xf numFmtId="2" fontId="7" fillId="0" borderId="13" xfId="1" applyNumberFormat="1" applyFont="1" applyBorder="1" applyAlignment="1" applyProtection="1">
      <alignment horizontal="center" vertical="center" wrapText="1"/>
    </xf>
    <xf numFmtId="2" fontId="7" fillId="0" borderId="12" xfId="1" applyNumberFormat="1" applyFont="1" applyBorder="1" applyAlignment="1" applyProtection="1">
      <alignment horizontal="center" vertical="center" wrapText="1"/>
    </xf>
    <xf numFmtId="2" fontId="7" fillId="0" borderId="11" xfId="1" applyNumberFormat="1" applyFont="1" applyBorder="1" applyAlignment="1" applyProtection="1">
      <alignment horizontal="center" vertical="center" wrapText="1"/>
    </xf>
    <xf numFmtId="0" fontId="7" fillId="0" borderId="13" xfId="1" applyFont="1" applyBorder="1" applyAlignment="1">
      <alignment horizontal="left" vertical="top" wrapText="1"/>
    </xf>
    <xf numFmtId="0" fontId="7" fillId="0" borderId="11" xfId="1" applyFont="1" applyBorder="1" applyAlignment="1">
      <alignment horizontal="left" vertical="top" wrapText="1"/>
    </xf>
    <xf numFmtId="2" fontId="6" fillId="0" borderId="13" xfId="1" applyNumberFormat="1" applyFont="1" applyBorder="1" applyAlignment="1" applyProtection="1">
      <alignment horizontal="center" vertical="center" wrapText="1"/>
    </xf>
    <xf numFmtId="2" fontId="6" fillId="0" borderId="12" xfId="1" applyNumberFormat="1" applyFont="1" applyBorder="1" applyAlignment="1" applyProtection="1">
      <alignment horizontal="center" vertical="center" wrapText="1"/>
    </xf>
    <xf numFmtId="2" fontId="6" fillId="0" borderId="11" xfId="1" applyNumberFormat="1" applyFont="1" applyBorder="1" applyAlignment="1" applyProtection="1">
      <alignment horizontal="center" vertical="center" wrapText="1"/>
    </xf>
    <xf numFmtId="0" fontId="6" fillId="0" borderId="1" xfId="1" applyFont="1" applyBorder="1" applyAlignment="1">
      <alignment horizont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xf>
    <xf numFmtId="0" fontId="6" fillId="0" borderId="5" xfId="1" applyFont="1" applyBorder="1" applyAlignment="1">
      <alignment horizontal="center"/>
    </xf>
    <xf numFmtId="0" fontId="6" fillId="0" borderId="9" xfId="1" applyFont="1" applyBorder="1" applyAlignment="1">
      <alignment horizontal="center"/>
    </xf>
    <xf numFmtId="0" fontId="6" fillId="0" borderId="8" xfId="1" applyFont="1" applyBorder="1" applyAlignment="1">
      <alignment horizontal="center"/>
    </xf>
    <xf numFmtId="0" fontId="6" fillId="0" borderId="4" xfId="1" applyFont="1" applyBorder="1" applyAlignment="1">
      <alignment horizontal="center"/>
    </xf>
    <xf numFmtId="0" fontId="6" fillId="0" borderId="2" xfId="1" applyFont="1" applyBorder="1" applyAlignment="1">
      <alignment horizontal="center"/>
    </xf>
    <xf numFmtId="14" fontId="6" fillId="0" borderId="1" xfId="9" applyNumberFormat="1" applyFont="1" applyBorder="1" applyAlignment="1">
      <alignment horizontal="center" vertical="center"/>
    </xf>
    <xf numFmtId="0" fontId="7" fillId="0" borderId="0" xfId="9" applyFont="1" applyBorder="1" applyAlignment="1">
      <alignment horizontal="center" vertical="center"/>
    </xf>
    <xf numFmtId="14" fontId="6" fillId="0" borderId="10" xfId="9" applyNumberFormat="1" applyFont="1" applyBorder="1" applyAlignment="1">
      <alignment horizontal="center" vertical="center"/>
    </xf>
    <xf numFmtId="0" fontId="8" fillId="3" borderId="46" xfId="9" applyFont="1" applyFill="1" applyBorder="1" applyAlignment="1">
      <alignment horizontal="center" vertical="center" wrapText="1"/>
    </xf>
    <xf numFmtId="0" fontId="8" fillId="3" borderId="15" xfId="9" applyFont="1" applyFill="1" applyBorder="1" applyAlignment="1">
      <alignment horizontal="center" vertical="center" wrapText="1"/>
    </xf>
    <xf numFmtId="0" fontId="7" fillId="3" borderId="46" xfId="9" applyFont="1" applyFill="1" applyBorder="1" applyAlignment="1">
      <alignment horizontal="center" vertical="center" wrapText="1"/>
    </xf>
    <xf numFmtId="0" fontId="7" fillId="3" borderId="15" xfId="9" applyFont="1" applyFill="1" applyBorder="1" applyAlignment="1">
      <alignment horizontal="center" vertical="center" wrapText="1"/>
    </xf>
    <xf numFmtId="0" fontId="7" fillId="3" borderId="17" xfId="9" applyFont="1" applyFill="1" applyBorder="1" applyAlignment="1">
      <alignment horizontal="center" vertical="center" wrapText="1"/>
    </xf>
    <xf numFmtId="0" fontId="7" fillId="3" borderId="18" xfId="9" applyFont="1" applyFill="1" applyBorder="1" applyAlignment="1">
      <alignment horizontal="center" vertical="center" wrapText="1"/>
    </xf>
    <xf numFmtId="0" fontId="7" fillId="3" borderId="23" xfId="9" applyFont="1" applyFill="1" applyBorder="1" applyAlignment="1">
      <alignment horizontal="center" vertical="center" wrapText="1"/>
    </xf>
    <xf numFmtId="0" fontId="7" fillId="3" borderId="4" xfId="9" applyFont="1" applyFill="1" applyBorder="1" applyAlignment="1">
      <alignment horizontal="center" vertical="center" wrapText="1"/>
    </xf>
    <xf numFmtId="0" fontId="7" fillId="3" borderId="3" xfId="9" applyFont="1" applyFill="1" applyBorder="1" applyAlignment="1">
      <alignment horizontal="center" vertical="center" wrapText="1"/>
    </xf>
    <xf numFmtId="0" fontId="7" fillId="3" borderId="27" xfId="9" applyFont="1" applyFill="1" applyBorder="1" applyAlignment="1">
      <alignment horizontal="center" vertical="center" wrapText="1"/>
    </xf>
    <xf numFmtId="0" fontId="7" fillId="4" borderId="19" xfId="9" applyFont="1" applyFill="1" applyBorder="1" applyAlignment="1">
      <alignment horizontal="center" vertical="center" wrapText="1"/>
    </xf>
    <xf numFmtId="0" fontId="7" fillId="4" borderId="8" xfId="9" applyFont="1" applyFill="1" applyBorder="1" applyAlignment="1">
      <alignment horizontal="center" vertical="center" wrapText="1"/>
    </xf>
    <xf numFmtId="0" fontId="7" fillId="4" borderId="2" xfId="9" applyFont="1" applyFill="1" applyBorder="1" applyAlignment="1">
      <alignment horizontal="center" vertical="center" wrapText="1"/>
    </xf>
    <xf numFmtId="0" fontId="6" fillId="0" borderId="12" xfId="9" applyFont="1" applyBorder="1" applyAlignment="1">
      <alignment horizontal="center" vertical="center"/>
    </xf>
    <xf numFmtId="0" fontId="6" fillId="0" borderId="11" xfId="9" applyFont="1" applyBorder="1" applyAlignment="1">
      <alignment horizontal="center" vertical="center"/>
    </xf>
    <xf numFmtId="0" fontId="6" fillId="0" borderId="13" xfId="9" applyFont="1" applyBorder="1" applyAlignment="1">
      <alignment horizontal="center" vertical="center" wrapText="1"/>
    </xf>
    <xf numFmtId="0" fontId="6" fillId="0" borderId="12" xfId="9" applyFont="1" applyBorder="1" applyAlignment="1">
      <alignment horizontal="center" vertical="center" wrapText="1"/>
    </xf>
    <xf numFmtId="0" fontId="6" fillId="0" borderId="11" xfId="9" applyFont="1" applyBorder="1" applyAlignment="1">
      <alignment horizontal="center" vertical="center" wrapText="1"/>
    </xf>
    <xf numFmtId="0" fontId="6" fillId="2" borderId="13" xfId="9" applyFont="1" applyFill="1" applyBorder="1" applyAlignment="1">
      <alignment horizontal="center" vertical="center" wrapText="1"/>
    </xf>
    <xf numFmtId="0" fontId="6" fillId="2" borderId="12" xfId="9" applyFont="1" applyFill="1" applyBorder="1" applyAlignment="1">
      <alignment horizontal="center" vertical="center" wrapText="1"/>
    </xf>
    <xf numFmtId="0" fontId="6" fillId="2" borderId="11" xfId="9" applyFont="1" applyFill="1" applyBorder="1" applyAlignment="1">
      <alignment horizontal="center" vertical="center" wrapText="1"/>
    </xf>
    <xf numFmtId="1" fontId="6" fillId="2" borderId="7" xfId="9" applyNumberFormat="1" applyFont="1" applyFill="1" applyBorder="1" applyAlignment="1">
      <alignment horizontal="center" vertical="center"/>
    </xf>
    <xf numFmtId="1" fontId="6" fillId="2" borderId="6" xfId="9" applyNumberFormat="1" applyFont="1" applyFill="1" applyBorder="1" applyAlignment="1">
      <alignment horizontal="center" vertical="center"/>
    </xf>
    <xf numFmtId="1" fontId="6" fillId="2" borderId="5" xfId="9" applyNumberFormat="1" applyFont="1" applyFill="1" applyBorder="1" applyAlignment="1">
      <alignment horizontal="center" vertical="center"/>
    </xf>
    <xf numFmtId="1" fontId="6" fillId="2" borderId="4" xfId="9" applyNumberFormat="1" applyFont="1" applyFill="1" applyBorder="1" applyAlignment="1">
      <alignment horizontal="center" vertical="center"/>
    </xf>
    <xf numFmtId="1" fontId="6" fillId="2" borderId="3" xfId="9" applyNumberFormat="1" applyFont="1" applyFill="1" applyBorder="1" applyAlignment="1">
      <alignment horizontal="center" vertical="center"/>
    </xf>
    <xf numFmtId="1" fontId="6" fillId="2" borderId="2" xfId="9" applyNumberFormat="1" applyFont="1" applyFill="1" applyBorder="1" applyAlignment="1">
      <alignment horizontal="center" vertical="center"/>
    </xf>
    <xf numFmtId="0" fontId="6" fillId="0" borderId="28" xfId="9" applyFont="1" applyBorder="1" applyAlignment="1">
      <alignment horizontal="center"/>
    </xf>
    <xf numFmtId="0" fontId="6" fillId="0" borderId="0" xfId="9" applyFont="1" applyBorder="1" applyAlignment="1">
      <alignment horizontal="center"/>
    </xf>
    <xf numFmtId="0" fontId="6" fillId="0" borderId="25" xfId="9" applyFont="1" applyBorder="1" applyAlignment="1">
      <alignment horizontal="center"/>
    </xf>
    <xf numFmtId="0" fontId="6" fillId="0" borderId="13" xfId="9" applyFont="1" applyBorder="1" applyAlignment="1">
      <alignment horizontal="center" vertical="center"/>
    </xf>
    <xf numFmtId="0" fontId="6" fillId="0" borderId="16" xfId="9" applyFont="1" applyBorder="1" applyAlignment="1">
      <alignment horizontal="center"/>
    </xf>
    <xf numFmtId="0" fontId="6" fillId="0" borderId="24" xfId="9" applyFont="1" applyBorder="1" applyAlignment="1">
      <alignment horizontal="center"/>
    </xf>
    <xf numFmtId="0" fontId="6" fillId="0" borderId="26" xfId="9" applyFont="1" applyBorder="1" applyAlignment="1">
      <alignment horizontal="center"/>
    </xf>
    <xf numFmtId="0" fontId="6" fillId="0" borderId="17" xfId="9" applyFont="1" applyBorder="1" applyAlignment="1">
      <alignment horizontal="center" vertical="center"/>
    </xf>
    <xf numFmtId="0" fontId="6" fillId="0" borderId="18" xfId="9" applyFont="1" applyBorder="1" applyAlignment="1">
      <alignment horizontal="center" vertical="center"/>
    </xf>
    <xf numFmtId="0" fontId="6" fillId="0" borderId="19" xfId="9" applyFont="1" applyBorder="1" applyAlignment="1">
      <alignment horizontal="center" vertical="center"/>
    </xf>
    <xf numFmtId="0" fontId="6" fillId="0" borderId="4" xfId="9" applyFont="1" applyBorder="1" applyAlignment="1">
      <alignment horizontal="center" vertical="center"/>
    </xf>
    <xf numFmtId="0" fontId="6" fillId="0" borderId="3" xfId="9" applyFont="1" applyBorder="1" applyAlignment="1">
      <alignment horizontal="center" vertical="center"/>
    </xf>
    <xf numFmtId="0" fontId="6" fillId="0" borderId="2" xfId="9" applyFont="1" applyBorder="1" applyAlignment="1">
      <alignment horizontal="center" vertical="center"/>
    </xf>
    <xf numFmtId="0" fontId="7" fillId="0" borderId="20" xfId="9" applyFont="1" applyBorder="1" applyAlignment="1">
      <alignment horizontal="left"/>
    </xf>
    <xf numFmtId="0" fontId="7" fillId="0" borderId="21" xfId="9" applyFont="1" applyBorder="1" applyAlignment="1">
      <alignment horizontal="left"/>
    </xf>
    <xf numFmtId="0" fontId="7" fillId="0" borderId="22" xfId="9" applyFont="1" applyBorder="1" applyAlignment="1">
      <alignment horizontal="left"/>
    </xf>
    <xf numFmtId="0" fontId="6" fillId="0" borderId="17" xfId="9" applyFont="1" applyBorder="1" applyAlignment="1">
      <alignment horizontal="center"/>
    </xf>
    <xf numFmtId="0" fontId="6" fillId="0" borderId="23" xfId="9" applyFont="1" applyBorder="1" applyAlignment="1">
      <alignment horizontal="center"/>
    </xf>
    <xf numFmtId="0" fontId="6" fillId="0" borderId="9" xfId="9" applyFont="1" applyBorder="1" applyAlignment="1">
      <alignment horizontal="center"/>
    </xf>
    <xf numFmtId="0" fontId="6" fillId="0" borderId="4" xfId="9" applyFont="1" applyBorder="1" applyAlignment="1">
      <alignment horizontal="center"/>
    </xf>
    <xf numFmtId="0" fontId="6" fillId="0" borderId="27" xfId="9" applyFont="1" applyBorder="1" applyAlignment="1">
      <alignment horizontal="center"/>
    </xf>
    <xf numFmtId="0" fontId="7" fillId="0" borderId="13" xfId="9" applyFont="1" applyBorder="1" applyAlignment="1">
      <alignment horizontal="left"/>
    </xf>
    <xf numFmtId="0" fontId="7" fillId="0" borderId="12" xfId="9" applyFont="1" applyBorder="1" applyAlignment="1">
      <alignment horizontal="left"/>
    </xf>
    <xf numFmtId="0" fontId="7" fillId="0" borderId="11" xfId="9" applyFont="1" applyBorder="1" applyAlignment="1">
      <alignment horizontal="left"/>
    </xf>
    <xf numFmtId="0" fontId="6" fillId="0" borderId="7" xfId="9" applyFont="1" applyBorder="1" applyAlignment="1">
      <alignment horizontal="center" vertical="center"/>
    </xf>
    <xf numFmtId="0" fontId="6" fillId="0" borderId="6" xfId="9" applyFont="1" applyBorder="1" applyAlignment="1">
      <alignment horizontal="center" vertical="center"/>
    </xf>
    <xf numFmtId="0" fontId="6" fillId="0" borderId="5" xfId="9" applyFont="1" applyBorder="1" applyAlignment="1">
      <alignment horizontal="center" vertical="center"/>
    </xf>
    <xf numFmtId="0" fontId="6" fillId="0" borderId="1" xfId="1" applyFont="1" applyBorder="1" applyAlignment="1">
      <alignment horizontal="left" vertical="center" wrapText="1"/>
    </xf>
    <xf numFmtId="10" fontId="6" fillId="0" borderId="0" xfId="2" applyNumberFormat="1" applyFont="1"/>
    <xf numFmtId="0" fontId="7" fillId="0" borderId="0" xfId="9" applyFont="1"/>
    <xf numFmtId="0" fontId="7" fillId="0" borderId="29" xfId="9" applyFont="1" applyBorder="1" applyAlignment="1">
      <alignment horizontal="left"/>
    </xf>
    <xf numFmtId="0" fontId="7" fillId="0" borderId="30" xfId="9" applyFont="1" applyBorder="1" applyAlignment="1">
      <alignment horizontal="left"/>
    </xf>
    <xf numFmtId="0" fontId="7" fillId="0" borderId="31" xfId="9" applyFont="1" applyBorder="1"/>
    <xf numFmtId="0" fontId="7" fillId="0" borderId="7" xfId="9" applyFont="1" applyBorder="1" applyAlignment="1">
      <alignment horizontal="left"/>
    </xf>
    <xf numFmtId="0" fontId="7" fillId="0" borderId="6" xfId="9" applyFont="1" applyBorder="1" applyAlignment="1">
      <alignment horizontal="left"/>
    </xf>
    <xf numFmtId="0" fontId="7" fillId="0" borderId="32" xfId="9" applyFont="1" applyBorder="1" applyAlignment="1">
      <alignment horizontal="left"/>
    </xf>
    <xf numFmtId="0" fontId="7" fillId="0" borderId="26" xfId="9" applyFont="1" applyBorder="1" applyAlignment="1">
      <alignment vertical="center"/>
    </xf>
    <xf numFmtId="0" fontId="7" fillId="0" borderId="7" xfId="9" applyFont="1" applyBorder="1" applyAlignment="1">
      <alignment horizontal="center" vertical="top" wrapText="1"/>
    </xf>
    <xf numFmtId="0" fontId="7" fillId="0" borderId="6" xfId="9" applyFont="1" applyBorder="1" applyAlignment="1">
      <alignment horizontal="center" vertical="top" wrapText="1"/>
    </xf>
    <xf numFmtId="0" fontId="7" fillId="0" borderId="5" xfId="9" applyFont="1" applyBorder="1" applyAlignment="1">
      <alignment horizontal="center" vertical="top" wrapText="1"/>
    </xf>
    <xf numFmtId="0" fontId="7" fillId="0" borderId="6" xfId="9" applyFont="1" applyBorder="1" applyAlignment="1">
      <alignment horizontal="center" vertical="top" wrapText="1"/>
    </xf>
    <xf numFmtId="2" fontId="7" fillId="0" borderId="13" xfId="9" applyNumberFormat="1" applyFont="1" applyBorder="1" applyAlignment="1">
      <alignment horizontal="center" vertical="center" wrapText="1"/>
    </xf>
    <xf numFmtId="2" fontId="7" fillId="0" borderId="12" xfId="9" applyNumberFormat="1" applyFont="1" applyBorder="1" applyAlignment="1">
      <alignment horizontal="center" vertical="center" wrapText="1"/>
    </xf>
    <xf numFmtId="2" fontId="7" fillId="0" borderId="33" xfId="9" applyNumberFormat="1" applyFont="1" applyBorder="1" applyAlignment="1">
      <alignment horizontal="center" vertical="center" wrapText="1"/>
    </xf>
    <xf numFmtId="2" fontId="7" fillId="0" borderId="0" xfId="9" applyNumberFormat="1" applyFont="1" applyAlignment="1">
      <alignment vertical="center"/>
    </xf>
    <xf numFmtId="2" fontId="7" fillId="0" borderId="0" xfId="9" applyNumberFormat="1" applyFont="1" applyAlignment="1">
      <alignment horizontal="center" vertical="center" wrapText="1"/>
    </xf>
    <xf numFmtId="0" fontId="7" fillId="0" borderId="31" xfId="9" applyFont="1" applyBorder="1" applyAlignment="1">
      <alignment horizontal="left" vertical="center"/>
    </xf>
    <xf numFmtId="0" fontId="7" fillId="0" borderId="9" xfId="9" applyFont="1" applyBorder="1" applyAlignment="1">
      <alignment horizontal="center" vertical="top" wrapText="1"/>
    </xf>
    <xf numFmtId="0" fontId="7" fillId="0" borderId="0" xfId="9" applyFont="1" applyBorder="1" applyAlignment="1">
      <alignment horizontal="center" vertical="top" wrapText="1"/>
    </xf>
    <xf numFmtId="0" fontId="7" fillId="0" borderId="8" xfId="9" applyFont="1" applyBorder="1" applyAlignment="1">
      <alignment horizontal="center" vertical="top" wrapText="1"/>
    </xf>
    <xf numFmtId="0" fontId="7" fillId="0" borderId="8" xfId="9" applyFont="1" applyBorder="1" applyAlignment="1">
      <alignment horizontal="center" vertical="top" wrapText="1"/>
    </xf>
    <xf numFmtId="2" fontId="7" fillId="0" borderId="1" xfId="9" applyNumberFormat="1" applyFont="1" applyBorder="1" applyAlignment="1">
      <alignment horizontal="center" vertical="center"/>
    </xf>
    <xf numFmtId="2" fontId="7" fillId="0" borderId="1" xfId="9" applyNumberFormat="1" applyFont="1" applyBorder="1" applyAlignment="1">
      <alignment horizontal="center" vertical="center"/>
    </xf>
    <xf numFmtId="2" fontId="7" fillId="0" borderId="34" xfId="9" applyNumberFormat="1" applyFont="1" applyBorder="1" applyAlignment="1">
      <alignment horizontal="center" vertical="center"/>
    </xf>
    <xf numFmtId="2" fontId="7" fillId="0" borderId="0" xfId="9" applyNumberFormat="1" applyFont="1" applyAlignment="1">
      <alignment horizontal="center" vertical="center" wrapText="1"/>
    </xf>
    <xf numFmtId="0" fontId="7" fillId="0" borderId="35" xfId="9" applyFont="1" applyBorder="1" applyAlignment="1">
      <alignment vertical="center" wrapText="1"/>
    </xf>
    <xf numFmtId="1" fontId="6" fillId="0" borderId="1" xfId="2" applyNumberFormat="1" applyFont="1" applyBorder="1" applyAlignment="1">
      <alignment horizontal="center" vertical="center"/>
    </xf>
    <xf numFmtId="10" fontId="6" fillId="0" borderId="7" xfId="2" applyNumberFormat="1" applyFont="1" applyBorder="1" applyAlignment="1">
      <alignment horizontal="center" vertical="center" wrapText="1"/>
    </xf>
    <xf numFmtId="10" fontId="6" fillId="0" borderId="6" xfId="2" applyNumberFormat="1" applyFont="1" applyBorder="1" applyAlignment="1">
      <alignment horizontal="center" vertical="center" wrapText="1"/>
    </xf>
    <xf numFmtId="10" fontId="6" fillId="0" borderId="5" xfId="2" applyNumberFormat="1" applyFont="1" applyBorder="1" applyAlignment="1">
      <alignment horizontal="center" vertical="center" wrapText="1"/>
    </xf>
    <xf numFmtId="3" fontId="6" fillId="0" borderId="36" xfId="9" applyNumberFormat="1" applyFont="1" applyBorder="1" applyAlignment="1">
      <alignment vertical="center"/>
    </xf>
    <xf numFmtId="2" fontId="7" fillId="0" borderId="0" xfId="9" applyNumberFormat="1" applyFont="1" applyAlignment="1">
      <alignment horizontal="center" vertical="center"/>
    </xf>
    <xf numFmtId="2" fontId="7" fillId="0" borderId="0" xfId="9" applyNumberFormat="1" applyFont="1" applyAlignment="1">
      <alignment horizontal="center" vertical="center"/>
    </xf>
    <xf numFmtId="0" fontId="7" fillId="0" borderId="35" xfId="9" applyFont="1" applyBorder="1" applyAlignment="1">
      <alignment vertical="top" wrapText="1"/>
    </xf>
    <xf numFmtId="10" fontId="6" fillId="0" borderId="9" xfId="2" applyNumberFormat="1" applyFont="1" applyBorder="1" applyAlignment="1">
      <alignment horizontal="center" vertical="center" wrapText="1"/>
    </xf>
    <xf numFmtId="10" fontId="6" fillId="0" borderId="0" xfId="2" applyNumberFormat="1" applyFont="1" applyBorder="1" applyAlignment="1">
      <alignment horizontal="center" vertical="center" wrapText="1"/>
    </xf>
    <xf numFmtId="10" fontId="6" fillId="0" borderId="8" xfId="2" applyNumberFormat="1" applyFont="1" applyBorder="1" applyAlignment="1">
      <alignment horizontal="center" vertical="center" wrapText="1"/>
    </xf>
    <xf numFmtId="3" fontId="6" fillId="0" borderId="34" xfId="9" applyNumberFormat="1" applyFont="1" applyBorder="1" applyAlignment="1">
      <alignment vertical="center"/>
    </xf>
    <xf numFmtId="2" fontId="6" fillId="0" borderId="0" xfId="9" applyNumberFormat="1" applyFont="1" applyAlignment="1">
      <alignment vertical="center" wrapText="1"/>
    </xf>
    <xf numFmtId="2" fontId="6" fillId="0" borderId="0" xfId="9" applyNumberFormat="1" applyFont="1" applyAlignment="1">
      <alignment horizontal="left" vertical="center" wrapText="1"/>
    </xf>
    <xf numFmtId="166" fontId="6" fillId="0" borderId="0" xfId="3" applyFont="1" applyBorder="1" applyAlignment="1" applyProtection="1">
      <alignment vertical="center"/>
    </xf>
    <xf numFmtId="0" fontId="7" fillId="0" borderId="31" xfId="9" applyFont="1" applyBorder="1" applyAlignment="1">
      <alignment horizontal="left" vertical="top"/>
    </xf>
    <xf numFmtId="1" fontId="6" fillId="0" borderId="10" xfId="2" applyNumberFormat="1" applyFont="1" applyBorder="1" applyAlignment="1">
      <alignment horizontal="center" vertical="center"/>
    </xf>
    <xf numFmtId="3" fontId="6" fillId="0" borderId="37" xfId="9" applyNumberFormat="1" applyFont="1" applyBorder="1" applyAlignment="1">
      <alignment vertical="center"/>
    </xf>
    <xf numFmtId="2" fontId="6" fillId="0" borderId="0" xfId="9" applyNumberFormat="1" applyFont="1" applyAlignment="1">
      <alignment horizontal="left" vertical="center" wrapText="1"/>
    </xf>
    <xf numFmtId="0" fontId="7" fillId="2" borderId="38" xfId="9" applyFont="1" applyFill="1" applyBorder="1" applyAlignment="1">
      <alignment horizontal="left" vertical="center" wrapText="1"/>
    </xf>
    <xf numFmtId="0" fontId="7" fillId="2" borderId="39" xfId="9" applyFont="1" applyFill="1" applyBorder="1" applyAlignment="1">
      <alignment horizontal="left" vertical="center" wrapText="1"/>
    </xf>
    <xf numFmtId="0" fontId="7" fillId="0" borderId="40" xfId="9" applyFont="1" applyBorder="1" applyAlignment="1">
      <alignment horizontal="center" vertical="top" wrapText="1"/>
    </xf>
    <xf numFmtId="0" fontId="7" fillId="0" borderId="41" xfId="9" applyFont="1" applyBorder="1" applyAlignment="1">
      <alignment horizontal="center" vertical="top" wrapText="1"/>
    </xf>
    <xf numFmtId="0" fontId="7" fillId="0" borderId="42" xfId="9" applyFont="1" applyBorder="1" applyAlignment="1">
      <alignment horizontal="center" vertical="top" wrapText="1"/>
    </xf>
    <xf numFmtId="0" fontId="7" fillId="0" borderId="42" xfId="9" applyFont="1" applyBorder="1" applyAlignment="1">
      <alignment horizontal="center" vertical="top" wrapText="1"/>
    </xf>
    <xf numFmtId="1" fontId="6" fillId="0" borderId="43" xfId="2" applyNumberFormat="1" applyFont="1" applyBorder="1" applyAlignment="1">
      <alignment horizontal="center" vertical="center"/>
    </xf>
    <xf numFmtId="10" fontId="6" fillId="0" borderId="40" xfId="2" applyNumberFormat="1" applyFont="1" applyBorder="1" applyAlignment="1">
      <alignment horizontal="center" vertical="center" wrapText="1"/>
    </xf>
    <xf numFmtId="10" fontId="6" fillId="0" borderId="41" xfId="2" applyNumberFormat="1" applyFont="1" applyBorder="1" applyAlignment="1">
      <alignment horizontal="center" vertical="center" wrapText="1"/>
    </xf>
    <xf numFmtId="10" fontId="6" fillId="0" borderId="42" xfId="2" applyNumberFormat="1" applyFont="1" applyBorder="1" applyAlignment="1">
      <alignment horizontal="center" vertical="center" wrapText="1"/>
    </xf>
    <xf numFmtId="3" fontId="6" fillId="0" borderId="44" xfId="9" applyNumberFormat="1" applyFont="1" applyBorder="1" applyAlignment="1">
      <alignment vertical="center"/>
    </xf>
    <xf numFmtId="2" fontId="6" fillId="0" borderId="0" xfId="9" applyNumberFormat="1" applyFont="1" applyAlignment="1">
      <alignment vertical="center"/>
    </xf>
    <xf numFmtId="0" fontId="7" fillId="3" borderId="45" xfId="9" applyFont="1" applyFill="1" applyBorder="1" applyAlignment="1">
      <alignment horizontal="center" vertical="center"/>
    </xf>
    <xf numFmtId="0" fontId="6" fillId="0" borderId="0" xfId="9" applyFont="1" applyAlignment="1">
      <alignment horizontal="left" wrapText="1"/>
    </xf>
    <xf numFmtId="2" fontId="6" fillId="0" borderId="0" xfId="9" applyNumberFormat="1" applyFont="1" applyAlignment="1">
      <alignment horizontal="left" vertical="top" wrapText="1"/>
    </xf>
    <xf numFmtId="0" fontId="7" fillId="3" borderId="31" xfId="9" applyFont="1" applyFill="1" applyBorder="1" applyAlignment="1">
      <alignment horizontal="center" vertical="center"/>
    </xf>
    <xf numFmtId="2" fontId="6" fillId="0" borderId="0" xfId="9" applyNumberFormat="1" applyFont="1" applyAlignment="1">
      <alignment wrapText="1"/>
    </xf>
    <xf numFmtId="0" fontId="6" fillId="2" borderId="11" xfId="9" applyFont="1" applyFill="1" applyBorder="1" applyAlignment="1">
      <alignment horizontal="left" vertical="center" wrapText="1"/>
    </xf>
    <xf numFmtId="2" fontId="6" fillId="0" borderId="0" xfId="9" applyNumberFormat="1" applyFont="1" applyAlignment="1">
      <alignment horizontal="left" vertical="top" wrapText="1"/>
    </xf>
    <xf numFmtId="0" fontId="6" fillId="2" borderId="31" xfId="9" applyFont="1" applyFill="1" applyBorder="1" applyAlignment="1">
      <alignment vertical="center" wrapText="1"/>
    </xf>
    <xf numFmtId="0" fontId="6" fillId="2" borderId="38" xfId="9" applyFont="1" applyFill="1" applyBorder="1" applyAlignment="1">
      <alignment vertical="center" wrapText="1"/>
    </xf>
    <xf numFmtId="1" fontId="6" fillId="0" borderId="1" xfId="9" applyNumberFormat="1" applyFont="1" applyBorder="1" applyAlignment="1">
      <alignment horizontal="center" vertical="center" wrapText="1"/>
    </xf>
    <xf numFmtId="39" fontId="6" fillId="0" borderId="1" xfId="9" applyNumberFormat="1" applyFont="1" applyBorder="1" applyAlignment="1">
      <alignment horizontal="center" vertical="center"/>
    </xf>
    <xf numFmtId="0" fontId="6" fillId="0" borderId="34" xfId="9" applyFont="1" applyBorder="1" applyAlignment="1">
      <alignment horizontal="center"/>
    </xf>
    <xf numFmtId="39" fontId="6" fillId="0" borderId="0" xfId="9" applyNumberFormat="1" applyFont="1"/>
    <xf numFmtId="0" fontId="7" fillId="0" borderId="51" xfId="9" applyFont="1" applyBorder="1" applyAlignment="1">
      <alignment horizontal="center" vertical="center"/>
    </xf>
    <xf numFmtId="0" fontId="7" fillId="0" borderId="39" xfId="9" applyFont="1" applyBorder="1" applyAlignment="1">
      <alignment horizontal="center" vertical="center"/>
    </xf>
    <xf numFmtId="0" fontId="6" fillId="0" borderId="43" xfId="9" applyFont="1" applyBorder="1" applyAlignment="1">
      <alignment horizontal="center" vertical="center" wrapText="1"/>
    </xf>
    <xf numFmtId="173" fontId="7" fillId="0" borderId="39" xfId="9" applyNumberFormat="1" applyFont="1" applyBorder="1" applyAlignment="1">
      <alignment horizontal="right" vertical="center" wrapText="1"/>
    </xf>
    <xf numFmtId="2" fontId="6" fillId="0" borderId="39" xfId="9" applyNumberFormat="1" applyFont="1" applyBorder="1" applyAlignment="1">
      <alignment vertical="center"/>
    </xf>
    <xf numFmtId="10" fontId="6" fillId="0" borderId="39" xfId="2" applyNumberFormat="1" applyFont="1" applyBorder="1" applyAlignment="1" applyProtection="1">
      <alignment vertical="center"/>
    </xf>
    <xf numFmtId="2" fontId="6" fillId="0" borderId="52" xfId="9" applyNumberFormat="1" applyFont="1" applyBorder="1" applyAlignment="1">
      <alignment horizontal="center" vertical="center"/>
    </xf>
    <xf numFmtId="2" fontId="6" fillId="0" borderId="0" xfId="9" applyNumberFormat="1" applyFont="1" applyBorder="1" applyAlignment="1">
      <alignment horizontal="center" vertical="center"/>
    </xf>
    <xf numFmtId="0" fontId="6" fillId="0" borderId="28" xfId="9" applyFont="1" applyBorder="1"/>
    <xf numFmtId="0" fontId="6" fillId="0" borderId="0" xfId="9" applyFont="1" applyBorder="1"/>
    <xf numFmtId="0" fontId="6" fillId="0" borderId="0" xfId="9" applyFont="1" applyBorder="1" applyAlignment="1">
      <alignment horizontal="left" vertical="center"/>
    </xf>
    <xf numFmtId="169" fontId="6" fillId="0" borderId="0" xfId="9" applyNumberFormat="1" applyFont="1" applyBorder="1"/>
    <xf numFmtId="2" fontId="6" fillId="0" borderId="0" xfId="9" applyNumberFormat="1" applyFont="1" applyBorder="1"/>
    <xf numFmtId="2" fontId="6" fillId="0" borderId="25" xfId="9" applyNumberFormat="1" applyFont="1" applyBorder="1" applyAlignment="1">
      <alignment horizontal="center"/>
    </xf>
    <xf numFmtId="2" fontId="6" fillId="0" borderId="0" xfId="9" applyNumberFormat="1" applyFont="1" applyBorder="1" applyAlignment="1">
      <alignment horizontal="center"/>
    </xf>
    <xf numFmtId="10" fontId="6" fillId="0" borderId="14" xfId="2" applyNumberFormat="1" applyFont="1" applyBorder="1" applyProtection="1"/>
    <xf numFmtId="169" fontId="6" fillId="0" borderId="14" xfId="9" applyNumberFormat="1" applyFont="1" applyBorder="1"/>
    <xf numFmtId="39" fontId="6" fillId="0" borderId="14" xfId="9" applyNumberFormat="1" applyFont="1" applyBorder="1"/>
    <xf numFmtId="39" fontId="6" fillId="0" borderId="36" xfId="9" applyNumberFormat="1" applyFont="1" applyBorder="1"/>
    <xf numFmtId="169" fontId="7" fillId="0" borderId="35" xfId="9" applyNumberFormat="1" applyFont="1" applyBorder="1" applyAlignment="1">
      <alignment vertical="center"/>
    </xf>
    <xf numFmtId="0" fontId="7" fillId="0" borderId="13" xfId="9" applyFont="1" applyBorder="1" applyAlignment="1">
      <alignment horizontal="center" vertical="center"/>
    </xf>
    <xf numFmtId="0" fontId="7" fillId="0" borderId="12" xfId="9" applyFont="1" applyBorder="1" applyAlignment="1">
      <alignment horizontal="center" vertical="center"/>
    </xf>
    <xf numFmtId="0" fontId="7" fillId="0" borderId="11" xfId="9" applyFont="1" applyBorder="1" applyAlignment="1">
      <alignment horizontal="center" vertical="center"/>
    </xf>
    <xf numFmtId="169" fontId="7" fillId="0" borderId="13" xfId="9" applyNumberFormat="1" applyFont="1" applyBorder="1" applyAlignment="1">
      <alignment horizontal="center" vertical="top"/>
    </xf>
    <xf numFmtId="169" fontId="7" fillId="0" borderId="12" xfId="9" applyNumberFormat="1" applyFont="1" applyBorder="1" applyAlignment="1">
      <alignment horizontal="center" vertical="top"/>
    </xf>
    <xf numFmtId="169" fontId="7" fillId="0" borderId="33" xfId="9" applyNumberFormat="1" applyFont="1" applyBorder="1" applyAlignment="1">
      <alignment horizontal="center" vertical="top"/>
    </xf>
    <xf numFmtId="169" fontId="7" fillId="0" borderId="12" xfId="9" applyNumberFormat="1" applyFont="1" applyBorder="1" applyAlignment="1">
      <alignment horizontal="center" vertical="top"/>
    </xf>
    <xf numFmtId="2" fontId="7" fillId="0" borderId="45" xfId="9" applyNumberFormat="1" applyFont="1" applyBorder="1" applyAlignment="1">
      <alignment horizontal="left" vertical="center"/>
    </xf>
    <xf numFmtId="2" fontId="7" fillId="0" borderId="53" xfId="9" applyNumberFormat="1" applyFont="1" applyBorder="1" applyAlignment="1">
      <alignment horizontal="left" vertical="center"/>
    </xf>
    <xf numFmtId="2" fontId="7" fillId="0" borderId="54" xfId="9" applyNumberFormat="1" applyFont="1" applyBorder="1" applyAlignment="1">
      <alignment horizontal="left" vertical="center"/>
    </xf>
    <xf numFmtId="0" fontId="7" fillId="0" borderId="28" xfId="9" applyFont="1" applyBorder="1" applyAlignment="1">
      <alignment horizontal="left" vertical="top" wrapText="1"/>
    </xf>
    <xf numFmtId="0" fontId="7" fillId="0" borderId="9" xfId="9" applyFont="1" applyBorder="1" applyAlignment="1">
      <alignment horizontal="left" vertical="top" wrapText="1"/>
    </xf>
    <xf numFmtId="0" fontId="7" fillId="0" borderId="0" xfId="9" applyFont="1" applyBorder="1" applyAlignment="1">
      <alignment horizontal="left" vertical="top" wrapText="1"/>
    </xf>
    <xf numFmtId="0" fontId="7" fillId="0" borderId="8" xfId="9" applyFont="1" applyBorder="1" applyAlignment="1">
      <alignment horizontal="left" vertical="top" wrapText="1"/>
    </xf>
    <xf numFmtId="0" fontId="6" fillId="0" borderId="9" xfId="9" applyFont="1" applyBorder="1" applyAlignment="1">
      <alignment vertical="top" wrapText="1"/>
    </xf>
    <xf numFmtId="0" fontId="6" fillId="0" borderId="0" xfId="9" applyFont="1" applyBorder="1" applyAlignment="1">
      <alignment vertical="top" wrapText="1"/>
    </xf>
    <xf numFmtId="0" fontId="6" fillId="0" borderId="8" xfId="9" applyFont="1" applyBorder="1" applyAlignment="1">
      <alignment vertical="top" wrapText="1"/>
    </xf>
    <xf numFmtId="0" fontId="7" fillId="0" borderId="10" xfId="9" applyFont="1" applyBorder="1" applyAlignment="1">
      <alignment horizontal="center" vertical="center"/>
    </xf>
    <xf numFmtId="168" fontId="7" fillId="0" borderId="37" xfId="9" applyNumberFormat="1" applyFont="1" applyBorder="1" applyAlignment="1">
      <alignment horizontal="center" vertical="top"/>
    </xf>
    <xf numFmtId="168" fontId="7" fillId="0" borderId="3" xfId="9" applyNumberFormat="1" applyFont="1" applyBorder="1" applyAlignment="1">
      <alignment horizontal="center" vertical="top"/>
    </xf>
    <xf numFmtId="0" fontId="7" fillId="0" borderId="31" xfId="9" applyFont="1" applyBorder="1" applyAlignment="1">
      <alignment horizontal="left" wrapText="1"/>
    </xf>
    <xf numFmtId="0" fontId="7" fillId="0" borderId="1" xfId="9" applyFont="1" applyBorder="1" applyAlignment="1">
      <alignment horizontal="left" wrapText="1"/>
    </xf>
    <xf numFmtId="0" fontId="7" fillId="0" borderId="34" xfId="9" applyFont="1" applyBorder="1" applyAlignment="1">
      <alignment horizontal="left" wrapText="1"/>
    </xf>
    <xf numFmtId="0" fontId="7" fillId="0" borderId="55" xfId="9" applyFont="1" applyBorder="1" applyAlignment="1">
      <alignment horizontal="left" vertical="top" wrapText="1"/>
    </xf>
    <xf numFmtId="0" fontId="7" fillId="0" borderId="40" xfId="9" applyFont="1" applyBorder="1" applyAlignment="1">
      <alignment horizontal="left" vertical="top" wrapText="1"/>
    </xf>
    <xf numFmtId="0" fontId="7" fillId="0" borderId="41" xfId="9" applyFont="1" applyBorder="1" applyAlignment="1">
      <alignment horizontal="left" vertical="top" wrapText="1"/>
    </xf>
    <xf numFmtId="0" fontId="7" fillId="0" borderId="42" xfId="9" applyFont="1" applyBorder="1" applyAlignment="1">
      <alignment horizontal="left" vertical="top" wrapText="1"/>
    </xf>
    <xf numFmtId="0" fontId="6" fillId="0" borderId="40" xfId="9" applyFont="1" applyBorder="1" applyAlignment="1">
      <alignment vertical="top" wrapText="1"/>
    </xf>
    <xf numFmtId="0" fontId="6" fillId="0" borderId="41" xfId="9" applyFont="1" applyBorder="1" applyAlignment="1">
      <alignment vertical="top" wrapText="1"/>
    </xf>
    <xf numFmtId="0" fontId="6" fillId="0" borderId="42" xfId="9" applyFont="1" applyBorder="1" applyAlignment="1">
      <alignment vertical="top" wrapText="1"/>
    </xf>
    <xf numFmtId="168" fontId="7" fillId="0" borderId="44" xfId="9" applyNumberFormat="1" applyFont="1" applyBorder="1" applyAlignment="1">
      <alignment horizontal="center" vertical="top"/>
    </xf>
    <xf numFmtId="168" fontId="7" fillId="0" borderId="0" xfId="9" applyNumberFormat="1" applyFont="1" applyBorder="1" applyAlignment="1">
      <alignment horizontal="center" vertical="top"/>
    </xf>
    <xf numFmtId="0" fontId="7" fillId="0" borderId="56" xfId="9" applyFont="1" applyBorder="1" applyAlignment="1">
      <alignment horizontal="left" vertical="top" wrapText="1"/>
    </xf>
    <xf numFmtId="0" fontId="7" fillId="0" borderId="43" xfId="9" applyFont="1" applyBorder="1" applyAlignment="1">
      <alignment horizontal="center" vertical="center"/>
    </xf>
    <xf numFmtId="168" fontId="7" fillId="0" borderId="31" xfId="9" applyNumberFormat="1" applyFont="1" applyBorder="1" applyAlignment="1">
      <alignment horizontal="left" vertical="top"/>
    </xf>
    <xf numFmtId="168" fontId="7" fillId="0" borderId="1" xfId="9" applyNumberFormat="1" applyFont="1" applyBorder="1" applyAlignment="1">
      <alignment horizontal="left" vertical="top"/>
    </xf>
    <xf numFmtId="168" fontId="7" fillId="0" borderId="34" xfId="9" applyNumberFormat="1" applyFont="1" applyBorder="1" applyAlignment="1">
      <alignment horizontal="left" vertical="top"/>
    </xf>
    <xf numFmtId="0" fontId="7" fillId="0" borderId="47" xfId="9" applyFont="1" applyBorder="1" applyAlignment="1">
      <alignment horizontal="left" vertical="top" wrapText="1"/>
    </xf>
    <xf numFmtId="0" fontId="7" fillId="0" borderId="18" xfId="9" applyFont="1" applyBorder="1" applyAlignment="1">
      <alignment horizontal="left" vertical="top" wrapText="1"/>
    </xf>
    <xf numFmtId="0" fontId="7" fillId="0" borderId="23" xfId="9" applyFont="1" applyBorder="1" applyAlignment="1">
      <alignment horizontal="left" vertical="top" wrapText="1"/>
    </xf>
    <xf numFmtId="0" fontId="7" fillId="0" borderId="0" xfId="9" applyFont="1" applyBorder="1" applyAlignment="1">
      <alignment horizontal="left" vertical="top" wrapText="1"/>
    </xf>
    <xf numFmtId="0" fontId="7" fillId="0" borderId="57" xfId="9" applyFont="1" applyBorder="1" applyAlignment="1">
      <alignment horizontal="left" vertical="top" wrapText="1"/>
    </xf>
    <xf numFmtId="0" fontId="7" fillId="0" borderId="41" xfId="9" applyFont="1" applyBorder="1" applyAlignment="1">
      <alignment horizontal="left" vertical="top" wrapText="1"/>
    </xf>
    <xf numFmtId="168" fontId="7" fillId="0" borderId="38" xfId="9" applyNumberFormat="1" applyFont="1" applyBorder="1" applyAlignment="1">
      <alignment horizontal="left" vertical="top"/>
    </xf>
    <xf numFmtId="168" fontId="7" fillId="0" borderId="39" xfId="9" applyNumberFormat="1" applyFont="1" applyBorder="1" applyAlignment="1">
      <alignment horizontal="left" vertical="top"/>
    </xf>
    <xf numFmtId="168" fontId="7" fillId="0" borderId="52" xfId="9" applyNumberFormat="1" applyFont="1" applyBorder="1" applyAlignment="1">
      <alignment horizontal="left" vertical="top"/>
    </xf>
    <xf numFmtId="0" fontId="9" fillId="0" borderId="0" xfId="0" applyFont="1"/>
    <xf numFmtId="10" fontId="6" fillId="0" borderId="41" xfId="2" applyNumberFormat="1" applyFont="1" applyBorder="1"/>
    <xf numFmtId="9" fontId="6" fillId="0" borderId="0" xfId="9" applyNumberFormat="1" applyFont="1"/>
    <xf numFmtId="10" fontId="7" fillId="0" borderId="1" xfId="2" applyNumberFormat="1" applyFont="1" applyBorder="1" applyAlignment="1">
      <alignment horizontal="center" vertical="center"/>
    </xf>
    <xf numFmtId="0" fontId="6" fillId="2" borderId="1" xfId="9" applyFont="1" applyFill="1" applyBorder="1" applyAlignment="1">
      <alignment horizontal="center" vertical="center" wrapText="1"/>
    </xf>
    <xf numFmtId="9" fontId="6" fillId="0" borderId="1" xfId="9" applyNumberFormat="1" applyFont="1" applyBorder="1" applyAlignment="1">
      <alignment horizontal="center" vertical="center"/>
    </xf>
    <xf numFmtId="0" fontId="7" fillId="3" borderId="49" xfId="9" applyFont="1" applyFill="1" applyBorder="1" applyAlignment="1">
      <alignment horizontal="center" vertical="center"/>
    </xf>
    <xf numFmtId="0" fontId="7" fillId="3" borderId="14" xfId="9" applyFont="1" applyFill="1" applyBorder="1" applyAlignment="1">
      <alignment horizontal="center" vertical="center" wrapText="1"/>
    </xf>
    <xf numFmtId="0" fontId="7" fillId="3" borderId="14" xfId="9" applyFont="1" applyFill="1" applyBorder="1" applyAlignment="1">
      <alignment horizontal="right" vertical="center" wrapText="1"/>
    </xf>
    <xf numFmtId="10" fontId="7" fillId="3" borderId="36" xfId="2" applyNumberFormat="1" applyFont="1" applyFill="1" applyBorder="1" applyAlignment="1">
      <alignment horizontal="right" vertical="center" wrapText="1"/>
    </xf>
    <xf numFmtId="0" fontId="7" fillId="0" borderId="48" xfId="9" applyFont="1" applyBorder="1" applyAlignment="1">
      <alignment horizontal="center" vertical="center"/>
    </xf>
    <xf numFmtId="0" fontId="6" fillId="0" borderId="15" xfId="9" applyFont="1" applyBorder="1" applyAlignment="1">
      <alignment horizontal="center" vertical="center" wrapText="1"/>
    </xf>
    <xf numFmtId="1" fontId="6" fillId="0" borderId="10" xfId="9" applyNumberFormat="1" applyFont="1" applyBorder="1" applyAlignment="1">
      <alignment horizontal="center" vertical="center" wrapText="1"/>
    </xf>
    <xf numFmtId="171" fontId="7" fillId="0" borderId="10" xfId="3" applyNumberFormat="1" applyFont="1" applyBorder="1" applyAlignment="1">
      <alignment horizontal="center" vertical="center" wrapText="1"/>
    </xf>
    <xf numFmtId="2" fontId="7" fillId="0" borderId="10" xfId="9" applyNumberFormat="1" applyFont="1" applyBorder="1" applyAlignment="1">
      <alignment vertical="center"/>
    </xf>
    <xf numFmtId="171" fontId="7" fillId="0" borderId="37" xfId="3" applyNumberFormat="1" applyFont="1" applyBorder="1" applyAlignment="1">
      <alignment horizontal="center" vertical="center" wrapText="1"/>
    </xf>
    <xf numFmtId="171" fontId="7" fillId="0" borderId="0" xfId="3" applyNumberFormat="1" applyFont="1" applyBorder="1" applyAlignment="1">
      <alignment horizontal="center" vertical="center" wrapText="1"/>
    </xf>
    <xf numFmtId="39" fontId="6" fillId="0" borderId="10" xfId="9" applyNumberFormat="1" applyFont="1" applyBorder="1" applyAlignment="1">
      <alignment horizontal="center" vertical="center"/>
    </xf>
    <xf numFmtId="0" fontId="6" fillId="0" borderId="37" xfId="9" applyFont="1" applyBorder="1" applyAlignment="1">
      <alignment horizontal="center"/>
    </xf>
    <xf numFmtId="0" fontId="6" fillId="2" borderId="45" xfId="9" applyFont="1" applyFill="1" applyBorder="1" applyAlignment="1">
      <alignment vertical="center" wrapText="1"/>
    </xf>
    <xf numFmtId="0" fontId="7" fillId="2" borderId="53" xfId="9" applyFont="1" applyFill="1" applyBorder="1" applyAlignment="1">
      <alignment horizontal="center" vertical="center"/>
    </xf>
    <xf numFmtId="0" fontId="6" fillId="2" borderId="53" xfId="9" applyFont="1" applyFill="1" applyBorder="1" applyAlignment="1">
      <alignment horizontal="center" vertical="center" wrapText="1"/>
    </xf>
    <xf numFmtId="1" fontId="7" fillId="2" borderId="53" xfId="9" applyNumberFormat="1" applyFont="1" applyFill="1" applyBorder="1" applyAlignment="1">
      <alignment horizontal="center" vertical="center" wrapText="1"/>
    </xf>
    <xf numFmtId="173" fontId="7" fillId="2" borderId="53" xfId="10" applyNumberFormat="1" applyFont="1" applyFill="1" applyBorder="1" applyAlignment="1" applyProtection="1">
      <alignment vertical="center"/>
    </xf>
    <xf numFmtId="2" fontId="6" fillId="2" borderId="53" xfId="9" applyNumberFormat="1" applyFont="1" applyFill="1" applyBorder="1" applyAlignment="1">
      <alignment vertical="center"/>
    </xf>
    <xf numFmtId="2" fontId="6" fillId="2" borderId="53" xfId="9" applyNumberFormat="1" applyFont="1" applyFill="1" applyBorder="1" applyAlignment="1">
      <alignment horizontal="right" vertical="center"/>
    </xf>
    <xf numFmtId="14" fontId="6" fillId="0" borderId="53" xfId="9" applyNumberFormat="1" applyFont="1" applyBorder="1" applyAlignment="1">
      <alignment horizontal="center" vertical="center"/>
    </xf>
    <xf numFmtId="9" fontId="6" fillId="0" borderId="53" xfId="9" applyNumberFormat="1" applyFont="1" applyBorder="1" applyAlignment="1">
      <alignment horizontal="center" vertical="center"/>
    </xf>
    <xf numFmtId="2" fontId="6" fillId="0" borderId="54" xfId="9" applyNumberFormat="1" applyFont="1" applyBorder="1" applyAlignment="1">
      <alignment horizontal="center" vertical="center"/>
    </xf>
    <xf numFmtId="2" fontId="6" fillId="0" borderId="34" xfId="9" applyNumberFormat="1" applyFont="1" applyBorder="1" applyAlignment="1">
      <alignment horizontal="center" vertical="center"/>
    </xf>
    <xf numFmtId="0" fontId="6" fillId="2" borderId="39" xfId="9" applyFont="1" applyFill="1" applyBorder="1" applyAlignment="1">
      <alignment horizontal="center" vertical="center" wrapText="1"/>
    </xf>
    <xf numFmtId="1" fontId="7" fillId="2" borderId="39" xfId="9" applyNumberFormat="1" applyFont="1" applyFill="1" applyBorder="1" applyAlignment="1">
      <alignment horizontal="center" vertical="center" wrapText="1"/>
    </xf>
    <xf numFmtId="2" fontId="6" fillId="2" borderId="39" xfId="9" applyNumberFormat="1" applyFont="1" applyFill="1" applyBorder="1" applyAlignment="1">
      <alignment vertical="center"/>
    </xf>
    <xf numFmtId="2" fontId="6" fillId="2" borderId="39" xfId="9" applyNumberFormat="1" applyFont="1" applyFill="1" applyBorder="1" applyAlignment="1">
      <alignment horizontal="right" vertical="center"/>
    </xf>
    <xf numFmtId="14" fontId="6" fillId="0" borderId="39" xfId="9" applyNumberFormat="1" applyFont="1" applyBorder="1" applyAlignment="1">
      <alignment horizontal="center" vertical="center"/>
    </xf>
    <xf numFmtId="9" fontId="6" fillId="0" borderId="39" xfId="9" applyNumberFormat="1" applyFont="1" applyBorder="1" applyAlignment="1">
      <alignment horizontal="center" vertical="center"/>
    </xf>
    <xf numFmtId="2" fontId="6" fillId="0" borderId="52" xfId="9" applyNumberFormat="1" applyFont="1" applyBorder="1" applyAlignment="1">
      <alignment horizontal="center" vertical="center"/>
    </xf>
    <xf numFmtId="0" fontId="6" fillId="0" borderId="14"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14" xfId="1" applyFont="1" applyBorder="1" applyAlignment="1">
      <alignment horizontal="left" vertical="center" wrapText="1"/>
    </xf>
    <xf numFmtId="0" fontId="6" fillId="0" borderId="10" xfId="1" applyFont="1" applyBorder="1" applyAlignment="1">
      <alignment horizontal="left" vertical="center" wrapText="1"/>
    </xf>
    <xf numFmtId="0" fontId="7" fillId="0" borderId="13" xfId="1" applyFont="1" applyFill="1" applyBorder="1" applyAlignment="1">
      <alignment horizontal="left"/>
    </xf>
    <xf numFmtId="0" fontId="7" fillId="0" borderId="12" xfId="1" applyFont="1" applyFill="1" applyBorder="1" applyAlignment="1">
      <alignment horizontal="left"/>
    </xf>
    <xf numFmtId="0" fontId="7" fillId="0" borderId="11" xfId="1" applyFont="1" applyFill="1" applyBorder="1" applyAlignment="1">
      <alignment horizontal="left"/>
    </xf>
    <xf numFmtId="0" fontId="7" fillId="0" borderId="0" xfId="1" applyFont="1" applyAlignment="1"/>
    <xf numFmtId="0" fontId="6" fillId="0" borderId="12" xfId="1" applyFont="1" applyBorder="1" applyAlignment="1">
      <alignment horizontal="left" vertical="center"/>
    </xf>
    <xf numFmtId="0" fontId="6" fillId="0" borderId="11" xfId="1" applyFont="1" applyBorder="1" applyAlignment="1">
      <alignment horizontal="left" vertical="center"/>
    </xf>
    <xf numFmtId="2" fontId="7" fillId="0" borderId="0" xfId="1" applyNumberFormat="1" applyFont="1" applyBorder="1" applyAlignment="1" applyProtection="1">
      <alignment vertical="center"/>
    </xf>
    <xf numFmtId="2" fontId="7" fillId="0" borderId="0" xfId="1" applyNumberFormat="1" applyFont="1" applyBorder="1" applyAlignment="1" applyProtection="1">
      <alignment horizontal="center" vertical="center" wrapText="1"/>
    </xf>
    <xf numFmtId="2" fontId="7" fillId="0" borderId="0" xfId="1" applyNumberFormat="1" applyFont="1" applyBorder="1" applyAlignment="1" applyProtection="1">
      <alignment horizontal="center" vertical="center" wrapText="1"/>
    </xf>
    <xf numFmtId="2" fontId="7" fillId="0" borderId="0" xfId="1" applyNumberFormat="1" applyFont="1" applyBorder="1" applyAlignment="1" applyProtection="1">
      <alignment horizontal="center" vertical="center"/>
    </xf>
    <xf numFmtId="2" fontId="7" fillId="0" borderId="0" xfId="1" applyNumberFormat="1" applyFont="1" applyBorder="1" applyAlignment="1" applyProtection="1">
      <alignment horizontal="center" vertical="center"/>
    </xf>
    <xf numFmtId="2" fontId="6" fillId="0" borderId="0" xfId="1" applyNumberFormat="1" applyFont="1" applyBorder="1" applyAlignment="1" applyProtection="1">
      <alignment vertical="center" wrapText="1"/>
    </xf>
    <xf numFmtId="2" fontId="6" fillId="0" borderId="0" xfId="1" applyNumberFormat="1" applyFont="1" applyBorder="1" applyAlignment="1" applyProtection="1">
      <alignment horizontal="left" vertical="center" wrapText="1"/>
    </xf>
    <xf numFmtId="49" fontId="6" fillId="0" borderId="13" xfId="6" applyNumberFormat="1" applyFont="1" applyBorder="1" applyAlignment="1">
      <alignment horizontal="left" vertical="center"/>
    </xf>
    <xf numFmtId="49" fontId="6" fillId="0" borderId="12" xfId="6" applyNumberFormat="1" applyFont="1" applyBorder="1" applyAlignment="1">
      <alignment horizontal="left" vertical="center"/>
    </xf>
    <xf numFmtId="49" fontId="6" fillId="0" borderId="11" xfId="6" applyNumberFormat="1" applyFont="1" applyBorder="1" applyAlignment="1">
      <alignment horizontal="left" vertical="center"/>
    </xf>
    <xf numFmtId="0" fontId="7" fillId="0" borderId="1" xfId="1" applyFont="1" applyBorder="1" applyAlignment="1">
      <alignment vertical="center"/>
    </xf>
    <xf numFmtId="0" fontId="7" fillId="0" borderId="1" xfId="1" applyFont="1" applyBorder="1" applyAlignment="1">
      <alignment horizontal="left" vertical="center"/>
    </xf>
    <xf numFmtId="2" fontId="6" fillId="0" borderId="0" xfId="1" applyNumberFormat="1" applyFont="1" applyBorder="1" applyAlignment="1" applyProtection="1">
      <alignment vertical="center"/>
    </xf>
    <xf numFmtId="2" fontId="6" fillId="0" borderId="0" xfId="1" applyNumberFormat="1" applyFont="1" applyBorder="1" applyAlignment="1" applyProtection="1">
      <alignment horizontal="left" vertical="center" wrapText="1"/>
    </xf>
    <xf numFmtId="0" fontId="7" fillId="0" borderId="14" xfId="1" applyFont="1" applyBorder="1" applyAlignment="1">
      <alignment horizontal="center" vertical="center" wrapText="1"/>
    </xf>
    <xf numFmtId="0" fontId="8"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6"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 xfId="1" applyFont="1" applyBorder="1" applyAlignment="1">
      <alignment horizontal="center"/>
    </xf>
    <xf numFmtId="0" fontId="6" fillId="0" borderId="0" xfId="1" applyFont="1" applyBorder="1" applyAlignment="1">
      <alignment horizontal="left" wrapText="1"/>
    </xf>
    <xf numFmtId="2" fontId="6" fillId="0" borderId="0" xfId="1" applyNumberFormat="1" applyFont="1" applyBorder="1" applyAlignment="1" applyProtection="1">
      <alignment horizontal="left" vertical="top" wrapText="1"/>
    </xf>
    <xf numFmtId="0" fontId="7" fillId="0" borderId="15"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0" xfId="1" applyFont="1" applyBorder="1" applyAlignment="1">
      <alignment horizontal="center" vertical="center" wrapText="1"/>
    </xf>
    <xf numFmtId="0" fontId="7" fillId="2" borderId="1" xfId="1" applyFont="1" applyFill="1" applyBorder="1" applyAlignment="1">
      <alignment horizontal="center" vertical="center"/>
    </xf>
    <xf numFmtId="10" fontId="7" fillId="2" borderId="1" xfId="2" applyNumberFormat="1" applyFont="1" applyFill="1" applyBorder="1" applyAlignment="1">
      <alignment horizontal="center" vertical="center"/>
    </xf>
    <xf numFmtId="0" fontId="6" fillId="0" borderId="1" xfId="1" applyFont="1" applyBorder="1" applyAlignment="1">
      <alignment horizontal="center" vertical="center" wrapText="1"/>
    </xf>
    <xf numFmtId="0" fontId="7" fillId="0" borderId="1" xfId="1" applyFont="1" applyFill="1" applyBorder="1" applyAlignment="1">
      <alignment horizontal="center" vertical="center"/>
    </xf>
    <xf numFmtId="49" fontId="6" fillId="0" borderId="1" xfId="4" applyNumberFormat="1" applyFont="1" applyFill="1" applyBorder="1" applyAlignment="1" applyProtection="1">
      <alignment horizontal="center" vertical="center"/>
    </xf>
    <xf numFmtId="173" fontId="6" fillId="0" borderId="1" xfId="4" applyNumberFormat="1" applyFont="1" applyBorder="1" applyAlignment="1" applyProtection="1">
      <alignment vertical="center"/>
    </xf>
    <xf numFmtId="2" fontId="6" fillId="0" borderId="1" xfId="2" applyNumberFormat="1" applyFont="1" applyBorder="1" applyAlignment="1" applyProtection="1">
      <alignment vertical="center"/>
    </xf>
    <xf numFmtId="14" fontId="6" fillId="0" borderId="14" xfId="1" applyNumberFormat="1" applyFont="1" applyBorder="1" applyAlignment="1">
      <alignment horizontal="center" vertical="center"/>
    </xf>
    <xf numFmtId="9" fontId="6" fillId="0" borderId="1" xfId="5" applyFont="1" applyBorder="1" applyAlignment="1" applyProtection="1">
      <alignment horizontal="center" vertical="center"/>
    </xf>
    <xf numFmtId="166" fontId="6" fillId="0" borderId="0" xfId="3" applyFont="1" applyFill="1" applyBorder="1" applyAlignment="1" applyProtection="1">
      <alignment vertical="center"/>
    </xf>
    <xf numFmtId="49" fontId="6" fillId="0" borderId="1" xfId="3" applyNumberFormat="1" applyFont="1" applyFill="1" applyBorder="1" applyAlignment="1" applyProtection="1">
      <alignment horizontal="center" vertical="center"/>
    </xf>
    <xf numFmtId="14" fontId="6" fillId="0" borderId="10" xfId="1" applyNumberFormat="1" applyFont="1" applyBorder="1" applyAlignment="1">
      <alignment horizontal="center" vertical="center"/>
    </xf>
    <xf numFmtId="2" fontId="6" fillId="0" borderId="0" xfId="1" applyNumberFormat="1" applyFont="1" applyBorder="1" applyAlignment="1" applyProtection="1">
      <alignment horizontal="left" vertical="top" wrapText="1"/>
    </xf>
    <xf numFmtId="171" fontId="6" fillId="0" borderId="1" xfId="3" applyNumberFormat="1" applyFont="1" applyBorder="1" applyAlignment="1" applyProtection="1">
      <alignment vertical="center"/>
    </xf>
    <xf numFmtId="39" fontId="6" fillId="0" borderId="1" xfId="1" applyNumberFormat="1" applyFont="1" applyBorder="1" applyAlignment="1" applyProtection="1">
      <alignment horizontal="center" vertical="center"/>
    </xf>
    <xf numFmtId="10" fontId="6" fillId="0" borderId="1" xfId="2" applyNumberFormat="1" applyFont="1" applyBorder="1" applyAlignment="1">
      <alignment vertical="center"/>
    </xf>
    <xf numFmtId="49" fontId="6" fillId="0" borderId="1" xfId="1" applyNumberFormat="1" applyFont="1" applyFill="1" applyBorder="1" applyAlignment="1">
      <alignment horizontal="center" vertical="center" wrapText="1"/>
    </xf>
    <xf numFmtId="0" fontId="6" fillId="0" borderId="14" xfId="1" applyFont="1" applyBorder="1" applyAlignment="1">
      <alignment horizontal="center" vertical="center" wrapText="1"/>
    </xf>
    <xf numFmtId="49" fontId="6" fillId="0" borderId="1" xfId="1" applyNumberFormat="1" applyFont="1" applyBorder="1" applyAlignment="1">
      <alignment horizontal="center" vertical="center" wrapText="1"/>
    </xf>
    <xf numFmtId="173" fontId="7" fillId="0" borderId="1" xfId="1" applyNumberFormat="1" applyFont="1" applyBorder="1" applyAlignment="1">
      <alignment horizontal="center" vertical="center" wrapText="1"/>
    </xf>
    <xf numFmtId="171" fontId="6" fillId="0" borderId="1" xfId="3" applyNumberFormat="1" applyFont="1" applyBorder="1" applyAlignment="1">
      <alignment horizontal="center" vertical="center" wrapText="1"/>
    </xf>
    <xf numFmtId="0" fontId="6" fillId="0" borderId="10" xfId="1" applyFont="1" applyBorder="1" applyAlignment="1">
      <alignment horizontal="center" vertical="center" wrapText="1"/>
    </xf>
    <xf numFmtId="171" fontId="7" fillId="0" borderId="1" xfId="3" applyNumberFormat="1" applyFont="1" applyBorder="1" applyAlignment="1" applyProtection="1">
      <alignment vertical="center"/>
    </xf>
    <xf numFmtId="10" fontId="6" fillId="0" borderId="1" xfId="2" applyNumberFormat="1" applyFont="1" applyBorder="1" applyAlignment="1" applyProtection="1">
      <alignment vertical="center"/>
    </xf>
    <xf numFmtId="0" fontId="6" fillId="0" borderId="9" xfId="1" applyFont="1" applyBorder="1"/>
    <xf numFmtId="0" fontId="6" fillId="0" borderId="0" xfId="1" applyFont="1" applyBorder="1" applyAlignment="1">
      <alignment horizontal="left" vertical="center"/>
    </xf>
    <xf numFmtId="169" fontId="6" fillId="0" borderId="0" xfId="1" applyNumberFormat="1" applyFont="1" applyBorder="1" applyProtection="1"/>
    <xf numFmtId="2" fontId="6" fillId="0" borderId="0" xfId="1" applyNumberFormat="1" applyFont="1" applyBorder="1" applyProtection="1"/>
    <xf numFmtId="10" fontId="6" fillId="0" borderId="0" xfId="2" applyNumberFormat="1" applyFont="1" applyBorder="1" applyProtection="1"/>
    <xf numFmtId="39" fontId="6" fillId="0" borderId="0" xfId="1" applyNumberFormat="1" applyFont="1" applyBorder="1" applyProtection="1"/>
    <xf numFmtId="39" fontId="6" fillId="0" borderId="8" xfId="1" applyNumberFormat="1" applyFont="1" applyBorder="1" applyProtection="1"/>
    <xf numFmtId="169" fontId="7" fillId="0" borderId="1" xfId="1" applyNumberFormat="1" applyFont="1" applyBorder="1" applyAlignment="1" applyProtection="1">
      <alignment horizontal="left" vertical="center"/>
    </xf>
    <xf numFmtId="169" fontId="7" fillId="0" borderId="1" xfId="1" applyNumberFormat="1" applyFont="1" applyBorder="1" applyAlignment="1" applyProtection="1">
      <alignment horizontal="center" vertical="top" wrapText="1"/>
    </xf>
    <xf numFmtId="169" fontId="7" fillId="0" borderId="1" xfId="1" applyNumberFormat="1" applyFont="1" applyBorder="1" applyAlignment="1" applyProtection="1">
      <alignment horizontal="center" vertical="top"/>
    </xf>
    <xf numFmtId="169" fontId="7" fillId="0" borderId="1" xfId="1" applyNumberFormat="1" applyFont="1" applyBorder="1" applyAlignment="1" applyProtection="1">
      <alignment vertical="top" wrapText="1"/>
    </xf>
    <xf numFmtId="2" fontId="7" fillId="0" borderId="11" xfId="1" applyNumberFormat="1" applyFont="1" applyBorder="1" applyAlignment="1" applyProtection="1">
      <alignment horizontal="left" vertical="center"/>
    </xf>
    <xf numFmtId="2" fontId="7" fillId="0" borderId="1" xfId="1" applyNumberFormat="1" applyFont="1" applyBorder="1" applyAlignment="1" applyProtection="1">
      <alignment horizontal="left" vertical="center"/>
    </xf>
    <xf numFmtId="39" fontId="7" fillId="0" borderId="1" xfId="1" applyNumberFormat="1" applyFont="1" applyBorder="1" applyAlignment="1" applyProtection="1">
      <alignment horizontal="left" vertical="top"/>
    </xf>
    <xf numFmtId="0" fontId="7" fillId="0" borderId="9" xfId="1" applyFont="1" applyBorder="1" applyAlignment="1">
      <alignment horizontal="center" vertical="center" wrapText="1"/>
    </xf>
    <xf numFmtId="0" fontId="7" fillId="0" borderId="8" xfId="1" applyFont="1" applyBorder="1" applyAlignment="1">
      <alignment horizontal="center" vertical="center" wrapText="1"/>
    </xf>
    <xf numFmtId="0" fontId="7" fillId="0" borderId="0" xfId="1" applyFont="1" applyBorder="1" applyAlignment="1">
      <alignment horizontal="center" vertical="center" wrapText="1"/>
    </xf>
    <xf numFmtId="169" fontId="7" fillId="0" borderId="1" xfId="1" applyNumberFormat="1" applyFont="1" applyBorder="1" applyAlignment="1" applyProtection="1">
      <alignment horizontal="left" vertical="top"/>
    </xf>
    <xf numFmtId="170" fontId="7" fillId="0" borderId="1" xfId="1" applyNumberFormat="1" applyFont="1" applyBorder="1" applyAlignment="1" applyProtection="1">
      <alignment horizontal="left" vertical="top"/>
    </xf>
    <xf numFmtId="168" fontId="7" fillId="0" borderId="7" xfId="1" applyNumberFormat="1" applyFont="1" applyBorder="1" applyAlignment="1" applyProtection="1">
      <alignment horizontal="center" vertical="top"/>
    </xf>
    <xf numFmtId="168" fontId="7" fillId="0" borderId="6" xfId="1" applyNumberFormat="1" applyFont="1" applyBorder="1" applyAlignment="1" applyProtection="1">
      <alignment horizontal="center" vertical="top"/>
    </xf>
    <xf numFmtId="168" fontId="7" fillId="0" borderId="5" xfId="1" applyNumberFormat="1" applyFont="1" applyBorder="1" applyAlignment="1" applyProtection="1">
      <alignment horizontal="center" vertical="top"/>
    </xf>
    <xf numFmtId="168" fontId="7" fillId="0" borderId="9" xfId="1" applyNumberFormat="1" applyFont="1" applyBorder="1" applyAlignment="1" applyProtection="1">
      <alignment horizontal="center" vertical="top"/>
    </xf>
    <xf numFmtId="168" fontId="7" fillId="0" borderId="0" xfId="1" applyNumberFormat="1" applyFont="1" applyBorder="1" applyAlignment="1" applyProtection="1">
      <alignment horizontal="center" vertical="top"/>
    </xf>
    <xf numFmtId="168" fontId="7" fillId="0" borderId="8" xfId="1" applyNumberFormat="1" applyFont="1" applyBorder="1" applyAlignment="1" applyProtection="1">
      <alignment horizontal="center" vertical="top"/>
    </xf>
    <xf numFmtId="168" fontId="7" fillId="0" borderId="4" xfId="1" applyNumberFormat="1" applyFont="1" applyBorder="1" applyAlignment="1" applyProtection="1">
      <alignment horizontal="center" vertical="top"/>
    </xf>
    <xf numFmtId="168" fontId="7" fillId="0" borderId="3" xfId="1" applyNumberFormat="1" applyFont="1" applyBorder="1" applyAlignment="1" applyProtection="1">
      <alignment horizontal="center" vertical="top"/>
    </xf>
    <xf numFmtId="168" fontId="7" fillId="0" borderId="2" xfId="1" applyNumberFormat="1" applyFont="1" applyBorder="1" applyAlignment="1" applyProtection="1">
      <alignment horizontal="center" vertical="top"/>
    </xf>
    <xf numFmtId="10" fontId="6" fillId="0" borderId="0" xfId="2" applyNumberFormat="1" applyFont="1" applyBorder="1"/>
    <xf numFmtId="173" fontId="6" fillId="0" borderId="0" xfId="1" applyNumberFormat="1" applyFont="1"/>
    <xf numFmtId="49" fontId="6" fillId="0" borderId="0" xfId="1" applyNumberFormat="1" applyFont="1"/>
    <xf numFmtId="173" fontId="6" fillId="0" borderId="1" xfId="4" applyNumberFormat="1" applyFont="1" applyFill="1" applyBorder="1" applyAlignment="1" applyProtection="1">
      <alignment vertical="center"/>
    </xf>
    <xf numFmtId="171" fontId="6" fillId="0" borderId="1" xfId="3" applyNumberFormat="1" applyFont="1" applyFill="1" applyBorder="1" applyAlignment="1" applyProtection="1">
      <alignment vertical="center"/>
    </xf>
    <xf numFmtId="2" fontId="6" fillId="0" borderId="1" xfId="5" applyNumberFormat="1" applyFont="1" applyBorder="1" applyAlignment="1">
      <alignment horizontal="center" vertical="center"/>
    </xf>
    <xf numFmtId="0" fontId="7" fillId="3" borderId="47" xfId="9" applyFont="1" applyFill="1" applyBorder="1" applyAlignment="1">
      <alignment horizontal="center" vertical="center" wrapText="1"/>
    </xf>
    <xf numFmtId="0" fontId="7" fillId="3" borderId="19" xfId="9" applyFont="1" applyFill="1" applyBorder="1" applyAlignment="1">
      <alignment horizontal="center" vertical="center" wrapText="1"/>
    </xf>
    <xf numFmtId="0" fontId="7" fillId="3" borderId="20" xfId="9" applyFont="1" applyFill="1" applyBorder="1" applyAlignment="1">
      <alignment horizontal="center"/>
    </xf>
    <xf numFmtId="0" fontId="7" fillId="3" borderId="21" xfId="9" applyFont="1" applyFill="1" applyBorder="1" applyAlignment="1">
      <alignment horizontal="center"/>
    </xf>
    <xf numFmtId="0" fontId="7" fillId="3" borderId="30" xfId="9" applyFont="1" applyFill="1" applyBorder="1" applyAlignment="1">
      <alignment horizontal="center"/>
    </xf>
    <xf numFmtId="0" fontId="7" fillId="3" borderId="48" xfId="9" applyFont="1" applyFill="1" applyBorder="1" applyAlignment="1">
      <alignment horizontal="center" vertical="center" wrapText="1"/>
    </xf>
    <xf numFmtId="0" fontId="7" fillId="3" borderId="2" xfId="9" applyFont="1" applyFill="1" applyBorder="1" applyAlignment="1">
      <alignment horizontal="center" vertical="center" wrapText="1"/>
    </xf>
    <xf numFmtId="0" fontId="7" fillId="3" borderId="14" xfId="9" applyFont="1" applyFill="1" applyBorder="1" applyAlignment="1">
      <alignment horizontal="center" vertical="center" wrapText="1"/>
    </xf>
    <xf numFmtId="0" fontId="7" fillId="3" borderId="36" xfId="9" applyFont="1" applyFill="1" applyBorder="1" applyAlignment="1">
      <alignment horizontal="center" vertical="center"/>
    </xf>
    <xf numFmtId="10" fontId="7" fillId="3" borderId="6" xfId="2" applyNumberFormat="1" applyFont="1" applyFill="1" applyBorder="1" applyAlignment="1">
      <alignment horizontal="right" vertical="center" wrapText="1"/>
    </xf>
    <xf numFmtId="0" fontId="7" fillId="3" borderId="5" xfId="9" applyFont="1" applyFill="1" applyBorder="1" applyAlignment="1">
      <alignment horizontal="center" vertical="center" wrapText="1"/>
    </xf>
    <xf numFmtId="0" fontId="7" fillId="3" borderId="50" xfId="9" applyFont="1" applyFill="1" applyBorder="1" applyAlignment="1">
      <alignment horizontal="center" vertical="center"/>
    </xf>
  </cellXfs>
  <cellStyles count="11">
    <cellStyle name="Millares 2" xfId="4"/>
    <cellStyle name="Millares 2 3" xfId="10"/>
    <cellStyle name="Moneda" xfId="6" builtinId="4"/>
    <cellStyle name="Moneda 2" xfId="3"/>
    <cellStyle name="Moneda 3" xfId="7"/>
    <cellStyle name="Normal" xfId="0" builtinId="0"/>
    <cellStyle name="Normal 2" xfId="1"/>
    <cellStyle name="Normal 2 2" xfId="9"/>
    <cellStyle name="Normal 2 3" xfId="8"/>
    <cellStyle name="Porcentaje" xfId="5" builtinId="5"/>
    <cellStyle name="Porcentaje 2" xfId="2"/>
  </cellStyles>
  <dxfs count="0"/>
  <tableStyles count="0" defaultTableStyle="TableStyleMedium2" defaultPivotStyle="PivotStyleLight16"/>
  <colors>
    <mruColors>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480218</xdr:colOff>
      <xdr:row>1</xdr:row>
      <xdr:rowOff>0</xdr:rowOff>
    </xdr:from>
    <xdr:to>
      <xdr:col>15</xdr:col>
      <xdr:colOff>733226</xdr:colOff>
      <xdr:row>4</xdr:row>
      <xdr:rowOff>253008</xdr:rowOff>
    </xdr:to>
    <xdr:pic>
      <xdr:nvPicPr>
        <xdr:cNvPr id="2" name="Imagen 1" descr="CAPITAL">
          <a:extLst>
            <a:ext uri="{FF2B5EF4-FFF2-40B4-BE49-F238E27FC236}">
              <a16:creationId xmlns:a16="http://schemas.microsoft.com/office/drawing/2014/main" id="{D8CE747C-2544-48D5-9290-F9A105463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15718" y="0"/>
          <a:ext cx="128170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419100</xdr:colOff>
      <xdr:row>1</xdr:row>
      <xdr:rowOff>57151</xdr:rowOff>
    </xdr:from>
    <xdr:to>
      <xdr:col>1</xdr:col>
      <xdr:colOff>4000500</xdr:colOff>
      <xdr:row>4</xdr:row>
      <xdr:rowOff>390526</xdr:rowOff>
    </xdr:to>
    <xdr:pic>
      <xdr:nvPicPr>
        <xdr:cNvPr id="3" name="Imagen 2">
          <a:extLst>
            <a:ext uri="{FF2B5EF4-FFF2-40B4-BE49-F238E27FC236}">
              <a16:creationId xmlns:a16="http://schemas.microsoft.com/office/drawing/2014/main" id="{5722886C-3FEE-4DA8-84B4-D27EF49E92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1550" y="57151"/>
          <a:ext cx="358140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63501</xdr:colOff>
      <xdr:row>1</xdr:row>
      <xdr:rowOff>333375</xdr:rowOff>
    </xdr:from>
    <xdr:to>
      <xdr:col>2</xdr:col>
      <xdr:colOff>2333626</xdr:colOff>
      <xdr:row>4</xdr:row>
      <xdr:rowOff>333375</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508001" y="619125"/>
          <a:ext cx="4730750" cy="13811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6"/>
  <sheetViews>
    <sheetView tabSelected="1" zoomScale="80" zoomScaleNormal="80" workbookViewId="0">
      <selection activeCell="C11" sqref="C11:G11"/>
    </sheetView>
  </sheetViews>
  <sheetFormatPr baseColWidth="10" defaultColWidth="12.5703125" defaultRowHeight="14.25" x14ac:dyDescent="0.2"/>
  <cols>
    <col min="1" max="1" width="4" style="1" customWidth="1"/>
    <col min="2" max="2" width="66.28515625" style="1" customWidth="1"/>
    <col min="3" max="3" width="18.5703125" style="2" customWidth="1"/>
    <col min="4" max="4" width="19.7109375" style="1" customWidth="1"/>
    <col min="5" max="5" width="12.28515625" style="1" customWidth="1"/>
    <col min="6" max="6" width="24.5703125" style="1" customWidth="1"/>
    <col min="7" max="7" width="27.140625" style="1" customWidth="1"/>
    <col min="8" max="8" width="8" style="1" customWidth="1"/>
    <col min="9" max="9" width="13.28515625" style="1" customWidth="1"/>
    <col min="10" max="10" width="15.5703125" style="2" customWidth="1"/>
    <col min="11" max="11" width="8.42578125" style="2" customWidth="1"/>
    <col min="12" max="12" width="17.28515625" style="177" customWidth="1"/>
    <col min="13" max="13" width="16.5703125" style="177" customWidth="1"/>
    <col min="14" max="14" width="12.28515625" style="1" customWidth="1"/>
    <col min="15" max="15" width="15.42578125" style="1" customWidth="1"/>
    <col min="16" max="16" width="15.85546875" style="1" customWidth="1"/>
    <col min="17" max="17" width="75.85546875" style="1" customWidth="1"/>
    <col min="18" max="18" width="14.42578125" style="1" bestFit="1" customWidth="1"/>
    <col min="19" max="19" width="14.42578125" style="1" customWidth="1"/>
    <col min="20" max="20" width="18.5703125" style="1" customWidth="1"/>
    <col min="21" max="21" width="33.85546875" style="1" customWidth="1"/>
    <col min="22" max="22" width="12.5703125" style="1" hidden="1" customWidth="1"/>
    <col min="23" max="23" width="24.28515625" style="1" customWidth="1"/>
    <col min="24" max="24" width="22.5703125" style="1" customWidth="1"/>
    <col min="25" max="26" width="12.5703125" style="1"/>
    <col min="27" max="27" width="16.85546875" style="1" customWidth="1"/>
    <col min="28" max="28" width="12.5703125" style="1"/>
    <col min="29" max="29" width="30.140625" style="1" customWidth="1"/>
    <col min="30" max="30" width="15.42578125" style="1" customWidth="1"/>
    <col min="31" max="31" width="15.85546875" style="1" customWidth="1"/>
    <col min="32" max="32" width="24.42578125" style="1" customWidth="1"/>
    <col min="33" max="33" width="17.140625" style="1" customWidth="1"/>
    <col min="34" max="16384" width="12.5703125" style="1"/>
  </cols>
  <sheetData>
    <row r="1" spans="2:27" ht="15" thickBot="1" x14ac:dyDescent="0.25"/>
    <row r="2" spans="2:27" ht="37.5" customHeight="1" x14ac:dyDescent="0.25">
      <c r="B2" s="153"/>
      <c r="C2" s="156" t="s">
        <v>144</v>
      </c>
      <c r="D2" s="157"/>
      <c r="E2" s="157"/>
      <c r="F2" s="157"/>
      <c r="G2" s="157"/>
      <c r="H2" s="157"/>
      <c r="I2" s="158"/>
      <c r="J2" s="162" t="s">
        <v>145</v>
      </c>
      <c r="K2" s="163"/>
      <c r="L2" s="163"/>
      <c r="M2" s="163"/>
      <c r="N2" s="164"/>
      <c r="O2" s="165"/>
      <c r="P2" s="166"/>
      <c r="Q2" s="178"/>
    </row>
    <row r="3" spans="2:27" ht="37.5" customHeight="1" x14ac:dyDescent="0.25">
      <c r="B3" s="154"/>
      <c r="C3" s="159"/>
      <c r="D3" s="160"/>
      <c r="E3" s="160"/>
      <c r="F3" s="160"/>
      <c r="G3" s="160"/>
      <c r="H3" s="160"/>
      <c r="I3" s="161"/>
      <c r="J3" s="170" t="s">
        <v>146</v>
      </c>
      <c r="K3" s="171"/>
      <c r="L3" s="171"/>
      <c r="M3" s="171"/>
      <c r="N3" s="172"/>
      <c r="O3" s="167"/>
      <c r="P3" s="151"/>
      <c r="Q3" s="178"/>
    </row>
    <row r="4" spans="2:27" ht="33.75" customHeight="1" x14ac:dyDescent="0.25">
      <c r="B4" s="154"/>
      <c r="C4" s="173" t="s">
        <v>147</v>
      </c>
      <c r="D4" s="174"/>
      <c r="E4" s="174"/>
      <c r="F4" s="174"/>
      <c r="G4" s="174"/>
      <c r="H4" s="174"/>
      <c r="I4" s="175"/>
      <c r="J4" s="170" t="s">
        <v>148</v>
      </c>
      <c r="K4" s="171"/>
      <c r="L4" s="171"/>
      <c r="M4" s="171"/>
      <c r="N4" s="172"/>
      <c r="O4" s="167"/>
      <c r="P4" s="151"/>
      <c r="Q4" s="178"/>
    </row>
    <row r="5" spans="2:27" ht="38.25" customHeight="1" x14ac:dyDescent="0.25">
      <c r="B5" s="155"/>
      <c r="C5" s="159"/>
      <c r="D5" s="160"/>
      <c r="E5" s="160"/>
      <c r="F5" s="160"/>
      <c r="G5" s="160"/>
      <c r="H5" s="160"/>
      <c r="I5" s="161"/>
      <c r="J5" s="170" t="s">
        <v>149</v>
      </c>
      <c r="K5" s="171"/>
      <c r="L5" s="171"/>
      <c r="M5" s="171"/>
      <c r="N5" s="172"/>
      <c r="O5" s="168"/>
      <c r="P5" s="169"/>
      <c r="Q5" s="178"/>
    </row>
    <row r="6" spans="2:27" ht="14.25" customHeight="1" thickBot="1" x14ac:dyDescent="0.3">
      <c r="B6" s="149"/>
      <c r="C6" s="150"/>
      <c r="D6" s="150"/>
      <c r="E6" s="150"/>
      <c r="F6" s="150"/>
      <c r="G6" s="150"/>
      <c r="H6" s="150"/>
      <c r="I6" s="150"/>
      <c r="J6" s="150"/>
      <c r="K6" s="150"/>
      <c r="L6" s="150"/>
      <c r="M6" s="150"/>
      <c r="N6" s="150"/>
      <c r="O6" s="150"/>
      <c r="P6" s="151"/>
      <c r="Q6" s="178"/>
    </row>
    <row r="7" spans="2:27" ht="31.5" customHeight="1" x14ac:dyDescent="0.25">
      <c r="B7" s="179" t="s">
        <v>154</v>
      </c>
      <c r="C7" s="163"/>
      <c r="D7" s="163"/>
      <c r="E7" s="163"/>
      <c r="F7" s="163"/>
      <c r="G7" s="163"/>
      <c r="H7" s="163"/>
      <c r="I7" s="163"/>
      <c r="J7" s="163"/>
      <c r="K7" s="163"/>
      <c r="L7" s="163"/>
      <c r="M7" s="163"/>
      <c r="N7" s="163"/>
      <c r="O7" s="163"/>
      <c r="P7" s="180"/>
      <c r="Q7" s="178"/>
    </row>
    <row r="8" spans="2:27" ht="36" customHeight="1" x14ac:dyDescent="0.25">
      <c r="B8" s="181" t="s">
        <v>80</v>
      </c>
      <c r="C8" s="182" t="s">
        <v>71</v>
      </c>
      <c r="D8" s="183"/>
      <c r="E8" s="183"/>
      <c r="F8" s="183"/>
      <c r="G8" s="183"/>
      <c r="H8" s="183"/>
      <c r="I8" s="183"/>
      <c r="J8" s="183"/>
      <c r="K8" s="183"/>
      <c r="L8" s="183"/>
      <c r="M8" s="183"/>
      <c r="N8" s="183"/>
      <c r="O8" s="183"/>
      <c r="P8" s="184"/>
    </row>
    <row r="9" spans="2:27" ht="15" x14ac:dyDescent="0.2">
      <c r="B9" s="185" t="s">
        <v>81</v>
      </c>
      <c r="C9" s="152" t="s">
        <v>82</v>
      </c>
      <c r="D9" s="135"/>
      <c r="E9" s="135"/>
      <c r="F9" s="135"/>
      <c r="G9" s="136"/>
      <c r="H9" s="186" t="s">
        <v>155</v>
      </c>
      <c r="I9" s="187"/>
      <c r="J9" s="188"/>
      <c r="K9" s="189"/>
      <c r="L9" s="190" t="s">
        <v>20</v>
      </c>
      <c r="M9" s="191"/>
      <c r="N9" s="191"/>
      <c r="O9" s="191"/>
      <c r="P9" s="192"/>
      <c r="Q9" s="193"/>
      <c r="S9" s="194"/>
      <c r="T9" s="194"/>
      <c r="U9" s="194"/>
      <c r="V9" s="194"/>
      <c r="W9" s="194"/>
    </row>
    <row r="10" spans="2:27" ht="15" x14ac:dyDescent="0.2">
      <c r="B10" s="195" t="s">
        <v>83</v>
      </c>
      <c r="C10" s="135" t="s">
        <v>35</v>
      </c>
      <c r="D10" s="135"/>
      <c r="E10" s="135"/>
      <c r="F10" s="135"/>
      <c r="G10" s="136"/>
      <c r="H10" s="196"/>
      <c r="I10" s="197"/>
      <c r="J10" s="198"/>
      <c r="K10" s="199"/>
      <c r="L10" s="200" t="s">
        <v>19</v>
      </c>
      <c r="M10" s="201" t="s">
        <v>18</v>
      </c>
      <c r="N10" s="201"/>
      <c r="O10" s="201"/>
      <c r="P10" s="202" t="s">
        <v>17</v>
      </c>
      <c r="Q10" s="193"/>
      <c r="S10" s="203"/>
      <c r="T10" s="203"/>
      <c r="U10" s="203"/>
      <c r="V10" s="203"/>
      <c r="W10" s="203"/>
    </row>
    <row r="11" spans="2:27" ht="38.25" customHeight="1" x14ac:dyDescent="0.2">
      <c r="B11" s="204" t="s">
        <v>38</v>
      </c>
      <c r="C11" s="137" t="s">
        <v>84</v>
      </c>
      <c r="D11" s="138"/>
      <c r="E11" s="138"/>
      <c r="F11" s="138"/>
      <c r="G11" s="139"/>
      <c r="H11" s="196"/>
      <c r="I11" s="197"/>
      <c r="J11" s="198"/>
      <c r="K11" s="199"/>
      <c r="L11" s="205"/>
      <c r="M11" s="206"/>
      <c r="N11" s="207"/>
      <c r="O11" s="208"/>
      <c r="P11" s="209"/>
      <c r="Q11" s="193"/>
      <c r="S11" s="210"/>
      <c r="T11" s="211"/>
      <c r="U11" s="211"/>
      <c r="V11" s="211"/>
      <c r="W11" s="210"/>
      <c r="Y11" s="2"/>
      <c r="Z11" s="2"/>
    </row>
    <row r="12" spans="2:27" ht="63.75" customHeight="1" x14ac:dyDescent="0.2">
      <c r="B12" s="212" t="s">
        <v>85</v>
      </c>
      <c r="C12" s="140" t="s">
        <v>86</v>
      </c>
      <c r="D12" s="141"/>
      <c r="E12" s="141"/>
      <c r="F12" s="141"/>
      <c r="G12" s="142"/>
      <c r="H12" s="196"/>
      <c r="I12" s="197"/>
      <c r="J12" s="198"/>
      <c r="K12" s="199"/>
      <c r="L12" s="205"/>
      <c r="M12" s="213"/>
      <c r="N12" s="214"/>
      <c r="O12" s="215"/>
      <c r="P12" s="216"/>
      <c r="Q12" s="193"/>
      <c r="S12" s="217"/>
      <c r="T12" s="218"/>
      <c r="U12" s="218"/>
      <c r="V12" s="218"/>
      <c r="W12" s="219"/>
      <c r="Y12" s="3"/>
      <c r="Z12" s="4"/>
      <c r="AA12" s="5"/>
    </row>
    <row r="13" spans="2:27" ht="15" x14ac:dyDescent="0.2">
      <c r="B13" s="220" t="s">
        <v>41</v>
      </c>
      <c r="C13" s="143" t="s">
        <v>87</v>
      </c>
      <c r="D13" s="144"/>
      <c r="E13" s="144"/>
      <c r="F13" s="144"/>
      <c r="G13" s="145"/>
      <c r="H13" s="196"/>
      <c r="I13" s="197"/>
      <c r="J13" s="198"/>
      <c r="K13" s="199"/>
      <c r="L13" s="205"/>
      <c r="M13" s="213"/>
      <c r="N13" s="214"/>
      <c r="O13" s="215"/>
      <c r="P13" s="216"/>
      <c r="Q13" s="193"/>
      <c r="S13" s="217"/>
      <c r="T13" s="218"/>
      <c r="U13" s="218"/>
      <c r="V13" s="218"/>
      <c r="W13" s="219"/>
      <c r="Y13" s="3"/>
      <c r="Z13" s="4"/>
      <c r="AA13" s="5"/>
    </row>
    <row r="14" spans="2:27" ht="21" customHeight="1" x14ac:dyDescent="0.2">
      <c r="B14" s="220"/>
      <c r="C14" s="146"/>
      <c r="D14" s="147"/>
      <c r="E14" s="147"/>
      <c r="F14" s="147"/>
      <c r="G14" s="148"/>
      <c r="H14" s="196"/>
      <c r="I14" s="197"/>
      <c r="J14" s="198"/>
      <c r="K14" s="199"/>
      <c r="L14" s="221"/>
      <c r="M14" s="213"/>
      <c r="N14" s="214"/>
      <c r="O14" s="215"/>
      <c r="P14" s="222"/>
      <c r="Q14" s="193"/>
      <c r="S14" s="217"/>
      <c r="T14" s="223"/>
      <c r="U14" s="223"/>
      <c r="V14" s="223"/>
      <c r="W14" s="219"/>
      <c r="Y14" s="3"/>
      <c r="Z14" s="4"/>
      <c r="AA14" s="5"/>
    </row>
    <row r="15" spans="2:27" ht="15" customHeight="1" thickBot="1" x14ac:dyDescent="0.25">
      <c r="B15" s="224" t="s">
        <v>156</v>
      </c>
      <c r="C15" s="225"/>
      <c r="D15" s="225"/>
      <c r="E15" s="225"/>
      <c r="F15" s="225"/>
      <c r="G15" s="225"/>
      <c r="H15" s="226"/>
      <c r="I15" s="227"/>
      <c r="J15" s="228"/>
      <c r="K15" s="229"/>
      <c r="L15" s="230"/>
      <c r="M15" s="231"/>
      <c r="N15" s="232"/>
      <c r="O15" s="233"/>
      <c r="P15" s="234"/>
      <c r="Q15" s="193"/>
      <c r="S15" s="235"/>
      <c r="T15" s="218"/>
      <c r="U15" s="218"/>
      <c r="V15" s="223"/>
      <c r="W15" s="219"/>
      <c r="X15" s="6"/>
      <c r="Y15" s="3"/>
      <c r="Z15" s="4"/>
      <c r="AA15" s="5"/>
    </row>
    <row r="16" spans="2:27" ht="28.5" customHeight="1" x14ac:dyDescent="0.25">
      <c r="B16" s="236" t="s">
        <v>88</v>
      </c>
      <c r="C16" s="122" t="s">
        <v>150</v>
      </c>
      <c r="D16" s="124" t="s">
        <v>16</v>
      </c>
      <c r="E16" s="124" t="s">
        <v>89</v>
      </c>
      <c r="F16" s="124" t="s">
        <v>151</v>
      </c>
      <c r="G16" s="126" t="s">
        <v>90</v>
      </c>
      <c r="H16" s="127"/>
      <c r="I16" s="127"/>
      <c r="J16" s="128"/>
      <c r="K16" s="58"/>
      <c r="L16" s="448" t="s">
        <v>15</v>
      </c>
      <c r="M16" s="449"/>
      <c r="N16" s="450" t="s">
        <v>14</v>
      </c>
      <c r="O16" s="451"/>
      <c r="P16" s="452"/>
      <c r="Q16" s="132" t="s">
        <v>91</v>
      </c>
      <c r="S16" s="237"/>
      <c r="T16" s="238"/>
      <c r="U16" s="238"/>
      <c r="W16" s="219"/>
      <c r="Y16" s="3"/>
      <c r="Z16" s="4"/>
      <c r="AA16" s="5"/>
    </row>
    <row r="17" spans="1:27" ht="33.75" customHeight="1" x14ac:dyDescent="0.2">
      <c r="B17" s="239"/>
      <c r="C17" s="123"/>
      <c r="D17" s="125"/>
      <c r="E17" s="125"/>
      <c r="F17" s="125"/>
      <c r="G17" s="129"/>
      <c r="H17" s="130"/>
      <c r="I17" s="130"/>
      <c r="J17" s="131"/>
      <c r="K17" s="59"/>
      <c r="L17" s="453"/>
      <c r="M17" s="454"/>
      <c r="N17" s="455" t="s">
        <v>13</v>
      </c>
      <c r="O17" s="455" t="s">
        <v>12</v>
      </c>
      <c r="P17" s="456" t="s">
        <v>11</v>
      </c>
      <c r="Q17" s="133"/>
      <c r="S17" s="6"/>
      <c r="T17" s="238"/>
      <c r="U17" s="238"/>
      <c r="W17" s="4"/>
      <c r="Y17" s="3"/>
      <c r="Z17" s="4"/>
      <c r="AA17" s="5"/>
    </row>
    <row r="18" spans="1:27" s="6" customFormat="1" ht="39.75" customHeight="1" thickBot="1" x14ac:dyDescent="0.25">
      <c r="B18" s="321"/>
      <c r="C18" s="123"/>
      <c r="D18" s="125"/>
      <c r="E18" s="125"/>
      <c r="F18" s="125"/>
      <c r="G18" s="322" t="s">
        <v>10</v>
      </c>
      <c r="H18" s="322" t="s">
        <v>9</v>
      </c>
      <c r="I18" s="323" t="s">
        <v>8</v>
      </c>
      <c r="J18" s="324" t="s">
        <v>7</v>
      </c>
      <c r="K18" s="457"/>
      <c r="L18" s="458" t="s">
        <v>6</v>
      </c>
      <c r="M18" s="322" t="s">
        <v>5</v>
      </c>
      <c r="N18" s="125"/>
      <c r="O18" s="125"/>
      <c r="P18" s="459"/>
      <c r="Q18" s="134"/>
      <c r="T18" s="238"/>
      <c r="U18" s="238"/>
      <c r="W18" s="7"/>
      <c r="Y18" s="240"/>
      <c r="Z18" s="7"/>
      <c r="AA18" s="8"/>
    </row>
    <row r="19" spans="1:27" ht="27.75" customHeight="1" x14ac:dyDescent="0.2">
      <c r="A19" s="120">
        <v>9</v>
      </c>
      <c r="B19" s="334" t="s">
        <v>92</v>
      </c>
      <c r="C19" s="335" t="s">
        <v>3</v>
      </c>
      <c r="D19" s="336" t="s">
        <v>93</v>
      </c>
      <c r="E19" s="337">
        <v>5</v>
      </c>
      <c r="F19" s="338">
        <v>49200000</v>
      </c>
      <c r="G19" s="338">
        <f>F19</f>
        <v>49200000</v>
      </c>
      <c r="H19" s="339">
        <v>0</v>
      </c>
      <c r="I19" s="340">
        <v>0</v>
      </c>
      <c r="J19" s="340">
        <v>0</v>
      </c>
      <c r="K19" s="340"/>
      <c r="L19" s="341">
        <v>45292</v>
      </c>
      <c r="M19" s="341">
        <v>45657</v>
      </c>
      <c r="N19" s="342">
        <f>+E20/E19</f>
        <v>1</v>
      </c>
      <c r="O19" s="342">
        <f>+G20/G19</f>
        <v>0.59010839430894313</v>
      </c>
      <c r="P19" s="343">
        <f>+N19*N19/O19</f>
        <v>1.6946039230149703</v>
      </c>
      <c r="Q19" s="241" t="s">
        <v>94</v>
      </c>
      <c r="S19" s="6"/>
      <c r="T19" s="242"/>
      <c r="U19" s="242"/>
      <c r="W19" s="4"/>
      <c r="Y19" s="3"/>
      <c r="Z19" s="4"/>
      <c r="AA19" s="5"/>
    </row>
    <row r="20" spans="1:27" ht="62.25" customHeight="1" x14ac:dyDescent="0.2">
      <c r="A20" s="120"/>
      <c r="B20" s="243"/>
      <c r="C20" s="9" t="s">
        <v>2</v>
      </c>
      <c r="D20" s="319"/>
      <c r="E20" s="10">
        <v>5</v>
      </c>
      <c r="F20" s="14">
        <v>29033333</v>
      </c>
      <c r="G20" s="14">
        <f t="shared" ref="G20:G34" si="0">F20</f>
        <v>29033333</v>
      </c>
      <c r="H20" s="12">
        <v>0</v>
      </c>
      <c r="I20" s="13">
        <v>0</v>
      </c>
      <c r="J20" s="13">
        <v>0</v>
      </c>
      <c r="K20" s="13"/>
      <c r="L20" s="119"/>
      <c r="M20" s="119"/>
      <c r="N20" s="320"/>
      <c r="O20" s="320"/>
      <c r="P20" s="344"/>
      <c r="Q20" s="241"/>
      <c r="S20" s="6"/>
      <c r="T20" s="242"/>
      <c r="U20" s="242"/>
      <c r="W20" s="4"/>
      <c r="Y20" s="3"/>
      <c r="Z20" s="4"/>
      <c r="AA20" s="5"/>
    </row>
    <row r="21" spans="1:27" ht="24" customHeight="1" x14ac:dyDescent="0.2">
      <c r="A21" s="120">
        <v>10</v>
      </c>
      <c r="B21" s="243" t="s">
        <v>95</v>
      </c>
      <c r="C21" s="9" t="s">
        <v>3</v>
      </c>
      <c r="D21" s="319" t="s">
        <v>96</v>
      </c>
      <c r="E21" s="10">
        <v>378</v>
      </c>
      <c r="F21" s="11">
        <v>54200000</v>
      </c>
      <c r="G21" s="11">
        <f t="shared" si="0"/>
        <v>54200000</v>
      </c>
      <c r="H21" s="12">
        <v>0</v>
      </c>
      <c r="I21" s="12">
        <v>0</v>
      </c>
      <c r="J21" s="12">
        <v>0</v>
      </c>
      <c r="K21" s="12"/>
      <c r="L21" s="119">
        <v>45292</v>
      </c>
      <c r="M21" s="119">
        <v>45657</v>
      </c>
      <c r="N21" s="320">
        <f>+E22/E21</f>
        <v>1</v>
      </c>
      <c r="O21" s="320">
        <f>+G22/G21</f>
        <v>0.55301352398523984</v>
      </c>
      <c r="P21" s="344">
        <f>+N21*N21/O21</f>
        <v>1.8082740414621223</v>
      </c>
      <c r="Q21" s="241" t="s">
        <v>97</v>
      </c>
      <c r="S21" s="6"/>
      <c r="T21" s="242"/>
      <c r="U21" s="242"/>
      <c r="W21" s="4"/>
      <c r="Y21" s="3"/>
      <c r="Z21" s="4"/>
      <c r="AA21" s="5"/>
    </row>
    <row r="22" spans="1:27" ht="65.25" customHeight="1" x14ac:dyDescent="0.2">
      <c r="A22" s="120"/>
      <c r="B22" s="243"/>
      <c r="C22" s="9" t="s">
        <v>2</v>
      </c>
      <c r="D22" s="319"/>
      <c r="E22" s="10">
        <v>378</v>
      </c>
      <c r="F22" s="14">
        <v>29973333</v>
      </c>
      <c r="G22" s="14">
        <f t="shared" si="0"/>
        <v>29973333</v>
      </c>
      <c r="H22" s="12">
        <v>0</v>
      </c>
      <c r="I22" s="12">
        <v>0</v>
      </c>
      <c r="J22" s="12">
        <v>0</v>
      </c>
      <c r="K22" s="12"/>
      <c r="L22" s="119"/>
      <c r="M22" s="119"/>
      <c r="N22" s="320"/>
      <c r="O22" s="320"/>
      <c r="P22" s="344"/>
      <c r="Q22" s="241"/>
      <c r="S22" s="6"/>
      <c r="T22" s="242"/>
      <c r="U22" s="242"/>
      <c r="W22" s="4"/>
      <c r="Y22" s="3"/>
      <c r="Z22" s="4"/>
      <c r="AA22" s="5"/>
    </row>
    <row r="23" spans="1:27" ht="24" customHeight="1" x14ac:dyDescent="0.2">
      <c r="A23" s="120">
        <v>11</v>
      </c>
      <c r="B23" s="243" t="s">
        <v>98</v>
      </c>
      <c r="C23" s="9" t="s">
        <v>3</v>
      </c>
      <c r="D23" s="319" t="s">
        <v>99</v>
      </c>
      <c r="E23" s="10">
        <v>4</v>
      </c>
      <c r="F23" s="11">
        <v>56000000</v>
      </c>
      <c r="G23" s="11">
        <f t="shared" si="0"/>
        <v>56000000</v>
      </c>
      <c r="H23" s="12">
        <v>0</v>
      </c>
      <c r="I23" s="12">
        <v>0</v>
      </c>
      <c r="J23" s="12">
        <v>0</v>
      </c>
      <c r="K23" s="12"/>
      <c r="L23" s="119">
        <v>45292</v>
      </c>
      <c r="M23" s="119">
        <v>45657</v>
      </c>
      <c r="N23" s="320">
        <f>+E24/E23</f>
        <v>1</v>
      </c>
      <c r="O23" s="320">
        <f>+G24/G23</f>
        <v>0.69196426785714282</v>
      </c>
      <c r="P23" s="344">
        <f>+N23*N23/O23</f>
        <v>1.4451613276170665</v>
      </c>
      <c r="Q23" s="241" t="s">
        <v>100</v>
      </c>
      <c r="S23" s="6"/>
      <c r="T23" s="242"/>
      <c r="U23" s="242"/>
      <c r="W23" s="4"/>
      <c r="Y23" s="3"/>
      <c r="Z23" s="4"/>
      <c r="AA23" s="5"/>
    </row>
    <row r="24" spans="1:27" ht="42.75" customHeight="1" x14ac:dyDescent="0.2">
      <c r="A24" s="120"/>
      <c r="B24" s="243"/>
      <c r="C24" s="9" t="s">
        <v>2</v>
      </c>
      <c r="D24" s="319"/>
      <c r="E24" s="10">
        <v>4</v>
      </c>
      <c r="F24" s="14">
        <v>38749999</v>
      </c>
      <c r="G24" s="14">
        <f>F24</f>
        <v>38749999</v>
      </c>
      <c r="H24" s="12">
        <v>0</v>
      </c>
      <c r="I24" s="12">
        <v>0</v>
      </c>
      <c r="J24" s="12">
        <v>0</v>
      </c>
      <c r="K24" s="12"/>
      <c r="L24" s="119"/>
      <c r="M24" s="119"/>
      <c r="N24" s="320"/>
      <c r="O24" s="320"/>
      <c r="P24" s="344"/>
      <c r="Q24" s="241"/>
      <c r="S24" s="6"/>
      <c r="T24" s="242"/>
      <c r="U24" s="242"/>
      <c r="W24" s="4"/>
      <c r="Y24" s="3"/>
      <c r="Z24" s="4"/>
      <c r="AA24" s="5"/>
    </row>
    <row r="25" spans="1:27" ht="24" customHeight="1" x14ac:dyDescent="0.2">
      <c r="A25" s="120">
        <v>12</v>
      </c>
      <c r="B25" s="243" t="s">
        <v>101</v>
      </c>
      <c r="C25" s="9" t="s">
        <v>3</v>
      </c>
      <c r="D25" s="319" t="s">
        <v>102</v>
      </c>
      <c r="E25" s="10">
        <v>3</v>
      </c>
      <c r="F25" s="11">
        <v>369661641</v>
      </c>
      <c r="G25" s="11">
        <f t="shared" si="0"/>
        <v>369661641</v>
      </c>
      <c r="H25" s="12">
        <v>0</v>
      </c>
      <c r="I25" s="12">
        <v>0</v>
      </c>
      <c r="J25" s="12">
        <v>0</v>
      </c>
      <c r="K25" s="12"/>
      <c r="L25" s="119">
        <v>45292</v>
      </c>
      <c r="M25" s="119">
        <v>45657</v>
      </c>
      <c r="N25" s="320">
        <f>+E26/E25</f>
        <v>1</v>
      </c>
      <c r="O25" s="320">
        <f>+G26/G25</f>
        <v>1.0779244336038643</v>
      </c>
      <c r="P25" s="344">
        <f>+N25*N25/O25</f>
        <v>0.92770881596649901</v>
      </c>
      <c r="Q25" s="241" t="s">
        <v>103</v>
      </c>
      <c r="S25" s="6"/>
      <c r="T25" s="242"/>
      <c r="U25" s="242"/>
      <c r="W25" s="4"/>
      <c r="Y25" s="3"/>
      <c r="Z25" s="4"/>
      <c r="AA25" s="5"/>
    </row>
    <row r="26" spans="1:27" ht="40.5" customHeight="1" x14ac:dyDescent="0.2">
      <c r="A26" s="120"/>
      <c r="B26" s="243"/>
      <c r="C26" s="9" t="s">
        <v>2</v>
      </c>
      <c r="D26" s="319"/>
      <c r="E26" s="10">
        <v>3</v>
      </c>
      <c r="F26" s="14">
        <v>398467315</v>
      </c>
      <c r="G26" s="14">
        <f>F26</f>
        <v>398467315</v>
      </c>
      <c r="H26" s="12">
        <v>0</v>
      </c>
      <c r="I26" s="12">
        <v>0</v>
      </c>
      <c r="J26" s="12">
        <v>0</v>
      </c>
      <c r="K26" s="12"/>
      <c r="L26" s="119"/>
      <c r="M26" s="119"/>
      <c r="N26" s="320"/>
      <c r="O26" s="320"/>
      <c r="P26" s="344"/>
      <c r="Q26" s="241"/>
      <c r="S26" s="6"/>
      <c r="T26" s="242"/>
      <c r="U26" s="242"/>
      <c r="W26" s="4"/>
      <c r="Y26" s="3"/>
      <c r="Z26" s="4"/>
      <c r="AA26" s="5"/>
    </row>
    <row r="27" spans="1:27" ht="24" customHeight="1" x14ac:dyDescent="0.2">
      <c r="A27" s="120">
        <v>13</v>
      </c>
      <c r="B27" s="243" t="s">
        <v>104</v>
      </c>
      <c r="C27" s="9" t="s">
        <v>3</v>
      </c>
      <c r="D27" s="319" t="s">
        <v>105</v>
      </c>
      <c r="E27" s="10">
        <v>1</v>
      </c>
      <c r="F27" s="11">
        <v>88000000</v>
      </c>
      <c r="G27" s="11">
        <f t="shared" si="0"/>
        <v>88000000</v>
      </c>
      <c r="H27" s="12">
        <v>0</v>
      </c>
      <c r="I27" s="12">
        <v>0</v>
      </c>
      <c r="J27" s="12">
        <v>0</v>
      </c>
      <c r="K27" s="12"/>
      <c r="L27" s="119">
        <v>45292</v>
      </c>
      <c r="M27" s="119">
        <v>45657</v>
      </c>
      <c r="N27" s="320">
        <f>+E28/E27</f>
        <v>1</v>
      </c>
      <c r="O27" s="320">
        <f>+G28/G27</f>
        <v>0.32196964772727271</v>
      </c>
      <c r="P27" s="344">
        <f>+N27*N27/O27</f>
        <v>3.1058828279585504</v>
      </c>
      <c r="Q27" s="241" t="s">
        <v>106</v>
      </c>
      <c r="S27" s="6"/>
      <c r="T27" s="242"/>
      <c r="U27" s="242"/>
      <c r="W27" s="4"/>
      <c r="Y27" s="3"/>
      <c r="Z27" s="4"/>
      <c r="AA27" s="5"/>
    </row>
    <row r="28" spans="1:27" ht="24" customHeight="1" x14ac:dyDescent="0.2">
      <c r="A28" s="120"/>
      <c r="B28" s="243"/>
      <c r="C28" s="9" t="s">
        <v>2</v>
      </c>
      <c r="D28" s="319"/>
      <c r="E28" s="10">
        <v>1</v>
      </c>
      <c r="F28" s="14">
        <v>28333329</v>
      </c>
      <c r="G28" s="14">
        <f t="shared" si="0"/>
        <v>28333329</v>
      </c>
      <c r="H28" s="12">
        <v>0</v>
      </c>
      <c r="I28" s="12">
        <v>0</v>
      </c>
      <c r="J28" s="12">
        <v>0</v>
      </c>
      <c r="K28" s="12"/>
      <c r="L28" s="119"/>
      <c r="M28" s="119"/>
      <c r="N28" s="320"/>
      <c r="O28" s="320"/>
      <c r="P28" s="344"/>
      <c r="Q28" s="241"/>
      <c r="S28" s="6"/>
      <c r="T28" s="242"/>
      <c r="U28" s="242"/>
      <c r="W28" s="4"/>
      <c r="Y28" s="3"/>
      <c r="Z28" s="4"/>
      <c r="AA28" s="5"/>
    </row>
    <row r="29" spans="1:27" ht="24" customHeight="1" x14ac:dyDescent="0.2">
      <c r="A29" s="120">
        <v>14</v>
      </c>
      <c r="B29" s="243" t="s">
        <v>107</v>
      </c>
      <c r="C29" s="9" t="s">
        <v>3</v>
      </c>
      <c r="D29" s="319" t="s">
        <v>108</v>
      </c>
      <c r="E29" s="10">
        <v>2</v>
      </c>
      <c r="F29" s="11">
        <v>351261640</v>
      </c>
      <c r="G29" s="11">
        <f t="shared" si="0"/>
        <v>351261640</v>
      </c>
      <c r="H29" s="12">
        <v>0</v>
      </c>
      <c r="I29" s="12">
        <v>0</v>
      </c>
      <c r="J29" s="12">
        <v>0</v>
      </c>
      <c r="K29" s="12"/>
      <c r="L29" s="119">
        <v>45292</v>
      </c>
      <c r="M29" s="119">
        <v>45657</v>
      </c>
      <c r="N29" s="320">
        <f>+E30/E29</f>
        <v>1</v>
      </c>
      <c r="O29" s="320">
        <f>+G30/G29</f>
        <v>0.91845391942029309</v>
      </c>
      <c r="P29" s="344">
        <f>+N29*N29/O29</f>
        <v>1.0887862513899194</v>
      </c>
      <c r="Q29" s="142" t="s">
        <v>109</v>
      </c>
      <c r="S29" s="6"/>
      <c r="T29" s="242"/>
      <c r="U29" s="242"/>
      <c r="W29" s="4"/>
      <c r="Y29" s="3"/>
      <c r="Z29" s="4"/>
      <c r="AA29" s="5"/>
    </row>
    <row r="30" spans="1:27" ht="34.5" customHeight="1" x14ac:dyDescent="0.2">
      <c r="A30" s="120"/>
      <c r="B30" s="243"/>
      <c r="C30" s="9" t="s">
        <v>2</v>
      </c>
      <c r="D30" s="319"/>
      <c r="E30" s="10">
        <v>2</v>
      </c>
      <c r="F30" s="14">
        <v>322617630</v>
      </c>
      <c r="G30" s="14">
        <f t="shared" si="0"/>
        <v>322617630</v>
      </c>
      <c r="H30" s="12">
        <v>0</v>
      </c>
      <c r="I30" s="12">
        <v>0</v>
      </c>
      <c r="J30" s="12">
        <v>0</v>
      </c>
      <c r="K30" s="12"/>
      <c r="L30" s="119"/>
      <c r="M30" s="119"/>
      <c r="N30" s="320"/>
      <c r="O30" s="320"/>
      <c r="P30" s="344"/>
      <c r="Q30" s="142"/>
      <c r="S30" s="6"/>
      <c r="T30" s="242"/>
      <c r="U30" s="242"/>
      <c r="W30" s="4"/>
      <c r="Y30" s="3"/>
      <c r="Z30" s="4"/>
      <c r="AA30" s="5"/>
    </row>
    <row r="31" spans="1:27" ht="31.5" customHeight="1" x14ac:dyDescent="0.2">
      <c r="A31" s="120">
        <v>15</v>
      </c>
      <c r="B31" s="243" t="s">
        <v>110</v>
      </c>
      <c r="C31" s="9" t="s">
        <v>3</v>
      </c>
      <c r="D31" s="319" t="s">
        <v>111</v>
      </c>
      <c r="E31" s="10">
        <v>2</v>
      </c>
      <c r="F31" s="11">
        <v>22866273</v>
      </c>
      <c r="G31" s="11">
        <f t="shared" si="0"/>
        <v>22866273</v>
      </c>
      <c r="H31" s="12">
        <v>0</v>
      </c>
      <c r="I31" s="12">
        <v>0</v>
      </c>
      <c r="J31" s="12">
        <v>0</v>
      </c>
      <c r="K31" s="12"/>
      <c r="L31" s="119">
        <v>45292</v>
      </c>
      <c r="M31" s="119">
        <v>45657</v>
      </c>
      <c r="N31" s="320">
        <f>+E32/E31</f>
        <v>1</v>
      </c>
      <c r="O31" s="320">
        <f>+G32/G31</f>
        <v>0</v>
      </c>
      <c r="P31" s="344">
        <v>0</v>
      </c>
      <c r="Q31" s="241" t="s">
        <v>112</v>
      </c>
      <c r="S31" s="6"/>
      <c r="T31" s="242"/>
      <c r="U31" s="242"/>
      <c r="W31" s="4"/>
      <c r="Y31" s="3"/>
      <c r="Z31" s="4"/>
      <c r="AA31" s="5"/>
    </row>
    <row r="32" spans="1:27" ht="35.25" customHeight="1" x14ac:dyDescent="0.2">
      <c r="A32" s="120"/>
      <c r="B32" s="243"/>
      <c r="C32" s="9" t="s">
        <v>2</v>
      </c>
      <c r="D32" s="319"/>
      <c r="E32" s="10">
        <v>2</v>
      </c>
      <c r="F32" s="14">
        <v>0</v>
      </c>
      <c r="G32" s="14">
        <v>0</v>
      </c>
      <c r="H32" s="12">
        <v>0</v>
      </c>
      <c r="I32" s="12">
        <v>0</v>
      </c>
      <c r="J32" s="12">
        <v>0</v>
      </c>
      <c r="K32" s="12"/>
      <c r="L32" s="119"/>
      <c r="M32" s="119"/>
      <c r="N32" s="320"/>
      <c r="O32" s="320"/>
      <c r="P32" s="344"/>
      <c r="Q32" s="241"/>
      <c r="S32" s="6"/>
      <c r="T32" s="242"/>
      <c r="U32" s="242"/>
      <c r="W32" s="4"/>
      <c r="Y32" s="3"/>
      <c r="Z32" s="4"/>
      <c r="AA32" s="5"/>
    </row>
    <row r="33" spans="1:52" ht="27.75" customHeight="1" x14ac:dyDescent="0.2">
      <c r="A33" s="120">
        <v>16</v>
      </c>
      <c r="B33" s="243" t="s">
        <v>113</v>
      </c>
      <c r="C33" s="9" t="s">
        <v>3</v>
      </c>
      <c r="D33" s="319" t="s">
        <v>114</v>
      </c>
      <c r="E33" s="10">
        <v>1</v>
      </c>
      <c r="F33" s="11">
        <v>65200000</v>
      </c>
      <c r="G33" s="11">
        <f t="shared" si="0"/>
        <v>65200000</v>
      </c>
      <c r="H33" s="12">
        <v>0</v>
      </c>
      <c r="I33" s="13">
        <v>0</v>
      </c>
      <c r="J33" s="13">
        <v>0</v>
      </c>
      <c r="K33" s="13"/>
      <c r="L33" s="119">
        <v>45292</v>
      </c>
      <c r="M33" s="119">
        <v>45657</v>
      </c>
      <c r="N33" s="320">
        <f>+E34/E33</f>
        <v>1</v>
      </c>
      <c r="O33" s="320">
        <f>+G34/G33</f>
        <v>0.74156438650306744</v>
      </c>
      <c r="P33" s="344">
        <f>+N33*N33/O33</f>
        <v>1.3485005728438708</v>
      </c>
      <c r="Q33" s="241" t="s">
        <v>115</v>
      </c>
      <c r="S33" s="6"/>
      <c r="T33" s="242"/>
      <c r="U33" s="242"/>
      <c r="W33" s="4"/>
      <c r="Y33" s="3"/>
      <c r="Z33" s="4"/>
      <c r="AA33" s="5"/>
    </row>
    <row r="34" spans="1:52" ht="24" customHeight="1" thickBot="1" x14ac:dyDescent="0.25">
      <c r="A34" s="120"/>
      <c r="B34" s="244"/>
      <c r="C34" s="15" t="s">
        <v>2</v>
      </c>
      <c r="D34" s="345"/>
      <c r="E34" s="346">
        <v>1</v>
      </c>
      <c r="F34" s="16">
        <v>48349998</v>
      </c>
      <c r="G34" s="16">
        <f t="shared" si="0"/>
        <v>48349998</v>
      </c>
      <c r="H34" s="347">
        <v>0</v>
      </c>
      <c r="I34" s="348">
        <v>0</v>
      </c>
      <c r="J34" s="348">
        <v>0</v>
      </c>
      <c r="K34" s="348"/>
      <c r="L34" s="349"/>
      <c r="M34" s="349"/>
      <c r="N34" s="350"/>
      <c r="O34" s="350"/>
      <c r="P34" s="351"/>
      <c r="Q34" s="241"/>
      <c r="S34" s="6"/>
      <c r="T34" s="242"/>
      <c r="U34" s="242"/>
      <c r="W34" s="4"/>
      <c r="Y34" s="3"/>
      <c r="Z34" s="4"/>
      <c r="AA34" s="5"/>
    </row>
    <row r="35" spans="1:52" ht="15.75" customHeight="1" x14ac:dyDescent="0.2">
      <c r="B35" s="325" t="s">
        <v>4</v>
      </c>
      <c r="C35" s="286" t="s">
        <v>3</v>
      </c>
      <c r="D35" s="326"/>
      <c r="E35" s="327">
        <f t="shared" ref="E35:G36" si="1">SUM(E19+E21+E23+E25+E27+E29+E31+E33)</f>
        <v>396</v>
      </c>
      <c r="F35" s="328">
        <f>SUM(F19+F21+F23+F25+F27+F29+F31+F33)</f>
        <v>1056389554</v>
      </c>
      <c r="G35" s="328">
        <f t="shared" si="1"/>
        <v>1056389554</v>
      </c>
      <c r="H35" s="329"/>
      <c r="I35" s="329"/>
      <c r="J35" s="330"/>
      <c r="K35" s="331"/>
      <c r="L35" s="121"/>
      <c r="M35" s="121"/>
      <c r="N35" s="332"/>
      <c r="O35" s="332"/>
      <c r="P35" s="333"/>
      <c r="Q35" s="248"/>
    </row>
    <row r="36" spans="1:52" ht="16.5" customHeight="1" thickBot="1" x14ac:dyDescent="0.25">
      <c r="B36" s="249"/>
      <c r="C36" s="250" t="s">
        <v>2</v>
      </c>
      <c r="D36" s="251"/>
      <c r="E36" s="245">
        <f t="shared" si="1"/>
        <v>396</v>
      </c>
      <c r="F36" s="252">
        <f>SUM(F20+F22+F24+F26+F28+F30+F32+F34)</f>
        <v>895524937</v>
      </c>
      <c r="G36" s="252">
        <f t="shared" si="1"/>
        <v>895524937</v>
      </c>
      <c r="H36" s="253"/>
      <c r="I36" s="254"/>
      <c r="J36" s="255"/>
      <c r="K36" s="256"/>
      <c r="L36" s="119"/>
      <c r="M36" s="119"/>
      <c r="N36" s="246"/>
      <c r="O36" s="246"/>
      <c r="P36" s="247"/>
    </row>
    <row r="37" spans="1:52" ht="15" thickBot="1" x14ac:dyDescent="0.25">
      <c r="B37" s="257"/>
      <c r="C37" s="57"/>
      <c r="D37" s="258"/>
      <c r="E37" s="258"/>
      <c r="F37" s="259"/>
      <c r="G37" s="260"/>
      <c r="H37" s="261"/>
      <c r="I37" s="261"/>
      <c r="J37" s="262"/>
      <c r="K37" s="263"/>
      <c r="L37" s="264"/>
      <c r="M37" s="264"/>
      <c r="N37" s="265"/>
      <c r="O37" s="266"/>
      <c r="P37" s="267"/>
    </row>
    <row r="38" spans="1:52" ht="15" x14ac:dyDescent="0.2">
      <c r="B38" s="268" t="s">
        <v>116</v>
      </c>
      <c r="C38" s="269" t="s">
        <v>24</v>
      </c>
      <c r="D38" s="270"/>
      <c r="E38" s="271"/>
      <c r="F38" s="272" t="s">
        <v>117</v>
      </c>
      <c r="G38" s="273"/>
      <c r="H38" s="273"/>
      <c r="I38" s="273"/>
      <c r="J38" s="274"/>
      <c r="K38" s="275"/>
      <c r="L38" s="276" t="s">
        <v>118</v>
      </c>
      <c r="M38" s="277"/>
      <c r="N38" s="277"/>
      <c r="O38" s="277"/>
      <c r="P38" s="278"/>
    </row>
    <row r="39" spans="1:52" ht="24.75" customHeight="1" x14ac:dyDescent="0.2">
      <c r="B39" s="279" t="s">
        <v>119</v>
      </c>
      <c r="C39" s="280" t="s">
        <v>120</v>
      </c>
      <c r="D39" s="281"/>
      <c r="E39" s="282"/>
      <c r="F39" s="283" t="s">
        <v>121</v>
      </c>
      <c r="G39" s="284"/>
      <c r="H39" s="285"/>
      <c r="I39" s="286" t="s">
        <v>3</v>
      </c>
      <c r="J39" s="287">
        <v>0.75</v>
      </c>
      <c r="K39" s="288"/>
      <c r="L39" s="289" t="s">
        <v>122</v>
      </c>
      <c r="M39" s="290"/>
      <c r="N39" s="290"/>
      <c r="O39" s="290"/>
      <c r="P39" s="291"/>
    </row>
    <row r="40" spans="1:52" ht="15" customHeight="1" thickBot="1" x14ac:dyDescent="0.25">
      <c r="B40" s="292"/>
      <c r="C40" s="293"/>
      <c r="D40" s="294"/>
      <c r="E40" s="295"/>
      <c r="F40" s="296"/>
      <c r="G40" s="297"/>
      <c r="H40" s="298"/>
      <c r="I40" s="250" t="s">
        <v>2</v>
      </c>
      <c r="J40" s="299">
        <v>0.75</v>
      </c>
      <c r="K40" s="300"/>
      <c r="L40" s="289"/>
      <c r="M40" s="290"/>
      <c r="N40" s="290"/>
      <c r="O40" s="290"/>
      <c r="P40" s="291"/>
    </row>
    <row r="41" spans="1:52" ht="23.25" customHeight="1" thickBot="1" x14ac:dyDescent="0.25">
      <c r="B41" s="301"/>
      <c r="C41" s="293"/>
      <c r="D41" s="294"/>
      <c r="E41" s="295"/>
      <c r="F41" s="296"/>
      <c r="G41" s="297"/>
      <c r="H41" s="298"/>
      <c r="I41" s="302" t="s">
        <v>2</v>
      </c>
      <c r="J41" s="299">
        <v>0</v>
      </c>
      <c r="K41" s="300"/>
      <c r="L41" s="303" t="s">
        <v>0</v>
      </c>
      <c r="M41" s="304"/>
      <c r="N41" s="304"/>
      <c r="O41" s="304"/>
      <c r="P41" s="305"/>
    </row>
    <row r="42" spans="1:52" ht="15" x14ac:dyDescent="0.2">
      <c r="B42" s="306" t="s">
        <v>123</v>
      </c>
      <c r="C42" s="307"/>
      <c r="D42" s="307"/>
      <c r="E42" s="307"/>
      <c r="F42" s="307"/>
      <c r="G42" s="307"/>
      <c r="H42" s="307"/>
      <c r="I42" s="307"/>
      <c r="J42" s="308"/>
      <c r="K42" s="309"/>
      <c r="L42" s="303"/>
      <c r="M42" s="304"/>
      <c r="N42" s="304"/>
      <c r="O42" s="304"/>
      <c r="P42" s="305"/>
    </row>
    <row r="43" spans="1:52" ht="15.75" thickBot="1" x14ac:dyDescent="0.25">
      <c r="B43" s="292"/>
      <c r="C43" s="294"/>
      <c r="D43" s="294"/>
      <c r="E43" s="294"/>
      <c r="F43" s="294"/>
      <c r="G43" s="294"/>
      <c r="H43" s="294"/>
      <c r="I43" s="294"/>
      <c r="J43" s="310"/>
      <c r="K43" s="311"/>
      <c r="L43" s="312"/>
      <c r="M43" s="313"/>
      <c r="N43" s="313"/>
      <c r="O43" s="313"/>
      <c r="P43" s="314"/>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row>
    <row r="44" spans="1:52" ht="15" thickBot="1" x14ac:dyDescent="0.25">
      <c r="B44" s="17"/>
      <c r="C44" s="18"/>
      <c r="D44" s="19"/>
      <c r="E44" s="19"/>
      <c r="F44" s="19"/>
      <c r="G44" s="19"/>
      <c r="H44" s="19"/>
      <c r="I44" s="19"/>
      <c r="J44" s="18"/>
      <c r="K44" s="18"/>
      <c r="L44" s="316"/>
      <c r="M44" s="316"/>
      <c r="N44" s="19"/>
      <c r="O44" s="19"/>
      <c r="P44" s="20"/>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row>
    <row r="45" spans="1:52" hidden="1" x14ac:dyDescent="0.2">
      <c r="F45" s="1">
        <f>SUM(E36/E35)*100</f>
        <v>100</v>
      </c>
      <c r="H45" s="317">
        <v>0.75</v>
      </c>
      <c r="I45" s="1">
        <f>SUM(H45/8)*100</f>
        <v>9.375</v>
      </c>
      <c r="J45" s="21"/>
      <c r="K45" s="21"/>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row>
    <row r="46" spans="1:52" ht="15" hidden="1" x14ac:dyDescent="0.25">
      <c r="F46" s="22" t="s">
        <v>74</v>
      </c>
      <c r="G46" s="23" t="s">
        <v>16</v>
      </c>
      <c r="H46" s="24" t="s">
        <v>3</v>
      </c>
      <c r="I46" s="23" t="s">
        <v>2</v>
      </c>
      <c r="J46" s="24" t="s">
        <v>124</v>
      </c>
      <c r="K46" s="24" t="s">
        <v>125</v>
      </c>
      <c r="L46" s="318" t="s">
        <v>126</v>
      </c>
      <c r="N46" s="1">
        <v>895524937</v>
      </c>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row>
    <row r="47" spans="1:52" hidden="1" x14ac:dyDescent="0.2">
      <c r="F47" s="25" t="s">
        <v>127</v>
      </c>
      <c r="G47" s="26" t="s">
        <v>128</v>
      </c>
      <c r="H47" s="25">
        <v>5</v>
      </c>
      <c r="I47" s="25">
        <v>5</v>
      </c>
      <c r="J47" s="27">
        <f>SUM(L47/H47)</f>
        <v>1.8749999999999999E-2</v>
      </c>
      <c r="K47" s="27">
        <f>SUM(I47*J47)*100</f>
        <v>9.375</v>
      </c>
      <c r="L47" s="36">
        <v>9.375E-2</v>
      </c>
      <c r="N47" s="28">
        <f>SUM(N46-F36)</f>
        <v>0</v>
      </c>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row>
    <row r="48" spans="1:52" ht="28.5" hidden="1" x14ac:dyDescent="0.2">
      <c r="B48" s="1">
        <v>499323281</v>
      </c>
      <c r="C48" s="61">
        <f>B48/2</f>
        <v>249661640.5</v>
      </c>
      <c r="D48" s="52">
        <v>120000000</v>
      </c>
      <c r="F48" s="25" t="s">
        <v>129</v>
      </c>
      <c r="G48" s="26" t="s">
        <v>130</v>
      </c>
      <c r="H48" s="25">
        <v>378</v>
      </c>
      <c r="I48" s="25">
        <v>378</v>
      </c>
      <c r="J48" s="27">
        <f t="shared" ref="J48:J54" si="2">SUM(L48/H48)</f>
        <v>2.48015873015873E-4</v>
      </c>
      <c r="K48" s="27">
        <f t="shared" ref="K48:K54" si="3">SUM(I48*J48)*100</f>
        <v>9.375</v>
      </c>
      <c r="L48" s="36">
        <v>9.375E-2</v>
      </c>
      <c r="M48" s="177">
        <v>0.08</v>
      </c>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row>
    <row r="49" spans="3:52" ht="28.5" hidden="1" x14ac:dyDescent="0.2">
      <c r="C49" s="2">
        <v>101600000</v>
      </c>
      <c r="D49" s="63">
        <f>D48+C48</f>
        <v>369661640.5</v>
      </c>
      <c r="F49" s="25" t="s">
        <v>131</v>
      </c>
      <c r="G49" s="29" t="s">
        <v>132</v>
      </c>
      <c r="H49" s="30">
        <v>4</v>
      </c>
      <c r="I49" s="30">
        <v>4</v>
      </c>
      <c r="J49" s="27">
        <f t="shared" si="2"/>
        <v>2.34375E-2</v>
      </c>
      <c r="K49" s="27">
        <f t="shared" si="3"/>
        <v>9.375</v>
      </c>
      <c r="L49" s="36">
        <v>9.375E-2</v>
      </c>
      <c r="N49" s="28"/>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row>
    <row r="50" spans="3:52" ht="42.75" hidden="1" x14ac:dyDescent="0.2">
      <c r="C50" s="62">
        <f>C49+C48</f>
        <v>351261640.5</v>
      </c>
      <c r="F50" s="25" t="s">
        <v>133</v>
      </c>
      <c r="G50" s="26" t="s">
        <v>134</v>
      </c>
      <c r="H50" s="25">
        <v>3</v>
      </c>
      <c r="I50" s="25">
        <v>3</v>
      </c>
      <c r="J50" s="27">
        <f>SUM(L50/H50)</f>
        <v>3.125E-2</v>
      </c>
      <c r="K50" s="27">
        <f>SUM(I50*J50)*100</f>
        <v>9.375</v>
      </c>
      <c r="L50" s="36">
        <v>9.375E-2</v>
      </c>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row>
    <row r="51" spans="3:52" ht="28.5" hidden="1" x14ac:dyDescent="0.2">
      <c r="F51" s="25" t="s">
        <v>135</v>
      </c>
      <c r="G51" s="26" t="s">
        <v>136</v>
      </c>
      <c r="H51" s="25">
        <v>1</v>
      </c>
      <c r="I51" s="25">
        <v>1</v>
      </c>
      <c r="J51" s="27">
        <f t="shared" si="2"/>
        <v>9.375E-2</v>
      </c>
      <c r="K51" s="27">
        <f t="shared" si="3"/>
        <v>9.375</v>
      </c>
      <c r="L51" s="36">
        <v>9.375E-2</v>
      </c>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row>
    <row r="52" spans="3:52" ht="28.5" hidden="1" x14ac:dyDescent="0.2">
      <c r="F52" s="25" t="s">
        <v>137</v>
      </c>
      <c r="G52" s="26" t="s">
        <v>138</v>
      </c>
      <c r="H52" s="25">
        <v>2</v>
      </c>
      <c r="I52" s="25">
        <v>2</v>
      </c>
      <c r="J52" s="27">
        <f t="shared" si="2"/>
        <v>4.6875E-2</v>
      </c>
      <c r="K52" s="27">
        <f t="shared" si="3"/>
        <v>9.375</v>
      </c>
      <c r="L52" s="36">
        <v>9.375E-2</v>
      </c>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row>
    <row r="53" spans="3:52" ht="28.5" hidden="1" x14ac:dyDescent="0.2">
      <c r="F53" s="25" t="s">
        <v>139</v>
      </c>
      <c r="G53" s="26" t="s">
        <v>140</v>
      </c>
      <c r="H53" s="25">
        <v>2</v>
      </c>
      <c r="I53" s="25">
        <v>2</v>
      </c>
      <c r="J53" s="27">
        <f t="shared" si="2"/>
        <v>4.6875E-2</v>
      </c>
      <c r="K53" s="27">
        <f t="shared" si="3"/>
        <v>9.375</v>
      </c>
      <c r="L53" s="36">
        <v>9.375E-2</v>
      </c>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row>
    <row r="54" spans="3:52" ht="28.5" hidden="1" x14ac:dyDescent="0.2">
      <c r="F54" s="25" t="s">
        <v>141</v>
      </c>
      <c r="G54" s="26" t="s">
        <v>142</v>
      </c>
      <c r="H54" s="25">
        <v>1</v>
      </c>
      <c r="I54" s="25">
        <v>1</v>
      </c>
      <c r="J54" s="27">
        <f t="shared" si="2"/>
        <v>9.375E-2</v>
      </c>
      <c r="K54" s="27">
        <f t="shared" si="3"/>
        <v>9.375</v>
      </c>
      <c r="L54" s="36">
        <v>9.375E-2</v>
      </c>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5"/>
      <c r="AZ54" s="315"/>
    </row>
    <row r="55" spans="3:52" hidden="1" x14ac:dyDescent="0.2">
      <c r="G55" s="31" t="s">
        <v>143</v>
      </c>
      <c r="H55" s="31"/>
      <c r="I55" s="31"/>
      <c r="J55" s="32">
        <f>SUM(J47:J54)</f>
        <v>0.35493551587301586</v>
      </c>
      <c r="K55" s="32">
        <f>SUM(K47:K54)</f>
        <v>75</v>
      </c>
      <c r="L55" s="32">
        <f>SUM(L47:L54)</f>
        <v>0.75</v>
      </c>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row>
    <row r="56" spans="3:52" hidden="1" x14ac:dyDescent="0.2">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5"/>
      <c r="AY56" s="315"/>
      <c r="AZ56" s="315"/>
    </row>
    <row r="57" spans="3:52" hidden="1" x14ac:dyDescent="0.2">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315"/>
      <c r="AZ57" s="315"/>
    </row>
    <row r="58" spans="3:52" x14ac:dyDescent="0.2">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5"/>
      <c r="AY58" s="315"/>
      <c r="AZ58" s="315"/>
    </row>
    <row r="59" spans="3:52" x14ac:dyDescent="0.2">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15"/>
    </row>
    <row r="60" spans="3:52" x14ac:dyDescent="0.2">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row>
    <row r="61" spans="3:52" x14ac:dyDescent="0.2">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row>
    <row r="62" spans="3:52" x14ac:dyDescent="0.2">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row>
    <row r="63" spans="3:52" x14ac:dyDescent="0.2">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row>
    <row r="64" spans="3:52" x14ac:dyDescent="0.2">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row>
    <row r="65" spans="17:52" x14ac:dyDescent="0.2">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5"/>
      <c r="AY65" s="315"/>
      <c r="AZ65" s="315"/>
    </row>
    <row r="66" spans="17:52" x14ac:dyDescent="0.2">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5"/>
      <c r="AY66" s="315"/>
      <c r="AZ66" s="315"/>
    </row>
    <row r="67" spans="17:52" x14ac:dyDescent="0.2">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row>
    <row r="68" spans="17:52" x14ac:dyDescent="0.2">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row>
    <row r="69" spans="17:52" x14ac:dyDescent="0.2">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row>
    <row r="70" spans="17:52" x14ac:dyDescent="0.2">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row>
    <row r="71" spans="17:52" x14ac:dyDescent="0.2">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row>
    <row r="72" spans="17:52" x14ac:dyDescent="0.2">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row>
    <row r="73" spans="17:52" x14ac:dyDescent="0.2">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row>
    <row r="74" spans="17:52" x14ac:dyDescent="0.2">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row>
    <row r="75" spans="17:52" x14ac:dyDescent="0.2">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row>
    <row r="76" spans="17:52" x14ac:dyDescent="0.2">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row>
  </sheetData>
  <mergeCells count="132">
    <mergeCell ref="B6:P6"/>
    <mergeCell ref="B7:P7"/>
    <mergeCell ref="C8:P8"/>
    <mergeCell ref="C9:G9"/>
    <mergeCell ref="H9:J15"/>
    <mergeCell ref="L9:P9"/>
    <mergeCell ref="B13:B14"/>
    <mergeCell ref="B15:G15"/>
    <mergeCell ref="B2:B5"/>
    <mergeCell ref="C2:I3"/>
    <mergeCell ref="J2:N2"/>
    <mergeCell ref="O2:P5"/>
    <mergeCell ref="J3:N3"/>
    <mergeCell ref="C4:I5"/>
    <mergeCell ref="J4:N4"/>
    <mergeCell ref="J5:N5"/>
    <mergeCell ref="S9:W9"/>
    <mergeCell ref="C10:G10"/>
    <mergeCell ref="M10:O10"/>
    <mergeCell ref="C11:G11"/>
    <mergeCell ref="M11:O15"/>
    <mergeCell ref="T11:V11"/>
    <mergeCell ref="C12:G12"/>
    <mergeCell ref="T12:V12"/>
    <mergeCell ref="C13:G14"/>
    <mergeCell ref="T13:V13"/>
    <mergeCell ref="T16:U16"/>
    <mergeCell ref="N17:N18"/>
    <mergeCell ref="O17:O18"/>
    <mergeCell ref="P17:P18"/>
    <mergeCell ref="T17:U17"/>
    <mergeCell ref="T18:U18"/>
    <mergeCell ref="T15:U15"/>
    <mergeCell ref="B16:B18"/>
    <mergeCell ref="C16:C18"/>
    <mergeCell ref="D16:D18"/>
    <mergeCell ref="E16:E18"/>
    <mergeCell ref="F16:F18"/>
    <mergeCell ref="G16:J17"/>
    <mergeCell ref="L16:M17"/>
    <mergeCell ref="N16:P16"/>
    <mergeCell ref="Q16:Q18"/>
    <mergeCell ref="O19:O20"/>
    <mergeCell ref="P19:P20"/>
    <mergeCell ref="Q19:Q20"/>
    <mergeCell ref="A21:A22"/>
    <mergeCell ref="B21:B22"/>
    <mergeCell ref="D21:D22"/>
    <mergeCell ref="L21:L22"/>
    <mergeCell ref="M21:M22"/>
    <mergeCell ref="N21:N22"/>
    <mergeCell ref="O21:O22"/>
    <mergeCell ref="A19:A20"/>
    <mergeCell ref="B19:B20"/>
    <mergeCell ref="D19:D20"/>
    <mergeCell ref="L19:L20"/>
    <mergeCell ref="M19:M20"/>
    <mergeCell ref="N19:N20"/>
    <mergeCell ref="P21:P22"/>
    <mergeCell ref="Q21:Q22"/>
    <mergeCell ref="A23:A24"/>
    <mergeCell ref="B23:B24"/>
    <mergeCell ref="D23:D24"/>
    <mergeCell ref="L23:L24"/>
    <mergeCell ref="M23:M24"/>
    <mergeCell ref="N23:N24"/>
    <mergeCell ref="O23:O24"/>
    <mergeCell ref="P23:P24"/>
    <mergeCell ref="Q23:Q24"/>
    <mergeCell ref="A25:A26"/>
    <mergeCell ref="B25:B26"/>
    <mergeCell ref="D25:D26"/>
    <mergeCell ref="L25:L26"/>
    <mergeCell ref="M25:M26"/>
    <mergeCell ref="N25:N26"/>
    <mergeCell ref="O25:O26"/>
    <mergeCell ref="P25:P26"/>
    <mergeCell ref="Q25:Q26"/>
    <mergeCell ref="O27:O28"/>
    <mergeCell ref="P27:P28"/>
    <mergeCell ref="Q27:Q28"/>
    <mergeCell ref="A29:A30"/>
    <mergeCell ref="B29:B30"/>
    <mergeCell ref="D29:D30"/>
    <mergeCell ref="L29:L30"/>
    <mergeCell ref="M29:M30"/>
    <mergeCell ref="N29:N30"/>
    <mergeCell ref="O29:O30"/>
    <mergeCell ref="A27:A28"/>
    <mergeCell ref="B27:B28"/>
    <mergeCell ref="D27:D28"/>
    <mergeCell ref="L27:L28"/>
    <mergeCell ref="M27:M28"/>
    <mergeCell ref="N27:N28"/>
    <mergeCell ref="A33:A34"/>
    <mergeCell ref="B33:B34"/>
    <mergeCell ref="D33:D34"/>
    <mergeCell ref="L33:L34"/>
    <mergeCell ref="M33:M34"/>
    <mergeCell ref="N33:N34"/>
    <mergeCell ref="P29:P30"/>
    <mergeCell ref="Q29:Q30"/>
    <mergeCell ref="A31:A32"/>
    <mergeCell ref="B31:B32"/>
    <mergeCell ref="D31:D32"/>
    <mergeCell ref="Q31:Q32"/>
    <mergeCell ref="O33:O34"/>
    <mergeCell ref="P33:P34"/>
    <mergeCell ref="Q33:Q34"/>
    <mergeCell ref="N31:N32"/>
    <mergeCell ref="O31:O32"/>
    <mergeCell ref="L31:L32"/>
    <mergeCell ref="M31:M32"/>
    <mergeCell ref="P31:P32"/>
    <mergeCell ref="B35:B36"/>
    <mergeCell ref="D35:D36"/>
    <mergeCell ref="L35:L36"/>
    <mergeCell ref="M35:M36"/>
    <mergeCell ref="N35:N36"/>
    <mergeCell ref="O35:O36"/>
    <mergeCell ref="P35:P36"/>
    <mergeCell ref="C41:E41"/>
    <mergeCell ref="F41:H41"/>
    <mergeCell ref="L41:P43"/>
    <mergeCell ref="B42:J43"/>
    <mergeCell ref="C38:E38"/>
    <mergeCell ref="F38:I38"/>
    <mergeCell ref="L38:P38"/>
    <mergeCell ref="B39:B40"/>
    <mergeCell ref="C39:E40"/>
    <mergeCell ref="F39:H40"/>
    <mergeCell ref="L39:P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80"/>
  <sheetViews>
    <sheetView zoomScale="80" zoomScaleNormal="80" workbookViewId="0">
      <selection activeCell="A34" sqref="A34"/>
    </sheetView>
  </sheetViews>
  <sheetFormatPr baseColWidth="10" defaultColWidth="12.5703125" defaultRowHeight="14.25" x14ac:dyDescent="0.2"/>
  <cols>
    <col min="1" max="1" width="6.7109375" style="33" customWidth="1"/>
    <col min="2" max="2" width="36.85546875" style="33" customWidth="1"/>
    <col min="3" max="3" width="53.42578125" style="33" customWidth="1"/>
    <col min="4" max="4" width="16.85546875" style="33" customWidth="1"/>
    <col min="5" max="5" width="20.85546875" style="33" customWidth="1"/>
    <col min="6" max="6" width="18.85546875" style="33" customWidth="1"/>
    <col min="7" max="7" width="18" style="33" customWidth="1"/>
    <col min="8" max="8" width="22.85546875" style="33" customWidth="1"/>
    <col min="9" max="9" width="22.42578125" style="33" customWidth="1"/>
    <col min="10" max="10" width="28.7109375" style="33" customWidth="1"/>
    <col min="11" max="11" width="13.5703125" style="33" hidden="1" customWidth="1"/>
    <col min="12" max="12" width="27.5703125" style="33" customWidth="1"/>
    <col min="13" max="13" width="14.85546875" style="177" customWidth="1"/>
    <col min="14" max="14" width="16.5703125" style="177" customWidth="1"/>
    <col min="15" max="15" width="13.5703125" style="33" customWidth="1"/>
    <col min="16" max="16" width="17.42578125" style="33" customWidth="1"/>
    <col min="17" max="17" width="16.85546875" style="33" customWidth="1"/>
    <col min="18" max="18" width="16.42578125" style="33" customWidth="1"/>
    <col min="19" max="19" width="12.5703125" style="33"/>
    <col min="20" max="20" width="14.42578125" style="33" customWidth="1"/>
    <col min="21" max="21" width="18.5703125" style="33" customWidth="1"/>
    <col min="22" max="22" width="33.85546875" style="33" customWidth="1"/>
    <col min="23" max="23" width="12.5703125" style="33" hidden="1" customWidth="1"/>
    <col min="24" max="24" width="24.28515625" style="33" customWidth="1"/>
    <col min="25" max="25" width="22.5703125" style="33" customWidth="1"/>
    <col min="26" max="27" width="12.5703125" style="33"/>
    <col min="28" max="28" width="16.85546875" style="33" customWidth="1"/>
    <col min="29" max="29" width="12.5703125" style="33"/>
    <col min="30" max="30" width="30.140625" style="33" customWidth="1"/>
    <col min="31" max="31" width="15.42578125" style="33" customWidth="1"/>
    <col min="32" max="32" width="15.85546875" style="33" customWidth="1"/>
    <col min="33" max="33" width="24.42578125" style="33" customWidth="1"/>
    <col min="34" max="34" width="17.140625" style="33" customWidth="1"/>
    <col min="35" max="16384" width="12.5703125" style="33"/>
  </cols>
  <sheetData>
    <row r="1" spans="2:30" ht="22.5" customHeight="1" x14ac:dyDescent="0.2"/>
    <row r="2" spans="2:30" ht="37.5" customHeight="1" x14ac:dyDescent="0.25">
      <c r="B2" s="106"/>
      <c r="C2" s="106"/>
      <c r="D2" s="107" t="s">
        <v>144</v>
      </c>
      <c r="E2" s="108"/>
      <c r="F2" s="108"/>
      <c r="G2" s="108"/>
      <c r="H2" s="108"/>
      <c r="I2" s="108"/>
      <c r="J2" s="108"/>
      <c r="K2" s="109"/>
      <c r="L2" s="357" t="s">
        <v>145</v>
      </c>
      <c r="M2" s="358"/>
      <c r="N2" s="358"/>
      <c r="O2" s="359"/>
      <c r="P2" s="113"/>
      <c r="Q2" s="114"/>
      <c r="R2" s="360"/>
    </row>
    <row r="3" spans="2:30" ht="37.5" customHeight="1" x14ac:dyDescent="0.25">
      <c r="B3" s="106"/>
      <c r="C3" s="106"/>
      <c r="D3" s="110"/>
      <c r="E3" s="111"/>
      <c r="F3" s="111"/>
      <c r="G3" s="111"/>
      <c r="H3" s="111"/>
      <c r="I3" s="111"/>
      <c r="J3" s="111"/>
      <c r="K3" s="112"/>
      <c r="L3" s="357" t="s">
        <v>146</v>
      </c>
      <c r="M3" s="358"/>
      <c r="N3" s="358"/>
      <c r="O3" s="359"/>
      <c r="P3" s="115"/>
      <c r="Q3" s="116"/>
      <c r="R3" s="360"/>
    </row>
    <row r="4" spans="2:30" ht="33.75" customHeight="1" x14ac:dyDescent="0.25">
      <c r="B4" s="106"/>
      <c r="C4" s="106"/>
      <c r="D4" s="107" t="s">
        <v>147</v>
      </c>
      <c r="E4" s="108"/>
      <c r="F4" s="108"/>
      <c r="G4" s="108"/>
      <c r="H4" s="108"/>
      <c r="I4" s="108"/>
      <c r="J4" s="108"/>
      <c r="K4" s="109"/>
      <c r="L4" s="357" t="s">
        <v>148</v>
      </c>
      <c r="M4" s="358"/>
      <c r="N4" s="358"/>
      <c r="O4" s="359"/>
      <c r="P4" s="115"/>
      <c r="Q4" s="116"/>
      <c r="R4" s="360"/>
    </row>
    <row r="5" spans="2:30" ht="38.25" customHeight="1" x14ac:dyDescent="0.25">
      <c r="B5" s="106"/>
      <c r="C5" s="106"/>
      <c r="D5" s="110"/>
      <c r="E5" s="111"/>
      <c r="F5" s="111"/>
      <c r="G5" s="111"/>
      <c r="H5" s="111"/>
      <c r="I5" s="111"/>
      <c r="J5" s="111"/>
      <c r="K5" s="112"/>
      <c r="L5" s="357" t="s">
        <v>149</v>
      </c>
      <c r="M5" s="358"/>
      <c r="N5" s="358"/>
      <c r="O5" s="359"/>
      <c r="P5" s="117"/>
      <c r="Q5" s="118"/>
      <c r="R5" s="360"/>
    </row>
    <row r="6" spans="2:30" ht="23.25" customHeight="1" x14ac:dyDescent="0.25">
      <c r="C6" s="90"/>
      <c r="D6" s="90"/>
      <c r="E6" s="90"/>
      <c r="F6" s="90"/>
      <c r="G6" s="90"/>
      <c r="H6" s="90"/>
      <c r="I6" s="90"/>
      <c r="J6" s="90"/>
      <c r="K6" s="90"/>
      <c r="L6" s="90"/>
      <c r="M6" s="90"/>
      <c r="N6" s="90"/>
      <c r="O6" s="90"/>
      <c r="P6" s="90"/>
      <c r="Q6" s="90"/>
      <c r="R6" s="360"/>
    </row>
    <row r="7" spans="2:30" ht="31.5" customHeight="1" x14ac:dyDescent="0.25">
      <c r="B7" s="34" t="s">
        <v>26</v>
      </c>
      <c r="C7" s="34" t="s">
        <v>32</v>
      </c>
      <c r="D7" s="91" t="s">
        <v>36</v>
      </c>
      <c r="E7" s="92"/>
      <c r="F7" s="92"/>
      <c r="G7" s="92"/>
      <c r="H7" s="92"/>
      <c r="I7" s="92"/>
      <c r="J7" s="92"/>
      <c r="K7" s="92"/>
      <c r="L7" s="92"/>
      <c r="M7" s="92"/>
      <c r="N7" s="92"/>
      <c r="O7" s="92"/>
      <c r="P7" s="92"/>
      <c r="Q7" s="93"/>
      <c r="R7" s="360"/>
    </row>
    <row r="8" spans="2:30" ht="36" customHeight="1" x14ac:dyDescent="0.25">
      <c r="B8" s="34" t="s">
        <v>21</v>
      </c>
      <c r="C8" s="34" t="s">
        <v>43</v>
      </c>
      <c r="D8" s="94" t="s">
        <v>71</v>
      </c>
      <c r="E8" s="94"/>
      <c r="F8" s="94"/>
      <c r="G8" s="94"/>
      <c r="H8" s="94"/>
      <c r="I8" s="94"/>
      <c r="J8" s="94"/>
      <c r="K8" s="94"/>
      <c r="L8" s="94"/>
      <c r="M8" s="94"/>
      <c r="N8" s="94"/>
      <c r="O8" s="94"/>
      <c r="P8" s="94"/>
      <c r="Q8" s="94"/>
    </row>
    <row r="9" spans="2:30" ht="30.75" customHeight="1" x14ac:dyDescent="0.2">
      <c r="B9" s="80" t="s">
        <v>33</v>
      </c>
      <c r="C9" s="81"/>
      <c r="D9" s="361" t="s">
        <v>34</v>
      </c>
      <c r="E9" s="361"/>
      <c r="F9" s="361"/>
      <c r="G9" s="361"/>
      <c r="H9" s="361"/>
      <c r="I9" s="362"/>
      <c r="J9" s="66" t="s">
        <v>157</v>
      </c>
      <c r="K9" s="67"/>
      <c r="L9" s="68"/>
      <c r="M9" s="98" t="s">
        <v>20</v>
      </c>
      <c r="N9" s="99"/>
      <c r="O9" s="99"/>
      <c r="P9" s="99"/>
      <c r="Q9" s="100"/>
      <c r="R9" s="363"/>
      <c r="T9" s="364"/>
      <c r="U9" s="364"/>
      <c r="V9" s="364"/>
      <c r="W9" s="364"/>
      <c r="X9" s="364"/>
      <c r="Y9" s="35"/>
      <c r="Z9" s="35"/>
      <c r="AA9" s="35"/>
      <c r="AB9" s="35"/>
      <c r="AC9" s="35"/>
      <c r="AD9" s="35"/>
    </row>
    <row r="10" spans="2:30" ht="30.75" customHeight="1" x14ac:dyDescent="0.2">
      <c r="B10" s="80" t="s">
        <v>44</v>
      </c>
      <c r="C10" s="81"/>
      <c r="D10" s="361" t="s">
        <v>35</v>
      </c>
      <c r="E10" s="361"/>
      <c r="F10" s="361"/>
      <c r="G10" s="361"/>
      <c r="H10" s="361"/>
      <c r="I10" s="362"/>
      <c r="J10" s="95"/>
      <c r="K10" s="96"/>
      <c r="L10" s="97"/>
      <c r="M10" s="53" t="s">
        <v>19</v>
      </c>
      <c r="N10" s="82" t="s">
        <v>18</v>
      </c>
      <c r="O10" s="82"/>
      <c r="P10" s="82"/>
      <c r="Q10" s="53" t="s">
        <v>17</v>
      </c>
      <c r="R10" s="363"/>
      <c r="T10" s="365"/>
      <c r="U10" s="365"/>
      <c r="V10" s="365"/>
      <c r="W10" s="365"/>
      <c r="X10" s="365"/>
      <c r="Y10" s="35"/>
      <c r="Z10" s="35"/>
      <c r="AA10" s="35"/>
      <c r="AB10" s="35"/>
      <c r="AC10" s="35"/>
      <c r="AD10" s="35"/>
    </row>
    <row r="11" spans="2:30" ht="42.75" customHeight="1" x14ac:dyDescent="0.2">
      <c r="B11" s="83" t="s">
        <v>38</v>
      </c>
      <c r="C11" s="84"/>
      <c r="D11" s="85" t="s">
        <v>37</v>
      </c>
      <c r="E11" s="85"/>
      <c r="F11" s="85"/>
      <c r="G11" s="85"/>
      <c r="H11" s="85"/>
      <c r="I11" s="86"/>
      <c r="J11" s="95"/>
      <c r="K11" s="96"/>
      <c r="L11" s="97"/>
      <c r="M11" s="36"/>
      <c r="N11" s="87"/>
      <c r="O11" s="88"/>
      <c r="P11" s="89"/>
      <c r="Q11" s="37"/>
      <c r="R11" s="363"/>
      <c r="T11" s="366"/>
      <c r="U11" s="367"/>
      <c r="V11" s="367"/>
      <c r="W11" s="367"/>
      <c r="X11" s="366"/>
      <c r="Y11" s="35"/>
      <c r="Z11" s="54"/>
      <c r="AA11" s="54"/>
      <c r="AB11" s="35"/>
      <c r="AC11" s="35"/>
      <c r="AD11" s="35"/>
    </row>
    <row r="12" spans="2:30" ht="69" customHeight="1" x14ac:dyDescent="0.2">
      <c r="B12" s="101" t="s">
        <v>40</v>
      </c>
      <c r="C12" s="102"/>
      <c r="D12" s="85" t="s">
        <v>39</v>
      </c>
      <c r="E12" s="85"/>
      <c r="F12" s="85"/>
      <c r="G12" s="85"/>
      <c r="H12" s="85"/>
      <c r="I12" s="86"/>
      <c r="J12" s="95"/>
      <c r="K12" s="96"/>
      <c r="L12" s="97"/>
      <c r="M12" s="38"/>
      <c r="N12" s="103"/>
      <c r="O12" s="104"/>
      <c r="P12" s="105"/>
      <c r="Q12" s="39"/>
      <c r="R12" s="363"/>
      <c r="T12" s="368"/>
      <c r="U12" s="369"/>
      <c r="V12" s="369"/>
      <c r="W12" s="369"/>
      <c r="X12" s="219"/>
      <c r="Y12" s="35"/>
      <c r="Z12" s="40"/>
      <c r="AA12" s="4"/>
      <c r="AB12" s="41"/>
      <c r="AC12" s="35"/>
      <c r="AD12" s="35"/>
    </row>
    <row r="13" spans="2:30" ht="25.5" customHeight="1" x14ac:dyDescent="0.2">
      <c r="B13" s="75" t="s">
        <v>41</v>
      </c>
      <c r="C13" s="76"/>
      <c r="D13" s="370" t="s">
        <v>42</v>
      </c>
      <c r="E13" s="371"/>
      <c r="F13" s="371"/>
      <c r="G13" s="371"/>
      <c r="H13" s="371"/>
      <c r="I13" s="372"/>
      <c r="J13" s="95"/>
      <c r="K13" s="96"/>
      <c r="L13" s="97"/>
      <c r="M13" s="42"/>
      <c r="N13" s="77"/>
      <c r="O13" s="78"/>
      <c r="P13" s="79"/>
      <c r="Q13" s="43"/>
      <c r="R13" s="363"/>
      <c r="T13" s="368"/>
      <c r="U13" s="369"/>
      <c r="V13" s="369"/>
      <c r="W13" s="369"/>
      <c r="X13" s="219"/>
      <c r="Y13" s="35"/>
      <c r="Z13" s="40"/>
      <c r="AA13" s="4"/>
      <c r="AB13" s="41"/>
      <c r="AC13" s="35"/>
      <c r="AD13" s="35"/>
    </row>
    <row r="14" spans="2:30" ht="28.5" customHeight="1" x14ac:dyDescent="0.2">
      <c r="B14" s="44" t="s">
        <v>53</v>
      </c>
      <c r="C14" s="373"/>
      <c r="D14" s="374" t="s">
        <v>158</v>
      </c>
      <c r="E14" s="374"/>
      <c r="F14" s="374"/>
      <c r="G14" s="374"/>
      <c r="H14" s="374"/>
      <c r="I14" s="374"/>
      <c r="J14" s="69"/>
      <c r="K14" s="70"/>
      <c r="L14" s="71"/>
      <c r="M14" s="45"/>
      <c r="N14" s="77"/>
      <c r="O14" s="78"/>
      <c r="P14" s="79"/>
      <c r="Q14" s="46"/>
      <c r="R14" s="363"/>
      <c r="T14" s="375"/>
      <c r="U14" s="369"/>
      <c r="V14" s="369"/>
      <c r="W14" s="376"/>
      <c r="X14" s="219"/>
      <c r="Y14" s="47"/>
      <c r="Z14" s="40"/>
      <c r="AA14" s="4"/>
      <c r="AB14" s="41"/>
      <c r="AC14" s="35"/>
      <c r="AD14" s="35"/>
    </row>
    <row r="15" spans="2:30" ht="28.5" customHeight="1" x14ac:dyDescent="0.25">
      <c r="B15" s="377" t="s">
        <v>24</v>
      </c>
      <c r="C15" s="65" t="s">
        <v>22</v>
      </c>
      <c r="D15" s="72" t="s">
        <v>159</v>
      </c>
      <c r="E15" s="72" t="s">
        <v>16</v>
      </c>
      <c r="F15" s="72" t="s">
        <v>31</v>
      </c>
      <c r="G15" s="378" t="s">
        <v>160</v>
      </c>
      <c r="H15" s="72" t="s">
        <v>25</v>
      </c>
      <c r="I15" s="379" t="s">
        <v>23</v>
      </c>
      <c r="J15" s="380"/>
      <c r="K15" s="380"/>
      <c r="L15" s="381"/>
      <c r="M15" s="72" t="s">
        <v>15</v>
      </c>
      <c r="N15" s="72"/>
      <c r="O15" s="382" t="s">
        <v>14</v>
      </c>
      <c r="P15" s="382"/>
      <c r="Q15" s="382"/>
      <c r="T15" s="383"/>
      <c r="U15" s="384"/>
      <c r="V15" s="384"/>
      <c r="W15" s="35"/>
      <c r="X15" s="219"/>
      <c r="Y15" s="35"/>
      <c r="Z15" s="40"/>
      <c r="AA15" s="4"/>
      <c r="AB15" s="41"/>
      <c r="AC15" s="35"/>
      <c r="AD15" s="35"/>
    </row>
    <row r="16" spans="2:30" ht="33.75" customHeight="1" x14ac:dyDescent="0.2">
      <c r="B16" s="385"/>
      <c r="C16" s="65"/>
      <c r="D16" s="72"/>
      <c r="E16" s="72"/>
      <c r="F16" s="72"/>
      <c r="G16" s="72"/>
      <c r="H16" s="72"/>
      <c r="I16" s="386"/>
      <c r="J16" s="387"/>
      <c r="K16" s="387"/>
      <c r="L16" s="388"/>
      <c r="M16" s="72"/>
      <c r="N16" s="72"/>
      <c r="O16" s="72" t="s">
        <v>13</v>
      </c>
      <c r="P16" s="72" t="s">
        <v>12</v>
      </c>
      <c r="Q16" s="65" t="s">
        <v>11</v>
      </c>
      <c r="T16" s="47"/>
      <c r="U16" s="384"/>
      <c r="V16" s="384"/>
      <c r="W16" s="35"/>
      <c r="X16" s="4"/>
      <c r="Y16" s="35"/>
      <c r="Z16" s="40"/>
      <c r="AA16" s="4"/>
      <c r="AB16" s="41"/>
      <c r="AC16" s="35"/>
      <c r="AD16" s="35"/>
    </row>
    <row r="17" spans="2:30" ht="39.75" customHeight="1" x14ac:dyDescent="0.2">
      <c r="B17" s="389"/>
      <c r="C17" s="65"/>
      <c r="D17" s="72"/>
      <c r="E17" s="72"/>
      <c r="F17" s="72"/>
      <c r="G17" s="72"/>
      <c r="H17" s="72"/>
      <c r="I17" s="390" t="s">
        <v>10</v>
      </c>
      <c r="J17" s="390" t="s">
        <v>9</v>
      </c>
      <c r="K17" s="390" t="s">
        <v>8</v>
      </c>
      <c r="L17" s="391" t="s">
        <v>7</v>
      </c>
      <c r="M17" s="56" t="s">
        <v>6</v>
      </c>
      <c r="N17" s="55" t="s">
        <v>5</v>
      </c>
      <c r="O17" s="72"/>
      <c r="P17" s="72"/>
      <c r="Q17" s="65"/>
      <c r="T17" s="47"/>
      <c r="U17" s="384"/>
      <c r="V17" s="384"/>
      <c r="W17" s="35"/>
      <c r="X17" s="4"/>
      <c r="Y17" s="35"/>
      <c r="Z17" s="40"/>
      <c r="AA17" s="4"/>
      <c r="AB17" s="41"/>
      <c r="AC17" s="35"/>
      <c r="AD17" s="35"/>
    </row>
    <row r="18" spans="2:30" ht="36.75" customHeight="1" x14ac:dyDescent="0.2">
      <c r="B18" s="392" t="s">
        <v>152</v>
      </c>
      <c r="C18" s="176" t="s">
        <v>45</v>
      </c>
      <c r="D18" s="393" t="s">
        <v>27</v>
      </c>
      <c r="E18" s="352" t="s">
        <v>56</v>
      </c>
      <c r="F18" s="394" t="s">
        <v>67</v>
      </c>
      <c r="G18" s="393" t="s">
        <v>27</v>
      </c>
      <c r="H18" s="445">
        <v>30000000</v>
      </c>
      <c r="I18" s="395"/>
      <c r="J18" s="48"/>
      <c r="K18" s="396"/>
      <c r="L18" s="48"/>
      <c r="M18" s="397">
        <v>45292</v>
      </c>
      <c r="N18" s="397">
        <v>45657</v>
      </c>
      <c r="O18" s="398">
        <f>+F19/F18</f>
        <v>1</v>
      </c>
      <c r="P18" s="398">
        <f>+H19/H18</f>
        <v>0.30444443333333332</v>
      </c>
      <c r="Q18" s="447">
        <f>+O18*O18/P18</f>
        <v>3.2846716527252431</v>
      </c>
      <c r="T18" s="47"/>
      <c r="U18" s="384"/>
      <c r="V18" s="384"/>
      <c r="W18" s="35"/>
      <c r="X18" s="399"/>
      <c r="Y18" s="35"/>
      <c r="Z18" s="40"/>
      <c r="AA18" s="4"/>
      <c r="AB18" s="41"/>
      <c r="AC18" s="35"/>
      <c r="AD18" s="35"/>
    </row>
    <row r="19" spans="2:30" ht="32.25" customHeight="1" x14ac:dyDescent="0.2">
      <c r="B19" s="392"/>
      <c r="C19" s="176"/>
      <c r="D19" s="393" t="s">
        <v>2</v>
      </c>
      <c r="E19" s="353"/>
      <c r="F19" s="400" t="s">
        <v>67</v>
      </c>
      <c r="G19" s="393" t="s">
        <v>28</v>
      </c>
      <c r="H19" s="446">
        <v>9133333</v>
      </c>
      <c r="I19" s="395"/>
      <c r="J19" s="48"/>
      <c r="K19" s="396"/>
      <c r="L19" s="48"/>
      <c r="M19" s="401"/>
      <c r="N19" s="401"/>
      <c r="O19" s="398"/>
      <c r="P19" s="398"/>
      <c r="Q19" s="447"/>
      <c r="T19" s="47"/>
      <c r="U19" s="402"/>
      <c r="V19" s="402"/>
      <c r="W19" s="35"/>
      <c r="X19" s="399"/>
      <c r="Y19" s="35"/>
      <c r="Z19" s="40"/>
      <c r="AA19" s="4"/>
      <c r="AB19" s="41"/>
      <c r="AC19" s="35"/>
      <c r="AD19" s="35"/>
    </row>
    <row r="20" spans="2:30" ht="25.5" customHeight="1" x14ac:dyDescent="0.2">
      <c r="B20" s="392"/>
      <c r="C20" s="176" t="s">
        <v>46</v>
      </c>
      <c r="D20" s="393" t="s">
        <v>3</v>
      </c>
      <c r="E20" s="352" t="s">
        <v>57</v>
      </c>
      <c r="F20" s="394" t="s">
        <v>58</v>
      </c>
      <c r="G20" s="393" t="s">
        <v>3</v>
      </c>
      <c r="H20" s="445">
        <v>37066273</v>
      </c>
      <c r="I20" s="395"/>
      <c r="J20" s="48"/>
      <c r="K20" s="396"/>
      <c r="L20" s="48"/>
      <c r="M20" s="397">
        <v>45292</v>
      </c>
      <c r="N20" s="397">
        <v>45657</v>
      </c>
      <c r="O20" s="398">
        <f t="shared" ref="O20:O35" si="0">+F21/F20</f>
        <v>1</v>
      </c>
      <c r="P20" s="398">
        <f t="shared" ref="P20:P33" si="1">+H21/H20</f>
        <v>1.3565791467623411</v>
      </c>
      <c r="Q20" s="447">
        <f t="shared" ref="Q20" si="2">+O20*O20/P20</f>
        <v>0.73714829126382686</v>
      </c>
      <c r="T20" s="35"/>
      <c r="U20" s="35"/>
      <c r="V20" s="35"/>
      <c r="W20" s="35"/>
      <c r="X20" s="49"/>
      <c r="Y20" s="35"/>
      <c r="Z20" s="40"/>
      <c r="AA20" s="4"/>
      <c r="AB20" s="41"/>
      <c r="AC20" s="35"/>
      <c r="AD20" s="35"/>
    </row>
    <row r="21" spans="2:30" ht="21.75" customHeight="1" x14ac:dyDescent="0.2">
      <c r="B21" s="392"/>
      <c r="C21" s="176"/>
      <c r="D21" s="393" t="s">
        <v>2</v>
      </c>
      <c r="E21" s="354"/>
      <c r="F21" s="400" t="s">
        <v>58</v>
      </c>
      <c r="G21" s="393" t="s">
        <v>28</v>
      </c>
      <c r="H21" s="446">
        <v>50283333</v>
      </c>
      <c r="I21" s="403"/>
      <c r="J21" s="48"/>
      <c r="K21" s="396"/>
      <c r="L21" s="48"/>
      <c r="M21" s="401"/>
      <c r="N21" s="401"/>
      <c r="O21" s="398"/>
      <c r="P21" s="398"/>
      <c r="Q21" s="447"/>
      <c r="T21" s="35"/>
      <c r="U21" s="35"/>
      <c r="V21" s="35"/>
      <c r="W21" s="35"/>
      <c r="X21" s="49"/>
      <c r="Y21" s="35"/>
      <c r="Z21" s="40"/>
      <c r="AA21" s="4"/>
      <c r="AB21" s="41"/>
      <c r="AC21" s="35"/>
      <c r="AD21" s="35"/>
    </row>
    <row r="22" spans="2:30" ht="53.25" customHeight="1" x14ac:dyDescent="0.2">
      <c r="B22" s="392"/>
      <c r="C22" s="176" t="s">
        <v>47</v>
      </c>
      <c r="D22" s="393" t="s">
        <v>3</v>
      </c>
      <c r="E22" s="352" t="s">
        <v>69</v>
      </c>
      <c r="F22" s="394" t="s">
        <v>68</v>
      </c>
      <c r="G22" s="393" t="s">
        <v>27</v>
      </c>
      <c r="H22" s="445">
        <v>160000000</v>
      </c>
      <c r="I22" s="403"/>
      <c r="J22" s="48"/>
      <c r="K22" s="396"/>
      <c r="L22" s="48"/>
      <c r="M22" s="397">
        <v>45292</v>
      </c>
      <c r="N22" s="397">
        <v>45657</v>
      </c>
      <c r="O22" s="398">
        <f t="shared" ref="O22:O35" si="3">+F23/F22</f>
        <v>1</v>
      </c>
      <c r="P22" s="398">
        <f t="shared" ref="P22:P33" si="4">+H23/H22</f>
        <v>0.71064581250000003</v>
      </c>
      <c r="Q22" s="447">
        <f t="shared" ref="Q22" si="5">+O22*O22/P22</f>
        <v>1.407170748649138</v>
      </c>
      <c r="T22" s="35"/>
      <c r="U22" s="35"/>
      <c r="V22" s="35"/>
      <c r="W22" s="35"/>
      <c r="X22" s="49"/>
      <c r="Y22" s="35"/>
      <c r="Z22" s="40"/>
      <c r="AA22" s="4"/>
      <c r="AB22" s="41"/>
      <c r="AC22" s="35"/>
      <c r="AD22" s="35"/>
    </row>
    <row r="23" spans="2:30" ht="63" customHeight="1" x14ac:dyDescent="0.2">
      <c r="B23" s="392"/>
      <c r="C23" s="176"/>
      <c r="D23" s="393" t="s">
        <v>2</v>
      </c>
      <c r="E23" s="354"/>
      <c r="F23" s="400" t="s">
        <v>68</v>
      </c>
      <c r="G23" s="393" t="s">
        <v>28</v>
      </c>
      <c r="H23" s="446">
        <v>113703330</v>
      </c>
      <c r="I23" s="403"/>
      <c r="J23" s="48"/>
      <c r="K23" s="396"/>
      <c r="L23" s="48"/>
      <c r="M23" s="401"/>
      <c r="N23" s="401"/>
      <c r="O23" s="398"/>
      <c r="P23" s="398"/>
      <c r="Q23" s="447"/>
      <c r="T23" s="35"/>
      <c r="U23" s="35"/>
      <c r="V23" s="35"/>
      <c r="W23" s="35"/>
      <c r="X23" s="49"/>
      <c r="Y23" s="35"/>
      <c r="Z23" s="40"/>
      <c r="AA23" s="4"/>
      <c r="AB23" s="41"/>
      <c r="AC23" s="35"/>
      <c r="AD23" s="35"/>
    </row>
    <row r="24" spans="2:30" ht="36.75" customHeight="1" x14ac:dyDescent="0.2">
      <c r="B24" s="392"/>
      <c r="C24" s="176" t="s">
        <v>48</v>
      </c>
      <c r="D24" s="393" t="s">
        <v>3</v>
      </c>
      <c r="E24" s="352" t="s">
        <v>59</v>
      </c>
      <c r="F24" s="394" t="s">
        <v>60</v>
      </c>
      <c r="G24" s="393" t="s">
        <v>27</v>
      </c>
      <c r="H24" s="445">
        <v>569323281</v>
      </c>
      <c r="I24" s="403"/>
      <c r="J24" s="48"/>
      <c r="K24" s="396"/>
      <c r="L24" s="48"/>
      <c r="M24" s="397">
        <v>45292</v>
      </c>
      <c r="N24" s="397">
        <v>45657</v>
      </c>
      <c r="O24" s="398">
        <f t="shared" ref="O24:O35" si="6">+F25/F24</f>
        <v>0.7673994619088077</v>
      </c>
      <c r="P24" s="398">
        <f t="shared" ref="P24:P33" si="7">+H25/H24</f>
        <v>0.79876901608736428</v>
      </c>
      <c r="Q24" s="447">
        <f t="shared" ref="Q24" si="8">+O24*O24/P24</f>
        <v>0.73726186454072129</v>
      </c>
      <c r="T24" s="35"/>
      <c r="U24" s="35"/>
      <c r="V24" s="35"/>
      <c r="W24" s="35"/>
      <c r="X24" s="49"/>
      <c r="Y24" s="35"/>
      <c r="Z24" s="40"/>
      <c r="AA24" s="4"/>
      <c r="AB24" s="41"/>
      <c r="AC24" s="35"/>
      <c r="AD24" s="35"/>
    </row>
    <row r="25" spans="2:30" ht="27" customHeight="1" x14ac:dyDescent="0.2">
      <c r="B25" s="392"/>
      <c r="C25" s="176"/>
      <c r="D25" s="393" t="s">
        <v>2</v>
      </c>
      <c r="E25" s="354"/>
      <c r="F25" s="394" t="s">
        <v>78</v>
      </c>
      <c r="G25" s="393" t="s">
        <v>28</v>
      </c>
      <c r="H25" s="446">
        <v>454757797</v>
      </c>
      <c r="I25" s="403"/>
      <c r="J25" s="48"/>
      <c r="K25" s="396"/>
      <c r="L25" s="48"/>
      <c r="M25" s="401"/>
      <c r="N25" s="401"/>
      <c r="O25" s="398"/>
      <c r="P25" s="398"/>
      <c r="Q25" s="447"/>
      <c r="T25" s="35"/>
      <c r="U25" s="35"/>
      <c r="V25" s="35"/>
      <c r="W25" s="35"/>
      <c r="X25" s="49"/>
      <c r="Y25" s="35"/>
      <c r="Z25" s="40"/>
      <c r="AA25" s="4"/>
      <c r="AB25" s="41"/>
      <c r="AC25" s="35"/>
      <c r="AD25" s="35"/>
    </row>
    <row r="26" spans="2:30" ht="37.5" customHeight="1" x14ac:dyDescent="0.2">
      <c r="B26" s="392"/>
      <c r="C26" s="176" t="s">
        <v>49</v>
      </c>
      <c r="D26" s="393" t="s">
        <v>3</v>
      </c>
      <c r="E26" s="352" t="s">
        <v>61</v>
      </c>
      <c r="F26" s="394" t="s">
        <v>60</v>
      </c>
      <c r="G26" s="393" t="s">
        <v>3</v>
      </c>
      <c r="H26" s="445">
        <v>50000000</v>
      </c>
      <c r="I26" s="395"/>
      <c r="J26" s="48"/>
      <c r="K26" s="396"/>
      <c r="L26" s="48"/>
      <c r="M26" s="397">
        <v>45292</v>
      </c>
      <c r="N26" s="397">
        <v>45657</v>
      </c>
      <c r="O26" s="398">
        <f t="shared" ref="O26:O35" si="9">+F27/F26</f>
        <v>0.52458581138487681</v>
      </c>
      <c r="P26" s="398">
        <f t="shared" ref="P26:P33" si="10">+H27/H26</f>
        <v>0.5273333</v>
      </c>
      <c r="Q26" s="447">
        <f t="shared" ref="Q26" si="11">+O26*O26/P26</f>
        <v>0.52185263761330747</v>
      </c>
      <c r="T26" s="35"/>
      <c r="U26" s="35"/>
      <c r="V26" s="35"/>
      <c r="W26" s="35"/>
      <c r="X26" s="49"/>
      <c r="Y26" s="35"/>
      <c r="Z26" s="35"/>
      <c r="AA26" s="35"/>
      <c r="AB26" s="35"/>
      <c r="AC26" s="35"/>
      <c r="AD26" s="35"/>
    </row>
    <row r="27" spans="2:30" ht="36" customHeight="1" x14ac:dyDescent="0.2">
      <c r="B27" s="392"/>
      <c r="C27" s="176"/>
      <c r="D27" s="393" t="s">
        <v>2</v>
      </c>
      <c r="E27" s="354"/>
      <c r="F27" s="394" t="s">
        <v>79</v>
      </c>
      <c r="G27" s="393" t="s">
        <v>28</v>
      </c>
      <c r="H27" s="446">
        <v>26366665</v>
      </c>
      <c r="I27" s="403"/>
      <c r="J27" s="48"/>
      <c r="K27" s="396"/>
      <c r="L27" s="48"/>
      <c r="M27" s="401"/>
      <c r="N27" s="401"/>
      <c r="O27" s="398"/>
      <c r="P27" s="398"/>
      <c r="Q27" s="447"/>
      <c r="T27" s="35"/>
      <c r="U27" s="35"/>
      <c r="V27" s="35"/>
      <c r="W27" s="35"/>
      <c r="X27" s="35"/>
      <c r="Y27" s="35"/>
      <c r="Z27" s="35"/>
      <c r="AA27" s="35"/>
      <c r="AB27" s="41"/>
      <c r="AC27" s="35"/>
      <c r="AD27" s="35"/>
    </row>
    <row r="28" spans="2:30" ht="25.5" customHeight="1" x14ac:dyDescent="0.2">
      <c r="B28" s="392"/>
      <c r="C28" s="355" t="s">
        <v>50</v>
      </c>
      <c r="D28" s="393" t="s">
        <v>3</v>
      </c>
      <c r="E28" s="352" t="s">
        <v>62</v>
      </c>
      <c r="F28" s="394" t="s">
        <v>75</v>
      </c>
      <c r="G28" s="393" t="s">
        <v>3</v>
      </c>
      <c r="H28" s="445">
        <v>150000000</v>
      </c>
      <c r="I28" s="395"/>
      <c r="J28" s="48"/>
      <c r="K28" s="396"/>
      <c r="L28" s="48"/>
      <c r="M28" s="397">
        <v>45292</v>
      </c>
      <c r="N28" s="397">
        <v>45657</v>
      </c>
      <c r="O28" s="398">
        <f t="shared" ref="O28:O35" si="12">+F29/F28</f>
        <v>0.50961474482666846</v>
      </c>
      <c r="P28" s="398">
        <f t="shared" ref="P28:P33" si="13">+H29/H28</f>
        <v>0.30604442666666665</v>
      </c>
      <c r="Q28" s="447">
        <f t="shared" ref="Q28" si="14">+O28*O28/P28</f>
        <v>0.84859309798055826</v>
      </c>
      <c r="T28" s="35"/>
      <c r="U28" s="35"/>
      <c r="V28" s="35"/>
      <c r="W28" s="35"/>
      <c r="X28" s="35"/>
      <c r="Y28" s="35"/>
      <c r="Z28" s="35"/>
      <c r="AA28" s="35"/>
      <c r="AB28" s="35"/>
      <c r="AC28" s="35"/>
      <c r="AD28" s="35"/>
    </row>
    <row r="29" spans="2:30" ht="29.25" customHeight="1" x14ac:dyDescent="0.2">
      <c r="B29" s="392"/>
      <c r="C29" s="356"/>
      <c r="D29" s="393" t="s">
        <v>2</v>
      </c>
      <c r="E29" s="354"/>
      <c r="F29" s="394" t="s">
        <v>76</v>
      </c>
      <c r="G29" s="393" t="s">
        <v>28</v>
      </c>
      <c r="H29" s="446">
        <v>45906664</v>
      </c>
      <c r="I29" s="48"/>
      <c r="J29" s="48"/>
      <c r="K29" s="396"/>
      <c r="L29" s="48"/>
      <c r="M29" s="401"/>
      <c r="N29" s="401"/>
      <c r="O29" s="398"/>
      <c r="P29" s="398"/>
      <c r="Q29" s="447"/>
      <c r="T29" s="35"/>
      <c r="U29" s="35"/>
      <c r="V29" s="35"/>
      <c r="W29" s="35"/>
      <c r="X29" s="35"/>
      <c r="Y29" s="35"/>
      <c r="Z29" s="35"/>
      <c r="AA29" s="35"/>
      <c r="AB29" s="35"/>
      <c r="AC29" s="35"/>
      <c r="AD29" s="35"/>
    </row>
    <row r="30" spans="2:30" ht="33.75" customHeight="1" x14ac:dyDescent="0.2">
      <c r="B30" s="392"/>
      <c r="C30" s="355" t="s">
        <v>51</v>
      </c>
      <c r="D30" s="393" t="s">
        <v>3</v>
      </c>
      <c r="E30" s="352" t="s">
        <v>66</v>
      </c>
      <c r="F30" s="394" t="s">
        <v>65</v>
      </c>
      <c r="G30" s="393" t="s">
        <v>3</v>
      </c>
      <c r="H30" s="445">
        <v>30000000</v>
      </c>
      <c r="I30" s="48"/>
      <c r="J30" s="48"/>
      <c r="K30" s="396"/>
      <c r="L30" s="405"/>
      <c r="M30" s="397">
        <v>45292</v>
      </c>
      <c r="N30" s="397">
        <v>45657</v>
      </c>
      <c r="O30" s="398">
        <f t="shared" ref="O30:O35" si="15">+F31/F30</f>
        <v>1.35</v>
      </c>
      <c r="P30" s="398">
        <f t="shared" ref="P30:P33" si="16">+H31/H30</f>
        <v>0.30555553333333335</v>
      </c>
      <c r="Q30" s="447">
        <f t="shared" ref="Q30" si="17">+O30*O30/P30</f>
        <v>5.9645458883306102</v>
      </c>
    </row>
    <row r="31" spans="2:30" ht="41.25" customHeight="1" x14ac:dyDescent="0.2">
      <c r="B31" s="392"/>
      <c r="C31" s="356"/>
      <c r="D31" s="393" t="s">
        <v>2</v>
      </c>
      <c r="E31" s="354"/>
      <c r="F31" s="394" t="s">
        <v>77</v>
      </c>
      <c r="G31" s="393" t="s">
        <v>28</v>
      </c>
      <c r="H31" s="446">
        <v>9166666</v>
      </c>
      <c r="I31" s="48"/>
      <c r="J31" s="48"/>
      <c r="K31" s="396"/>
      <c r="L31" s="48"/>
      <c r="M31" s="401"/>
      <c r="N31" s="401"/>
      <c r="O31" s="398"/>
      <c r="P31" s="398"/>
      <c r="Q31" s="447"/>
    </row>
    <row r="32" spans="2:30" ht="29.25" customHeight="1" x14ac:dyDescent="0.2">
      <c r="B32" s="392"/>
      <c r="C32" s="176" t="s">
        <v>52</v>
      </c>
      <c r="D32" s="393" t="s">
        <v>3</v>
      </c>
      <c r="E32" s="352" t="s">
        <v>70</v>
      </c>
      <c r="F32" s="394" t="s">
        <v>63</v>
      </c>
      <c r="G32" s="393" t="s">
        <v>3</v>
      </c>
      <c r="H32" s="445">
        <v>30000000</v>
      </c>
      <c r="I32" s="48"/>
      <c r="J32" s="48"/>
      <c r="K32" s="396"/>
      <c r="L32" s="48"/>
      <c r="M32" s="397">
        <v>45292</v>
      </c>
      <c r="N32" s="397">
        <v>45657</v>
      </c>
      <c r="O32" s="398">
        <f t="shared" ref="O32:O35" si="18">+F33/F32</f>
        <v>0.86350903997962825</v>
      </c>
      <c r="P32" s="398">
        <f t="shared" ref="P32:P33" si="19">+H33/H32</f>
        <v>0</v>
      </c>
      <c r="Q32" s="447">
        <v>0</v>
      </c>
    </row>
    <row r="33" spans="2:53" ht="37.5" customHeight="1" x14ac:dyDescent="0.2">
      <c r="B33" s="392"/>
      <c r="C33" s="176"/>
      <c r="D33" s="393" t="s">
        <v>2</v>
      </c>
      <c r="E33" s="354"/>
      <c r="F33" s="406" t="s">
        <v>64</v>
      </c>
      <c r="G33" s="393" t="s">
        <v>28</v>
      </c>
      <c r="H33" s="446">
        <v>0</v>
      </c>
      <c r="I33" s="48"/>
      <c r="J33" s="48"/>
      <c r="K33" s="396"/>
      <c r="L33" s="48"/>
      <c r="M33" s="401"/>
      <c r="N33" s="401"/>
      <c r="O33" s="398"/>
      <c r="P33" s="398"/>
      <c r="Q33" s="447"/>
    </row>
    <row r="34" spans="2:53" ht="21.75" customHeight="1" x14ac:dyDescent="0.2">
      <c r="B34" s="392"/>
      <c r="C34" s="65" t="s">
        <v>4</v>
      </c>
      <c r="D34" s="56" t="s">
        <v>3</v>
      </c>
      <c r="E34" s="407"/>
      <c r="F34" s="408"/>
      <c r="G34" s="56" t="s">
        <v>3</v>
      </c>
      <c r="H34" s="409">
        <f>H18+H20+H22+H24+H26+H28+H30+H32</f>
        <v>1056389554</v>
      </c>
      <c r="I34" s="410"/>
      <c r="J34" s="48"/>
      <c r="K34" s="48"/>
      <c r="L34" s="48"/>
      <c r="M34" s="397"/>
      <c r="N34" s="397"/>
      <c r="O34" s="398"/>
      <c r="P34" s="404"/>
      <c r="Q34" s="106"/>
    </row>
    <row r="35" spans="2:53" ht="19.5" customHeight="1" x14ac:dyDescent="0.2">
      <c r="B35" s="392"/>
      <c r="C35" s="65"/>
      <c r="D35" s="56" t="s">
        <v>2</v>
      </c>
      <c r="E35" s="411"/>
      <c r="F35" s="408"/>
      <c r="G35" s="56" t="s">
        <v>28</v>
      </c>
      <c r="H35" s="412">
        <f>H19+H21+H23+H25+H27+H29+H31+H33</f>
        <v>709317788</v>
      </c>
      <c r="I35" s="48"/>
      <c r="J35" s="48"/>
      <c r="K35" s="413"/>
      <c r="L35" s="48"/>
      <c r="M35" s="401"/>
      <c r="N35" s="401"/>
      <c r="O35" s="398"/>
      <c r="P35" s="404"/>
      <c r="Q35" s="106"/>
      <c r="T35" s="35"/>
      <c r="U35" s="35"/>
      <c r="V35" s="35"/>
      <c r="W35" s="35"/>
      <c r="X35" s="35"/>
      <c r="Y35" s="35"/>
    </row>
    <row r="36" spans="2:53" s="35" customFormat="1" x14ac:dyDescent="0.2">
      <c r="D36" s="414"/>
      <c r="H36" s="415"/>
      <c r="I36" s="416"/>
      <c r="J36" s="417"/>
      <c r="K36" s="417"/>
      <c r="L36" s="417"/>
      <c r="M36" s="418"/>
      <c r="N36" s="418"/>
      <c r="O36" s="416"/>
      <c r="P36" s="419"/>
      <c r="Q36" s="420"/>
      <c r="R36" s="419"/>
    </row>
    <row r="37" spans="2:53" s="35" customFormat="1" ht="15" x14ac:dyDescent="0.2">
      <c r="B37" s="421" t="s">
        <v>29</v>
      </c>
      <c r="C37" s="421"/>
      <c r="D37" s="422" t="s">
        <v>54</v>
      </c>
      <c r="E37" s="423"/>
      <c r="F37" s="423"/>
      <c r="G37" s="423"/>
      <c r="H37" s="423"/>
      <c r="I37" s="423"/>
      <c r="J37" s="424" t="s">
        <v>30</v>
      </c>
      <c r="K37" s="422" t="s">
        <v>55</v>
      </c>
      <c r="L37" s="423"/>
      <c r="M37" s="425" t="s">
        <v>73</v>
      </c>
      <c r="N37" s="426"/>
      <c r="O37" s="426"/>
      <c r="P37" s="426"/>
      <c r="Q37" s="426"/>
      <c r="T37" s="33"/>
      <c r="U37" s="33"/>
      <c r="V37" s="33"/>
      <c r="W37" s="33"/>
      <c r="X37" s="33"/>
      <c r="Y37" s="33"/>
    </row>
    <row r="38" spans="2:53" ht="23.25" customHeight="1" x14ac:dyDescent="0.2">
      <c r="B38" s="379" t="s">
        <v>161</v>
      </c>
      <c r="C38" s="381"/>
      <c r="D38" s="379" t="s">
        <v>153</v>
      </c>
      <c r="E38" s="380"/>
      <c r="F38" s="380"/>
      <c r="G38" s="380"/>
      <c r="H38" s="380"/>
      <c r="I38" s="381"/>
      <c r="J38" s="72"/>
      <c r="K38" s="50" t="s">
        <v>3</v>
      </c>
      <c r="L38" s="427"/>
      <c r="M38" s="73" t="s">
        <v>72</v>
      </c>
      <c r="N38" s="74"/>
      <c r="O38" s="74"/>
      <c r="P38" s="74"/>
      <c r="Q38" s="74"/>
    </row>
    <row r="39" spans="2:53" ht="20.25" customHeight="1" x14ac:dyDescent="0.2">
      <c r="B39" s="428"/>
      <c r="C39" s="429"/>
      <c r="D39" s="428"/>
      <c r="E39" s="430"/>
      <c r="F39" s="430"/>
      <c r="G39" s="430"/>
      <c r="H39" s="430"/>
      <c r="I39" s="429"/>
      <c r="J39" s="72"/>
      <c r="K39" s="50" t="s">
        <v>2</v>
      </c>
      <c r="L39" s="431"/>
      <c r="M39" s="74"/>
      <c r="N39" s="74"/>
      <c r="O39" s="74"/>
      <c r="P39" s="74"/>
      <c r="Q39" s="74"/>
    </row>
    <row r="40" spans="2:53" ht="24.75" customHeight="1" x14ac:dyDescent="0.2">
      <c r="B40" s="428"/>
      <c r="C40" s="429"/>
      <c r="D40" s="428"/>
      <c r="E40" s="430"/>
      <c r="F40" s="430"/>
      <c r="G40" s="430"/>
      <c r="H40" s="430"/>
      <c r="I40" s="429"/>
      <c r="J40" s="65"/>
      <c r="K40" s="50" t="s">
        <v>3</v>
      </c>
      <c r="L40" s="432"/>
      <c r="M40" s="433"/>
      <c r="N40" s="434"/>
      <c r="O40" s="434"/>
      <c r="P40" s="434"/>
      <c r="Q40" s="435"/>
    </row>
    <row r="41" spans="2:53" ht="23.25" customHeight="1" x14ac:dyDescent="0.2">
      <c r="B41" s="428"/>
      <c r="C41" s="429"/>
      <c r="D41" s="428"/>
      <c r="E41" s="430"/>
      <c r="F41" s="430"/>
      <c r="G41" s="430"/>
      <c r="H41" s="430"/>
      <c r="I41" s="429"/>
      <c r="J41" s="65"/>
      <c r="K41" s="50" t="s">
        <v>2</v>
      </c>
      <c r="L41" s="431"/>
      <c r="M41" s="436"/>
      <c r="N41" s="437"/>
      <c r="O41" s="437"/>
      <c r="P41" s="437"/>
      <c r="Q41" s="438"/>
    </row>
    <row r="42" spans="2:53" ht="23.25" customHeight="1" x14ac:dyDescent="0.2">
      <c r="B42" s="428"/>
      <c r="C42" s="429"/>
      <c r="D42" s="428"/>
      <c r="E42" s="430"/>
      <c r="F42" s="430"/>
      <c r="G42" s="430"/>
      <c r="H42" s="430"/>
      <c r="I42" s="429"/>
      <c r="J42" s="65"/>
      <c r="K42" s="50" t="s">
        <v>3</v>
      </c>
      <c r="L42" s="431"/>
      <c r="M42" s="436"/>
      <c r="N42" s="437"/>
      <c r="O42" s="437"/>
      <c r="P42" s="437"/>
      <c r="Q42" s="438"/>
    </row>
    <row r="43" spans="2:53" ht="23.25" customHeight="1" x14ac:dyDescent="0.2">
      <c r="B43" s="386"/>
      <c r="C43" s="388"/>
      <c r="D43" s="386"/>
      <c r="E43" s="387"/>
      <c r="F43" s="387"/>
      <c r="G43" s="387"/>
      <c r="H43" s="387"/>
      <c r="I43" s="388"/>
      <c r="J43" s="65"/>
      <c r="K43" s="50" t="s">
        <v>2</v>
      </c>
      <c r="L43" s="431"/>
      <c r="M43" s="439"/>
      <c r="N43" s="440"/>
      <c r="O43" s="440"/>
      <c r="P43" s="440"/>
      <c r="Q43" s="441"/>
    </row>
    <row r="44" spans="2:53" ht="15" customHeight="1" x14ac:dyDescent="0.2">
      <c r="B44" s="66" t="s">
        <v>1</v>
      </c>
      <c r="C44" s="67"/>
      <c r="D44" s="67"/>
      <c r="E44" s="67"/>
      <c r="F44" s="67"/>
      <c r="G44" s="67"/>
      <c r="H44" s="67"/>
      <c r="I44" s="67"/>
      <c r="J44" s="67"/>
      <c r="K44" s="67"/>
      <c r="L44" s="68"/>
      <c r="M44" s="64" t="s">
        <v>0</v>
      </c>
      <c r="N44" s="64"/>
      <c r="O44" s="64"/>
      <c r="P44" s="64"/>
      <c r="Q44" s="64"/>
    </row>
    <row r="45" spans="2:53" ht="29.25" customHeight="1" x14ac:dyDescent="0.2">
      <c r="B45" s="69"/>
      <c r="C45" s="70"/>
      <c r="D45" s="70"/>
      <c r="E45" s="70"/>
      <c r="F45" s="70"/>
      <c r="G45" s="70"/>
      <c r="H45" s="70"/>
      <c r="I45" s="70"/>
      <c r="J45" s="70"/>
      <c r="K45" s="70"/>
      <c r="L45" s="71"/>
      <c r="M45" s="64"/>
      <c r="N45" s="64"/>
      <c r="O45" s="64"/>
      <c r="P45" s="64"/>
      <c r="Q45" s="64"/>
    </row>
    <row r="46" spans="2:53" x14ac:dyDescent="0.2">
      <c r="I46" s="35"/>
      <c r="J46" s="35"/>
      <c r="K46" s="35"/>
      <c r="L46" s="35"/>
      <c r="M46" s="442"/>
      <c r="N46" s="442"/>
      <c r="O46" s="35"/>
      <c r="P46" s="35"/>
      <c r="Q46" s="35"/>
      <c r="R46" s="35"/>
    </row>
    <row r="47" spans="2:53" hidden="1" x14ac:dyDescent="0.2">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row>
    <row r="48" spans="2:53" hidden="1" x14ac:dyDescent="0.2">
      <c r="G48" s="33">
        <v>1056389554</v>
      </c>
      <c r="J48" s="52"/>
      <c r="L48" s="60"/>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row>
    <row r="49" spans="6:53" hidden="1" x14ac:dyDescent="0.2">
      <c r="H49" s="443"/>
      <c r="I49" s="51"/>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row>
    <row r="50" spans="6:53" hidden="1" x14ac:dyDescent="0.2">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row>
    <row r="51" spans="6:53" hidden="1" x14ac:dyDescent="0.2">
      <c r="H51" s="443"/>
      <c r="I51" s="52"/>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row>
    <row r="52" spans="6:53" hidden="1" x14ac:dyDescent="0.2">
      <c r="F52" s="444">
        <f>F25+16618</f>
        <v>16661.355</v>
      </c>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5"/>
    </row>
    <row r="53" spans="6:53" hidden="1" x14ac:dyDescent="0.2">
      <c r="H53" s="443"/>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row>
    <row r="54" spans="6:53" hidden="1" x14ac:dyDescent="0.2">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5"/>
      <c r="AZ54" s="315"/>
      <c r="BA54" s="315"/>
    </row>
    <row r="55" spans="6:53" hidden="1" x14ac:dyDescent="0.2">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row>
    <row r="56" spans="6:53" hidden="1" x14ac:dyDescent="0.2">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5"/>
      <c r="AY56" s="315"/>
      <c r="AZ56" s="315"/>
      <c r="BA56" s="315"/>
    </row>
    <row r="57" spans="6:53" hidden="1" x14ac:dyDescent="0.2">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315"/>
      <c r="AZ57" s="315"/>
      <c r="BA57" s="315"/>
    </row>
    <row r="58" spans="6:53" hidden="1" x14ac:dyDescent="0.2">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5"/>
      <c r="AY58" s="315"/>
      <c r="AZ58" s="315"/>
      <c r="BA58" s="315"/>
    </row>
    <row r="59" spans="6:53" hidden="1" x14ac:dyDescent="0.2">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15"/>
      <c r="BA59" s="315"/>
    </row>
    <row r="60" spans="6:53" hidden="1" x14ac:dyDescent="0.2">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row>
    <row r="61" spans="6:53" hidden="1" x14ac:dyDescent="0.2">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row>
    <row r="62" spans="6:53" hidden="1" x14ac:dyDescent="0.2">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row>
    <row r="63" spans="6:53" hidden="1" x14ac:dyDescent="0.2">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row>
    <row r="64" spans="6:53" hidden="1" x14ac:dyDescent="0.2">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c r="BA64" s="315"/>
    </row>
    <row r="65" spans="18:53" hidden="1" x14ac:dyDescent="0.2">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5"/>
      <c r="AY65" s="315"/>
      <c r="AZ65" s="315"/>
      <c r="BA65" s="315"/>
    </row>
    <row r="66" spans="18:53" hidden="1" x14ac:dyDescent="0.2">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5"/>
      <c r="AY66" s="315"/>
      <c r="AZ66" s="315"/>
      <c r="BA66" s="315"/>
    </row>
    <row r="67" spans="18:53" x14ac:dyDescent="0.2">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row>
    <row r="68" spans="18:53" x14ac:dyDescent="0.2">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row>
    <row r="69" spans="18:53" x14ac:dyDescent="0.2">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row>
    <row r="70" spans="18:53" x14ac:dyDescent="0.2">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row>
    <row r="71" spans="18:53" x14ac:dyDescent="0.2">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row>
    <row r="72" spans="18:53" x14ac:dyDescent="0.2">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row>
    <row r="73" spans="18:53" x14ac:dyDescent="0.2">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row>
    <row r="74" spans="18:53" x14ac:dyDescent="0.2">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row>
    <row r="75" spans="18:53" x14ac:dyDescent="0.2">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row>
    <row r="76" spans="18:53" x14ac:dyDescent="0.2">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row>
    <row r="77" spans="18:53" x14ac:dyDescent="0.2">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row>
    <row r="78" spans="18:53" x14ac:dyDescent="0.2">
      <c r="R78" s="315"/>
      <c r="S78" s="315"/>
      <c r="T78" s="315"/>
      <c r="U78" s="315"/>
      <c r="V78" s="315"/>
      <c r="W78" s="315"/>
      <c r="X78" s="315"/>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row>
    <row r="79" spans="18:53" x14ac:dyDescent="0.2">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5"/>
      <c r="AY79" s="315"/>
      <c r="AZ79" s="315"/>
      <c r="BA79" s="315"/>
    </row>
    <row r="80" spans="18:53" x14ac:dyDescent="0.2">
      <c r="S80" s="35"/>
      <c r="T80" s="35"/>
      <c r="U80" s="35"/>
      <c r="V80" s="35"/>
      <c r="W80" s="35"/>
      <c r="X80" s="35"/>
      <c r="Y80" s="35"/>
      <c r="Z80" s="35"/>
      <c r="AA80" s="35"/>
      <c r="AB80" s="35"/>
      <c r="AC80" s="35"/>
      <c r="AD80" s="35"/>
      <c r="AE80" s="35"/>
      <c r="AF80" s="35"/>
      <c r="AG80" s="35"/>
      <c r="AH80" s="35"/>
      <c r="AI80" s="35"/>
      <c r="AJ80" s="35"/>
      <c r="AK80" s="35"/>
      <c r="AL80" s="35"/>
      <c r="AM80" s="35"/>
      <c r="AN80" s="35"/>
    </row>
  </sheetData>
  <mergeCells count="128">
    <mergeCell ref="O34:O35"/>
    <mergeCell ref="P34:P35"/>
    <mergeCell ref="Q34:Q35"/>
    <mergeCell ref="M34:M35"/>
    <mergeCell ref="N34:N35"/>
    <mergeCell ref="E32:E33"/>
    <mergeCell ref="O32:O33"/>
    <mergeCell ref="P32:P33"/>
    <mergeCell ref="Q32:Q33"/>
    <mergeCell ref="M32:M33"/>
    <mergeCell ref="C22:C23"/>
    <mergeCell ref="C24:C25"/>
    <mergeCell ref="M22:M23"/>
    <mergeCell ref="N22:N23"/>
    <mergeCell ref="M24:M25"/>
    <mergeCell ref="N24:N25"/>
    <mergeCell ref="N28:N29"/>
    <mergeCell ref="M30:M31"/>
    <mergeCell ref="N30:N31"/>
    <mergeCell ref="C34:C35"/>
    <mergeCell ref="E34:E35"/>
    <mergeCell ref="C28:C29"/>
    <mergeCell ref="E28:E29"/>
    <mergeCell ref="E22:E23"/>
    <mergeCell ref="M44:Q45"/>
    <mergeCell ref="B44:L45"/>
    <mergeCell ref="M37:Q37"/>
    <mergeCell ref="M38:Q39"/>
    <mergeCell ref="B37:C37"/>
    <mergeCell ref="J38:J39"/>
    <mergeCell ref="J40:J41"/>
    <mergeCell ref="J42:J43"/>
    <mergeCell ref="K37:L37"/>
    <mergeCell ref="D37:I37"/>
    <mergeCell ref="D38:I43"/>
    <mergeCell ref="B38:C43"/>
    <mergeCell ref="M40:Q43"/>
    <mergeCell ref="Q30:Q31"/>
    <mergeCell ref="N32:N33"/>
    <mergeCell ref="O28:O29"/>
    <mergeCell ref="P28:P29"/>
    <mergeCell ref="C30:C31"/>
    <mergeCell ref="E30:E31"/>
    <mergeCell ref="Q28:Q29"/>
    <mergeCell ref="C32:C33"/>
    <mergeCell ref="U18:V18"/>
    <mergeCell ref="C20:C21"/>
    <mergeCell ref="E20:E21"/>
    <mergeCell ref="C26:C27"/>
    <mergeCell ref="E26:E27"/>
    <mergeCell ref="O26:O27"/>
    <mergeCell ref="P26:P27"/>
    <mergeCell ref="Q26:Q27"/>
    <mergeCell ref="C18:C19"/>
    <mergeCell ref="E18:E19"/>
    <mergeCell ref="O18:O19"/>
    <mergeCell ref="P18:P19"/>
    <mergeCell ref="Q18:Q19"/>
    <mergeCell ref="M18:M19"/>
    <mergeCell ref="N18:N19"/>
    <mergeCell ref="M20:M21"/>
    <mergeCell ref="O24:O25"/>
    <mergeCell ref="P24:P25"/>
    <mergeCell ref="Q24:Q25"/>
    <mergeCell ref="Q22:Q23"/>
    <mergeCell ref="O30:O31"/>
    <mergeCell ref="P30:P31"/>
    <mergeCell ref="U15:V15"/>
    <mergeCell ref="O16:O17"/>
    <mergeCell ref="P16:P17"/>
    <mergeCell ref="Q16:Q17"/>
    <mergeCell ref="U16:V16"/>
    <mergeCell ref="U17:V17"/>
    <mergeCell ref="C15:C17"/>
    <mergeCell ref="D15:D17"/>
    <mergeCell ref="E15:E17"/>
    <mergeCell ref="F15:F17"/>
    <mergeCell ref="H15:H17"/>
    <mergeCell ref="G15:G17"/>
    <mergeCell ref="I15:L16"/>
    <mergeCell ref="T9:X9"/>
    <mergeCell ref="D10:I10"/>
    <mergeCell ref="N10:P10"/>
    <mergeCell ref="D11:I11"/>
    <mergeCell ref="N11:P11"/>
    <mergeCell ref="U11:W11"/>
    <mergeCell ref="C6:Q6"/>
    <mergeCell ref="D8:Q8"/>
    <mergeCell ref="D9:I9"/>
    <mergeCell ref="J9:L14"/>
    <mergeCell ref="M9:Q9"/>
    <mergeCell ref="D12:I12"/>
    <mergeCell ref="N12:P12"/>
    <mergeCell ref="B9:C9"/>
    <mergeCell ref="B10:C10"/>
    <mergeCell ref="B11:C11"/>
    <mergeCell ref="D7:Q7"/>
    <mergeCell ref="U12:W12"/>
    <mergeCell ref="D13:I13"/>
    <mergeCell ref="N13:P13"/>
    <mergeCell ref="U13:W13"/>
    <mergeCell ref="N14:P14"/>
    <mergeCell ref="U14:V14"/>
    <mergeCell ref="B12:C12"/>
    <mergeCell ref="D2:K3"/>
    <mergeCell ref="L2:O2"/>
    <mergeCell ref="P2:Q5"/>
    <mergeCell ref="L3:O3"/>
    <mergeCell ref="D4:K5"/>
    <mergeCell ref="L4:O4"/>
    <mergeCell ref="L5:O5"/>
    <mergeCell ref="B2:C5"/>
    <mergeCell ref="O20:O21"/>
    <mergeCell ref="P20:P21"/>
    <mergeCell ref="Q20:Q21"/>
    <mergeCell ref="B13:C13"/>
    <mergeCell ref="D14:I14"/>
    <mergeCell ref="M15:N16"/>
    <mergeCell ref="O15:Q15"/>
    <mergeCell ref="B15:B17"/>
    <mergeCell ref="N20:N21"/>
    <mergeCell ref="B18:B35"/>
    <mergeCell ref="E24:E25"/>
    <mergeCell ref="O22:O23"/>
    <mergeCell ref="P22:P23"/>
    <mergeCell ref="M26:M27"/>
    <mergeCell ref="N26:N27"/>
    <mergeCell ref="M28:M29"/>
  </mergeCells>
  <pageMargins left="0.62992125984251968" right="0.19685039370078741" top="0.23622047244094491" bottom="0.19685039370078741" header="0.15748031496062992" footer="0"/>
  <pageSetup scale="35"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RENTAS INVERSION 2024</vt:lpstr>
      <vt:lpstr> TESORERIA PLAN DE INVERSION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equipo 60</cp:lastModifiedBy>
  <cp:lastPrinted>2025-01-24T14:42:21Z</cp:lastPrinted>
  <dcterms:created xsi:type="dcterms:W3CDTF">2017-08-24T15:03:39Z</dcterms:created>
  <dcterms:modified xsi:type="dcterms:W3CDTF">2025-01-30T17:25:34Z</dcterms:modified>
</cp:coreProperties>
</file>