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60\Desktop\Instrumentos a diciembre 2024\Planes de acción para Contraloría Municipal\"/>
    </mc:Choice>
  </mc:AlternateContent>
  <bookViews>
    <workbookView xWindow="0" yWindow="0" windowWidth="21600" windowHeight="9030"/>
  </bookViews>
  <sheets>
    <sheet name="2024730010036" sheetId="17" r:id="rId1"/>
    <sheet name="2024730010037" sheetId="18" r:id="rId2"/>
    <sheet name="2024730010038" sheetId="19" r:id="rId3"/>
    <sheet name="2024730010039" sheetId="20" r:id="rId4"/>
    <sheet name="2024730010104" sheetId="21" r:id="rId5"/>
    <sheet name="2020730010083 " sheetId="22" r:id="rId6"/>
    <sheet name="Hoja6" sheetId="6"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21" l="1"/>
  <c r="Q18" i="21"/>
  <c r="Q18" i="20"/>
  <c r="P18" i="18"/>
  <c r="O18" i="18"/>
  <c r="Q20" i="17"/>
  <c r="Q18" i="17"/>
  <c r="H37" i="22"/>
  <c r="H36" i="22"/>
  <c r="F36" i="22"/>
  <c r="Q34" i="22"/>
  <c r="P34" i="22"/>
  <c r="O34" i="22"/>
  <c r="P32" i="22"/>
  <c r="Q32" i="22" s="1"/>
  <c r="O32" i="22"/>
  <c r="F31" i="22"/>
  <c r="O30" i="22"/>
  <c r="F29" i="22"/>
  <c r="O28" i="22" s="1"/>
  <c r="O26" i="22"/>
  <c r="O24" i="22"/>
  <c r="F23" i="22"/>
  <c r="O22" i="22" s="1"/>
  <c r="X22" i="22"/>
  <c r="O20" i="22"/>
  <c r="F19" i="22"/>
  <c r="O18" i="22" s="1"/>
  <c r="X16" i="22"/>
  <c r="H23" i="21"/>
  <c r="H22" i="21"/>
  <c r="O20" i="21"/>
  <c r="P18" i="21"/>
  <c r="O18" i="21"/>
  <c r="H29" i="20"/>
  <c r="H28" i="20"/>
  <c r="P26" i="20"/>
  <c r="Q26" i="20" s="1"/>
  <c r="O26" i="20"/>
  <c r="P24" i="20"/>
  <c r="O24" i="20"/>
  <c r="Q24" i="20" s="1"/>
  <c r="P22" i="20"/>
  <c r="O22" i="20"/>
  <c r="Q22" i="20" s="1"/>
  <c r="Q20" i="20"/>
  <c r="P20" i="20"/>
  <c r="O20" i="20"/>
  <c r="P18" i="20"/>
  <c r="O18" i="20"/>
  <c r="H25" i="19"/>
  <c r="H24" i="19"/>
  <c r="O22" i="19"/>
  <c r="Q20" i="19"/>
  <c r="P20" i="19"/>
  <c r="O20" i="19"/>
  <c r="P18" i="19"/>
  <c r="O18" i="19"/>
  <c r="Q18" i="19" s="1"/>
  <c r="H31" i="18"/>
  <c r="H30" i="18"/>
  <c r="P28" i="18"/>
  <c r="O28" i="18"/>
  <c r="P26" i="18"/>
  <c r="O26" i="18"/>
  <c r="P24" i="18"/>
  <c r="O24" i="18"/>
  <c r="P22" i="18"/>
  <c r="O22" i="18"/>
  <c r="P20" i="18"/>
  <c r="O20" i="18"/>
  <c r="Q18" i="18"/>
  <c r="H23" i="17"/>
  <c r="H22" i="17"/>
  <c r="P20" i="17"/>
  <c r="O20" i="17"/>
  <c r="P18" i="17"/>
  <c r="O18" i="17"/>
  <c r="F37" i="22" l="1"/>
  <c r="C7" i="6" l="1"/>
  <c r="C6" i="6"/>
  <c r="D6" i="6" l="1"/>
  <c r="C3" i="6"/>
  <c r="C2" i="6"/>
  <c r="D2" i="6" l="1"/>
  <c r="C5" i="6" l="1"/>
  <c r="C4" i="6" l="1"/>
  <c r="D4" i="6" l="1"/>
  <c r="C8" i="6" l="1"/>
  <c r="C10" i="6" s="1"/>
  <c r="C9" i="6"/>
  <c r="C11" i="6" s="1"/>
  <c r="D10" i="6" l="1"/>
  <c r="D8" i="6"/>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5.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6.xml><?xml version="1.0" encoding="utf-8"?>
<comments xmlns="http://schemas.openxmlformats.org/spreadsheetml/2006/main">
  <authors>
    <author/>
  </authors>
  <commentList>
    <comment ref="B15" authorId="0" shapeId="0">
      <text>
        <r>
          <rPr>
            <sz val="11"/>
            <color rgb="FF000000"/>
            <rFont val="Calibri"/>
            <family val="2"/>
            <charset val="1"/>
          </rPr>
          <t xml:space="preserve">equipo 60:
</t>
        </r>
        <r>
          <rPr>
            <sz val="10"/>
            <color rgb="FF000000"/>
            <rFont val="Tahoma"/>
            <family val="2"/>
            <charset val="1"/>
          </rPr>
          <t>Describa primero el código MGA y luego la meta personalizada en el PD</t>
        </r>
      </text>
    </comment>
    <comment ref="C15" authorId="0" shapeId="0">
      <text>
        <r>
          <rPr>
            <sz val="11"/>
            <color rgb="FF000000"/>
            <rFont val="Calibri"/>
            <family val="2"/>
            <charset val="1"/>
          </rPr>
          <t xml:space="preserve">equipo 60:
</t>
        </r>
        <r>
          <rPr>
            <sz val="10"/>
            <color rgb="FF000000"/>
            <rFont val="Tahoma"/>
            <family val="2"/>
            <charset val="1"/>
          </rPr>
          <t>Se deben relacionar las actividades para el cumplimiento de la meta de acuerdol al proyecto de inversión</t>
        </r>
      </text>
    </comment>
    <comment ref="E15" authorId="0" shapeId="0">
      <text>
        <r>
          <rPr>
            <sz val="11"/>
            <color rgb="FF000000"/>
            <rFont val="Calibri"/>
            <family val="2"/>
            <charset val="1"/>
          </rPr>
          <t xml:space="preserve">equipo 60:
</t>
        </r>
        <r>
          <rPr>
            <sz val="10"/>
            <color rgb="FF000000"/>
            <rFont val="Tahoma"/>
            <family val="2"/>
            <charset val="1"/>
          </rPr>
          <t xml:space="preserve">Describa el parámetro o unidad de medida relacionada con la actividad, ejemplo: porcentaje, número, kilo, grados, hectáreas, etc.
</t>
        </r>
      </text>
    </comment>
    <comment ref="F15" authorId="0" shapeId="0">
      <text>
        <r>
          <rPr>
            <sz val="11"/>
            <color rgb="FF000000"/>
            <rFont val="Calibri"/>
            <family val="2"/>
            <charset val="1"/>
          </rPr>
          <t xml:space="preserve">equipo 60:
</t>
        </r>
        <r>
          <rPr>
            <sz val="10"/>
            <color rgb="FF000000"/>
            <rFont val="Tahoma"/>
            <family val="2"/>
            <charset val="1"/>
          </rPr>
          <t>Describa el valor programado y ejecutado a nivel físico por cada una de las actividades</t>
        </r>
      </text>
    </comment>
    <comment ref="H15" authorId="0" shapeId="0">
      <text>
        <r>
          <rPr>
            <sz val="11"/>
            <color rgb="FF000000"/>
            <rFont val="Calibri"/>
            <family val="2"/>
            <charset val="1"/>
          </rPr>
          <t xml:space="preserve">equipo 60:
</t>
        </r>
        <r>
          <rPr>
            <sz val="10"/>
            <color rgb="FF000000"/>
            <rFont val="Tahoma"/>
            <family val="2"/>
            <charset val="1"/>
          </rPr>
          <t>Describa el valor programado en el presupuesto y ejecutado anivel de las obligaciones generadas (OP)</t>
        </r>
      </text>
    </comment>
  </commentList>
</comments>
</file>

<file path=xl/sharedStrings.xml><?xml version="1.0" encoding="utf-8"?>
<sst xmlns="http://schemas.openxmlformats.org/spreadsheetml/2006/main" count="619" uniqueCount="161">
  <si>
    <t xml:space="preserve">RELACION DE CONTRATOS Y CONVENIOS </t>
  </si>
  <si>
    <t>No</t>
  </si>
  <si>
    <t>OBJETO</t>
  </si>
  <si>
    <t>VALOR</t>
  </si>
  <si>
    <t xml:space="preserve">PROGRAMA:  </t>
  </si>
  <si>
    <t xml:space="preserve">NOMBRE  DEL PROYECTO POAI: </t>
  </si>
  <si>
    <t>UNIDAD DE MEDIDA</t>
  </si>
  <si>
    <t>PROGRAMACION (dd/mm/aa)</t>
  </si>
  <si>
    <t>INDICADORES DE GESTION</t>
  </si>
  <si>
    <t>INDICE FISICO</t>
  </si>
  <si>
    <t>INDICE INVERSION</t>
  </si>
  <si>
    <t>EFICIENCIA</t>
  </si>
  <si>
    <t>MPIO</t>
  </si>
  <si>
    <t>SGP</t>
  </si>
  <si>
    <t>REGALIAS</t>
  </si>
  <si>
    <t>OTROS</t>
  </si>
  <si>
    <t xml:space="preserve">INICIO </t>
  </si>
  <si>
    <t>TERMINACION</t>
  </si>
  <si>
    <t>P</t>
  </si>
  <si>
    <t>E</t>
  </si>
  <si>
    <t>METAS DE RESULTADO</t>
  </si>
  <si>
    <t>METAS DE PRODUCTO</t>
  </si>
  <si>
    <t xml:space="preserve">OBSERVACIONES: </t>
  </si>
  <si>
    <t xml:space="preserve">PROGRAMA: </t>
  </si>
  <si>
    <t>FIRMA</t>
  </si>
  <si>
    <t>TOTALES</t>
  </si>
  <si>
    <t>SETP</t>
  </si>
  <si>
    <t>FORTALECIMIENTO</t>
  </si>
  <si>
    <t>MOV SOSTENIBLE</t>
  </si>
  <si>
    <t>MODERNIZACION</t>
  </si>
  <si>
    <t>ACTIVIDADES</t>
  </si>
  <si>
    <t>% ejecución financiera</t>
  </si>
  <si>
    <t>CANTIDAD</t>
  </si>
  <si>
    <t xml:space="preserve">SECRETARÍA / ENTIDAD:                                                           </t>
  </si>
  <si>
    <t>SECRETARIA DE MOVILIDAD</t>
  </si>
  <si>
    <t xml:space="preserve">GRUPO: </t>
  </si>
  <si>
    <t xml:space="preserve">FECHA DE PROGRAMACION: </t>
  </si>
  <si>
    <t>01 DE ENERO DEL 2024</t>
  </si>
  <si>
    <t>FECHA DE  SEGUIMIENTO:   31 DE DICIEMBRE DE 2024</t>
  </si>
  <si>
    <t xml:space="preserve">LINEA ESTRATEGICA: </t>
  </si>
  <si>
    <t>GOBERNABILIDAD PARA TODOS</t>
  </si>
  <si>
    <t xml:space="preserve">SECTOR: </t>
  </si>
  <si>
    <t>GOBIERNO TERRITORIAL</t>
  </si>
  <si>
    <t>Revisión del cumplimiento del plan local de seguridad vial y plan maestro de movilidad y espacio público en la ciudad de Ibagué</t>
  </si>
  <si>
    <t>CODIGO BPPIM:</t>
  </si>
  <si>
    <t xml:space="preserve"> 2024730010036</t>
  </si>
  <si>
    <t>CODIGO PRESUPUESTAL:                                                       RUBROS:</t>
  </si>
  <si>
    <t>COSTO TOTAL
(PESOS)</t>
  </si>
  <si>
    <t xml:space="preserve">FUENTES DE FINANCIACION                           </t>
  </si>
  <si>
    <t xml:space="preserve">P </t>
  </si>
  <si>
    <t>Número</t>
  </si>
  <si>
    <t>O</t>
  </si>
  <si>
    <t>TOTAL  PLAN  DE  ACCIÓN</t>
  </si>
  <si>
    <t>INDICADORES DE RESULTADO</t>
  </si>
  <si>
    <t>Unidad de Medida</t>
  </si>
  <si>
    <t xml:space="preserve">Medición </t>
  </si>
  <si>
    <t>SECRETARIO DESPACHO / GERENTE</t>
  </si>
  <si>
    <t>%</t>
  </si>
  <si>
    <t>NOMBRE:  Ricardo Fabian Rodríguez / Secretario de Movilidad</t>
  </si>
  <si>
    <t xml:space="preserve">META DE RESULTADO  No. </t>
  </si>
  <si>
    <t xml:space="preserve">FIRMA: </t>
  </si>
  <si>
    <t>NOMBRE  DEL PROYECTO POAI:</t>
  </si>
  <si>
    <t xml:space="preserve"> Implementación de un conjunto de acciones de mejoramiento en la infraestructura vial con el fin de optimizar la movilidad en la ciudad de Ibagué</t>
  </si>
  <si>
    <t xml:space="preserve">CODIGO BPPIM: </t>
  </si>
  <si>
    <t>2024730010037</t>
  </si>
  <si>
    <t>Nùmero</t>
  </si>
  <si>
    <t>Adjunto relaciòn en el anexo 4</t>
  </si>
  <si>
    <t>Implementación de estrategias de seguimiento y fortalecimiento con el fin de mejorar la movilidad y la seguridad vial en el municipio de Ibagué</t>
  </si>
  <si>
    <t>2024730010038</t>
  </si>
  <si>
    <t>FECHA DE  SEGUIMIENTO:  31 DE DICIEMBRE DE 2024</t>
  </si>
  <si>
    <t xml:space="preserve">TERRITORIO PARA TODOS </t>
  </si>
  <si>
    <t>TRANSPORTE</t>
  </si>
  <si>
    <t>Adjunto relaciòn en el anexo 2</t>
  </si>
  <si>
    <t xml:space="preserve"> Implementación de estrategias formativas que fomenten una cultura de respeto y seguridad en las vías en la ciudad de Ibagué</t>
  </si>
  <si>
    <t xml:space="preserve">Nùmero </t>
  </si>
  <si>
    <t>v</t>
  </si>
  <si>
    <t>01 de enero del 2024</t>
  </si>
  <si>
    <t>TERRITORIO PARA TODOS</t>
  </si>
  <si>
    <t xml:space="preserve">Objetivos: </t>
  </si>
  <si>
    <t xml:space="preserve"> Prestación del servcio público de pasajeros</t>
  </si>
  <si>
    <t xml:space="preserve">NOMBRE  DEL PROYECTO POAI:  </t>
  </si>
  <si>
    <t>SISTEMA ESTRATÉGICO DE TRANSPORTE PUBLICO</t>
  </si>
  <si>
    <t xml:space="preserve">2020730010083 </t>
  </si>
  <si>
    <t xml:space="preserve">CODIGO PRESUPUESTAL:   2.10.3.3.05.09.099                                                   RUBROS: 2.10.3.3.05.09.054  </t>
  </si>
  <si>
    <t>PRESENTACION DE PROYECTO A LA UMUS Y CONCEPTO ELEGIBILIDAD POR PARTE  DEL MISMO PARA LA CONTRATACION  DEL MEJORAMIENTO Y REHABILITACIÓN DE LA MALLA VIAL DE LA CARRERA QUINTA DESDE LA CALLE 10 HASTA LA CALLE 58  PARA LA OPTIMIZACIÓN DE LA INFRAESTRUCTURA VIAL DEL SISTEMA ESTRATÉGICO DE TRANSPORTE - SETP DE IBAGUÉ S.A,S. LA CUÁL INCLUYE OBRAS COMPLEMENTARIAS, DIAGNÓSTICO Y ESTUDIOS Y DISEÑOS</t>
  </si>
  <si>
    <t>UND</t>
  </si>
  <si>
    <t>PRESENTACION DE PROYECTO A LA UMUS Y CONCEPTO ELEGIBILIDAD POR PARTE  DEL MISMO PARA ADQUISICION PREDIAL PARA PATIO TALLERES EN EL MARCO DEL SISTEMA ESTRATÉGICO DE TRANSPORTE PÚBLICO DE IBAGUÉ SAS</t>
  </si>
  <si>
    <t>PRESENTACION DE PROYECTO A LA UMUS Y CONCEPTO ELEGIBILIDAD POR PARTE  DEL MISMO PARA SUMINISTRO, OBRA E INSTALACIÓN PARA LA PUESTA EN FUNCIONAMIENTO DE FASE I DE RED SEMAFORICA DEL MUNICIPIO DE IBAGUÉ, INCLUYE OBRAS CIVILES DE SUBTERRANIZACIÓN.</t>
  </si>
  <si>
    <t>GESTIONAR EL DESARROLLO DE CAMPAÑAS DE SENSIBILIZACION PARA FOMENTAR LA CULTURA CIUDADANA EN EL MARCO DE LA IMPLEMENTACION DEL SISTEMA ESTRATEGICO DE TRANSPORTE PUBLICO</t>
  </si>
  <si>
    <t>PRESENTACION DE PROYECTO A LA UMUS Y CONCEPTO ELEGIBILIDAD POR PARTE  DEL MISMO PARA REALIZACION DE ESTUDIOS Y DISEÑOS</t>
  </si>
  <si>
    <t>PRESENTACION DE PROYECTO A LA UMUS Y CONCEPTO ELEGIBILIDAD POR PARTE  DEL MISMO PARA CONTRATAR EL SUMINISTRO E INSTALACIÓN DE PARADEROS TIPO III (SEÑAL VERTICAL TIPO BANDERÍN) DEL SISTEMA ESTRATÉGICO DE TRANSPORTE PUBLICO DE IBAGUÉ EN CORREDORES PRINCIPALES DE LA CIUDAD DE IBAGUÉ ETAPA I, INCLUIDAS OBRAS DE MEJORAMIENTO DE ANDENES</t>
  </si>
  <si>
    <t xml:space="preserve">INTERVENTORIA OBRAS Y GERENCIA - IMPULSO AL PROYECTO DE IMPLEMENTACION DEL SETP  A TRAVES DELA CONTRATACION DE PERSONAL  NECESARIO PARA REALIZAR SEGUIMIENTO A LA EJECUCION DEL PROYECTO </t>
  </si>
  <si>
    <t>TRANSFERENCIA DE RECURSOS MUNICIPIO CONPES 4017</t>
  </si>
  <si>
    <t>FUNCIONAMIENTO SISTEMA ESTRATÉGICO TRANSMUSICAL</t>
  </si>
  <si>
    <t>Número de pasajeros transportados por día</t>
  </si>
  <si>
    <t xml:space="preserve">NOMBRE: AQUILEO MEDINA ARTEAGA </t>
  </si>
  <si>
    <t>Adquisición de recursos, elementos y herramientas para potenciar la eficiencia operativa en los servicios ofertados de movilidad en la ciudad de Ibagué</t>
  </si>
  <si>
    <t>GRUPO: DIRECCIÒN OPERATIVA</t>
  </si>
  <si>
    <t>Seguridad de Transporte - 2409</t>
  </si>
  <si>
    <t>1.1.1 Evaluar el cumplimiento del Plan Maestro de Movilidad y Espacio Público</t>
  </si>
  <si>
    <t>2.1.1 Evaluar el cumplimiento del Plan Local de Seguridad Vial</t>
  </si>
  <si>
    <t>1.1.1 Realización de mantenimiento de la red Semafórica</t>
  </si>
  <si>
    <t>1.1.2 Instalación de reductores de velocidad en la red vial</t>
  </si>
  <si>
    <t>2.1.1 Instalación de Señales verticales</t>
  </si>
  <si>
    <t>2.1.2 Realización de demarcación horizontal longitudinal</t>
  </si>
  <si>
    <t>2.1.3 Realización de demarcación horizontal transversal</t>
  </si>
  <si>
    <t>2.1.4 Construcción, demarcación y señalización de las zonas escolares</t>
  </si>
  <si>
    <t>1.1.1 Garantizar un observatorio de Movilidad para la ciudad de Ibagué</t>
  </si>
  <si>
    <t>1.1.2 Dotar con implementos para el control de transito a los agentes municipales</t>
  </si>
  <si>
    <t>2.1.1 Implementar en km de vía un sistema de monitoreo para el control del tránsito y seguridad vial</t>
  </si>
  <si>
    <t>2024730010039 - 2020730010054</t>
  </si>
  <si>
    <t xml:space="preserve">CODIGO PRESUPUESTAL:   RUBROS: </t>
  </si>
  <si>
    <t>1.1.1 Realizar campañas de sensibilización a actores de los sistemas de transporte sobre la normatividad vigente</t>
  </si>
  <si>
    <t>1.1.2 Implementar estrategias de Movilidad Sostenible</t>
  </si>
  <si>
    <t>1.1.3 Implementar estrategias de capacitación sobre promoción de la cultura
ciudadana y seguridad vial</t>
  </si>
  <si>
    <t>2.1.1 Garantizar el servicio de atención integral a víctimas directas e indirectas de
accidentes e incidentes viales</t>
  </si>
  <si>
    <t>2.1.2 Implementar campañas y estrategias formativas e informativas visuales,
auditivas y audiovisuales para la promoción del transporte seguro, sostenible y
eficiente</t>
  </si>
  <si>
    <t>1 DE ENERO DE 2024</t>
  </si>
  <si>
    <t>FECHA DE  SEGUIMIENTO: 31 DE DICIEMBRE DE 2024</t>
  </si>
  <si>
    <t>Fortalecimiento a la gestión y dirección de la administración pública territorial - 4599</t>
  </si>
  <si>
    <t>Adjunto relaciòn en el anexo 6</t>
  </si>
  <si>
    <t>2024730010104 - 2020730010061</t>
  </si>
  <si>
    <t>1.1.1 Proveer puestos de trabajo</t>
  </si>
  <si>
    <t>2.1.1 Garantizar el funcionamiento de la Plataforma</t>
  </si>
  <si>
    <t>FECHA DE  SEGUIMIENTO:  11 de Octubre del 2024</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</si>
  <si>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</si>
  <si>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</si>
  <si>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</si>
  <si>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</si>
  <si>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</si>
  <si>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</si>
  <si>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Objetivos: </t>
    </r>
    <r>
      <rPr>
        <sz val="11"/>
        <rFont val="Arial"/>
        <family val="2"/>
      </rPr>
      <t>Mejorar la seguridad vial y la movilidad urbana, contribuyendo a la reducción de accidentes de tráfico, la optimización del sistema de
transporte, y la promoción de medios de transporte sostenibles en la ciudad.</t>
    </r>
  </si>
  <si>
    <r>
      <t xml:space="preserve">FISICO
</t>
    </r>
    <r>
      <rPr>
        <b/>
        <u/>
        <sz val="11"/>
        <rFont val="Arial MT"/>
      </rPr>
      <t xml:space="preserve">PROG  </t>
    </r>
    <r>
      <rPr>
        <b/>
        <sz val="11"/>
        <rFont val="Arial MT"/>
      </rPr>
      <t xml:space="preserve">
EJEC</t>
    </r>
  </si>
  <si>
    <r>
      <rPr>
        <b/>
        <sz val="11"/>
        <rFont val="Arial MT"/>
      </rPr>
      <t>FINANCIERO</t>
    </r>
    <r>
      <rPr>
        <b/>
        <u/>
        <sz val="11"/>
        <rFont val="Arial MT"/>
      </rPr>
      <t xml:space="preserve">
PROG  
OBLIGADO</t>
    </r>
  </si>
  <si>
    <r>
      <rPr>
        <b/>
        <sz val="11"/>
        <rFont val="Arial"/>
        <family val="2"/>
      </rPr>
      <t>Código MGA</t>
    </r>
    <r>
      <rPr>
        <sz val="11"/>
        <rFont val="Arial"/>
        <family val="2"/>
      </rPr>
      <t>: 240900801 -Adoptar acciones para el cumplimiento del programa de gestión de estacionamientos en el marco del Plan Maestro de Movilidad y Espacio Público</t>
    </r>
  </si>
  <si>
    <r>
      <rPr>
        <b/>
        <sz val="11"/>
        <rFont val="Arial"/>
        <family val="2"/>
      </rPr>
      <t>Código MGA:</t>
    </r>
    <r>
      <rPr>
        <sz val="11"/>
        <rFont val="Arial"/>
        <family val="2"/>
      </rPr>
      <t xml:space="preserve"> 240900801 - Actualizar el Plan Local de Seguridad Vial para el Municipio de Ibagué</t>
    </r>
  </si>
  <si>
    <r>
      <rPr>
        <sz val="11"/>
        <rFont val="Arial MT"/>
      </rPr>
      <t>Tasa de mortalidad por accidentes de transito</t>
    </r>
    <r>
      <rPr>
        <b/>
        <sz val="11"/>
        <rFont val="Arial MT"/>
      </rPr>
      <t xml:space="preserve">
</t>
    </r>
  </si>
  <si>
    <r>
      <t xml:space="preserve">META DE RESULTADO  No.  </t>
    </r>
    <r>
      <rPr>
        <sz val="11"/>
        <rFont val="Arial"/>
        <family val="2"/>
      </rPr>
      <t>Disminuciòn de la Tasa de mortalidad por accidentes de transito</t>
    </r>
  </si>
  <si>
    <r>
      <t xml:space="preserve">Objetivos: </t>
    </r>
    <r>
      <rPr>
        <sz val="11"/>
        <rFont val="Arial"/>
        <family val="2"/>
      </rPr>
      <t>Implementar un conjunto de acciones de mejora en la infraestructura vial de Ibagué con el fin de optimizar la movilidad en la ciudad, garantizar la seguridad de los usuarios de las vías y fomentar una convivencia vial armoniosa.</t>
    </r>
  </si>
  <si>
    <r>
      <t xml:space="preserve">FISICO
</t>
    </r>
    <r>
      <rPr>
        <b/>
        <u/>
        <sz val="11"/>
        <rFont val="Arial"/>
        <family val="2"/>
      </rPr>
      <t xml:space="preserve">PROG  </t>
    </r>
    <r>
      <rPr>
        <b/>
        <sz val="11"/>
        <rFont val="Arial"/>
        <family val="2"/>
      </rPr>
      <t xml:space="preserve">
EJEC</t>
    </r>
  </si>
  <si>
    <r>
      <rPr>
        <b/>
        <sz val="11"/>
        <rFont val="Arial"/>
        <family val="2"/>
      </rPr>
      <t>FINANCIERO</t>
    </r>
    <r>
      <rPr>
        <b/>
        <u/>
        <sz val="11"/>
        <rFont val="Arial"/>
        <family val="2"/>
      </rPr>
      <t xml:space="preserve">
PROG  
OBLIGADO</t>
    </r>
  </si>
  <si>
    <r>
      <rPr>
        <b/>
        <sz val="11"/>
        <rFont val="Arial"/>
        <family val="2"/>
      </rPr>
      <t>Código MGA</t>
    </r>
    <r>
      <rPr>
        <sz val="11"/>
        <rFont val="Arial"/>
        <family val="2"/>
      </rPr>
      <t xml:space="preserve">: </t>
    </r>
    <r>
      <rPr>
        <b/>
        <sz val="11"/>
        <rFont val="Arial"/>
        <family val="2"/>
      </rPr>
      <t>240900301</t>
    </r>
    <r>
      <rPr>
        <sz val="11"/>
        <rFont val="Arial"/>
        <family val="2"/>
      </rPr>
      <t xml:space="preserve"> - Realizar el mantenimiento preventivo y correctivo de la red de semáforos del Municipio de Ibagué / </t>
    </r>
    <r>
      <rPr>
        <b/>
        <sz val="11"/>
        <rFont val="Arial"/>
        <family val="2"/>
      </rPr>
      <t>240901303</t>
    </r>
    <r>
      <rPr>
        <sz val="11"/>
        <rFont val="Arial"/>
        <family val="2"/>
      </rPr>
      <t xml:space="preserve"> - Instalar 50 reductores de velocidad en el Municipio de Ibagué</t>
    </r>
  </si>
  <si>
    <r>
      <t xml:space="preserve">Código MGA: 240901302 - </t>
    </r>
    <r>
      <rPr>
        <sz val="11"/>
        <rFont val="Arial"/>
        <family val="2"/>
      </rPr>
      <t xml:space="preserve">Instalar 800 señales verticales / </t>
    </r>
    <r>
      <rPr>
        <b/>
        <sz val="11"/>
        <rFont val="Arial"/>
        <family val="2"/>
      </rPr>
      <t xml:space="preserve">240903905 - </t>
    </r>
    <r>
      <rPr>
        <sz val="11"/>
        <rFont val="Arial"/>
        <family val="2"/>
      </rPr>
      <t xml:space="preserve">60 km lineales de mantenimiento e implementación de demarcación en vía / </t>
    </r>
    <r>
      <rPr>
        <b/>
        <sz val="11"/>
        <rFont val="Arial"/>
        <family val="2"/>
      </rPr>
      <t xml:space="preserve">240903906 - </t>
    </r>
    <r>
      <rPr>
        <sz val="11"/>
        <rFont val="Arial"/>
        <family val="2"/>
      </rPr>
      <t>Implementar en 20.000 metros cuadrado señalización horizontal</t>
    </r>
    <r>
      <rPr>
        <b/>
        <sz val="11"/>
        <rFont val="Arial"/>
        <family val="2"/>
      </rPr>
      <t xml:space="preserve"> / 240904300 - </t>
    </r>
    <r>
      <rPr>
        <sz val="11"/>
        <rFont val="Arial"/>
        <family val="2"/>
      </rPr>
      <t>30 zonas escolares mantenidas y/o implementadas</t>
    </r>
  </si>
  <si>
    <r>
      <rPr>
        <sz val="11"/>
        <rFont val="Arial"/>
        <family val="2"/>
      </rPr>
      <t>Tasa de mortalidad por accidentes de transito</t>
    </r>
    <r>
      <rPr>
        <b/>
        <sz val="11"/>
        <rFont val="Arial"/>
        <family val="2"/>
      </rPr>
      <t xml:space="preserve">
</t>
    </r>
  </si>
  <si>
    <r>
      <t xml:space="preserve">Objetivos: </t>
    </r>
    <r>
      <rPr>
        <sz val="11"/>
        <rFont val="Arial"/>
        <family val="2"/>
      </rPr>
      <t>Implementar estrategias de seguimiento y fortalecimiento en el municipio de Ibagué con el fin de mejorar la movilidad y la seguridad vial.</t>
    </r>
  </si>
  <si>
    <r>
      <t xml:space="preserve">Código MGA: 240901003 - </t>
    </r>
    <r>
      <rPr>
        <sz val="11"/>
        <rFont val="Arial"/>
        <family val="2"/>
      </rPr>
      <t xml:space="preserve">Crear un observatorio de Movilidad para la ciudad de Ibagué / </t>
    </r>
    <r>
      <rPr>
        <b/>
        <sz val="11"/>
        <rFont val="Arial"/>
        <family val="2"/>
      </rPr>
      <t xml:space="preserve">240901100 - </t>
    </r>
    <r>
      <rPr>
        <sz val="11"/>
        <rFont val="Arial"/>
        <family val="2"/>
      </rPr>
      <t>Mantener el cuerpo de agentes de tránsito del Municipio dotados (parque automotor, mantenimientos, insumos, suministros y equipos) para el control y regulación.</t>
    </r>
  </si>
  <si>
    <r>
      <t xml:space="preserve">Código MGA: 240901305 -  </t>
    </r>
    <r>
      <rPr>
        <sz val="11"/>
        <rFont val="Arial"/>
        <family val="2"/>
      </rPr>
      <t>Diseñar e implementar en 5km de vía un sistema de monitoreo para el control del tránsito y seguridad vial</t>
    </r>
  </si>
  <si>
    <r>
      <t xml:space="preserve">Objetivos: </t>
    </r>
    <r>
      <rPr>
        <sz val="11"/>
        <rFont val="Arial"/>
        <family val="2"/>
      </rPr>
      <t>IImplementar estrategias formativas viales que contribuyan a reducir la incidencia de accidentes viales, mejorar la calidad de vida de los ciudadanos y fomentar una cultura de respeto y seguridad en las vías..</t>
    </r>
  </si>
  <si>
    <r>
      <t xml:space="preserve">Código MGA: 240900900 - </t>
    </r>
    <r>
      <rPr>
        <sz val="11"/>
        <rFont val="Arial"/>
        <family val="2"/>
      </rPr>
      <t>Formular y desarrollar una estrategia con el gremio de transporte incluyendo centros de enseñanza de conducción, centros de evaluación de conductores e infractores y empresas de transporte público</t>
    </r>
    <r>
      <rPr>
        <b/>
        <sz val="11"/>
        <rFont val="Arial"/>
        <family val="2"/>
      </rPr>
      <t xml:space="preserve"> 240906300 - </t>
    </r>
    <r>
      <rPr>
        <sz val="11"/>
        <rFont val="Arial"/>
        <family val="2"/>
      </rPr>
      <t>Realizar 2 estrategias para promover Movilidad Sostenible en el Municipio de Ibagué</t>
    </r>
    <r>
      <rPr>
        <b/>
        <sz val="11"/>
        <rFont val="Arial"/>
        <family val="2"/>
      </rPr>
      <t xml:space="preserve"> / 240902202 - </t>
    </r>
    <r>
      <rPr>
        <sz val="11"/>
        <rFont val="Arial"/>
        <family val="2"/>
      </rPr>
      <t>Realizar 12 capacitaciones a los diferentes actores viales para el control y seguridad vial</t>
    </r>
  </si>
  <si>
    <r>
      <t xml:space="preserve">Código MGA: 240902400 - </t>
    </r>
    <r>
      <rPr>
        <sz val="11"/>
        <rFont val="Arial"/>
        <family val="2"/>
      </rPr>
      <t xml:space="preserve">Programa de atención a víctimas VFAT por accidente de tránsito en funcionamiento / </t>
    </r>
    <r>
      <rPr>
        <b/>
        <sz val="11"/>
        <rFont val="Arial"/>
        <family val="2"/>
      </rPr>
      <t xml:space="preserve">240900200 - </t>
    </r>
    <r>
      <rPr>
        <sz val="11"/>
        <rFont val="Arial"/>
        <family val="2"/>
      </rPr>
      <t>Realizar campañas preventivas y educativas para generar cultura del respeto a la movilidad incluyente y accesible</t>
    </r>
  </si>
  <si>
    <r>
      <t xml:space="preserve">Objetivos: </t>
    </r>
    <r>
      <rPr>
        <sz val="11"/>
        <rFont val="Arial"/>
        <family val="2"/>
      </rPr>
      <t>Dotar con recursos, elementos y herramientas necesarias para potenciar la eficiencia operativa en los servicios ofertados en la secretaria de movilidad</t>
    </r>
  </si>
  <si>
    <r>
      <rPr>
        <b/>
        <sz val="11"/>
        <rFont val="Arial"/>
        <family val="2"/>
      </rPr>
      <t>Código MGA</t>
    </r>
    <r>
      <rPr>
        <sz val="11"/>
        <rFont val="Arial"/>
        <family val="2"/>
      </rPr>
      <t xml:space="preserve">: </t>
    </r>
    <r>
      <rPr>
        <b/>
        <sz val="11"/>
        <rFont val="Arial"/>
        <family val="2"/>
      </rPr>
      <t xml:space="preserve">459903400 - </t>
    </r>
    <r>
      <rPr>
        <sz val="11"/>
        <rFont val="Arial"/>
        <family val="2"/>
      </rPr>
      <t>Adquirir la dotación de recursos, personal de apoyo, elementos, insumos, equipos tecnológicos y de oficina para prestar un adecuado servicio en la Secretaría de Movilidad</t>
    </r>
  </si>
  <si>
    <r>
      <t xml:space="preserve">Código MGA: 459900700 - </t>
    </r>
    <r>
      <rPr>
        <sz val="11"/>
        <rFont val="Arial"/>
        <family val="2"/>
      </rPr>
      <t>Adquisición de servicios tecnológicos para prestación de servicios de la secretaría de movilidad</t>
    </r>
  </si>
  <si>
    <r>
      <rPr>
        <sz val="11"/>
        <rFont val="Arial"/>
        <family val="2"/>
      </rPr>
      <t>Aumento del nivel de satisfacción de los usuarios disminuyendo tiempos de respuesta</t>
    </r>
    <r>
      <rPr>
        <b/>
        <sz val="11"/>
        <rFont val="Arial"/>
        <family val="2"/>
      </rPr>
      <t xml:space="preserve">
</t>
    </r>
  </si>
  <si>
    <r>
      <t xml:space="preserve">META DE RESULTADO  No.  </t>
    </r>
    <r>
      <rPr>
        <sz val="11"/>
        <rFont val="Arial"/>
        <family val="2"/>
      </rPr>
      <t xml:space="preserve"> Incremetar el nivel de satisfacción de los usuarios disminuyendo tiempos de respuesta</t>
    </r>
  </si>
  <si>
    <r>
      <t>PROCESO:</t>
    </r>
    <r>
      <rPr>
        <sz val="11"/>
        <rFont val="Arial"/>
        <family val="2"/>
      </rPr>
      <t xml:space="preserve"> PLANEACION ESTRATEGICA Y TERRITORIAL</t>
    </r>
  </si>
  <si>
    <r>
      <t>FORMATO:</t>
    </r>
    <r>
      <rPr>
        <sz val="11"/>
        <rFont val="Arial"/>
        <family val="2"/>
      </rPr>
      <t xml:space="preserve"> PLAN DE ACCION</t>
    </r>
  </si>
  <si>
    <r>
      <t xml:space="preserve">FISICO
</t>
    </r>
    <r>
      <rPr>
        <b/>
        <u/>
        <sz val="11"/>
        <rFont val="Arial"/>
        <family val="2"/>
      </rPr>
      <t xml:space="preserve">PROG  
</t>
    </r>
    <r>
      <rPr>
        <b/>
        <sz val="11"/>
        <rFont val="Arial"/>
        <family val="2"/>
      </rPr>
      <t>EJEC</t>
    </r>
  </si>
  <si>
    <r>
      <t xml:space="preserve">FINANCIERO
</t>
    </r>
    <r>
      <rPr>
        <b/>
        <u/>
        <sz val="11"/>
        <rFont val="Arial"/>
        <family val="2"/>
      </rPr>
      <t xml:space="preserve">
PROG  
OBLIGADO</t>
    </r>
  </si>
  <si>
    <r>
      <t>Código MGA</t>
    </r>
    <r>
      <rPr>
        <sz val="11"/>
        <rFont val="Arial"/>
        <family val="2"/>
      </rPr>
      <t>: 240800101 -
Servicio de  transporte público organizado
implementados  (SITM. SITP. SETP, SITR)</t>
    </r>
  </si>
  <si>
    <r>
      <t xml:space="preserve">META DE RESULTADO  No. </t>
    </r>
    <r>
      <rPr>
        <sz val="11"/>
        <rFont val="Arial"/>
        <family val="2"/>
      </rPr>
      <t>Número de pasajeros transportados por día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</si>
</sst>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6" formatCode="&quot;$&quot;\ #,##0;[Red]\-&quot;$&quot;\ #,##0"/>
    <numFmt numFmtId="44" formatCode="_-&quot;$&quot;\ * #,##0.00_-;\-&quot;$&quot;\ * #,##0.00_-;_-&quot;$&quot;\ * &quot;-&quot;??_-;_-@_-"/>
    <numFmt numFmtId="43" formatCode="_-* #,##0.00_-;\-* #,##0.00_-;_-* &quot;-&quot;??_-;_-@_-"/>
    <numFmt numFmtId="164" formatCode="_(* #,##0.00_);_(* \(#,##0.00\);_(* &quot;-&quot;??_);_(@_)"/>
    <numFmt numFmtId="165" formatCode="_ &quot;$&quot;\ * #,##0.00_ ;_ &quot;$&quot;\ * \-#,##0.00_ ;_ &quot;$&quot;\ * &quot;-&quot;??_ ;_ @_ "/>
    <numFmt numFmtId="166" formatCode="_-&quot;$&quot;* #,##0.00_-;\-&quot;$&quot;* #,##0.00_-;_-&quot;$&quot;* &quot;-&quot;??_-;_-@_-"/>
    <numFmt numFmtId="167" formatCode="_ &quot;$&quot;\ * #,##0_ ;_ &quot;$&quot;\ * \-#,##0_ ;_ &quot;$&quot;\ * &quot;-&quot;??_ ;_ @_ "/>
    <numFmt numFmtId="168" formatCode="_ * #,##0.00_ ;_ * \-#,##0.00_ ;_ * &quot;-&quot;??_ ;_ @_ "/>
    <numFmt numFmtId="169" formatCode="#,##0.0_);\(#,##0.0\)"/>
    <numFmt numFmtId="170" formatCode="0.0%"/>
    <numFmt numFmtId="171" formatCode="&quot;$&quot;\ #,##0"/>
    <numFmt numFmtId="174" formatCode="_-* #,##0.00\ _€_-;\-* #,##0.00\ _€_-;_-* &quot;-&quot;??\ _€_-;_-@_-"/>
    <numFmt numFmtId="175" formatCode="_-&quot;$&quot;\ * #,##0_-;\-&quot;$&quot;\ * #,##0_-;_-&quot;$&quot;\ * &quot;-&quot;??_-;_-@_-"/>
    <numFmt numFmtId="176" formatCode="0.00000000"/>
    <numFmt numFmtId="177" formatCode="_-* #,##0_-;\-* #,##0_-;_-* &quot;-&quot;??_-;_-@_-"/>
    <numFmt numFmtId="178" formatCode="#,##0_);\(#,##0\)"/>
    <numFmt numFmtId="179" formatCode="#,##0.000_);\(#,##0.000\)"/>
    <numFmt numFmtId="180" formatCode="_-&quot;$&quot;* #,##0_-;\-&quot;$&quot;* #,##0_-;_-&quot;$&quot;* &quot;-&quot;??_-;_-@_-"/>
    <numFmt numFmtId="181" formatCode="&quot;$ &quot;#,##0"/>
    <numFmt numFmtId="182" formatCode="_-\$* #,##0.00_-;&quot;-$&quot;* #,##0.00_-;_-\$* \-??_-;_-@_-"/>
    <numFmt numFmtId="183" formatCode="_ &quot;$ &quot;* #,##0_ ;_ &quot;$ &quot;* \-#,##0_ ;_ &quot;$ &quot;* \-??_ ;_ @_ "/>
    <numFmt numFmtId="184" formatCode="_ &quot;$ &quot;* #,##0.00000000_ ;_ &quot;$ &quot;* \-#,##0.00000000_ ;_ &quot;$ &quot;* \-??_ ;_ @_ "/>
    <numFmt numFmtId="185" formatCode="0.000000"/>
    <numFmt numFmtId="186" formatCode="0.0000000"/>
    <numFmt numFmtId="187" formatCode="_ &quot;$ &quot;* #,##0.00000000000_ ;_ &quot;$ &quot;* \-#,##0.00000000000_ ;_ &quot;$ &quot;* \-??_ ;_ @_ "/>
    <numFmt numFmtId="188" formatCode="_ &quot;$ &quot;* #,##0.0000000000_ ;_ &quot;$ &quot;* \-#,##0.0000000000_ ;_ &quot;$ &quot;* \-??_ ;_ @_ "/>
    <numFmt numFmtId="189" formatCode="_-&quot;$ &quot;* #,##0.0000000_-;&quot;-$ &quot;* #,##0.0000000_-;_-&quot;$ &quot;* \-???????_-;_-@_-"/>
    <numFmt numFmtId="190" formatCode="0.000"/>
    <numFmt numFmtId="191" formatCode="#,##0.00_);\(#,##0.00\)"/>
    <numFmt numFmtId="192" formatCode="\$#,##0_-"/>
  </numFmts>
  <fonts count="21">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sz val="10"/>
      <name val="Arial"/>
      <family val="2"/>
    </font>
    <font>
      <sz val="12"/>
      <name val="Arial MT"/>
    </font>
    <font>
      <sz val="11"/>
      <color theme="1"/>
      <name val="Arial"/>
      <family val="2"/>
    </font>
    <font>
      <b/>
      <sz val="11"/>
      <color theme="1"/>
      <name val="Arial"/>
      <family val="2"/>
    </font>
    <font>
      <sz val="11"/>
      <color indexed="8"/>
      <name val="Calibri"/>
      <family val="2"/>
    </font>
    <font>
      <b/>
      <sz val="9"/>
      <color indexed="81"/>
      <name val="Tahoma"/>
      <family val="2"/>
    </font>
    <font>
      <sz val="9"/>
      <color indexed="81"/>
      <name val="Tahoma"/>
      <family val="2"/>
    </font>
    <font>
      <sz val="10"/>
      <color indexed="81"/>
      <name val="Tahoma"/>
      <family val="2"/>
    </font>
    <font>
      <sz val="11"/>
      <color rgb="FF000000"/>
      <name val="Calibri"/>
      <family val="2"/>
      <charset val="1"/>
    </font>
    <font>
      <sz val="10"/>
      <color rgb="FF000000"/>
      <name val="Tahoma"/>
      <family val="2"/>
      <charset val="1"/>
    </font>
    <font>
      <sz val="11"/>
      <name val="Arial MT"/>
    </font>
    <font>
      <b/>
      <sz val="11"/>
      <name val="Arial MT"/>
    </font>
    <font>
      <b/>
      <u/>
      <sz val="11"/>
      <name val="Arial MT"/>
    </font>
    <font>
      <sz val="11"/>
      <name val="Arial"/>
      <family val="2"/>
      <charset val="1"/>
    </font>
    <font>
      <b/>
      <u/>
      <sz val="11"/>
      <name val="Arial"/>
      <family val="2"/>
    </font>
    <font>
      <sz val="11"/>
      <color rgb="FF000000"/>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FF"/>
        <bgColor rgb="FFFFFFCC"/>
      </patternFill>
    </fill>
    <fill>
      <patternFill patternType="solid">
        <fgColor rgb="FFFFFF00"/>
        <bgColor rgb="FFFFFF00"/>
      </patternFill>
    </fill>
    <fill>
      <patternFill patternType="solid">
        <fgColor theme="0"/>
        <bgColor rgb="FFFFFF00"/>
      </patternFill>
    </fill>
  </fills>
  <borders count="1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s>
  <cellStyleXfs count="15">
    <xf numFmtId="0" fontId="0"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4" fontId="1" fillId="0" borderId="0" applyFont="0" applyFill="0" applyBorder="0" applyAlignment="0" applyProtection="0"/>
    <xf numFmtId="0" fontId="5" fillId="0" borderId="0"/>
    <xf numFmtId="9" fontId="1" fillId="0" borderId="0" applyFont="0" applyFill="0" applyBorder="0" applyAlignment="0" applyProtection="0"/>
    <xf numFmtId="174" fontId="1" fillId="0" borderId="0" applyFont="0" applyFill="0" applyBorder="0" applyAlignment="0" applyProtection="0"/>
    <xf numFmtId="0" fontId="6" fillId="0" borderId="0"/>
    <xf numFmtId="44" fontId="1" fillId="0" borderId="0" applyFont="0" applyFill="0" applyBorder="0" applyAlignment="0" applyProtection="0"/>
    <xf numFmtId="164" fontId="9" fillId="0" borderId="0" applyFont="0" applyFill="0" applyBorder="0" applyAlignment="0" applyProtection="0"/>
    <xf numFmtId="43" fontId="1"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cellStyleXfs>
  <cellXfs count="371">
    <xf numFmtId="0" fontId="0" fillId="0" borderId="0" xfId="0"/>
    <xf numFmtId="0" fontId="7" fillId="0" borderId="0" xfId="0" applyFont="1"/>
    <xf numFmtId="167" fontId="7" fillId="0" borderId="0" xfId="1" applyNumberFormat="1" applyFont="1"/>
    <xf numFmtId="0" fontId="8" fillId="0" borderId="12" xfId="0" applyFont="1" applyBorder="1"/>
    <xf numFmtId="167" fontId="8" fillId="0" borderId="12" xfId="1" applyNumberFormat="1" applyFont="1" applyBorder="1"/>
    <xf numFmtId="0" fontId="7" fillId="3" borderId="12" xfId="0" applyFont="1" applyFill="1" applyBorder="1"/>
    <xf numFmtId="167" fontId="7" fillId="3" borderId="12" xfId="1" applyNumberFormat="1" applyFont="1" applyFill="1" applyBorder="1"/>
    <xf numFmtId="0" fontId="7" fillId="4" borderId="12" xfId="0" applyFont="1" applyFill="1" applyBorder="1"/>
    <xf numFmtId="167" fontId="7" fillId="4" borderId="12" xfId="1" applyNumberFormat="1" applyFont="1" applyFill="1" applyBorder="1"/>
    <xf numFmtId="0" fontId="7" fillId="5" borderId="12" xfId="0" applyFont="1" applyFill="1" applyBorder="1"/>
    <xf numFmtId="167" fontId="7" fillId="5" borderId="12" xfId="1" applyNumberFormat="1" applyFont="1" applyFill="1" applyBorder="1"/>
    <xf numFmtId="0" fontId="7" fillId="6" borderId="12" xfId="0" applyFont="1" applyFill="1" applyBorder="1"/>
    <xf numFmtId="167" fontId="7" fillId="6" borderId="12" xfId="1" applyNumberFormat="1" applyFont="1" applyFill="1" applyBorder="1"/>
    <xf numFmtId="0" fontId="7" fillId="0" borderId="12" xfId="0" applyFont="1" applyBorder="1" applyAlignment="1">
      <alignment horizontal="center" wrapText="1"/>
    </xf>
    <xf numFmtId="0" fontId="7" fillId="0" borderId="12" xfId="0" applyFont="1" applyBorder="1" applyAlignment="1">
      <alignment wrapText="1"/>
    </xf>
    <xf numFmtId="0" fontId="7" fillId="0" borderId="0" xfId="0" applyFont="1" applyAlignment="1">
      <alignment wrapText="1"/>
    </xf>
    <xf numFmtId="167" fontId="7" fillId="0" borderId="12" xfId="1" applyNumberFormat="1" applyFont="1" applyBorder="1" applyAlignment="1">
      <alignment wrapText="1"/>
    </xf>
    <xf numFmtId="0" fontId="3" fillId="0" borderId="12" xfId="3" applyFont="1" applyBorder="1" applyAlignment="1">
      <alignment horizontal="center" vertical="center"/>
    </xf>
    <xf numFmtId="192" fontId="7" fillId="0" borderId="12" xfId="0" applyNumberFormat="1" applyFont="1" applyBorder="1"/>
    <xf numFmtId="171" fontId="7" fillId="0" borderId="12" xfId="0" applyNumberFormat="1" applyFont="1" applyBorder="1"/>
    <xf numFmtId="1" fontId="3" fillId="0" borderId="12" xfId="3" applyNumberFormat="1" applyFont="1" applyBorder="1" applyAlignment="1">
      <alignment horizontal="center" vertical="center" wrapText="1"/>
    </xf>
    <xf numFmtId="0" fontId="3" fillId="0" borderId="0" xfId="3" applyFont="1"/>
    <xf numFmtId="0" fontId="15" fillId="0" borderId="0" xfId="3" applyFont="1"/>
    <xf numFmtId="10" fontId="15" fillId="0" borderId="0" xfId="12" applyNumberFormat="1" applyFont="1"/>
    <xf numFmtId="0" fontId="16" fillId="0" borderId="0" xfId="3" applyFont="1"/>
    <xf numFmtId="0" fontId="4" fillId="0" borderId="12" xfId="3" applyFont="1" applyBorder="1"/>
    <xf numFmtId="2" fontId="16" fillId="0" borderId="0" xfId="3" applyNumberFormat="1" applyFont="1" applyAlignment="1">
      <alignment vertical="center"/>
    </xf>
    <xf numFmtId="2" fontId="4" fillId="0" borderId="12" xfId="3" applyNumberFormat="1" applyFont="1" applyBorder="1" applyAlignment="1">
      <alignment horizontal="center" vertical="center"/>
    </xf>
    <xf numFmtId="2" fontId="16" fillId="0" borderId="0" xfId="3" applyNumberFormat="1" applyFont="1" applyAlignment="1">
      <alignment horizontal="center" vertical="center" wrapText="1"/>
    </xf>
    <xf numFmtId="10" fontId="3" fillId="0" borderId="12" xfId="12" applyNumberFormat="1" applyFont="1" applyBorder="1"/>
    <xf numFmtId="0" fontId="3" fillId="0" borderId="11" xfId="3" applyFont="1" applyBorder="1"/>
    <xf numFmtId="2" fontId="16" fillId="0" borderId="0" xfId="3" applyNumberFormat="1" applyFont="1" applyAlignment="1">
      <alignment horizontal="center" vertical="center"/>
    </xf>
    <xf numFmtId="0" fontId="3" fillId="0" borderId="0" xfId="3" applyFont="1" applyAlignment="1">
      <alignment horizontal="center"/>
    </xf>
    <xf numFmtId="171" fontId="3" fillId="0" borderId="12" xfId="3" applyNumberFormat="1" applyFont="1" applyBorder="1" applyAlignment="1">
      <alignment horizontal="center" vertical="center" wrapText="1"/>
    </xf>
    <xf numFmtId="2" fontId="15" fillId="0" borderId="0" xfId="3" applyNumberFormat="1" applyFont="1" applyAlignment="1">
      <alignment vertical="center" wrapText="1"/>
    </xf>
    <xf numFmtId="165" fontId="15" fillId="0" borderId="0" xfId="13" applyFont="1" applyBorder="1" applyAlignment="1" applyProtection="1">
      <alignment vertical="center"/>
    </xf>
    <xf numFmtId="2" fontId="3" fillId="0" borderId="0" xfId="3" applyNumberFormat="1" applyFont="1"/>
    <xf numFmtId="165" fontId="3" fillId="0" borderId="0" xfId="13" applyFont="1" applyBorder="1"/>
    <xf numFmtId="166" fontId="3" fillId="0" borderId="0" xfId="3" applyNumberFormat="1" applyFont="1"/>
    <xf numFmtId="3" fontId="3" fillId="2" borderId="12" xfId="3" applyNumberFormat="1" applyFont="1" applyFill="1" applyBorder="1" applyAlignment="1">
      <alignment horizontal="center" vertical="center"/>
    </xf>
    <xf numFmtId="171" fontId="3" fillId="2" borderId="12" xfId="3" applyNumberFormat="1" applyFont="1" applyFill="1" applyBorder="1" applyAlignment="1">
      <alignment horizontal="center" vertical="center" wrapText="1"/>
    </xf>
    <xf numFmtId="0" fontId="4" fillId="0" borderId="4" xfId="3" applyFont="1" applyBorder="1" applyAlignment="1">
      <alignment vertical="center"/>
    </xf>
    <xf numFmtId="0" fontId="4" fillId="0" borderId="5" xfId="3" applyFont="1" applyBorder="1" applyAlignment="1">
      <alignment vertical="center"/>
    </xf>
    <xf numFmtId="0" fontId="3" fillId="2" borderId="12" xfId="3" applyFont="1" applyFill="1" applyBorder="1" applyAlignment="1">
      <alignment horizontal="center" vertical="center"/>
    </xf>
    <xf numFmtId="167" fontId="3" fillId="2" borderId="12" xfId="13" applyNumberFormat="1" applyFont="1" applyFill="1" applyBorder="1" applyAlignment="1">
      <alignment horizontal="center" vertical="center"/>
    </xf>
    <xf numFmtId="2" fontId="15" fillId="0" borderId="0" xfId="3" applyNumberFormat="1" applyFont="1" applyAlignment="1">
      <alignment vertical="center"/>
    </xf>
    <xf numFmtId="2" fontId="15" fillId="0" borderId="0" xfId="3" applyNumberFormat="1" applyFont="1" applyAlignment="1">
      <alignment horizontal="left" vertical="center" wrapText="1"/>
    </xf>
    <xf numFmtId="0" fontId="15" fillId="0" borderId="0" xfId="3" applyFont="1" applyAlignment="1">
      <alignment wrapText="1"/>
    </xf>
    <xf numFmtId="0" fontId="15" fillId="0" borderId="0" xfId="3" applyFont="1" applyAlignment="1">
      <alignment horizontal="left" wrapText="1"/>
    </xf>
    <xf numFmtId="2" fontId="15" fillId="0" borderId="0" xfId="3" applyNumberFormat="1" applyFont="1"/>
    <xf numFmtId="165" fontId="15" fillId="0" borderId="0" xfId="13" applyFont="1" applyBorder="1"/>
    <xf numFmtId="0" fontId="16" fillId="2" borderId="12" xfId="3" applyFont="1" applyFill="1" applyBorder="1" applyAlignment="1">
      <alignment horizontal="center" vertical="center"/>
    </xf>
    <xf numFmtId="10" fontId="16" fillId="2" borderId="12" xfId="12" applyNumberFormat="1" applyFont="1" applyFill="1" applyBorder="1" applyAlignment="1">
      <alignment horizontal="center" vertical="center"/>
    </xf>
    <xf numFmtId="0" fontId="16" fillId="0" borderId="12" xfId="3" applyFont="1" applyBorder="1" applyAlignment="1">
      <alignment horizontal="center" vertical="center"/>
    </xf>
    <xf numFmtId="0" fontId="16" fillId="0" borderId="12" xfId="3" applyFont="1" applyBorder="1" applyAlignment="1">
      <alignment horizontal="center" vertical="center" wrapText="1"/>
    </xf>
    <xf numFmtId="0" fontId="3" fillId="0" borderId="0" xfId="3" applyFont="1" applyAlignment="1">
      <alignment wrapText="1"/>
    </xf>
    <xf numFmtId="0" fontId="4" fillId="0" borderId="12" xfId="3" applyFont="1" applyBorder="1" applyAlignment="1">
      <alignment horizontal="center" vertical="center"/>
    </xf>
    <xf numFmtId="1" fontId="16" fillId="0" borderId="12" xfId="3" applyNumberFormat="1" applyFont="1" applyBorder="1" applyAlignment="1">
      <alignment horizontal="center" vertical="center" wrapText="1"/>
    </xf>
    <xf numFmtId="171" fontId="15" fillId="0" borderId="12" xfId="3" applyNumberFormat="1" applyFont="1" applyBorder="1" applyAlignment="1">
      <alignment horizontal="right"/>
    </xf>
    <xf numFmtId="171" fontId="15" fillId="0" borderId="12" xfId="12" applyNumberFormat="1" applyFont="1" applyBorder="1" applyAlignment="1" applyProtection="1">
      <alignment vertical="center"/>
    </xf>
    <xf numFmtId="171" fontId="3" fillId="0" borderId="12" xfId="3" applyNumberFormat="1" applyFont="1" applyBorder="1" applyAlignment="1">
      <alignment vertical="center"/>
    </xf>
    <xf numFmtId="14" fontId="18" fillId="0" borderId="12" xfId="3" applyNumberFormat="1" applyFont="1" applyBorder="1" applyAlignment="1">
      <alignment horizontal="center" vertical="center"/>
    </xf>
    <xf numFmtId="165" fontId="15" fillId="0" borderId="0" xfId="13" applyFont="1" applyFill="1" applyBorder="1" applyAlignment="1" applyProtection="1">
      <alignment vertical="center"/>
    </xf>
    <xf numFmtId="0" fontId="16" fillId="0" borderId="12" xfId="6" applyNumberFormat="1" applyFont="1" applyBorder="1" applyAlignment="1">
      <alignment horizontal="center" vertical="center" wrapText="1"/>
    </xf>
    <xf numFmtId="2" fontId="15" fillId="0" borderId="0" xfId="3" applyNumberFormat="1" applyFont="1" applyAlignment="1">
      <alignment horizontal="left" vertical="top" wrapText="1"/>
    </xf>
    <xf numFmtId="9" fontId="3" fillId="0" borderId="0" xfId="3" applyNumberFormat="1" applyFont="1"/>
    <xf numFmtId="165" fontId="3" fillId="0" borderId="0" xfId="3" applyNumberFormat="1" applyFont="1"/>
    <xf numFmtId="0" fontId="15" fillId="0" borderId="12" xfId="3" applyFont="1" applyBorder="1" applyAlignment="1">
      <alignment horizontal="center" vertical="center" wrapText="1"/>
    </xf>
    <xf numFmtId="167" fontId="15" fillId="0" borderId="12" xfId="13" applyNumberFormat="1" applyFont="1" applyBorder="1" applyAlignment="1">
      <alignment horizontal="center" vertical="center" wrapText="1"/>
    </xf>
    <xf numFmtId="2" fontId="3" fillId="0" borderId="12" xfId="3" applyNumberFormat="1" applyFont="1" applyBorder="1" applyAlignment="1">
      <alignment vertical="center"/>
    </xf>
    <xf numFmtId="39" fontId="15" fillId="0" borderId="12" xfId="3" applyNumberFormat="1" applyFont="1" applyBorder="1" applyAlignment="1">
      <alignment vertical="center"/>
    </xf>
    <xf numFmtId="175" fontId="15" fillId="0" borderId="12" xfId="9" applyNumberFormat="1" applyFont="1" applyBorder="1" applyAlignment="1" applyProtection="1">
      <alignment vertical="center"/>
    </xf>
    <xf numFmtId="2" fontId="15" fillId="0" borderId="12" xfId="3" applyNumberFormat="1" applyFont="1" applyBorder="1" applyAlignment="1">
      <alignment vertical="center"/>
    </xf>
    <xf numFmtId="10" fontId="15" fillId="0" borderId="12" xfId="12" applyNumberFormat="1" applyFont="1" applyBorder="1" applyAlignment="1" applyProtection="1">
      <alignment vertical="center"/>
    </xf>
    <xf numFmtId="0" fontId="3" fillId="0" borderId="7" xfId="3" applyFont="1" applyBorder="1"/>
    <xf numFmtId="0" fontId="3" fillId="0" borderId="0" xfId="3" applyFont="1" applyAlignment="1">
      <alignment horizontal="left" vertical="center"/>
    </xf>
    <xf numFmtId="169" fontId="3" fillId="0" borderId="0" xfId="3" applyNumberFormat="1" applyFont="1"/>
    <xf numFmtId="10" fontId="15" fillId="0" borderId="0" xfId="12" applyNumberFormat="1" applyFont="1" applyBorder="1" applyProtection="1"/>
    <xf numFmtId="39" fontId="15" fillId="0" borderId="0" xfId="3" applyNumberFormat="1" applyFont="1"/>
    <xf numFmtId="39" fontId="15" fillId="0" borderId="11" xfId="3" applyNumberFormat="1" applyFont="1" applyBorder="1"/>
    <xf numFmtId="169" fontId="16" fillId="0" borderId="12" xfId="3" applyNumberFormat="1" applyFont="1" applyBorder="1" applyAlignment="1">
      <alignment vertical="top" wrapText="1"/>
    </xf>
    <xf numFmtId="0" fontId="4" fillId="0" borderId="12" xfId="3" applyFont="1" applyBorder="1" applyAlignment="1">
      <alignment horizontal="left" vertical="center"/>
    </xf>
    <xf numFmtId="37" fontId="15" fillId="0" borderId="12" xfId="3" applyNumberFormat="1" applyFont="1" applyBorder="1" applyAlignment="1">
      <alignment horizontal="left" vertical="top"/>
    </xf>
    <xf numFmtId="178" fontId="15" fillId="0" borderId="12" xfId="3" applyNumberFormat="1" applyFont="1" applyBorder="1" applyAlignment="1">
      <alignment horizontal="left" vertical="top"/>
    </xf>
    <xf numFmtId="179" fontId="16" fillId="0" borderId="12" xfId="3" applyNumberFormat="1" applyFont="1" applyBorder="1" applyAlignment="1">
      <alignment horizontal="left" vertical="top"/>
    </xf>
    <xf numFmtId="169" fontId="16" fillId="0" borderId="12" xfId="3" applyNumberFormat="1" applyFont="1" applyBorder="1" applyAlignment="1">
      <alignment horizontal="left" vertical="top"/>
    </xf>
    <xf numFmtId="10" fontId="15" fillId="0" borderId="0" xfId="12" applyNumberFormat="1" applyFont="1" applyBorder="1"/>
    <xf numFmtId="0" fontId="1" fillId="0" borderId="0" xfId="0" applyFont="1"/>
    <xf numFmtId="171" fontId="3" fillId="0" borderId="0" xfId="3" applyNumberFormat="1" applyFont="1"/>
    <xf numFmtId="10" fontId="3" fillId="0" borderId="0" xfId="12" applyNumberFormat="1" applyFont="1"/>
    <xf numFmtId="0" fontId="4" fillId="0" borderId="0" xfId="3" applyFont="1"/>
    <xf numFmtId="2" fontId="4" fillId="0" borderId="0" xfId="3" applyNumberFormat="1" applyFont="1" applyAlignment="1">
      <alignment vertical="center"/>
    </xf>
    <xf numFmtId="2" fontId="4" fillId="0" borderId="0" xfId="3" applyNumberFormat="1" applyFont="1" applyAlignment="1">
      <alignment horizontal="center" vertical="center" wrapText="1"/>
    </xf>
    <xf numFmtId="2" fontId="4" fillId="0" borderId="0" xfId="3" applyNumberFormat="1" applyFont="1" applyAlignment="1">
      <alignment horizontal="center" vertical="center"/>
    </xf>
    <xf numFmtId="2" fontId="3" fillId="0" borderId="0" xfId="3" applyNumberFormat="1" applyFont="1" applyAlignment="1">
      <alignment vertical="center" wrapText="1"/>
    </xf>
    <xf numFmtId="165" fontId="3" fillId="0" borderId="0" xfId="13" applyFont="1" applyBorder="1" applyAlignment="1" applyProtection="1">
      <alignment vertical="center"/>
    </xf>
    <xf numFmtId="2" fontId="3" fillId="0" borderId="0" xfId="3" applyNumberFormat="1" applyFont="1" applyAlignment="1">
      <alignment vertical="center"/>
    </xf>
    <xf numFmtId="2" fontId="3" fillId="0" borderId="0" xfId="3" applyNumberFormat="1" applyFont="1" applyAlignment="1">
      <alignment horizontal="left" vertical="center" wrapText="1"/>
    </xf>
    <xf numFmtId="0" fontId="3" fillId="0" borderId="0" xfId="3" applyFont="1" applyAlignment="1">
      <alignment horizontal="left" wrapText="1"/>
    </xf>
    <xf numFmtId="0" fontId="4" fillId="2" borderId="12" xfId="3" applyFont="1" applyFill="1" applyBorder="1" applyAlignment="1">
      <alignment horizontal="center" vertical="center"/>
    </xf>
    <xf numFmtId="10" fontId="4" fillId="2" borderId="12" xfId="12" applyNumberFormat="1" applyFont="1" applyFill="1" applyBorder="1" applyAlignment="1">
      <alignment horizontal="center" vertical="center"/>
    </xf>
    <xf numFmtId="0" fontId="4" fillId="0" borderId="12" xfId="3" applyFont="1" applyBorder="1" applyAlignment="1">
      <alignment horizontal="center" vertical="center" wrapText="1"/>
    </xf>
    <xf numFmtId="0" fontId="3" fillId="0" borderId="12" xfId="3" applyFont="1" applyBorder="1" applyAlignment="1">
      <alignment horizontal="center" vertical="center" wrapText="1"/>
    </xf>
    <xf numFmtId="175" fontId="3" fillId="0" borderId="12" xfId="9" applyNumberFormat="1" applyFont="1" applyBorder="1" applyAlignment="1">
      <alignment horizontal="center" vertical="center" wrapText="1"/>
    </xf>
    <xf numFmtId="171" fontId="4" fillId="2" borderId="12" xfId="3" applyNumberFormat="1" applyFont="1" applyFill="1" applyBorder="1" applyAlignment="1">
      <alignment horizontal="center" vertical="center"/>
    </xf>
    <xf numFmtId="171" fontId="4" fillId="2" borderId="12" xfId="12" applyNumberFormat="1" applyFont="1" applyFill="1" applyBorder="1" applyAlignment="1">
      <alignment horizontal="center" vertical="center"/>
    </xf>
    <xf numFmtId="14" fontId="3" fillId="0" borderId="12" xfId="3" applyNumberFormat="1" applyFont="1" applyBorder="1" applyAlignment="1">
      <alignment horizontal="center" vertical="center"/>
    </xf>
    <xf numFmtId="2" fontId="3" fillId="0" borderId="0" xfId="3" applyNumberFormat="1" applyFont="1" applyAlignment="1">
      <alignment horizontal="left" vertical="top" wrapText="1"/>
    </xf>
    <xf numFmtId="175" fontId="3" fillId="0" borderId="12" xfId="9" applyNumberFormat="1" applyFont="1" applyBorder="1" applyAlignment="1" applyProtection="1">
      <alignment vertical="center"/>
    </xf>
    <xf numFmtId="171" fontId="3" fillId="0" borderId="12" xfId="14" applyNumberFormat="1" applyFont="1" applyBorder="1" applyAlignment="1" applyProtection="1">
      <alignment horizontal="center" vertical="center"/>
    </xf>
    <xf numFmtId="171" fontId="3" fillId="0" borderId="12" xfId="3" applyNumberFormat="1" applyFont="1" applyBorder="1" applyAlignment="1">
      <alignment horizontal="center" vertical="center"/>
    </xf>
    <xf numFmtId="171" fontId="3" fillId="0" borderId="12" xfId="12" applyNumberFormat="1" applyFont="1" applyBorder="1" applyAlignment="1" applyProtection="1">
      <alignment horizontal="center" vertical="center"/>
    </xf>
    <xf numFmtId="165" fontId="3" fillId="0" borderId="0" xfId="13" applyFont="1" applyFill="1" applyBorder="1" applyAlignment="1" applyProtection="1">
      <alignment vertical="center"/>
    </xf>
    <xf numFmtId="0" fontId="3" fillId="0" borderId="12" xfId="9" applyNumberFormat="1" applyFont="1" applyBorder="1" applyAlignment="1" applyProtection="1">
      <alignment vertical="center"/>
    </xf>
    <xf numFmtId="171" fontId="3" fillId="0" borderId="12" xfId="13" applyNumberFormat="1" applyFont="1" applyBorder="1" applyAlignment="1" applyProtection="1">
      <alignment horizontal="center" vertical="center"/>
    </xf>
    <xf numFmtId="171" fontId="3" fillId="0" borderId="12" xfId="12" applyNumberFormat="1" applyFont="1" applyBorder="1" applyAlignment="1">
      <alignment horizontal="center" vertical="center"/>
    </xf>
    <xf numFmtId="167" fontId="3" fillId="0" borderId="12" xfId="13" applyNumberFormat="1" applyFont="1" applyBorder="1" applyAlignment="1">
      <alignment horizontal="center" vertical="center" wrapText="1"/>
    </xf>
    <xf numFmtId="39" fontId="3" fillId="0" borderId="12" xfId="3" applyNumberFormat="1" applyFont="1" applyBorder="1" applyAlignment="1">
      <alignment vertical="center"/>
    </xf>
    <xf numFmtId="10" fontId="3" fillId="0" borderId="12" xfId="12" applyNumberFormat="1" applyFont="1" applyBorder="1" applyAlignment="1" applyProtection="1">
      <alignment vertical="center"/>
    </xf>
    <xf numFmtId="10" fontId="3" fillId="0" borderId="0" xfId="12" applyNumberFormat="1" applyFont="1" applyBorder="1" applyProtection="1"/>
    <xf numFmtId="39" fontId="3" fillId="0" borderId="0" xfId="3" applyNumberFormat="1" applyFont="1"/>
    <xf numFmtId="39" fontId="3" fillId="0" borderId="11" xfId="3" applyNumberFormat="1" applyFont="1" applyBorder="1"/>
    <xf numFmtId="169" fontId="4" fillId="0" borderId="12" xfId="3" applyNumberFormat="1" applyFont="1" applyBorder="1" applyAlignment="1">
      <alignment vertical="top" wrapText="1"/>
    </xf>
    <xf numFmtId="37" fontId="3" fillId="0" borderId="12" xfId="3" applyNumberFormat="1" applyFont="1" applyBorder="1" applyAlignment="1">
      <alignment horizontal="left" vertical="top"/>
    </xf>
    <xf numFmtId="178" fontId="3" fillId="0" borderId="12" xfId="3" applyNumberFormat="1" applyFont="1" applyBorder="1" applyAlignment="1">
      <alignment horizontal="left" vertical="top"/>
    </xf>
    <xf numFmtId="179" fontId="4" fillId="0" borderId="12" xfId="3" applyNumberFormat="1" applyFont="1" applyBorder="1" applyAlignment="1">
      <alignment horizontal="left" vertical="top"/>
    </xf>
    <xf numFmtId="169" fontId="4" fillId="0" borderId="12" xfId="3" applyNumberFormat="1" applyFont="1" applyBorder="1" applyAlignment="1">
      <alignment horizontal="left" vertical="top"/>
    </xf>
    <xf numFmtId="10" fontId="3" fillId="0" borderId="0" xfId="12" applyNumberFormat="1" applyFont="1" applyBorder="1"/>
    <xf numFmtId="6" fontId="3" fillId="0" borderId="12" xfId="9" applyNumberFormat="1" applyFont="1" applyBorder="1" applyAlignment="1" applyProtection="1">
      <alignment vertical="center"/>
    </xf>
    <xf numFmtId="1" fontId="4" fillId="0" borderId="12" xfId="3" applyNumberFormat="1" applyFont="1" applyBorder="1" applyAlignment="1">
      <alignment horizontal="center" vertical="center" wrapText="1"/>
    </xf>
    <xf numFmtId="171" fontId="3" fillId="0" borderId="12" xfId="14" applyNumberFormat="1" applyFont="1" applyBorder="1" applyAlignment="1" applyProtection="1">
      <alignment vertical="center"/>
    </xf>
    <xf numFmtId="171" fontId="3" fillId="0" borderId="12" xfId="13" applyNumberFormat="1" applyFont="1" applyBorder="1" applyAlignment="1" applyProtection="1">
      <alignment vertical="center"/>
    </xf>
    <xf numFmtId="171" fontId="3" fillId="2" borderId="12" xfId="0" applyNumberFormat="1" applyFont="1" applyFill="1" applyBorder="1"/>
    <xf numFmtId="171" fontId="3" fillId="0" borderId="12" xfId="9" applyNumberFormat="1" applyFont="1" applyBorder="1" applyAlignment="1" applyProtection="1">
      <alignment vertical="center"/>
    </xf>
    <xf numFmtId="171" fontId="3" fillId="0" borderId="0" xfId="9" applyNumberFormat="1" applyFont="1"/>
    <xf numFmtId="167" fontId="3" fillId="2" borderId="12" xfId="13" applyNumberFormat="1" applyFont="1" applyFill="1" applyBorder="1" applyAlignment="1">
      <alignment horizontal="center" vertical="center" wrapText="1"/>
    </xf>
    <xf numFmtId="167" fontId="3" fillId="2" borderId="12" xfId="13" applyNumberFormat="1" applyFont="1" applyFill="1" applyBorder="1" applyAlignment="1" applyProtection="1">
      <alignment vertical="center"/>
    </xf>
    <xf numFmtId="49" fontId="3" fillId="0" borderId="0" xfId="3" applyNumberFormat="1" applyFont="1"/>
    <xf numFmtId="171" fontId="3" fillId="0" borderId="12" xfId="13" applyNumberFormat="1" applyFont="1" applyBorder="1" applyAlignment="1">
      <alignment horizontal="center" vertical="center" wrapText="1"/>
    </xf>
    <xf numFmtId="177" fontId="3" fillId="0" borderId="12" xfId="14" applyNumberFormat="1" applyFont="1" applyBorder="1" applyAlignment="1" applyProtection="1">
      <alignment vertical="center"/>
    </xf>
    <xf numFmtId="167" fontId="3" fillId="0" borderId="12" xfId="13" applyNumberFormat="1" applyFont="1" applyBorder="1" applyAlignment="1" applyProtection="1">
      <alignment vertical="center"/>
    </xf>
    <xf numFmtId="37" fontId="4" fillId="0" borderId="12" xfId="3" applyNumberFormat="1" applyFont="1" applyBorder="1" applyAlignment="1">
      <alignment horizontal="left" vertical="top"/>
    </xf>
    <xf numFmtId="178" fontId="4" fillId="0" borderId="12" xfId="3" applyNumberFormat="1" applyFont="1" applyBorder="1" applyAlignment="1">
      <alignment horizontal="left" vertical="top"/>
    </xf>
    <xf numFmtId="180" fontId="7" fillId="0" borderId="0" xfId="9" applyNumberFormat="1" applyFont="1"/>
    <xf numFmtId="180" fontId="7" fillId="0" borderId="0" xfId="9" applyNumberFormat="1" applyFont="1" applyAlignment="1">
      <alignment horizontal="left" vertical="center"/>
    </xf>
    <xf numFmtId="10" fontId="3" fillId="0" borderId="12" xfId="12" applyNumberFormat="1" applyFont="1" applyBorder="1" applyProtection="1"/>
    <xf numFmtId="181" fontId="3" fillId="0" borderId="12" xfId="3" applyNumberFormat="1" applyFont="1" applyBorder="1" applyAlignment="1">
      <alignment horizontal="center" vertical="center" wrapText="1"/>
    </xf>
    <xf numFmtId="165" fontId="3" fillId="0" borderId="0" xfId="13" applyFont="1" applyBorder="1" applyProtection="1"/>
    <xf numFmtId="182" fontId="3" fillId="0" borderId="0" xfId="3" applyNumberFormat="1" applyFont="1"/>
    <xf numFmtId="3" fontId="3" fillId="9" borderId="12" xfId="3" applyNumberFormat="1" applyFont="1" applyFill="1" applyBorder="1" applyAlignment="1">
      <alignment horizontal="center" vertical="center"/>
    </xf>
    <xf numFmtId="181" fontId="3" fillId="9" borderId="12" xfId="3" applyNumberFormat="1" applyFont="1" applyFill="1" applyBorder="1" applyAlignment="1">
      <alignment horizontal="center" vertical="center" wrapText="1"/>
    </xf>
    <xf numFmtId="0" fontId="3" fillId="9" borderId="12" xfId="3" applyFont="1" applyFill="1" applyBorder="1" applyAlignment="1">
      <alignment horizontal="center" vertical="center"/>
    </xf>
    <xf numFmtId="183" fontId="3" fillId="9" borderId="12" xfId="13" applyNumberFormat="1" applyFont="1" applyFill="1" applyBorder="1" applyAlignment="1" applyProtection="1">
      <alignment horizontal="center" vertical="center"/>
    </xf>
    <xf numFmtId="184" fontId="3" fillId="0" borderId="0" xfId="13" applyNumberFormat="1" applyFont="1" applyBorder="1" applyAlignment="1" applyProtection="1">
      <alignment horizontal="left" indent="1"/>
    </xf>
    <xf numFmtId="0" fontId="4" fillId="9" borderId="12" xfId="3" applyFont="1" applyFill="1" applyBorder="1" applyAlignment="1">
      <alignment horizontal="center" vertical="center"/>
    </xf>
    <xf numFmtId="10" fontId="4" fillId="9" borderId="12" xfId="12" applyNumberFormat="1" applyFont="1" applyFill="1" applyBorder="1" applyAlignment="1" applyProtection="1">
      <alignment horizontal="center" vertical="center"/>
    </xf>
    <xf numFmtId="186" fontId="3" fillId="0" borderId="12" xfId="3" applyNumberFormat="1" applyFont="1" applyBorder="1" applyAlignment="1">
      <alignment horizontal="center" vertical="center" wrapText="1"/>
    </xf>
    <xf numFmtId="180" fontId="3" fillId="0" borderId="12" xfId="9" applyNumberFormat="1" applyFont="1" applyBorder="1" applyAlignment="1" applyProtection="1">
      <alignment vertical="center"/>
    </xf>
    <xf numFmtId="176" fontId="4" fillId="0" borderId="0" xfId="3" applyNumberFormat="1" applyFont="1" applyAlignment="1">
      <alignment horizontal="left" vertical="top" wrapText="1" indent="3"/>
    </xf>
    <xf numFmtId="187" fontId="3" fillId="0" borderId="0" xfId="13" applyNumberFormat="1" applyFont="1" applyBorder="1" applyAlignment="1" applyProtection="1">
      <alignment vertical="center"/>
    </xf>
    <xf numFmtId="185" fontId="3" fillId="0" borderId="12" xfId="3" applyNumberFormat="1" applyFont="1" applyBorder="1" applyAlignment="1">
      <alignment horizontal="center" vertical="center" wrapText="1"/>
    </xf>
    <xf numFmtId="188" fontId="3" fillId="0" borderId="0" xfId="13" applyNumberFormat="1" applyFont="1" applyBorder="1" applyAlignment="1" applyProtection="1">
      <alignment vertical="center"/>
    </xf>
    <xf numFmtId="184" fontId="4" fillId="10" borderId="16" xfId="13" applyNumberFormat="1" applyFont="1" applyFill="1" applyBorder="1" applyAlignment="1" applyProtection="1">
      <alignment vertical="center"/>
    </xf>
    <xf numFmtId="189" fontId="3" fillId="0" borderId="0" xfId="3" applyNumberFormat="1" applyFont="1"/>
    <xf numFmtId="176" fontId="3" fillId="0" borderId="12" xfId="3" applyNumberFormat="1" applyFont="1" applyBorder="1" applyAlignment="1">
      <alignment horizontal="center" vertical="center" wrapText="1"/>
    </xf>
    <xf numFmtId="0" fontId="3" fillId="9" borderId="0" xfId="3" applyFont="1" applyFill="1"/>
    <xf numFmtId="0" fontId="4" fillId="0" borderId="0" xfId="3" applyFont="1" applyAlignment="1">
      <alignment horizontal="center"/>
    </xf>
    <xf numFmtId="14" fontId="3" fillId="0" borderId="0" xfId="12" applyNumberFormat="1" applyFont="1" applyBorder="1" applyAlignment="1" applyProtection="1">
      <alignment horizontal="center"/>
    </xf>
    <xf numFmtId="2" fontId="4" fillId="11" borderId="12" xfId="3" applyNumberFormat="1" applyFont="1" applyFill="1" applyBorder="1" applyAlignment="1">
      <alignment horizontal="center" vertical="center" wrapText="1"/>
    </xf>
    <xf numFmtId="180" fontId="4" fillId="2" borderId="12" xfId="9" applyNumberFormat="1" applyFont="1" applyFill="1" applyBorder="1" applyAlignment="1" applyProtection="1">
      <alignment horizontal="center" vertical="center" wrapText="1"/>
    </xf>
    <xf numFmtId="183" fontId="3" fillId="0" borderId="12" xfId="13" applyNumberFormat="1" applyFont="1" applyBorder="1" applyAlignment="1" applyProtection="1">
      <alignment horizontal="center" vertical="center" wrapText="1"/>
    </xf>
    <xf numFmtId="190" fontId="4" fillId="11" borderId="12" xfId="3" applyNumberFormat="1" applyFont="1" applyFill="1" applyBorder="1" applyAlignment="1">
      <alignment horizontal="center" vertical="center" wrapText="1"/>
    </xf>
    <xf numFmtId="180" fontId="4" fillId="2" borderId="12" xfId="9" applyNumberFormat="1" applyFont="1" applyFill="1" applyBorder="1" applyAlignment="1" applyProtection="1">
      <alignment vertical="center"/>
    </xf>
    <xf numFmtId="191" fontId="3" fillId="0" borderId="0" xfId="3" applyNumberFormat="1" applyFont="1"/>
    <xf numFmtId="191" fontId="3" fillId="0" borderId="11" xfId="3" applyNumberFormat="1" applyFont="1" applyBorder="1"/>
    <xf numFmtId="2" fontId="4" fillId="0" borderId="0" xfId="3" applyNumberFormat="1" applyFont="1"/>
    <xf numFmtId="0" fontId="3" fillId="0" borderId="13" xfId="3" applyFont="1" applyBorder="1" applyAlignment="1">
      <alignment horizontal="left" vertical="center" wrapText="1"/>
    </xf>
    <xf numFmtId="0" fontId="3" fillId="0" borderId="12" xfId="3" applyFont="1" applyBorder="1" applyAlignment="1">
      <alignment horizontal="center" vertical="center" wrapText="1"/>
    </xf>
    <xf numFmtId="0" fontId="16" fillId="0" borderId="8" xfId="3" applyFont="1" applyBorder="1" applyAlignment="1">
      <alignment horizontal="left" vertical="top" wrapText="1"/>
    </xf>
    <xf numFmtId="0" fontId="16" fillId="0" borderId="10" xfId="3" applyFont="1" applyBorder="1" applyAlignment="1">
      <alignment horizontal="left" vertical="top" wrapText="1"/>
    </xf>
    <xf numFmtId="0" fontId="16" fillId="0" borderId="1" xfId="3" applyFont="1" applyBorder="1" applyAlignment="1">
      <alignment horizontal="left" vertical="top" wrapText="1"/>
    </xf>
    <xf numFmtId="0" fontId="16" fillId="0" borderId="3" xfId="3" applyFont="1" applyBorder="1" applyAlignment="1">
      <alignment horizontal="left" vertical="top" wrapText="1"/>
    </xf>
    <xf numFmtId="0" fontId="4" fillId="0" borderId="8" xfId="3" applyFont="1" applyBorder="1" applyAlignment="1">
      <alignment horizontal="left" vertical="top" wrapText="1"/>
    </xf>
    <xf numFmtId="0" fontId="4" fillId="0" borderId="9" xfId="3" applyFont="1" applyBorder="1" applyAlignment="1">
      <alignment horizontal="left" vertical="top" wrapText="1"/>
    </xf>
    <xf numFmtId="0" fontId="4" fillId="0" borderId="10" xfId="3" applyFont="1" applyBorder="1" applyAlignment="1">
      <alignment horizontal="left" vertical="top" wrapText="1"/>
    </xf>
    <xf numFmtId="0" fontId="4" fillId="0" borderId="1" xfId="3" applyFont="1" applyBorder="1" applyAlignment="1">
      <alignment horizontal="left" vertical="top" wrapText="1"/>
    </xf>
    <xf numFmtId="0" fontId="4" fillId="0" borderId="2" xfId="3" applyFont="1" applyBorder="1" applyAlignment="1">
      <alignment horizontal="left" vertical="top" wrapText="1"/>
    </xf>
    <xf numFmtId="0" fontId="4" fillId="0" borderId="3" xfId="3" applyFont="1" applyBorder="1" applyAlignment="1">
      <alignment horizontal="left" vertical="top" wrapText="1"/>
    </xf>
    <xf numFmtId="0" fontId="4" fillId="0" borderId="12" xfId="3" applyFont="1" applyBorder="1" applyAlignment="1">
      <alignment horizontal="center" vertical="center" wrapText="1"/>
    </xf>
    <xf numFmtId="0" fontId="4" fillId="0" borderId="12" xfId="3" applyFont="1" applyBorder="1" applyAlignment="1">
      <alignment horizontal="left" vertical="top"/>
    </xf>
    <xf numFmtId="0" fontId="16" fillId="0" borderId="9" xfId="3" applyFont="1" applyBorder="1" applyAlignment="1">
      <alignment horizontal="left" vertical="top" wrapText="1"/>
    </xf>
    <xf numFmtId="0" fontId="16" fillId="0" borderId="2" xfId="3" applyFont="1" applyBorder="1" applyAlignment="1">
      <alignment horizontal="left" vertical="top" wrapText="1"/>
    </xf>
    <xf numFmtId="170" fontId="4" fillId="0" borderId="12" xfId="3" applyNumberFormat="1" applyFont="1" applyBorder="1" applyAlignment="1">
      <alignment horizontal="left" vertical="top"/>
    </xf>
    <xf numFmtId="0" fontId="16" fillId="0" borderId="8" xfId="3" applyFont="1" applyBorder="1" applyAlignment="1">
      <alignment horizontal="left" vertical="top"/>
    </xf>
    <xf numFmtId="0" fontId="16" fillId="0" borderId="10" xfId="3" applyFont="1" applyBorder="1" applyAlignment="1">
      <alignment horizontal="left" vertical="top"/>
    </xf>
    <xf numFmtId="0" fontId="16" fillId="0" borderId="1" xfId="3" applyFont="1" applyBorder="1" applyAlignment="1">
      <alignment horizontal="left" vertical="top"/>
    </xf>
    <xf numFmtId="0" fontId="16" fillId="0" borderId="3" xfId="3" applyFont="1" applyBorder="1" applyAlignment="1">
      <alignment horizontal="left" vertical="top"/>
    </xf>
    <xf numFmtId="0" fontId="4" fillId="0" borderId="8" xfId="3" applyFont="1" applyBorder="1" applyAlignment="1">
      <alignment horizontal="left" vertical="top"/>
    </xf>
    <xf numFmtId="0" fontId="4" fillId="0" borderId="9" xfId="3" applyFont="1" applyBorder="1" applyAlignment="1">
      <alignment horizontal="left" vertical="top"/>
    </xf>
    <xf numFmtId="0" fontId="4" fillId="0" borderId="10" xfId="3" applyFont="1" applyBorder="1" applyAlignment="1">
      <alignment horizontal="left" vertical="top"/>
    </xf>
    <xf numFmtId="0" fontId="4" fillId="0" borderId="1" xfId="3" applyFont="1" applyBorder="1" applyAlignment="1">
      <alignment horizontal="left" vertical="top"/>
    </xf>
    <xf numFmtId="0" fontId="4" fillId="0" borderId="2" xfId="3" applyFont="1" applyBorder="1" applyAlignment="1">
      <alignment horizontal="left" vertical="top"/>
    </xf>
    <xf numFmtId="0" fontId="4" fillId="0" borderId="3" xfId="3" applyFont="1" applyBorder="1" applyAlignment="1">
      <alignment horizontal="left" vertical="top"/>
    </xf>
    <xf numFmtId="0" fontId="4" fillId="0" borderId="12" xfId="3" applyFont="1" applyBorder="1" applyAlignment="1">
      <alignment horizontal="center" vertical="center"/>
    </xf>
    <xf numFmtId="0" fontId="16" fillId="0" borderId="12" xfId="3" applyFont="1" applyBorder="1" applyAlignment="1">
      <alignment horizontal="left" vertical="top"/>
    </xf>
    <xf numFmtId="0" fontId="15" fillId="0" borderId="14" xfId="3" applyFont="1" applyBorder="1" applyAlignment="1">
      <alignment horizontal="center" vertical="center" wrapText="1"/>
    </xf>
    <xf numFmtId="0" fontId="15" fillId="0" borderId="13" xfId="3" applyFont="1" applyBorder="1" applyAlignment="1">
      <alignment horizontal="center" vertical="center" wrapText="1"/>
    </xf>
    <xf numFmtId="39" fontId="15" fillId="0" borderId="12" xfId="3" applyNumberFormat="1" applyFont="1" applyBorder="1" applyAlignment="1">
      <alignment horizontal="center" vertical="center"/>
    </xf>
    <xf numFmtId="169" fontId="16" fillId="0" borderId="12" xfId="3" applyNumberFormat="1" applyFont="1" applyBorder="1" applyAlignment="1">
      <alignment horizontal="left" vertical="center"/>
    </xf>
    <xf numFmtId="169" fontId="16" fillId="0" borderId="12" xfId="3" applyNumberFormat="1" applyFont="1" applyBorder="1" applyAlignment="1">
      <alignment horizontal="center" vertical="top"/>
    </xf>
    <xf numFmtId="2" fontId="16" fillId="0" borderId="6" xfId="3" applyNumberFormat="1" applyFont="1" applyBorder="1" applyAlignment="1">
      <alignment horizontal="left" vertical="center"/>
    </xf>
    <xf numFmtId="2" fontId="16" fillId="0" borderId="12" xfId="3" applyNumberFormat="1" applyFont="1" applyBorder="1" applyAlignment="1">
      <alignment horizontal="left" vertical="center"/>
    </xf>
    <xf numFmtId="0" fontId="3" fillId="0" borderId="12" xfId="3" applyFont="1" applyBorder="1" applyAlignment="1">
      <alignment horizontal="center"/>
    </xf>
    <xf numFmtId="2" fontId="15" fillId="0" borderId="0" xfId="3" applyNumberFormat="1" applyFont="1" applyAlignment="1">
      <alignment horizontal="left" vertical="top" wrapText="1"/>
    </xf>
    <xf numFmtId="0" fontId="3" fillId="0" borderId="12" xfId="3" applyFont="1" applyBorder="1" applyAlignment="1">
      <alignment horizontal="left" vertical="top" wrapText="1"/>
    </xf>
    <xf numFmtId="0" fontId="3" fillId="0" borderId="2" xfId="3" applyFont="1" applyBorder="1" applyAlignment="1">
      <alignment horizontal="left" vertical="center" wrapText="1"/>
    </xf>
    <xf numFmtId="0" fontId="15" fillId="0" borderId="15" xfId="3" applyFont="1" applyBorder="1" applyAlignment="1">
      <alignment horizontal="center" vertical="center" wrapText="1"/>
    </xf>
    <xf numFmtId="9" fontId="15" fillId="0" borderId="12" xfId="6" applyFont="1" applyBorder="1" applyAlignment="1" applyProtection="1">
      <alignment horizontal="center" vertical="center"/>
    </xf>
    <xf numFmtId="2" fontId="3" fillId="0" borderId="12" xfId="3" applyNumberFormat="1" applyFont="1" applyBorder="1" applyAlignment="1">
      <alignment horizontal="center" vertical="center"/>
    </xf>
    <xf numFmtId="0" fontId="3" fillId="0" borderId="14" xfId="3" applyFont="1" applyBorder="1" applyAlignment="1">
      <alignment horizontal="left" vertical="center"/>
    </xf>
    <xf numFmtId="0" fontId="3" fillId="0" borderId="13" xfId="3" applyFont="1" applyBorder="1" applyAlignment="1">
      <alignment horizontal="left" vertical="center"/>
    </xf>
    <xf numFmtId="0" fontId="16" fillId="0" borderId="4" xfId="3" applyFont="1" applyBorder="1" applyAlignment="1">
      <alignment horizontal="center" vertical="center"/>
    </xf>
    <xf numFmtId="0" fontId="16" fillId="0" borderId="12" xfId="3" applyFont="1" applyBorder="1" applyAlignment="1">
      <alignment horizontal="center" vertical="center" wrapText="1"/>
    </xf>
    <xf numFmtId="0" fontId="16" fillId="0" borderId="12" xfId="3" applyFont="1" applyBorder="1" applyAlignment="1">
      <alignment horizontal="center"/>
    </xf>
    <xf numFmtId="0" fontId="16" fillId="0" borderId="12" xfId="3" applyFont="1" applyBorder="1" applyAlignment="1">
      <alignment horizontal="center" vertical="center"/>
    </xf>
    <xf numFmtId="0" fontId="17" fillId="0" borderId="12" xfId="3" applyFont="1" applyBorder="1" applyAlignment="1">
      <alignment horizontal="center" vertical="center" wrapText="1"/>
    </xf>
    <xf numFmtId="2" fontId="15" fillId="0" borderId="0" xfId="3" applyNumberFormat="1" applyFont="1" applyAlignment="1">
      <alignment horizontal="left" vertical="center" wrapText="1"/>
    </xf>
    <xf numFmtId="0" fontId="4" fillId="0" borderId="4" xfId="3" applyFont="1" applyBorder="1" applyAlignment="1">
      <alignment horizontal="left" vertical="top"/>
    </xf>
    <xf numFmtId="0" fontId="4" fillId="0" borderId="6" xfId="3" applyFont="1" applyBorder="1" applyAlignment="1">
      <alignment horizontal="left" vertical="top"/>
    </xf>
    <xf numFmtId="49" fontId="3" fillId="0" borderId="5" xfId="3" applyNumberFormat="1" applyFont="1" applyBorder="1" applyAlignment="1">
      <alignment horizontal="center" vertical="center"/>
    </xf>
    <xf numFmtId="49" fontId="3" fillId="0" borderId="6" xfId="3" applyNumberFormat="1" applyFont="1" applyBorder="1" applyAlignment="1">
      <alignment horizontal="center" vertical="center"/>
    </xf>
    <xf numFmtId="2" fontId="3" fillId="0" borderId="4" xfId="3" applyNumberFormat="1" applyFont="1" applyBorder="1" applyAlignment="1">
      <alignment horizontal="left" vertical="center" wrapText="1"/>
    </xf>
    <xf numFmtId="2" fontId="3" fillId="0" borderId="5" xfId="3" applyNumberFormat="1" applyFont="1" applyBorder="1" applyAlignment="1">
      <alignment horizontal="left" vertical="center" wrapText="1"/>
    </xf>
    <xf numFmtId="2" fontId="3" fillId="0" borderId="6" xfId="3" applyNumberFormat="1" applyFont="1" applyBorder="1" applyAlignment="1">
      <alignment horizontal="left" vertical="center" wrapText="1"/>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16" fillId="0" borderId="14"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13" xfId="3" applyFont="1" applyBorder="1" applyAlignment="1">
      <alignment horizontal="center" vertical="center" wrapText="1"/>
    </xf>
    <xf numFmtId="0" fontId="16" fillId="0" borderId="8" xfId="3" applyFont="1" applyBorder="1" applyAlignment="1">
      <alignment horizontal="center" vertical="center" wrapText="1"/>
    </xf>
    <xf numFmtId="0" fontId="16" fillId="0" borderId="9" xfId="3" applyFont="1" applyBorder="1" applyAlignment="1">
      <alignment horizontal="center" vertical="center" wrapText="1"/>
    </xf>
    <xf numFmtId="0" fontId="16" fillId="0" borderId="10" xfId="3" applyFont="1" applyBorder="1" applyAlignment="1">
      <alignment horizontal="center" vertical="center" wrapText="1"/>
    </xf>
    <xf numFmtId="0" fontId="16" fillId="0" borderId="1" xfId="3" applyFont="1" applyBorder="1" applyAlignment="1">
      <alignment horizontal="center" vertical="center" wrapText="1"/>
    </xf>
    <xf numFmtId="0" fontId="16" fillId="0" borderId="2" xfId="3" applyFont="1" applyBorder="1" applyAlignment="1">
      <alignment horizontal="center" vertical="center" wrapText="1"/>
    </xf>
    <xf numFmtId="0" fontId="16" fillId="0" borderId="3" xfId="3" applyFont="1" applyBorder="1" applyAlignment="1">
      <alignment horizontal="center" vertical="center" wrapText="1"/>
    </xf>
    <xf numFmtId="2" fontId="16" fillId="0" borderId="0" xfId="3" applyNumberFormat="1" applyFont="1" applyAlignment="1">
      <alignment horizontal="center" vertical="center" wrapText="1"/>
    </xf>
    <xf numFmtId="0" fontId="4" fillId="0" borderId="4" xfId="3" applyFont="1" applyBorder="1" applyAlignment="1">
      <alignment horizontal="left" vertical="center"/>
    </xf>
    <xf numFmtId="0" fontId="4" fillId="0" borderId="6" xfId="3" applyFont="1" applyBorder="1" applyAlignment="1">
      <alignment horizontal="left"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2" fontId="4" fillId="0" borderId="12" xfId="3" applyNumberFormat="1" applyFont="1" applyBorder="1" applyAlignment="1">
      <alignment horizontal="center" vertical="center"/>
    </xf>
    <xf numFmtId="0" fontId="4" fillId="0" borderId="4" xfId="3" applyFont="1" applyBorder="1" applyAlignment="1">
      <alignment horizontal="left" vertical="center" wrapText="1"/>
    </xf>
    <xf numFmtId="0" fontId="4" fillId="0" borderId="6" xfId="3" applyFont="1" applyBorder="1" applyAlignment="1">
      <alignment horizontal="left" vertical="center" wrapText="1"/>
    </xf>
    <xf numFmtId="0" fontId="3" fillId="0" borderId="5" xfId="3" applyFont="1" applyBorder="1" applyAlignment="1">
      <alignment horizontal="center" vertical="center" wrapText="1"/>
    </xf>
    <xf numFmtId="0" fontId="3" fillId="0" borderId="6" xfId="3" applyFont="1" applyBorder="1" applyAlignment="1">
      <alignment horizontal="center" vertical="center" wrapText="1"/>
    </xf>
    <xf numFmtId="10" fontId="3" fillId="0" borderId="4" xfId="12" applyNumberFormat="1" applyFont="1" applyBorder="1" applyAlignment="1">
      <alignment horizontal="left" wrapText="1"/>
    </xf>
    <xf numFmtId="10" fontId="3" fillId="0" borderId="5" xfId="12" applyNumberFormat="1" applyFont="1" applyBorder="1" applyAlignment="1">
      <alignment horizontal="left" wrapText="1"/>
    </xf>
    <xf numFmtId="10" fontId="3" fillId="0" borderId="6" xfId="12" applyNumberFormat="1" applyFont="1" applyBorder="1" applyAlignment="1">
      <alignment horizontal="left" wrapText="1"/>
    </xf>
    <xf numFmtId="2" fontId="16" fillId="0" borderId="0" xfId="3" applyNumberFormat="1" applyFont="1" applyAlignment="1">
      <alignment horizontal="center" vertical="center"/>
    </xf>
    <xf numFmtId="0" fontId="3" fillId="0" borderId="0" xfId="3" applyFont="1" applyAlignment="1">
      <alignment horizontal="center"/>
    </xf>
    <xf numFmtId="0" fontId="4" fillId="0" borderId="4" xfId="3" applyFont="1" applyBorder="1" applyAlignment="1">
      <alignment horizontal="left"/>
    </xf>
    <xf numFmtId="0" fontId="4" fillId="0" borderId="5" xfId="3" applyFont="1" applyBorder="1" applyAlignment="1">
      <alignment horizontal="left"/>
    </xf>
    <xf numFmtId="0" fontId="4" fillId="0" borderId="6" xfId="3" applyFont="1" applyBorder="1" applyAlignment="1">
      <alignment horizontal="left"/>
    </xf>
    <xf numFmtId="0" fontId="4" fillId="0" borderId="9" xfId="3" applyFont="1" applyBorder="1" applyAlignment="1">
      <alignment horizontal="left"/>
    </xf>
    <xf numFmtId="0" fontId="4" fillId="0" borderId="7" xfId="3" applyFont="1" applyBorder="1" applyAlignment="1">
      <alignment horizontal="left" vertical="top" wrapText="1"/>
    </xf>
    <xf numFmtId="0" fontId="4" fillId="0" borderId="0" xfId="3" applyFont="1" applyAlignment="1">
      <alignment horizontal="left" vertical="top" wrapText="1"/>
    </xf>
    <xf numFmtId="0" fontId="4" fillId="0" borderId="11" xfId="3" applyFont="1" applyBorder="1" applyAlignment="1">
      <alignment horizontal="left" vertical="top" wrapText="1"/>
    </xf>
    <xf numFmtId="2" fontId="4" fillId="0" borderId="4" xfId="3" applyNumberFormat="1" applyFont="1" applyBorder="1" applyAlignment="1">
      <alignment horizontal="center" vertical="center" wrapText="1"/>
    </xf>
    <xf numFmtId="2" fontId="4" fillId="0" borderId="5" xfId="3" applyNumberFormat="1" applyFont="1" applyBorder="1" applyAlignment="1">
      <alignment horizontal="center" vertical="center" wrapText="1"/>
    </xf>
    <xf numFmtId="2" fontId="4" fillId="0" borderId="6" xfId="3" applyNumberFormat="1" applyFont="1" applyBorder="1" applyAlignment="1">
      <alignment horizontal="center" vertical="center" wrapText="1"/>
    </xf>
    <xf numFmtId="0" fontId="4" fillId="0" borderId="4" xfId="3" applyFont="1" applyBorder="1" applyAlignment="1">
      <alignment horizontal="left" vertical="top" wrapText="1"/>
    </xf>
    <xf numFmtId="0" fontId="4" fillId="0" borderId="6" xfId="3" applyFont="1" applyBorder="1" applyAlignment="1">
      <alignment horizontal="left" vertical="top" wrapText="1"/>
    </xf>
    <xf numFmtId="2" fontId="3" fillId="0" borderId="4" xfId="3" applyNumberFormat="1" applyFont="1" applyBorder="1" applyAlignment="1">
      <alignment horizontal="center" vertical="center" wrapText="1"/>
    </xf>
    <xf numFmtId="2" fontId="3" fillId="0" borderId="5" xfId="3" applyNumberFormat="1" applyFont="1" applyBorder="1" applyAlignment="1">
      <alignment horizontal="center" vertical="center" wrapText="1"/>
    </xf>
    <xf numFmtId="2" fontId="3" fillId="0" borderId="6" xfId="3" applyNumberFormat="1" applyFont="1" applyBorder="1" applyAlignment="1">
      <alignment horizontal="center" vertical="center" wrapText="1"/>
    </xf>
    <xf numFmtId="0" fontId="3" fillId="0" borderId="8" xfId="3" applyFont="1" applyBorder="1" applyAlignment="1">
      <alignment horizontal="center" vertical="center"/>
    </xf>
    <xf numFmtId="0" fontId="3" fillId="0" borderId="9" xfId="3" applyFont="1" applyBorder="1" applyAlignment="1">
      <alignment horizontal="center" vertical="center"/>
    </xf>
    <xf numFmtId="0" fontId="3" fillId="0" borderId="10" xfId="3" applyFont="1" applyBorder="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4" fillId="8" borderId="4" xfId="3" applyFont="1" applyFill="1" applyBorder="1" applyAlignment="1">
      <alignment horizontal="left"/>
    </xf>
    <xf numFmtId="0" fontId="4" fillId="8" borderId="5" xfId="3" applyFont="1" applyFill="1" applyBorder="1" applyAlignment="1">
      <alignment horizontal="left"/>
    </xf>
    <xf numFmtId="0" fontId="4" fillId="8" borderId="6" xfId="3" applyFont="1" applyFill="1" applyBorder="1" applyAlignment="1">
      <alignment horizontal="left"/>
    </xf>
    <xf numFmtId="0" fontId="3" fillId="0" borderId="8" xfId="3" applyFont="1" applyBorder="1" applyAlignment="1">
      <alignment horizontal="center"/>
    </xf>
    <xf numFmtId="0" fontId="3" fillId="0" borderId="10" xfId="3" applyFont="1" applyBorder="1" applyAlignment="1">
      <alignment horizontal="center"/>
    </xf>
    <xf numFmtId="0" fontId="3" fillId="0" borderId="7" xfId="3" applyFont="1" applyBorder="1" applyAlignment="1">
      <alignment horizontal="center"/>
    </xf>
    <xf numFmtId="0" fontId="3" fillId="0" borderId="11" xfId="3" applyFont="1" applyBorder="1" applyAlignment="1">
      <alignment horizontal="center"/>
    </xf>
    <xf numFmtId="0" fontId="3" fillId="0" borderId="1" xfId="3" applyFont="1" applyBorder="1" applyAlignment="1">
      <alignment horizontal="center"/>
    </xf>
    <xf numFmtId="0" fontId="3" fillId="0" borderId="3" xfId="3" applyFont="1" applyBorder="1" applyAlignment="1">
      <alignment horizontal="center"/>
    </xf>
    <xf numFmtId="0" fontId="4" fillId="0" borderId="4" xfId="3" applyFont="1" applyBorder="1" applyAlignment="1">
      <alignment horizontal="center" vertical="center"/>
    </xf>
    <xf numFmtId="0" fontId="3" fillId="0" borderId="14" xfId="3" applyFont="1" applyBorder="1" applyAlignment="1">
      <alignment horizontal="center" vertical="center" wrapText="1"/>
    </xf>
    <xf numFmtId="0" fontId="3" fillId="0" borderId="13" xfId="3" applyFont="1" applyBorder="1" applyAlignment="1">
      <alignment horizontal="center" vertical="center" wrapText="1"/>
    </xf>
    <xf numFmtId="39" fontId="3" fillId="0" borderId="12" xfId="3" applyNumberFormat="1" applyFont="1" applyBorder="1" applyAlignment="1">
      <alignment horizontal="center" vertical="center"/>
    </xf>
    <xf numFmtId="169" fontId="4" fillId="0" borderId="12" xfId="3" applyNumberFormat="1" applyFont="1" applyBorder="1" applyAlignment="1">
      <alignment horizontal="left" vertical="center"/>
    </xf>
    <xf numFmtId="169" fontId="4" fillId="0" borderId="12" xfId="3" applyNumberFormat="1" applyFont="1" applyBorder="1" applyAlignment="1">
      <alignment horizontal="center" vertical="top"/>
    </xf>
    <xf numFmtId="2" fontId="4" fillId="0" borderId="6" xfId="3" applyNumberFormat="1" applyFont="1" applyBorder="1" applyAlignment="1">
      <alignment horizontal="left" vertical="center"/>
    </xf>
    <xf numFmtId="2" fontId="4" fillId="0" borderId="12" xfId="3" applyNumberFormat="1" applyFont="1" applyBorder="1" applyAlignment="1">
      <alignment horizontal="left" vertical="center"/>
    </xf>
    <xf numFmtId="2" fontId="3" fillId="0" borderId="14" xfId="6" applyNumberFormat="1" applyFont="1" applyBorder="1" applyAlignment="1">
      <alignment horizontal="center" vertical="center" wrapText="1"/>
    </xf>
    <xf numFmtId="2" fontId="3" fillId="0" borderId="13" xfId="6" applyNumberFormat="1" applyFont="1" applyBorder="1" applyAlignment="1">
      <alignment horizontal="center" vertical="center" wrapText="1"/>
    </xf>
    <xf numFmtId="0" fontId="3" fillId="0" borderId="0" xfId="3" applyFont="1" applyAlignment="1">
      <alignment horizontal="left" vertical="center" wrapText="1"/>
    </xf>
    <xf numFmtId="9" fontId="3" fillId="0" borderId="14" xfId="6" applyFont="1" applyBorder="1" applyAlignment="1">
      <alignment horizontal="center" vertical="center" wrapText="1"/>
    </xf>
    <xf numFmtId="9" fontId="3" fillId="0" borderId="13" xfId="6" applyFont="1" applyBorder="1" applyAlignment="1">
      <alignment horizontal="center" vertical="center" wrapText="1"/>
    </xf>
    <xf numFmtId="0" fontId="4" fillId="0" borderId="14" xfId="3" applyFont="1" applyBorder="1" applyAlignment="1">
      <alignment horizontal="left" vertical="top" wrapText="1"/>
    </xf>
    <xf numFmtId="0" fontId="4" fillId="0" borderId="15" xfId="3" applyFont="1" applyBorder="1" applyAlignment="1">
      <alignment horizontal="left" vertical="top" wrapText="1"/>
    </xf>
    <xf numFmtId="0" fontId="4" fillId="0" borderId="13" xfId="3" applyFont="1" applyBorder="1" applyAlignment="1">
      <alignment horizontal="left" vertical="top"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9" xfId="3" applyFont="1" applyBorder="1" applyAlignment="1">
      <alignment horizontal="left" vertical="center" wrapText="1"/>
    </xf>
    <xf numFmtId="2" fontId="3" fillId="0" borderId="0" xfId="3" applyNumberFormat="1" applyFont="1" applyAlignment="1">
      <alignment horizontal="left" vertical="top"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3" fillId="0" borderId="14" xfId="3" applyFont="1" applyBorder="1" applyAlignment="1">
      <alignment horizontal="left" vertical="top" wrapText="1"/>
    </xf>
    <xf numFmtId="0" fontId="3" fillId="0" borderId="15" xfId="3" applyFont="1" applyBorder="1" applyAlignment="1">
      <alignment horizontal="left" vertical="top" wrapText="1"/>
    </xf>
    <xf numFmtId="0" fontId="4" fillId="0" borderId="14" xfId="3" applyFont="1" applyBorder="1" applyAlignment="1">
      <alignment horizontal="center" vertical="center" wrapText="1"/>
    </xf>
    <xf numFmtId="0" fontId="4" fillId="0" borderId="15" xfId="3" applyFont="1" applyBorder="1" applyAlignment="1">
      <alignment horizontal="center" vertical="center" wrapText="1"/>
    </xf>
    <xf numFmtId="0" fontId="4" fillId="0" borderId="13" xfId="3" applyFont="1" applyBorder="1" applyAlignment="1">
      <alignment horizontal="center" vertical="center" wrapText="1"/>
    </xf>
    <xf numFmtId="0" fontId="19" fillId="0" borderId="12" xfId="3" applyFont="1" applyBorder="1" applyAlignment="1">
      <alignment horizontal="center" vertical="center" wrapText="1"/>
    </xf>
    <xf numFmtId="2" fontId="3" fillId="0" borderId="0" xfId="3" applyNumberFormat="1" applyFont="1" applyAlignment="1">
      <alignment horizontal="left" vertical="center" wrapText="1"/>
    </xf>
    <xf numFmtId="0" fontId="4" fillId="0" borderId="8" xfId="3" applyFont="1" applyBorder="1" applyAlignment="1">
      <alignment horizontal="center" vertical="center" wrapText="1"/>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1" xfId="3" applyFont="1" applyBorder="1" applyAlignment="1">
      <alignment horizontal="center" vertical="center" wrapText="1"/>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12" xfId="3" applyFont="1" applyBorder="1" applyAlignment="1">
      <alignment horizontal="center"/>
    </xf>
    <xf numFmtId="2" fontId="4" fillId="0" borderId="0" xfId="3" applyNumberFormat="1" applyFont="1" applyAlignment="1">
      <alignment horizontal="center" vertical="center"/>
    </xf>
    <xf numFmtId="0" fontId="3" fillId="0" borderId="5" xfId="3" applyFont="1" applyBorder="1" applyAlignment="1">
      <alignment horizontal="left" vertical="center" wrapText="1"/>
    </xf>
    <xf numFmtId="0" fontId="3" fillId="0" borderId="6" xfId="3" applyFont="1" applyBorder="1" applyAlignment="1">
      <alignment horizontal="left" vertical="center" wrapText="1"/>
    </xf>
    <xf numFmtId="2" fontId="4" fillId="0" borderId="0" xfId="3" applyNumberFormat="1" applyFont="1" applyAlignment="1">
      <alignment horizontal="center" vertical="center" wrapText="1"/>
    </xf>
    <xf numFmtId="0" fontId="4" fillId="0" borderId="12" xfId="3" applyFont="1" applyBorder="1" applyAlignment="1">
      <alignment horizontal="left" vertical="top" wrapText="1"/>
    </xf>
    <xf numFmtId="0" fontId="3" fillId="0" borderId="15" xfId="3" applyFont="1" applyBorder="1" applyAlignment="1">
      <alignment horizontal="center" vertical="center" wrapText="1"/>
    </xf>
    <xf numFmtId="9" fontId="3" fillId="0" borderId="12" xfId="6" applyFont="1" applyBorder="1" applyAlignment="1" applyProtection="1">
      <alignment horizontal="center" vertical="center"/>
    </xf>
    <xf numFmtId="2" fontId="3" fillId="0" borderId="14" xfId="3" applyNumberFormat="1" applyFont="1" applyBorder="1" applyAlignment="1">
      <alignment horizontal="center" vertical="center"/>
    </xf>
    <xf numFmtId="2" fontId="3" fillId="0" borderId="13" xfId="3" applyNumberFormat="1" applyFont="1" applyBorder="1" applyAlignment="1">
      <alignment horizontal="center" vertical="center"/>
    </xf>
    <xf numFmtId="2" fontId="3" fillId="0" borderId="12" xfId="6" applyNumberFormat="1" applyFont="1" applyBorder="1" applyAlignment="1">
      <alignment horizontal="center" vertical="center"/>
    </xf>
    <xf numFmtId="0" fontId="4" fillId="0" borderId="14" xfId="3" applyFont="1" applyBorder="1" applyAlignment="1">
      <alignment horizontal="left" vertical="center" wrapText="1"/>
    </xf>
    <xf numFmtId="0" fontId="4" fillId="0" borderId="15" xfId="3" applyFont="1" applyBorder="1" applyAlignment="1">
      <alignment horizontal="left" vertical="center" wrapText="1"/>
    </xf>
    <xf numFmtId="0" fontId="4" fillId="0" borderId="13" xfId="3" applyFont="1" applyBorder="1" applyAlignment="1">
      <alignment horizontal="left" vertical="center" wrapText="1"/>
    </xf>
    <xf numFmtId="0" fontId="3" fillId="0" borderId="14" xfId="3" applyFont="1" applyBorder="1" applyAlignment="1">
      <alignment horizontal="left" vertical="center" wrapText="1"/>
    </xf>
    <xf numFmtId="0" fontId="4" fillId="0" borderId="5" xfId="3" applyFont="1" applyBorder="1" applyAlignment="1">
      <alignment horizontal="left" vertical="center"/>
    </xf>
    <xf numFmtId="0" fontId="3" fillId="0" borderId="12" xfId="3" applyFont="1" applyBorder="1" applyAlignment="1">
      <alignment horizontal="left" vertical="top"/>
    </xf>
    <xf numFmtId="0" fontId="3" fillId="0" borderId="0" xfId="3" applyFont="1" applyAlignment="1">
      <alignment horizontal="left" vertical="top" wrapText="1"/>
    </xf>
    <xf numFmtId="0" fontId="3" fillId="0" borderId="2" xfId="3" applyFont="1" applyBorder="1" applyAlignment="1">
      <alignment horizontal="left" vertical="top" wrapText="1"/>
    </xf>
    <xf numFmtId="1" fontId="3" fillId="0" borderId="5" xfId="3" applyNumberFormat="1" applyFont="1" applyBorder="1" applyAlignment="1">
      <alignment horizontal="center" vertical="center"/>
    </xf>
    <xf numFmtId="1" fontId="3" fillId="0" borderId="6" xfId="3" applyNumberFormat="1" applyFont="1" applyBorder="1" applyAlignment="1">
      <alignment horizontal="center" vertical="center"/>
    </xf>
    <xf numFmtId="9" fontId="3" fillId="0" borderId="14" xfId="6" applyFont="1" applyBorder="1" applyAlignment="1" applyProtection="1">
      <alignment horizontal="center" vertical="center"/>
    </xf>
    <xf numFmtId="9" fontId="3" fillId="0" borderId="13" xfId="6" applyFont="1" applyBorder="1" applyAlignment="1" applyProtection="1">
      <alignment horizontal="center" vertical="center"/>
    </xf>
    <xf numFmtId="0" fontId="4" fillId="0" borderId="12" xfId="3" applyFont="1" applyBorder="1" applyAlignment="1">
      <alignment horizontal="left" vertical="center"/>
    </xf>
    <xf numFmtId="2" fontId="3" fillId="0" borderId="14" xfId="6" applyNumberFormat="1" applyFont="1" applyBorder="1" applyAlignment="1" applyProtection="1">
      <alignment horizontal="center" vertical="center"/>
    </xf>
    <xf numFmtId="2" fontId="3" fillId="0" borderId="13" xfId="6" applyNumberFormat="1" applyFont="1" applyBorder="1" applyAlignment="1" applyProtection="1">
      <alignment horizontal="center" vertical="center"/>
    </xf>
    <xf numFmtId="9" fontId="20" fillId="0" borderId="12" xfId="6" applyFont="1" applyBorder="1" applyAlignment="1">
      <alignment horizontal="center" vertical="center"/>
    </xf>
    <xf numFmtId="9" fontId="3" fillId="0" borderId="12" xfId="3" applyNumberFormat="1" applyFont="1" applyBorder="1" applyAlignment="1">
      <alignment horizontal="center" vertical="center"/>
    </xf>
    <xf numFmtId="2" fontId="3" fillId="0" borderId="12" xfId="6" applyNumberFormat="1" applyFont="1" applyBorder="1" applyAlignment="1" applyProtection="1">
      <alignment horizontal="center" vertical="center"/>
    </xf>
    <xf numFmtId="0" fontId="3" fillId="0" borderId="2" xfId="3" applyFont="1" applyBorder="1" applyAlignment="1">
      <alignment horizontal="center" vertical="center" wrapText="1"/>
    </xf>
    <xf numFmtId="49" fontId="4" fillId="0" borderId="12" xfId="3" applyNumberFormat="1" applyFont="1" applyBorder="1" applyAlignment="1">
      <alignment horizontal="center" vertical="center"/>
    </xf>
    <xf numFmtId="2" fontId="3" fillId="0" borderId="12" xfId="3" applyNumberFormat="1" applyFont="1" applyBorder="1" applyAlignment="1">
      <alignment horizontal="left" vertical="center" wrapText="1"/>
    </xf>
    <xf numFmtId="180" fontId="4" fillId="0" borderId="12" xfId="9" applyNumberFormat="1" applyFont="1" applyBorder="1" applyAlignment="1">
      <alignment horizontal="center" vertical="center" wrapText="1"/>
    </xf>
    <xf numFmtId="185" fontId="4" fillId="0" borderId="0" xfId="3" applyNumberFormat="1" applyFont="1" applyAlignment="1">
      <alignment horizontal="left" vertical="top" wrapText="1"/>
    </xf>
    <xf numFmtId="10" fontId="3" fillId="0" borderId="12" xfId="12" applyNumberFormat="1" applyFont="1" applyBorder="1" applyAlignment="1" applyProtection="1">
      <alignment horizontal="center"/>
    </xf>
    <xf numFmtId="0" fontId="4" fillId="0" borderId="12" xfId="3" applyFont="1" applyBorder="1" applyAlignment="1">
      <alignment horizontal="left"/>
    </xf>
    <xf numFmtId="2" fontId="4" fillId="0" borderId="12" xfId="3" applyNumberFormat="1" applyFont="1" applyBorder="1" applyAlignment="1">
      <alignment horizontal="center" vertical="center" wrapText="1"/>
    </xf>
    <xf numFmtId="2" fontId="3" fillId="0" borderId="12" xfId="3" applyNumberFormat="1" applyFont="1" applyBorder="1" applyAlignment="1">
      <alignment horizontal="center" vertical="center" wrapText="1"/>
    </xf>
    <xf numFmtId="0" fontId="4" fillId="9" borderId="12" xfId="3" applyFont="1" applyFill="1" applyBorder="1" applyAlignment="1">
      <alignment horizontal="left"/>
    </xf>
    <xf numFmtId="0" fontId="7" fillId="3" borderId="12" xfId="0" applyFont="1" applyFill="1" applyBorder="1" applyAlignment="1">
      <alignment horizontal="center"/>
    </xf>
    <xf numFmtId="0" fontId="7" fillId="4" borderId="12" xfId="0" applyFont="1" applyFill="1" applyBorder="1" applyAlignment="1">
      <alignment horizontal="center"/>
    </xf>
    <xf numFmtId="0" fontId="7" fillId="5" borderId="12" xfId="0" applyFont="1" applyFill="1" applyBorder="1" applyAlignment="1">
      <alignment horizontal="center"/>
    </xf>
    <xf numFmtId="0" fontId="7" fillId="6" borderId="12" xfId="0" applyFont="1" applyFill="1" applyBorder="1" applyAlignment="1">
      <alignment horizontal="center"/>
    </xf>
    <xf numFmtId="0" fontId="8" fillId="0" borderId="12" xfId="0" applyFont="1" applyBorder="1" applyAlignment="1">
      <alignment horizontal="center"/>
    </xf>
    <xf numFmtId="9" fontId="7" fillId="7" borderId="12" xfId="2" applyFont="1" applyFill="1" applyBorder="1" applyAlignment="1">
      <alignment horizontal="center" vertical="center"/>
    </xf>
    <xf numFmtId="9" fontId="7" fillId="0" borderId="12" xfId="2" applyFont="1" applyBorder="1" applyAlignment="1">
      <alignment horizontal="center" vertical="center"/>
    </xf>
  </cellXfs>
  <cellStyles count="15">
    <cellStyle name="Millares 13 13 2" xfId="10"/>
    <cellStyle name="Millares 2" xfId="7"/>
    <cellStyle name="Millares 2 2" xfId="14"/>
    <cellStyle name="Millares 2 4 2 2" xfId="4"/>
    <cellStyle name="Millares 3" xfId="11"/>
    <cellStyle name="Moneda" xfId="1" builtinId="4"/>
    <cellStyle name="Moneda 2" xfId="9"/>
    <cellStyle name="Moneda 2 2" xfId="13"/>
    <cellStyle name="Normal" xfId="0" builtinId="0"/>
    <cellStyle name="Normal 2" xfId="5"/>
    <cellStyle name="Normal 2 2" xfId="3"/>
    <cellStyle name="Normal 2 3" xfId="8"/>
    <cellStyle name="Porcentaje" xfId="2" builtinId="5"/>
    <cellStyle name="Porcentaje 2" xfId="6"/>
    <cellStyle name="Porcentaje 2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D9E588B2-C400-46D5-B9C5-BA230653B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876A62E7-4E2D-4E87-A064-7D49D2FEAE2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twoCellAnchor editAs="oneCell">
    <xdr:from>
      <xdr:col>13</xdr:col>
      <xdr:colOff>165099</xdr:colOff>
      <xdr:row>27</xdr:row>
      <xdr:rowOff>12320</xdr:rowOff>
    </xdr:from>
    <xdr:to>
      <xdr:col>15</xdr:col>
      <xdr:colOff>556434</xdr:colOff>
      <xdr:row>33</xdr:row>
      <xdr:rowOff>2721</xdr:rowOff>
    </xdr:to>
    <xdr:pic>
      <xdr:nvPicPr>
        <xdr:cNvPr id="4" name="Imagen 3">
          <a:extLst>
            <a:ext uri="{FF2B5EF4-FFF2-40B4-BE49-F238E27FC236}">
              <a16:creationId xmlns:a16="http://schemas.microsoft.com/office/drawing/2014/main" id="{7D0B94B6-3A44-445E-A79E-5277FFBD7A28}"/>
            </a:ext>
          </a:extLst>
        </xdr:cNvPr>
        <xdr:cNvPicPr>
          <a:picLocks noChangeAspect="1"/>
        </xdr:cNvPicPr>
      </xdr:nvPicPr>
      <xdr:blipFill rotWithShape="1">
        <a:blip xmlns:r="http://schemas.openxmlformats.org/officeDocument/2006/relationships" r:embed="rId3"/>
        <a:srcRect l="25251" t="49401" r="56172" b="36244"/>
        <a:stretch/>
      </xdr:blipFill>
      <xdr:spPr>
        <a:xfrm>
          <a:off x="20758149" y="11470895"/>
          <a:ext cx="2924985" cy="1340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74232240-E917-4023-831A-79AC2CD36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7676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1034141</xdr:colOff>
      <xdr:row>1</xdr:row>
      <xdr:rowOff>219982</xdr:rowOff>
    </xdr:from>
    <xdr:to>
      <xdr:col>2</xdr:col>
      <xdr:colOff>2595183</xdr:colOff>
      <xdr:row>4</xdr:row>
      <xdr:rowOff>163285</xdr:rowOff>
    </xdr:to>
    <xdr:pic>
      <xdr:nvPicPr>
        <xdr:cNvPr id="3" name="3 Imagen" descr="Membretes_2024_2-01">
          <a:extLst>
            <a:ext uri="{FF2B5EF4-FFF2-40B4-BE49-F238E27FC236}">
              <a16:creationId xmlns:a16="http://schemas.microsoft.com/office/drawing/2014/main" id="{FC48FA40-F5E2-4113-A53C-B3E4315E18B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483177" y="505732"/>
          <a:ext cx="4717899" cy="1331232"/>
        </a:xfrm>
        <a:prstGeom prst="rect">
          <a:avLst/>
        </a:prstGeom>
        <a:noFill/>
        <a:ln>
          <a:noFill/>
        </a:ln>
      </xdr:spPr>
    </xdr:pic>
    <xdr:clientData/>
  </xdr:twoCellAnchor>
  <xdr:twoCellAnchor editAs="oneCell">
    <xdr:from>
      <xdr:col>13</xdr:col>
      <xdr:colOff>165099</xdr:colOff>
      <xdr:row>35</xdr:row>
      <xdr:rowOff>12320</xdr:rowOff>
    </xdr:from>
    <xdr:to>
      <xdr:col>15</xdr:col>
      <xdr:colOff>556433</xdr:colOff>
      <xdr:row>41</xdr:row>
      <xdr:rowOff>2722</xdr:rowOff>
    </xdr:to>
    <xdr:pic>
      <xdr:nvPicPr>
        <xdr:cNvPr id="4" name="Imagen 3">
          <a:extLst>
            <a:ext uri="{FF2B5EF4-FFF2-40B4-BE49-F238E27FC236}">
              <a16:creationId xmlns:a16="http://schemas.microsoft.com/office/drawing/2014/main" id="{480778EA-357A-478F-A350-39921223B25A}"/>
            </a:ext>
          </a:extLst>
        </xdr:cNvPr>
        <xdr:cNvPicPr>
          <a:picLocks noChangeAspect="1"/>
        </xdr:cNvPicPr>
      </xdr:nvPicPr>
      <xdr:blipFill rotWithShape="1">
        <a:blip xmlns:r="http://schemas.openxmlformats.org/officeDocument/2006/relationships" r:embed="rId3"/>
        <a:srcRect l="25251" t="49401" r="56172" b="36244"/>
        <a:stretch/>
      </xdr:blipFill>
      <xdr:spPr>
        <a:xfrm>
          <a:off x="20891499" y="14118845"/>
          <a:ext cx="2924984" cy="13402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46010748-EC1C-4F83-88A7-EAD3902B9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5A1315E7-EBB0-489A-B2CF-CC87E8E903BF}"/>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twoCellAnchor editAs="oneCell">
    <xdr:from>
      <xdr:col>13</xdr:col>
      <xdr:colOff>165099</xdr:colOff>
      <xdr:row>29</xdr:row>
      <xdr:rowOff>12320</xdr:rowOff>
    </xdr:from>
    <xdr:to>
      <xdr:col>15</xdr:col>
      <xdr:colOff>556434</xdr:colOff>
      <xdr:row>35</xdr:row>
      <xdr:rowOff>2722</xdr:rowOff>
    </xdr:to>
    <xdr:pic>
      <xdr:nvPicPr>
        <xdr:cNvPr id="4" name="Imagen 3">
          <a:extLst>
            <a:ext uri="{FF2B5EF4-FFF2-40B4-BE49-F238E27FC236}">
              <a16:creationId xmlns:a16="http://schemas.microsoft.com/office/drawing/2014/main" id="{20E21F9B-EA47-417C-A6E2-644EA42F1B5A}"/>
            </a:ext>
          </a:extLst>
        </xdr:cNvPr>
        <xdr:cNvPicPr>
          <a:picLocks noChangeAspect="1"/>
        </xdr:cNvPicPr>
      </xdr:nvPicPr>
      <xdr:blipFill rotWithShape="1">
        <a:blip xmlns:r="http://schemas.openxmlformats.org/officeDocument/2006/relationships" r:embed="rId3"/>
        <a:srcRect l="25251" t="49401" r="56172" b="36244"/>
        <a:stretch/>
      </xdr:blipFill>
      <xdr:spPr>
        <a:xfrm>
          <a:off x="20758149" y="12375770"/>
          <a:ext cx="2924985" cy="13402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22ECC21D-2566-41AB-88B1-9E115867B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8639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AF161CC6-0656-469A-8E83-7196334AFB6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twoCellAnchor editAs="oneCell">
    <xdr:from>
      <xdr:col>13</xdr:col>
      <xdr:colOff>165099</xdr:colOff>
      <xdr:row>33</xdr:row>
      <xdr:rowOff>12320</xdr:rowOff>
    </xdr:from>
    <xdr:to>
      <xdr:col>15</xdr:col>
      <xdr:colOff>556433</xdr:colOff>
      <xdr:row>39</xdr:row>
      <xdr:rowOff>2721</xdr:rowOff>
    </xdr:to>
    <xdr:pic>
      <xdr:nvPicPr>
        <xdr:cNvPr id="4" name="Imagen 3">
          <a:extLst>
            <a:ext uri="{FF2B5EF4-FFF2-40B4-BE49-F238E27FC236}">
              <a16:creationId xmlns:a16="http://schemas.microsoft.com/office/drawing/2014/main" id="{ED180E62-C044-452A-94B1-41079035004D}"/>
            </a:ext>
          </a:extLst>
        </xdr:cNvPr>
        <xdr:cNvPicPr>
          <a:picLocks noChangeAspect="1"/>
        </xdr:cNvPicPr>
      </xdr:nvPicPr>
      <xdr:blipFill rotWithShape="1">
        <a:blip xmlns:r="http://schemas.openxmlformats.org/officeDocument/2006/relationships" r:embed="rId3"/>
        <a:srcRect l="25251" t="49401" r="56172" b="36244"/>
        <a:stretch/>
      </xdr:blipFill>
      <xdr:spPr>
        <a:xfrm>
          <a:off x="21701124" y="13690220"/>
          <a:ext cx="2924984" cy="13402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72CEDAD6-C4C5-479F-9976-D12A3DE22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8629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762001</xdr:colOff>
      <xdr:row>1</xdr:row>
      <xdr:rowOff>111125</xdr:rowOff>
    </xdr:from>
    <xdr:ext cx="5662838" cy="1698625"/>
    <xdr:pic>
      <xdr:nvPicPr>
        <xdr:cNvPr id="3" name="3 Imagen" descr="Membretes_2024_2-01">
          <a:extLst>
            <a:ext uri="{FF2B5EF4-FFF2-40B4-BE49-F238E27FC236}">
              <a16:creationId xmlns:a16="http://schemas.microsoft.com/office/drawing/2014/main" id="{66C64BAC-2605-4BAE-BC8C-7B1FF13FF82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662838" cy="1698625"/>
        </a:xfrm>
        <a:prstGeom prst="rect">
          <a:avLst/>
        </a:prstGeom>
        <a:noFill/>
        <a:ln>
          <a:noFill/>
        </a:ln>
      </xdr:spPr>
    </xdr:pic>
    <xdr:clientData/>
  </xdr:oneCellAnchor>
  <xdr:oneCellAnchor>
    <xdr:from>
      <xdr:col>13</xdr:col>
      <xdr:colOff>165099</xdr:colOff>
      <xdr:row>27</xdr:row>
      <xdr:rowOff>12320</xdr:rowOff>
    </xdr:from>
    <xdr:ext cx="3058335" cy="1346580"/>
    <xdr:pic>
      <xdr:nvPicPr>
        <xdr:cNvPr id="4" name="Imagen 3">
          <a:extLst>
            <a:ext uri="{FF2B5EF4-FFF2-40B4-BE49-F238E27FC236}">
              <a16:creationId xmlns:a16="http://schemas.microsoft.com/office/drawing/2014/main" id="{C0EDD029-D640-4615-842C-BC38B30069B7}"/>
            </a:ext>
          </a:extLst>
        </xdr:cNvPr>
        <xdr:cNvPicPr>
          <a:picLocks noChangeAspect="1"/>
        </xdr:cNvPicPr>
      </xdr:nvPicPr>
      <xdr:blipFill rotWithShape="1">
        <a:blip xmlns:r="http://schemas.openxmlformats.org/officeDocument/2006/relationships" r:embed="rId3"/>
        <a:srcRect l="25251" t="49401" r="56172" b="36244"/>
        <a:stretch/>
      </xdr:blipFill>
      <xdr:spPr>
        <a:xfrm>
          <a:off x="20901024" y="12042395"/>
          <a:ext cx="3058335" cy="134658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15</xdr:col>
      <xdr:colOff>416880</xdr:colOff>
      <xdr:row>1</xdr:row>
      <xdr:rowOff>14760</xdr:rowOff>
    </xdr:from>
    <xdr:to>
      <xdr:col>16</xdr:col>
      <xdr:colOff>669600</xdr:colOff>
      <xdr:row>4</xdr:row>
      <xdr:rowOff>267480</xdr:rowOff>
    </xdr:to>
    <xdr:pic>
      <xdr:nvPicPr>
        <xdr:cNvPr id="2" name="Imagen 1" descr="CAPITAL">
          <a:extLst>
            <a:ext uri="{FF2B5EF4-FFF2-40B4-BE49-F238E27FC236}">
              <a16:creationId xmlns:a16="http://schemas.microsoft.com/office/drawing/2014/main" id="{F945772A-C52B-4C66-9671-AFB32D661BBC}"/>
            </a:ext>
          </a:extLst>
        </xdr:cNvPr>
        <xdr:cNvPicPr/>
      </xdr:nvPicPr>
      <xdr:blipFill>
        <a:blip xmlns:r="http://schemas.openxmlformats.org/officeDocument/2006/relationships" r:embed="rId1"/>
        <a:stretch/>
      </xdr:blipFill>
      <xdr:spPr>
        <a:xfrm>
          <a:off x="25324755" y="300510"/>
          <a:ext cx="1376670" cy="1633845"/>
        </a:xfrm>
        <a:prstGeom prst="rect">
          <a:avLst/>
        </a:prstGeom>
        <a:ln w="0">
          <a:noFill/>
        </a:ln>
      </xdr:spPr>
    </xdr:pic>
    <xdr:clientData/>
  </xdr:twoCellAnchor>
  <xdr:oneCellAnchor>
    <xdr:from>
      <xdr:col>1</xdr:col>
      <xdr:colOff>762120</xdr:colOff>
      <xdr:row>1</xdr:row>
      <xdr:rowOff>111240</xdr:rowOff>
    </xdr:from>
    <xdr:ext cx="6272200" cy="1698320"/>
    <xdr:pic>
      <xdr:nvPicPr>
        <xdr:cNvPr id="3" name="3 Imagen" descr="Membretes_2024_2-01">
          <a:extLst>
            <a:ext uri="{FF2B5EF4-FFF2-40B4-BE49-F238E27FC236}">
              <a16:creationId xmlns:a16="http://schemas.microsoft.com/office/drawing/2014/main" id="{7F472306-DD09-4E45-9D43-F9D04D83C322}"/>
            </a:ext>
          </a:extLst>
        </xdr:cNvPr>
        <xdr:cNvPicPr/>
      </xdr:nvPicPr>
      <xdr:blipFill>
        <a:blip xmlns:r="http://schemas.openxmlformats.org/officeDocument/2006/relationships" r:embed="rId2"/>
        <a:srcRect t="13615" r="64235" b="22041"/>
        <a:stretch/>
      </xdr:blipFill>
      <xdr:spPr>
        <a:xfrm>
          <a:off x="1209795" y="396990"/>
          <a:ext cx="6272200" cy="1698320"/>
        </a:xfrm>
        <a:prstGeom prst="rect">
          <a:avLst/>
        </a:prstGeom>
        <a:ln w="0">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67"/>
  <sheetViews>
    <sheetView tabSelected="1" zoomScale="70" zoomScaleNormal="70" workbookViewId="0">
      <selection activeCell="T21" sqref="T21"/>
    </sheetView>
  </sheetViews>
  <sheetFormatPr baseColWidth="10" defaultColWidth="12.5703125" defaultRowHeight="14.25"/>
  <cols>
    <col min="1" max="1" width="6.7109375" style="21" customWidth="1"/>
    <col min="2" max="2" width="45.42578125" style="21" customWidth="1"/>
    <col min="3" max="3" width="86.85546875" style="21" customWidth="1"/>
    <col min="4" max="4" width="16.85546875" style="21" customWidth="1"/>
    <col min="5" max="5" width="13.85546875" style="21" customWidth="1"/>
    <col min="6" max="6" width="16.7109375" style="21" customWidth="1"/>
    <col min="7" max="7" width="18" style="21" customWidth="1"/>
    <col min="8" max="8" width="22.85546875" style="21" customWidth="1"/>
    <col min="9" max="9" width="16.42578125" style="21" customWidth="1"/>
    <col min="10" max="10" width="20.85546875" style="22" customWidth="1"/>
    <col min="11" max="11" width="13.5703125" style="21" customWidth="1"/>
    <col min="12" max="12" width="15.85546875" style="21" customWidth="1"/>
    <col min="13" max="13" width="14.85546875" style="23" customWidth="1"/>
    <col min="14" max="14" width="21.140625" style="23" customWidth="1"/>
    <col min="15" max="17" width="16.85546875" style="21" customWidth="1"/>
    <col min="18" max="18" width="16.42578125" style="21" customWidth="1"/>
    <col min="19" max="19" width="12.5703125" style="21"/>
    <col min="20" max="20" width="14.42578125" style="21" customWidth="1"/>
    <col min="21" max="21" width="18.5703125" style="21" customWidth="1"/>
    <col min="22" max="22" width="33.85546875" style="21" customWidth="1"/>
    <col min="23" max="23" width="12.5703125" style="21" hidden="1" customWidth="1"/>
    <col min="24" max="24" width="24.28515625" style="21" customWidth="1"/>
    <col min="25" max="25" width="22.5703125" style="21" customWidth="1"/>
    <col min="26" max="27" width="12.5703125" style="21"/>
    <col min="28" max="28" width="16.85546875" style="21" customWidth="1"/>
    <col min="29" max="29" width="12.5703125" style="21"/>
    <col min="30" max="30" width="30.140625" style="21" customWidth="1"/>
    <col min="31" max="31" width="15.42578125" style="21" customWidth="1"/>
    <col min="32" max="32" width="15.85546875" style="21" customWidth="1"/>
    <col min="33" max="33" width="24.42578125" style="21" customWidth="1"/>
    <col min="34" max="34" width="17.140625" style="21" customWidth="1"/>
    <col min="35" max="16384" width="12.5703125" style="21"/>
  </cols>
  <sheetData>
    <row r="1" spans="2:251" ht="22.5" customHeight="1"/>
    <row r="2" spans="2:251" ht="37.5" customHeight="1">
      <c r="B2" s="212"/>
      <c r="C2" s="212"/>
      <c r="D2" s="275" t="s">
        <v>125</v>
      </c>
      <c r="E2" s="276"/>
      <c r="F2" s="276"/>
      <c r="G2" s="276"/>
      <c r="H2" s="276"/>
      <c r="I2" s="276"/>
      <c r="J2" s="276"/>
      <c r="K2" s="277"/>
      <c r="L2" s="281" t="s">
        <v>126</v>
      </c>
      <c r="M2" s="282"/>
      <c r="N2" s="282"/>
      <c r="O2" s="283"/>
      <c r="P2" s="284"/>
      <c r="Q2" s="285"/>
      <c r="R2" s="24"/>
    </row>
    <row r="3" spans="2:251" ht="37.5" customHeight="1">
      <c r="B3" s="212"/>
      <c r="C3" s="212"/>
      <c r="D3" s="278"/>
      <c r="E3" s="279"/>
      <c r="F3" s="279"/>
      <c r="G3" s="279"/>
      <c r="H3" s="279"/>
      <c r="I3" s="279"/>
      <c r="J3" s="279"/>
      <c r="K3" s="280"/>
      <c r="L3" s="281" t="s">
        <v>127</v>
      </c>
      <c r="M3" s="282"/>
      <c r="N3" s="282"/>
      <c r="O3" s="283"/>
      <c r="P3" s="286"/>
      <c r="Q3" s="287"/>
      <c r="R3" s="24"/>
    </row>
    <row r="4" spans="2:251" ht="33.75" customHeight="1">
      <c r="B4" s="212"/>
      <c r="C4" s="212"/>
      <c r="D4" s="275" t="s">
        <v>128</v>
      </c>
      <c r="E4" s="276"/>
      <c r="F4" s="276"/>
      <c r="G4" s="276"/>
      <c r="H4" s="276"/>
      <c r="I4" s="276"/>
      <c r="J4" s="276"/>
      <c r="K4" s="277"/>
      <c r="L4" s="281" t="s">
        <v>129</v>
      </c>
      <c r="M4" s="282"/>
      <c r="N4" s="282"/>
      <c r="O4" s="283"/>
      <c r="P4" s="286"/>
      <c r="Q4" s="287"/>
      <c r="R4" s="24"/>
    </row>
    <row r="5" spans="2:251" ht="38.25" customHeight="1">
      <c r="B5" s="212"/>
      <c r="C5" s="212"/>
      <c r="D5" s="278"/>
      <c r="E5" s="279"/>
      <c r="F5" s="279"/>
      <c r="G5" s="279"/>
      <c r="H5" s="279"/>
      <c r="I5" s="279"/>
      <c r="J5" s="279"/>
      <c r="K5" s="280"/>
      <c r="L5" s="281" t="s">
        <v>130</v>
      </c>
      <c r="M5" s="282"/>
      <c r="N5" s="282"/>
      <c r="O5" s="283"/>
      <c r="P5" s="288"/>
      <c r="Q5" s="289"/>
      <c r="R5" s="24"/>
    </row>
    <row r="6" spans="2:251" ht="23.25" customHeight="1">
      <c r="C6" s="259"/>
      <c r="D6" s="259"/>
      <c r="E6" s="259"/>
      <c r="F6" s="259"/>
      <c r="G6" s="259"/>
      <c r="H6" s="259"/>
      <c r="I6" s="259"/>
      <c r="J6" s="259"/>
      <c r="K6" s="259"/>
      <c r="L6" s="259"/>
      <c r="M6" s="259"/>
      <c r="N6" s="259"/>
      <c r="O6" s="259"/>
      <c r="P6" s="259"/>
      <c r="Q6" s="259"/>
      <c r="R6" s="24"/>
    </row>
    <row r="7" spans="2:251" ht="31.5" customHeight="1">
      <c r="B7" s="25" t="s">
        <v>33</v>
      </c>
      <c r="C7" s="25" t="s">
        <v>34</v>
      </c>
      <c r="D7" s="260" t="s">
        <v>97</v>
      </c>
      <c r="E7" s="261"/>
      <c r="F7" s="261"/>
      <c r="G7" s="261"/>
      <c r="H7" s="261"/>
      <c r="I7" s="261"/>
      <c r="J7" s="261"/>
      <c r="K7" s="261"/>
      <c r="L7" s="261"/>
      <c r="M7" s="261"/>
      <c r="N7" s="261"/>
      <c r="O7" s="261"/>
      <c r="P7" s="261"/>
      <c r="Q7" s="262"/>
      <c r="R7" s="24"/>
    </row>
    <row r="8" spans="2:251" ht="36" customHeight="1">
      <c r="B8" s="25" t="s">
        <v>36</v>
      </c>
      <c r="C8" s="25" t="s">
        <v>37</v>
      </c>
      <c r="D8" s="263" t="s">
        <v>38</v>
      </c>
      <c r="E8" s="263"/>
      <c r="F8" s="263"/>
      <c r="G8" s="263"/>
      <c r="H8" s="263"/>
      <c r="I8" s="263"/>
      <c r="J8" s="263"/>
      <c r="K8" s="263"/>
      <c r="L8" s="263"/>
      <c r="M8" s="263"/>
      <c r="N8" s="263"/>
      <c r="O8" s="263"/>
      <c r="P8" s="263"/>
      <c r="Q8" s="263"/>
    </row>
    <row r="9" spans="2:251" ht="36" customHeight="1">
      <c r="B9" s="246" t="s">
        <v>39</v>
      </c>
      <c r="C9" s="247"/>
      <c r="D9" s="248" t="s">
        <v>70</v>
      </c>
      <c r="E9" s="248"/>
      <c r="F9" s="248"/>
      <c r="G9" s="248"/>
      <c r="H9" s="248"/>
      <c r="I9" s="249"/>
      <c r="J9" s="182" t="s">
        <v>131</v>
      </c>
      <c r="K9" s="183"/>
      <c r="L9" s="184"/>
      <c r="M9" s="267" t="s">
        <v>0</v>
      </c>
      <c r="N9" s="268"/>
      <c r="O9" s="268"/>
      <c r="P9" s="268"/>
      <c r="Q9" s="269"/>
      <c r="R9" s="26"/>
      <c r="T9" s="245"/>
      <c r="U9" s="245"/>
      <c r="V9" s="245"/>
      <c r="W9" s="245"/>
      <c r="X9" s="245"/>
    </row>
    <row r="10" spans="2:251" ht="36" customHeight="1">
      <c r="B10" s="246" t="s">
        <v>41</v>
      </c>
      <c r="C10" s="247"/>
      <c r="D10" s="248" t="s">
        <v>71</v>
      </c>
      <c r="E10" s="248"/>
      <c r="F10" s="248"/>
      <c r="G10" s="248"/>
      <c r="H10" s="248"/>
      <c r="I10" s="249"/>
      <c r="J10" s="264"/>
      <c r="K10" s="265"/>
      <c r="L10" s="266"/>
      <c r="M10" s="27" t="s">
        <v>1</v>
      </c>
      <c r="N10" s="250" t="s">
        <v>2</v>
      </c>
      <c r="O10" s="250"/>
      <c r="P10" s="250"/>
      <c r="Q10" s="27" t="s">
        <v>3</v>
      </c>
      <c r="R10" s="26"/>
      <c r="T10" s="28"/>
      <c r="U10" s="28"/>
      <c r="V10" s="28"/>
      <c r="W10" s="28"/>
      <c r="X10" s="28"/>
    </row>
    <row r="11" spans="2:251" ht="46.5" customHeight="1">
      <c r="B11" s="251" t="s">
        <v>4</v>
      </c>
      <c r="C11" s="252"/>
      <c r="D11" s="253" t="s">
        <v>98</v>
      </c>
      <c r="E11" s="253"/>
      <c r="F11" s="253"/>
      <c r="G11" s="253"/>
      <c r="H11" s="253"/>
      <c r="I11" s="254"/>
      <c r="J11" s="264"/>
      <c r="K11" s="265"/>
      <c r="L11" s="266"/>
      <c r="M11" s="29"/>
      <c r="N11" s="255"/>
      <c r="O11" s="256"/>
      <c r="P11" s="257"/>
      <c r="Q11" s="30"/>
      <c r="R11" s="26"/>
      <c r="T11" s="31"/>
      <c r="U11" s="258"/>
      <c r="V11" s="258"/>
      <c r="W11" s="258"/>
      <c r="X11" s="31"/>
      <c r="Z11" s="32"/>
      <c r="AA11" s="32"/>
    </row>
    <row r="12" spans="2:251" ht="74.25" customHeight="1">
      <c r="B12" s="270" t="s">
        <v>5</v>
      </c>
      <c r="C12" s="271"/>
      <c r="D12" s="253" t="s">
        <v>43</v>
      </c>
      <c r="E12" s="253"/>
      <c r="F12" s="253"/>
      <c r="G12" s="253"/>
      <c r="H12" s="253"/>
      <c r="I12" s="254"/>
      <c r="J12" s="264"/>
      <c r="K12" s="265"/>
      <c r="L12" s="266"/>
      <c r="M12" s="17"/>
      <c r="N12" s="272"/>
      <c r="O12" s="273"/>
      <c r="P12" s="274"/>
      <c r="Q12" s="33"/>
      <c r="R12" s="26"/>
      <c r="T12" s="34"/>
      <c r="U12" s="226"/>
      <c r="V12" s="226"/>
      <c r="W12" s="226"/>
      <c r="X12" s="35"/>
      <c r="Z12" s="36"/>
      <c r="AA12" s="37"/>
      <c r="AB12" s="38"/>
    </row>
    <row r="13" spans="2:251" ht="74.25" customHeight="1">
      <c r="B13" s="227" t="s">
        <v>44</v>
      </c>
      <c r="C13" s="228"/>
      <c r="D13" s="229" t="s">
        <v>45</v>
      </c>
      <c r="E13" s="229"/>
      <c r="F13" s="229"/>
      <c r="G13" s="229"/>
      <c r="H13" s="229"/>
      <c r="I13" s="230"/>
      <c r="J13" s="264"/>
      <c r="K13" s="265"/>
      <c r="L13" s="266"/>
      <c r="M13" s="39"/>
      <c r="N13" s="231"/>
      <c r="O13" s="232"/>
      <c r="P13" s="233"/>
      <c r="Q13" s="40"/>
      <c r="R13" s="26"/>
      <c r="T13" s="34"/>
      <c r="U13" s="226"/>
      <c r="V13" s="226"/>
      <c r="W13" s="226"/>
      <c r="X13" s="35"/>
      <c r="Z13" s="36"/>
      <c r="AA13" s="37"/>
      <c r="AB13" s="38"/>
    </row>
    <row r="14" spans="2:251" ht="28.5" customHeight="1">
      <c r="B14" s="41" t="s">
        <v>46</v>
      </c>
      <c r="C14" s="42"/>
      <c r="D14" s="234"/>
      <c r="E14" s="234"/>
      <c r="F14" s="234"/>
      <c r="G14" s="234"/>
      <c r="H14" s="234"/>
      <c r="I14" s="235"/>
      <c r="J14" s="185"/>
      <c r="K14" s="186"/>
      <c r="L14" s="187"/>
      <c r="M14" s="43"/>
      <c r="N14" s="231"/>
      <c r="O14" s="232"/>
      <c r="P14" s="233"/>
      <c r="Q14" s="44"/>
      <c r="R14" s="26"/>
      <c r="T14" s="45"/>
      <c r="U14" s="226"/>
      <c r="V14" s="226"/>
      <c r="W14" s="46"/>
      <c r="X14" s="35"/>
      <c r="Y14" s="47"/>
      <c r="Z14" s="36"/>
      <c r="AA14" s="37"/>
      <c r="AB14" s="38"/>
    </row>
    <row r="15" spans="2:251" ht="28.5" customHeight="1">
      <c r="B15" s="236" t="s">
        <v>21</v>
      </c>
      <c r="C15" s="224" t="s">
        <v>30</v>
      </c>
      <c r="D15" s="222" t="s">
        <v>132</v>
      </c>
      <c r="E15" s="222" t="s">
        <v>6</v>
      </c>
      <c r="F15" s="222" t="s">
        <v>32</v>
      </c>
      <c r="G15" s="225" t="s">
        <v>133</v>
      </c>
      <c r="H15" s="222" t="s">
        <v>47</v>
      </c>
      <c r="I15" s="239" t="s">
        <v>48</v>
      </c>
      <c r="J15" s="240"/>
      <c r="K15" s="240"/>
      <c r="L15" s="241"/>
      <c r="M15" s="222" t="s">
        <v>7</v>
      </c>
      <c r="N15" s="222"/>
      <c r="O15" s="223" t="s">
        <v>8</v>
      </c>
      <c r="P15" s="223"/>
      <c r="Q15" s="223"/>
      <c r="R15" s="22"/>
      <c r="S15" s="22"/>
      <c r="T15" s="48"/>
      <c r="U15" s="213"/>
      <c r="V15" s="213"/>
      <c r="W15" s="22"/>
      <c r="X15" s="35"/>
      <c r="Y15" s="22"/>
      <c r="Z15" s="49"/>
      <c r="AA15" s="37"/>
      <c r="AB15" s="38"/>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row>
    <row r="16" spans="2:251" ht="33.75" customHeight="1">
      <c r="B16" s="237"/>
      <c r="C16" s="224"/>
      <c r="D16" s="222"/>
      <c r="E16" s="222"/>
      <c r="F16" s="222"/>
      <c r="G16" s="222"/>
      <c r="H16" s="222"/>
      <c r="I16" s="242"/>
      <c r="J16" s="243"/>
      <c r="K16" s="243"/>
      <c r="L16" s="244"/>
      <c r="M16" s="222"/>
      <c r="N16" s="222"/>
      <c r="O16" s="222" t="s">
        <v>9</v>
      </c>
      <c r="P16" s="222" t="s">
        <v>10</v>
      </c>
      <c r="Q16" s="224" t="s">
        <v>11</v>
      </c>
      <c r="R16" s="22"/>
      <c r="S16" s="22"/>
      <c r="T16" s="47"/>
      <c r="U16" s="213"/>
      <c r="V16" s="213"/>
      <c r="W16" s="22"/>
      <c r="X16" s="50"/>
      <c r="Y16" s="22"/>
      <c r="Z16" s="49"/>
      <c r="AA16" s="37"/>
      <c r="AB16" s="38"/>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row>
    <row r="17" spans="2:251" ht="39.75" customHeight="1">
      <c r="B17" s="238"/>
      <c r="C17" s="224"/>
      <c r="D17" s="222"/>
      <c r="E17" s="222"/>
      <c r="F17" s="222"/>
      <c r="G17" s="222"/>
      <c r="H17" s="222"/>
      <c r="I17" s="51" t="s">
        <v>12</v>
      </c>
      <c r="J17" s="51" t="s">
        <v>13</v>
      </c>
      <c r="K17" s="51" t="s">
        <v>14</v>
      </c>
      <c r="L17" s="52" t="s">
        <v>15</v>
      </c>
      <c r="M17" s="53" t="s">
        <v>16</v>
      </c>
      <c r="N17" s="54" t="s">
        <v>17</v>
      </c>
      <c r="O17" s="222"/>
      <c r="P17" s="222"/>
      <c r="Q17" s="224"/>
      <c r="R17" s="22"/>
      <c r="S17" s="22"/>
      <c r="T17" s="55"/>
      <c r="U17" s="213"/>
      <c r="V17" s="213"/>
      <c r="X17" s="37"/>
      <c r="Z17" s="49"/>
      <c r="AA17" s="37"/>
      <c r="AB17" s="38"/>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row>
    <row r="18" spans="2:251" ht="30.6" customHeight="1">
      <c r="B18" s="214" t="s">
        <v>134</v>
      </c>
      <c r="C18" s="219" t="s">
        <v>99</v>
      </c>
      <c r="D18" s="56" t="s">
        <v>49</v>
      </c>
      <c r="E18" s="205" t="s">
        <v>74</v>
      </c>
      <c r="F18" s="57">
        <v>1</v>
      </c>
      <c r="G18" s="56" t="s">
        <v>18</v>
      </c>
      <c r="H18" s="18">
        <v>49733332</v>
      </c>
      <c r="I18" s="19">
        <v>0</v>
      </c>
      <c r="J18" s="58">
        <v>0</v>
      </c>
      <c r="K18" s="59">
        <v>0</v>
      </c>
      <c r="L18" s="60">
        <v>0</v>
      </c>
      <c r="M18" s="61">
        <v>45292</v>
      </c>
      <c r="N18" s="61">
        <v>45657</v>
      </c>
      <c r="O18" s="217">
        <f>+F19/F18</f>
        <v>0</v>
      </c>
      <c r="P18" s="217">
        <f>+H19/H18</f>
        <v>0.70643430848349353</v>
      </c>
      <c r="Q18" s="218">
        <f>+(O18*O18)/P18</f>
        <v>0</v>
      </c>
      <c r="T18" s="55"/>
      <c r="U18" s="213"/>
      <c r="V18" s="213"/>
      <c r="X18" s="62"/>
      <c r="Z18" s="36"/>
      <c r="AA18" s="37"/>
      <c r="AB18" s="38"/>
    </row>
    <row r="19" spans="2:251" ht="32.450000000000003" customHeight="1">
      <c r="B19" s="214"/>
      <c r="C19" s="220"/>
      <c r="D19" s="56" t="s">
        <v>19</v>
      </c>
      <c r="E19" s="206"/>
      <c r="F19" s="63">
        <v>0</v>
      </c>
      <c r="G19" s="56" t="s">
        <v>51</v>
      </c>
      <c r="H19" s="18">
        <v>35133332</v>
      </c>
      <c r="I19" s="19">
        <v>0</v>
      </c>
      <c r="J19" s="58">
        <v>0</v>
      </c>
      <c r="K19" s="59">
        <v>0</v>
      </c>
      <c r="L19" s="60">
        <v>0</v>
      </c>
      <c r="M19" s="61">
        <v>45292</v>
      </c>
      <c r="N19" s="61">
        <v>45657</v>
      </c>
      <c r="O19" s="217"/>
      <c r="P19" s="217"/>
      <c r="Q19" s="218"/>
      <c r="T19" s="55"/>
      <c r="U19" s="64"/>
      <c r="V19" s="64"/>
      <c r="X19" s="62"/>
      <c r="Z19" s="36"/>
      <c r="AA19" s="37"/>
      <c r="AB19" s="38"/>
    </row>
    <row r="20" spans="2:251" ht="33.6" customHeight="1">
      <c r="B20" s="214" t="s">
        <v>135</v>
      </c>
      <c r="C20" s="215" t="s">
        <v>100</v>
      </c>
      <c r="D20" s="56" t="s">
        <v>18</v>
      </c>
      <c r="E20" s="205" t="s">
        <v>50</v>
      </c>
      <c r="F20" s="57">
        <v>1</v>
      </c>
      <c r="G20" s="56" t="s">
        <v>49</v>
      </c>
      <c r="H20" s="18">
        <v>44000000</v>
      </c>
      <c r="I20" s="19">
        <v>0</v>
      </c>
      <c r="J20" s="60">
        <v>0</v>
      </c>
      <c r="K20" s="59">
        <v>0</v>
      </c>
      <c r="L20" s="60">
        <v>0</v>
      </c>
      <c r="M20" s="61">
        <v>45292</v>
      </c>
      <c r="N20" s="61">
        <v>45657</v>
      </c>
      <c r="O20" s="217">
        <f>+F21/F20</f>
        <v>1</v>
      </c>
      <c r="P20" s="217">
        <f>+H21/H20</f>
        <v>0.48560604545454544</v>
      </c>
      <c r="Q20" s="218">
        <f>+(O20*O20)/P20</f>
        <v>2.0592824355470341</v>
      </c>
      <c r="R20" s="65"/>
      <c r="X20" s="66"/>
    </row>
    <row r="21" spans="2:251" ht="27" customHeight="1">
      <c r="B21" s="214"/>
      <c r="C21" s="215"/>
      <c r="D21" s="56" t="s">
        <v>19</v>
      </c>
      <c r="E21" s="216"/>
      <c r="F21" s="54">
        <v>1</v>
      </c>
      <c r="G21" s="56" t="s">
        <v>51</v>
      </c>
      <c r="H21" s="18">
        <v>21366666</v>
      </c>
      <c r="I21" s="19">
        <v>0</v>
      </c>
      <c r="J21" s="60">
        <v>0</v>
      </c>
      <c r="K21" s="59">
        <v>0</v>
      </c>
      <c r="L21" s="60">
        <v>0</v>
      </c>
      <c r="M21" s="61">
        <v>45292</v>
      </c>
      <c r="N21" s="61">
        <v>45657</v>
      </c>
      <c r="O21" s="217"/>
      <c r="P21" s="217"/>
      <c r="Q21" s="218"/>
      <c r="AB21" s="38"/>
    </row>
    <row r="22" spans="2:251" ht="15">
      <c r="B22" s="212"/>
      <c r="C22" s="221" t="s">
        <v>52</v>
      </c>
      <c r="D22" s="56" t="s">
        <v>18</v>
      </c>
      <c r="E22" s="205"/>
      <c r="F22" s="67"/>
      <c r="G22" s="56" t="s">
        <v>18</v>
      </c>
      <c r="H22" s="68">
        <f>(H18+H20)</f>
        <v>93733332</v>
      </c>
      <c r="I22" s="68"/>
      <c r="J22" s="69"/>
      <c r="K22" s="69"/>
      <c r="L22" s="69"/>
      <c r="M22" s="69"/>
      <c r="N22" s="70"/>
      <c r="O22" s="207"/>
      <c r="P22" s="207"/>
      <c r="Q22" s="212"/>
    </row>
    <row r="23" spans="2:251" ht="15">
      <c r="B23" s="212"/>
      <c r="C23" s="221"/>
      <c r="D23" s="56" t="s">
        <v>19</v>
      </c>
      <c r="E23" s="206"/>
      <c r="F23" s="67"/>
      <c r="G23" s="56" t="s">
        <v>51</v>
      </c>
      <c r="H23" s="71">
        <f>(H19+H21)</f>
        <v>56499998</v>
      </c>
      <c r="I23" s="72"/>
      <c r="J23" s="72"/>
      <c r="K23" s="73"/>
      <c r="L23" s="72"/>
      <c r="M23" s="72"/>
      <c r="N23" s="70"/>
      <c r="O23" s="207"/>
      <c r="P23" s="207"/>
      <c r="Q23" s="212"/>
    </row>
    <row r="24" spans="2:251">
      <c r="D24" s="74"/>
      <c r="H24" s="75"/>
      <c r="I24" s="76"/>
      <c r="J24" s="49"/>
      <c r="K24" s="49"/>
      <c r="L24" s="49"/>
      <c r="M24" s="77"/>
      <c r="N24" s="77"/>
      <c r="O24" s="76"/>
      <c r="P24" s="78"/>
      <c r="Q24" s="79"/>
      <c r="R24" s="78"/>
    </row>
    <row r="25" spans="2:251" ht="15">
      <c r="B25" s="208" t="s">
        <v>53</v>
      </c>
      <c r="C25" s="208"/>
      <c r="D25" s="209" t="s">
        <v>20</v>
      </c>
      <c r="E25" s="209"/>
      <c r="F25" s="209"/>
      <c r="G25" s="209"/>
      <c r="H25" s="209"/>
      <c r="I25" s="209"/>
      <c r="J25" s="80" t="s">
        <v>54</v>
      </c>
      <c r="K25" s="209" t="s">
        <v>55</v>
      </c>
      <c r="L25" s="209"/>
      <c r="M25" s="210" t="s">
        <v>56</v>
      </c>
      <c r="N25" s="211"/>
      <c r="O25" s="211"/>
      <c r="P25" s="211"/>
      <c r="Q25" s="211"/>
    </row>
    <row r="26" spans="2:251" ht="26.25" customHeight="1">
      <c r="B26" s="178" t="s">
        <v>136</v>
      </c>
      <c r="C26" s="179"/>
      <c r="D26" s="182" t="s">
        <v>137</v>
      </c>
      <c r="E26" s="183"/>
      <c r="F26" s="183"/>
      <c r="G26" s="183"/>
      <c r="H26" s="183"/>
      <c r="I26" s="184"/>
      <c r="J26" s="188" t="s">
        <v>57</v>
      </c>
      <c r="K26" s="81" t="s">
        <v>18</v>
      </c>
      <c r="L26" s="82">
        <v>12.83</v>
      </c>
      <c r="M26" s="189" t="s">
        <v>58</v>
      </c>
      <c r="N26" s="189"/>
      <c r="O26" s="189"/>
      <c r="P26" s="189"/>
      <c r="Q26" s="189"/>
    </row>
    <row r="27" spans="2:251" ht="18" customHeight="1">
      <c r="B27" s="180"/>
      <c r="C27" s="181"/>
      <c r="D27" s="185"/>
      <c r="E27" s="186"/>
      <c r="F27" s="186"/>
      <c r="G27" s="186"/>
      <c r="H27" s="186"/>
      <c r="I27" s="187"/>
      <c r="J27" s="188"/>
      <c r="K27" s="81" t="s">
        <v>19</v>
      </c>
      <c r="L27" s="83">
        <v>11</v>
      </c>
      <c r="M27" s="189"/>
      <c r="N27" s="189"/>
      <c r="O27" s="189"/>
      <c r="P27" s="189"/>
      <c r="Q27" s="189"/>
    </row>
    <row r="28" spans="2:251" ht="18.75" customHeight="1">
      <c r="B28" s="193"/>
      <c r="C28" s="194"/>
      <c r="D28" s="197" t="s">
        <v>59</v>
      </c>
      <c r="E28" s="198"/>
      <c r="F28" s="198"/>
      <c r="G28" s="198"/>
      <c r="H28" s="198"/>
      <c r="I28" s="199"/>
      <c r="J28" s="203"/>
      <c r="K28" s="81" t="s">
        <v>18</v>
      </c>
      <c r="L28" s="84"/>
      <c r="M28" s="192" t="s">
        <v>24</v>
      </c>
      <c r="N28" s="192"/>
      <c r="O28" s="192"/>
      <c r="P28" s="192"/>
      <c r="Q28" s="192"/>
    </row>
    <row r="29" spans="2:251" ht="14.25" customHeight="1">
      <c r="B29" s="195"/>
      <c r="C29" s="196"/>
      <c r="D29" s="200"/>
      <c r="E29" s="201"/>
      <c r="F29" s="201"/>
      <c r="G29" s="201"/>
      <c r="H29" s="201"/>
      <c r="I29" s="202"/>
      <c r="J29" s="203"/>
      <c r="K29" s="81" t="s">
        <v>19</v>
      </c>
      <c r="L29" s="85"/>
      <c r="M29" s="192"/>
      <c r="N29" s="192"/>
      <c r="O29" s="192"/>
      <c r="P29" s="192"/>
      <c r="Q29" s="192"/>
    </row>
    <row r="30" spans="2:251" ht="15">
      <c r="B30" s="193"/>
      <c r="C30" s="194"/>
      <c r="D30" s="197" t="s">
        <v>59</v>
      </c>
      <c r="E30" s="198"/>
      <c r="F30" s="198"/>
      <c r="G30" s="198"/>
      <c r="H30" s="198"/>
      <c r="I30" s="199"/>
      <c r="J30" s="203"/>
      <c r="K30" s="81" t="s">
        <v>18</v>
      </c>
      <c r="L30" s="85"/>
      <c r="M30" s="204"/>
      <c r="N30" s="204"/>
      <c r="O30" s="204"/>
      <c r="P30" s="204"/>
      <c r="Q30" s="204"/>
    </row>
    <row r="31" spans="2:251" ht="15">
      <c r="B31" s="195"/>
      <c r="C31" s="196"/>
      <c r="D31" s="200"/>
      <c r="E31" s="201"/>
      <c r="F31" s="201"/>
      <c r="G31" s="201"/>
      <c r="H31" s="201"/>
      <c r="I31" s="202"/>
      <c r="J31" s="203"/>
      <c r="K31" s="81" t="s">
        <v>19</v>
      </c>
      <c r="L31" s="85"/>
      <c r="M31" s="204"/>
      <c r="N31" s="204"/>
      <c r="O31" s="204"/>
      <c r="P31" s="204"/>
      <c r="Q31" s="204"/>
    </row>
    <row r="32" spans="2:251" ht="15" customHeight="1">
      <c r="B32" s="178" t="s">
        <v>22</v>
      </c>
      <c r="C32" s="190"/>
      <c r="D32" s="190"/>
      <c r="E32" s="190"/>
      <c r="F32" s="190"/>
      <c r="G32" s="190"/>
      <c r="H32" s="190"/>
      <c r="I32" s="190"/>
      <c r="J32" s="190"/>
      <c r="K32" s="190"/>
      <c r="L32" s="179"/>
      <c r="M32" s="192" t="s">
        <v>60</v>
      </c>
      <c r="N32" s="192"/>
      <c r="O32" s="192"/>
      <c r="P32" s="192"/>
      <c r="Q32" s="192"/>
    </row>
    <row r="33" spans="2:53" ht="29.25" customHeight="1">
      <c r="B33" s="180"/>
      <c r="C33" s="191"/>
      <c r="D33" s="191"/>
      <c r="E33" s="191"/>
      <c r="F33" s="191"/>
      <c r="G33" s="191"/>
      <c r="H33" s="191"/>
      <c r="I33" s="191"/>
      <c r="J33" s="191"/>
      <c r="K33" s="191"/>
      <c r="L33" s="181"/>
      <c r="M33" s="192"/>
      <c r="N33" s="192"/>
      <c r="O33" s="192"/>
      <c r="P33" s="192"/>
      <c r="Q33" s="192"/>
    </row>
    <row r="34" spans="2:53">
      <c r="M34" s="86"/>
      <c r="N34" s="86"/>
    </row>
    <row r="35" spans="2:53" ht="15">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row>
    <row r="36" spans="2:53" ht="15">
      <c r="C36" s="88"/>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row>
    <row r="37" spans="2:53" ht="15">
      <c r="C37" s="88"/>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row>
    <row r="38" spans="2:53" ht="15">
      <c r="C38" s="88"/>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row>
    <row r="39" spans="2:53" ht="15">
      <c r="C39" s="88"/>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row>
    <row r="40" spans="2:53" ht="15">
      <c r="C40" s="88"/>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row>
    <row r="41" spans="2:53" ht="15">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row>
    <row r="42" spans="2:53" ht="15">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row>
    <row r="43" spans="2:53" ht="15">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row>
    <row r="44" spans="2:53" ht="15">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row>
    <row r="45" spans="2:53" ht="15">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row>
    <row r="46" spans="2:53" ht="15">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row>
    <row r="47" spans="2:53" ht="15">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row>
    <row r="48" spans="2:53" ht="15">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row>
    <row r="49" spans="18:53" ht="15">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row>
    <row r="50" spans="18:53" ht="15">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row>
    <row r="51" spans="18:53" ht="15">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row>
    <row r="52" spans="18:53" ht="15">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row>
    <row r="53" spans="18:53" ht="15">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row>
    <row r="54" spans="18:53" ht="15">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row>
    <row r="55" spans="18:53" ht="15">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row>
    <row r="56" spans="18:53" ht="15">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row>
    <row r="57" spans="18:53" ht="15">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row>
    <row r="58" spans="18:53" ht="15">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row>
    <row r="59" spans="18:53" ht="15">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row>
    <row r="60" spans="18:53" ht="15">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row>
    <row r="61" spans="18:53" ht="15">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row>
    <row r="62" spans="18:53" ht="15">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row>
    <row r="63" spans="18:53" ht="15">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row>
    <row r="64" spans="18:53" ht="15">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row>
    <row r="65" spans="18:53" ht="15">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row>
    <row r="66" spans="18:53" ht="15">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row>
    <row r="67" spans="18:53" ht="15">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row>
  </sheetData>
  <mergeCells count="87">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 ref="D12:I12"/>
    <mergeCell ref="N12:P12"/>
    <mergeCell ref="T9:X9"/>
    <mergeCell ref="B10:C10"/>
    <mergeCell ref="D10:I10"/>
    <mergeCell ref="N10:P10"/>
    <mergeCell ref="B11:C11"/>
    <mergeCell ref="D11:I11"/>
    <mergeCell ref="N11:P11"/>
    <mergeCell ref="U11:W11"/>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M15:N16"/>
    <mergeCell ref="O15:Q15"/>
    <mergeCell ref="U15:V15"/>
    <mergeCell ref="O16:O17"/>
    <mergeCell ref="P16:P17"/>
    <mergeCell ref="Q16:Q17"/>
    <mergeCell ref="U16:V16"/>
    <mergeCell ref="U17:V17"/>
    <mergeCell ref="U18:V18"/>
    <mergeCell ref="B20:B21"/>
    <mergeCell ref="C20:C21"/>
    <mergeCell ref="E20:E21"/>
    <mergeCell ref="O20:O21"/>
    <mergeCell ref="P20:P21"/>
    <mergeCell ref="Q20:Q21"/>
    <mergeCell ref="B18:B19"/>
    <mergeCell ref="C18:C19"/>
    <mergeCell ref="E18:E19"/>
    <mergeCell ref="O18:O19"/>
    <mergeCell ref="P18:P19"/>
    <mergeCell ref="Q18:Q19"/>
    <mergeCell ref="E22:E23"/>
    <mergeCell ref="O22:O23"/>
    <mergeCell ref="P22:P23"/>
    <mergeCell ref="B25:C25"/>
    <mergeCell ref="D25:I25"/>
    <mergeCell ref="K25:L25"/>
    <mergeCell ref="M25:Q25"/>
    <mergeCell ref="Q22:Q23"/>
    <mergeCell ref="B22:B23"/>
    <mergeCell ref="C22:C23"/>
    <mergeCell ref="B26:C27"/>
    <mergeCell ref="D26:I27"/>
    <mergeCell ref="J26:J27"/>
    <mergeCell ref="M26:Q27"/>
    <mergeCell ref="B32:L33"/>
    <mergeCell ref="M32:Q33"/>
    <mergeCell ref="B28:C29"/>
    <mergeCell ref="D28:I29"/>
    <mergeCell ref="J28:J29"/>
    <mergeCell ref="M28:Q29"/>
    <mergeCell ref="B30:C31"/>
    <mergeCell ref="D30:I31"/>
    <mergeCell ref="J30:J31"/>
    <mergeCell ref="M30:Q31"/>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75"/>
  <sheetViews>
    <sheetView zoomScale="80" zoomScaleNormal="80" workbookViewId="0">
      <selection activeCell="S23" sqref="S23"/>
    </sheetView>
  </sheetViews>
  <sheetFormatPr baseColWidth="10" defaultColWidth="12.5703125" defaultRowHeight="14.25"/>
  <cols>
    <col min="1" max="1" width="6.7109375" style="21" customWidth="1"/>
    <col min="2" max="2" width="47.42578125" style="21" customWidth="1"/>
    <col min="3" max="3" width="86.85546875" style="21" customWidth="1"/>
    <col min="4" max="4" width="16.85546875" style="21" customWidth="1"/>
    <col min="5" max="5" width="13.85546875" style="21" customWidth="1"/>
    <col min="6" max="6" width="16.7109375" style="21" customWidth="1"/>
    <col min="7" max="7" width="18" style="21" customWidth="1"/>
    <col min="8" max="8" width="22.85546875" style="21" customWidth="1"/>
    <col min="9" max="9" width="16.42578125" style="21" customWidth="1"/>
    <col min="10" max="10" width="20.85546875" style="21" customWidth="1"/>
    <col min="11" max="11" width="13.5703125" style="21" customWidth="1"/>
    <col min="12" max="12" width="15.85546875" style="21" customWidth="1"/>
    <col min="13" max="13" width="14.85546875" style="89" customWidth="1"/>
    <col min="14" max="14" width="21.140625" style="89" customWidth="1"/>
    <col min="15" max="17" width="16.85546875" style="21" customWidth="1"/>
    <col min="18" max="18" width="16.42578125" style="21" customWidth="1"/>
    <col min="19" max="19" width="12.5703125" style="21"/>
    <col min="20" max="20" width="14.42578125" style="21" customWidth="1"/>
    <col min="21" max="21" width="18.5703125" style="21" customWidth="1"/>
    <col min="22" max="22" width="33.85546875" style="21" customWidth="1"/>
    <col min="23" max="23" width="12.5703125" style="21" hidden="1" customWidth="1"/>
    <col min="24" max="24" width="24.28515625" style="21" customWidth="1"/>
    <col min="25" max="25" width="22.5703125" style="21" customWidth="1"/>
    <col min="26" max="27" width="12.5703125" style="21"/>
    <col min="28" max="28" width="16.85546875" style="21" customWidth="1"/>
    <col min="29" max="29" width="12.5703125" style="21"/>
    <col min="30" max="30" width="30.140625" style="21" customWidth="1"/>
    <col min="31" max="31" width="15.42578125" style="21" customWidth="1"/>
    <col min="32" max="32" width="15.85546875" style="21" customWidth="1"/>
    <col min="33" max="33" width="24.42578125" style="21" customWidth="1"/>
    <col min="34" max="34" width="17.140625" style="21" customWidth="1"/>
    <col min="35" max="16384" width="12.5703125" style="21"/>
  </cols>
  <sheetData>
    <row r="1" spans="2:28" ht="22.5" customHeight="1"/>
    <row r="2" spans="2:28" ht="37.5" customHeight="1">
      <c r="B2" s="212"/>
      <c r="C2" s="212"/>
      <c r="D2" s="275" t="s">
        <v>125</v>
      </c>
      <c r="E2" s="276"/>
      <c r="F2" s="276"/>
      <c r="G2" s="276"/>
      <c r="H2" s="276"/>
      <c r="I2" s="276"/>
      <c r="J2" s="276"/>
      <c r="K2" s="277"/>
      <c r="L2" s="281" t="s">
        <v>126</v>
      </c>
      <c r="M2" s="282"/>
      <c r="N2" s="282"/>
      <c r="O2" s="283"/>
      <c r="P2" s="284"/>
      <c r="Q2" s="285"/>
      <c r="R2" s="90"/>
    </row>
    <row r="3" spans="2:28" ht="37.5" customHeight="1">
      <c r="B3" s="212"/>
      <c r="C3" s="212"/>
      <c r="D3" s="278"/>
      <c r="E3" s="279"/>
      <c r="F3" s="279"/>
      <c r="G3" s="279"/>
      <c r="H3" s="279"/>
      <c r="I3" s="279"/>
      <c r="J3" s="279"/>
      <c r="K3" s="280"/>
      <c r="L3" s="281" t="s">
        <v>127</v>
      </c>
      <c r="M3" s="282"/>
      <c r="N3" s="282"/>
      <c r="O3" s="283"/>
      <c r="P3" s="286"/>
      <c r="Q3" s="287"/>
      <c r="R3" s="90"/>
    </row>
    <row r="4" spans="2:28" ht="33.75" customHeight="1">
      <c r="B4" s="212"/>
      <c r="C4" s="212"/>
      <c r="D4" s="275" t="s">
        <v>128</v>
      </c>
      <c r="E4" s="276"/>
      <c r="F4" s="276"/>
      <c r="G4" s="276"/>
      <c r="H4" s="276"/>
      <c r="I4" s="276"/>
      <c r="J4" s="276"/>
      <c r="K4" s="277"/>
      <c r="L4" s="281" t="s">
        <v>129</v>
      </c>
      <c r="M4" s="282"/>
      <c r="N4" s="282"/>
      <c r="O4" s="283"/>
      <c r="P4" s="286"/>
      <c r="Q4" s="287"/>
      <c r="R4" s="90"/>
    </row>
    <row r="5" spans="2:28" ht="38.25" customHeight="1">
      <c r="B5" s="212"/>
      <c r="C5" s="212"/>
      <c r="D5" s="278"/>
      <c r="E5" s="279"/>
      <c r="F5" s="279"/>
      <c r="G5" s="279"/>
      <c r="H5" s="279"/>
      <c r="I5" s="279"/>
      <c r="J5" s="279"/>
      <c r="K5" s="280"/>
      <c r="L5" s="281" t="s">
        <v>130</v>
      </c>
      <c r="M5" s="282"/>
      <c r="N5" s="282"/>
      <c r="O5" s="283"/>
      <c r="P5" s="288"/>
      <c r="Q5" s="289"/>
      <c r="R5" s="90"/>
    </row>
    <row r="6" spans="2:28" ht="23.25" customHeight="1">
      <c r="C6" s="259"/>
      <c r="D6" s="259"/>
      <c r="E6" s="259"/>
      <c r="F6" s="259"/>
      <c r="G6" s="259"/>
      <c r="H6" s="259"/>
      <c r="I6" s="259"/>
      <c r="J6" s="259"/>
      <c r="K6" s="259"/>
      <c r="L6" s="259"/>
      <c r="M6" s="259"/>
      <c r="N6" s="259"/>
      <c r="O6" s="259"/>
      <c r="P6" s="259"/>
      <c r="Q6" s="259"/>
      <c r="R6" s="90"/>
    </row>
    <row r="7" spans="2:28" ht="31.5" customHeight="1">
      <c r="B7" s="25" t="s">
        <v>33</v>
      </c>
      <c r="C7" s="25" t="s">
        <v>34</v>
      </c>
      <c r="D7" s="260" t="s">
        <v>35</v>
      </c>
      <c r="E7" s="261"/>
      <c r="F7" s="261"/>
      <c r="G7" s="261"/>
      <c r="H7" s="261"/>
      <c r="I7" s="261"/>
      <c r="J7" s="261"/>
      <c r="K7" s="261"/>
      <c r="L7" s="261"/>
      <c r="M7" s="261"/>
      <c r="N7" s="261"/>
      <c r="O7" s="261"/>
      <c r="P7" s="261"/>
      <c r="Q7" s="262"/>
      <c r="R7" s="90"/>
    </row>
    <row r="8" spans="2:28" ht="36" customHeight="1">
      <c r="B8" s="25" t="s">
        <v>36</v>
      </c>
      <c r="C8" s="25" t="s">
        <v>37</v>
      </c>
      <c r="D8" s="263" t="s">
        <v>38</v>
      </c>
      <c r="E8" s="263"/>
      <c r="F8" s="263"/>
      <c r="G8" s="263"/>
      <c r="H8" s="263"/>
      <c r="I8" s="263"/>
      <c r="J8" s="263"/>
      <c r="K8" s="263"/>
      <c r="L8" s="263"/>
      <c r="M8" s="263"/>
      <c r="N8" s="263"/>
      <c r="O8" s="263"/>
      <c r="P8" s="263"/>
      <c r="Q8" s="263"/>
    </row>
    <row r="9" spans="2:28" ht="36" customHeight="1">
      <c r="B9" s="246" t="s">
        <v>39</v>
      </c>
      <c r="C9" s="247"/>
      <c r="D9" s="248" t="s">
        <v>70</v>
      </c>
      <c r="E9" s="248"/>
      <c r="F9" s="248"/>
      <c r="G9" s="248"/>
      <c r="H9" s="248"/>
      <c r="I9" s="249"/>
      <c r="J9" s="182" t="s">
        <v>138</v>
      </c>
      <c r="K9" s="183"/>
      <c r="L9" s="184"/>
      <c r="M9" s="267" t="s">
        <v>0</v>
      </c>
      <c r="N9" s="268"/>
      <c r="O9" s="268"/>
      <c r="P9" s="268"/>
      <c r="Q9" s="269"/>
      <c r="R9" s="91"/>
      <c r="T9" s="329"/>
      <c r="U9" s="329"/>
      <c r="V9" s="329"/>
      <c r="W9" s="329"/>
      <c r="X9" s="329"/>
    </row>
    <row r="10" spans="2:28" ht="36" customHeight="1">
      <c r="B10" s="246" t="s">
        <v>41</v>
      </c>
      <c r="C10" s="247"/>
      <c r="D10" s="248" t="s">
        <v>71</v>
      </c>
      <c r="E10" s="248"/>
      <c r="F10" s="248"/>
      <c r="G10" s="248"/>
      <c r="H10" s="248"/>
      <c r="I10" s="249"/>
      <c r="J10" s="264"/>
      <c r="K10" s="265"/>
      <c r="L10" s="266"/>
      <c r="M10" s="27" t="s">
        <v>1</v>
      </c>
      <c r="N10" s="250" t="s">
        <v>2</v>
      </c>
      <c r="O10" s="250"/>
      <c r="P10" s="250"/>
      <c r="Q10" s="27" t="s">
        <v>3</v>
      </c>
      <c r="R10" s="91"/>
      <c r="T10" s="92"/>
      <c r="U10" s="92"/>
      <c r="V10" s="92"/>
      <c r="W10" s="92"/>
      <c r="X10" s="92"/>
    </row>
    <row r="11" spans="2:28" ht="51" customHeight="1">
      <c r="B11" s="251" t="s">
        <v>4</v>
      </c>
      <c r="C11" s="252"/>
      <c r="D11" s="253" t="s">
        <v>98</v>
      </c>
      <c r="E11" s="253"/>
      <c r="F11" s="253"/>
      <c r="G11" s="253"/>
      <c r="H11" s="253"/>
      <c r="I11" s="254"/>
      <c r="J11" s="264"/>
      <c r="K11" s="265"/>
      <c r="L11" s="266"/>
      <c r="M11" s="29"/>
      <c r="N11" s="255"/>
      <c r="O11" s="256"/>
      <c r="P11" s="257"/>
      <c r="Q11" s="30"/>
      <c r="R11" s="91"/>
      <c r="T11" s="93"/>
      <c r="U11" s="326"/>
      <c r="V11" s="326"/>
      <c r="W11" s="326"/>
      <c r="X11" s="93"/>
      <c r="Z11" s="32"/>
      <c r="AA11" s="32"/>
    </row>
    <row r="12" spans="2:28" ht="74.25" customHeight="1">
      <c r="B12" s="270" t="s">
        <v>61</v>
      </c>
      <c r="C12" s="271"/>
      <c r="D12" s="327" t="s">
        <v>62</v>
      </c>
      <c r="E12" s="327"/>
      <c r="F12" s="327"/>
      <c r="G12" s="327"/>
      <c r="H12" s="327"/>
      <c r="I12" s="328"/>
      <c r="J12" s="264"/>
      <c r="K12" s="265"/>
      <c r="L12" s="266"/>
      <c r="M12" s="17"/>
      <c r="N12" s="272"/>
      <c r="O12" s="273"/>
      <c r="P12" s="274"/>
      <c r="Q12" s="33"/>
      <c r="R12" s="91"/>
      <c r="T12" s="94"/>
      <c r="U12" s="318"/>
      <c r="V12" s="318"/>
      <c r="W12" s="318"/>
      <c r="X12" s="95"/>
      <c r="Z12" s="36"/>
      <c r="AA12" s="37"/>
      <c r="AB12" s="38"/>
    </row>
    <row r="13" spans="2:28" ht="74.25" customHeight="1">
      <c r="B13" s="227" t="s">
        <v>63</v>
      </c>
      <c r="C13" s="228"/>
      <c r="D13" s="229" t="s">
        <v>64</v>
      </c>
      <c r="E13" s="229"/>
      <c r="F13" s="229"/>
      <c r="G13" s="229"/>
      <c r="H13" s="229"/>
      <c r="I13" s="230"/>
      <c r="J13" s="264"/>
      <c r="K13" s="265"/>
      <c r="L13" s="266"/>
      <c r="M13" s="39"/>
      <c r="N13" s="231"/>
      <c r="O13" s="232"/>
      <c r="P13" s="233"/>
      <c r="Q13" s="40"/>
      <c r="R13" s="91"/>
      <c r="T13" s="94"/>
      <c r="U13" s="318"/>
      <c r="V13" s="318"/>
      <c r="W13" s="318"/>
      <c r="X13" s="95"/>
      <c r="Z13" s="36"/>
      <c r="AA13" s="37"/>
      <c r="AB13" s="38"/>
    </row>
    <row r="14" spans="2:28" ht="28.5" customHeight="1">
      <c r="B14" s="41" t="s">
        <v>46</v>
      </c>
      <c r="C14" s="42"/>
      <c r="D14" s="234"/>
      <c r="E14" s="234"/>
      <c r="F14" s="234"/>
      <c r="G14" s="234"/>
      <c r="H14" s="234"/>
      <c r="I14" s="235"/>
      <c r="J14" s="185"/>
      <c r="K14" s="186"/>
      <c r="L14" s="187"/>
      <c r="M14" s="43"/>
      <c r="N14" s="231"/>
      <c r="O14" s="232"/>
      <c r="P14" s="233"/>
      <c r="Q14" s="44"/>
      <c r="R14" s="91"/>
      <c r="T14" s="96"/>
      <c r="U14" s="318"/>
      <c r="V14" s="318"/>
      <c r="W14" s="97"/>
      <c r="X14" s="95"/>
      <c r="Y14" s="55"/>
      <c r="Z14" s="36"/>
      <c r="AA14" s="37"/>
      <c r="AB14" s="38"/>
    </row>
    <row r="15" spans="2:28" ht="28.5" customHeight="1">
      <c r="B15" s="314" t="s">
        <v>21</v>
      </c>
      <c r="C15" s="203" t="s">
        <v>30</v>
      </c>
      <c r="D15" s="188" t="s">
        <v>139</v>
      </c>
      <c r="E15" s="188" t="s">
        <v>6</v>
      </c>
      <c r="F15" s="188" t="s">
        <v>32</v>
      </c>
      <c r="G15" s="317" t="s">
        <v>140</v>
      </c>
      <c r="H15" s="188" t="s">
        <v>47</v>
      </c>
      <c r="I15" s="319" t="s">
        <v>48</v>
      </c>
      <c r="J15" s="320"/>
      <c r="K15" s="320"/>
      <c r="L15" s="321"/>
      <c r="M15" s="188" t="s">
        <v>7</v>
      </c>
      <c r="N15" s="188"/>
      <c r="O15" s="325" t="s">
        <v>8</v>
      </c>
      <c r="P15" s="325"/>
      <c r="Q15" s="325"/>
      <c r="T15" s="98"/>
      <c r="U15" s="309"/>
      <c r="V15" s="309"/>
      <c r="X15" s="95"/>
      <c r="Z15" s="36"/>
      <c r="AA15" s="37"/>
      <c r="AB15" s="38"/>
    </row>
    <row r="16" spans="2:28" ht="33.75" customHeight="1">
      <c r="B16" s="315"/>
      <c r="C16" s="203"/>
      <c r="D16" s="188"/>
      <c r="E16" s="188"/>
      <c r="F16" s="188"/>
      <c r="G16" s="188"/>
      <c r="H16" s="188"/>
      <c r="I16" s="322"/>
      <c r="J16" s="323"/>
      <c r="K16" s="323"/>
      <c r="L16" s="324"/>
      <c r="M16" s="188"/>
      <c r="N16" s="188"/>
      <c r="O16" s="188" t="s">
        <v>9</v>
      </c>
      <c r="P16" s="188" t="s">
        <v>10</v>
      </c>
      <c r="Q16" s="203" t="s">
        <v>11</v>
      </c>
      <c r="T16" s="55"/>
      <c r="U16" s="309"/>
      <c r="V16" s="309"/>
      <c r="X16" s="37"/>
      <c r="Z16" s="36"/>
      <c r="AA16" s="37"/>
      <c r="AB16" s="38"/>
    </row>
    <row r="17" spans="2:28" ht="39.75" customHeight="1">
      <c r="B17" s="316"/>
      <c r="C17" s="203"/>
      <c r="D17" s="188"/>
      <c r="E17" s="188"/>
      <c r="F17" s="188"/>
      <c r="G17" s="188"/>
      <c r="H17" s="188"/>
      <c r="I17" s="99" t="s">
        <v>12</v>
      </c>
      <c r="J17" s="99" t="s">
        <v>13</v>
      </c>
      <c r="K17" s="99" t="s">
        <v>14</v>
      </c>
      <c r="L17" s="100" t="s">
        <v>15</v>
      </c>
      <c r="M17" s="56" t="s">
        <v>16</v>
      </c>
      <c r="N17" s="101" t="s">
        <v>17</v>
      </c>
      <c r="O17" s="188"/>
      <c r="P17" s="188"/>
      <c r="Q17" s="203"/>
      <c r="T17" s="55"/>
      <c r="U17" s="309"/>
      <c r="V17" s="309"/>
      <c r="X17" s="37"/>
      <c r="Z17" s="36"/>
      <c r="AA17" s="37"/>
      <c r="AB17" s="38"/>
    </row>
    <row r="18" spans="2:28" ht="28.5" customHeight="1">
      <c r="B18" s="312" t="s">
        <v>141</v>
      </c>
      <c r="C18" s="310" t="s">
        <v>101</v>
      </c>
      <c r="D18" s="101" t="s">
        <v>18</v>
      </c>
      <c r="E18" s="177" t="s">
        <v>50</v>
      </c>
      <c r="F18" s="102">
        <v>100</v>
      </c>
      <c r="G18" s="101" t="s">
        <v>18</v>
      </c>
      <c r="H18" s="103">
        <v>374418154</v>
      </c>
      <c r="I18" s="104">
        <v>0</v>
      </c>
      <c r="J18" s="104">
        <v>0</v>
      </c>
      <c r="K18" s="104">
        <v>0</v>
      </c>
      <c r="L18" s="105">
        <v>0</v>
      </c>
      <c r="M18" s="106">
        <v>45292</v>
      </c>
      <c r="N18" s="106">
        <v>45657</v>
      </c>
      <c r="O18" s="301">
        <f>+F19/F18</f>
        <v>1</v>
      </c>
      <c r="P18" s="301">
        <f>+H19/H18</f>
        <v>0.31886094657685854</v>
      </c>
      <c r="Q18" s="298">
        <f>(O18*O18)/P18</f>
        <v>3.1361633048372046</v>
      </c>
      <c r="T18" s="55"/>
      <c r="U18" s="107"/>
      <c r="V18" s="107"/>
      <c r="X18" s="37"/>
      <c r="Z18" s="36"/>
      <c r="AA18" s="37"/>
      <c r="AB18" s="38"/>
    </row>
    <row r="19" spans="2:28" ht="27.95" customHeight="1">
      <c r="B19" s="313"/>
      <c r="C19" s="311"/>
      <c r="D19" s="56" t="s">
        <v>19</v>
      </c>
      <c r="E19" s="177"/>
      <c r="F19" s="20">
        <v>100</v>
      </c>
      <c r="G19" s="56" t="s">
        <v>51</v>
      </c>
      <c r="H19" s="108">
        <v>119387327</v>
      </c>
      <c r="I19" s="109">
        <v>0</v>
      </c>
      <c r="J19" s="110">
        <v>0</v>
      </c>
      <c r="K19" s="111">
        <v>0</v>
      </c>
      <c r="L19" s="110">
        <v>0</v>
      </c>
      <c r="M19" s="106">
        <v>45292</v>
      </c>
      <c r="N19" s="106">
        <v>45657</v>
      </c>
      <c r="O19" s="302"/>
      <c r="P19" s="302"/>
      <c r="Q19" s="299"/>
      <c r="T19" s="55"/>
      <c r="U19" s="309"/>
      <c r="V19" s="309"/>
      <c r="X19" s="112"/>
      <c r="Z19" s="36"/>
      <c r="AA19" s="37"/>
      <c r="AB19" s="38"/>
    </row>
    <row r="20" spans="2:28" ht="24.6" customHeight="1">
      <c r="B20" s="313"/>
      <c r="C20" s="310" t="s">
        <v>102</v>
      </c>
      <c r="D20" s="56" t="s">
        <v>18</v>
      </c>
      <c r="E20" s="177" t="s">
        <v>50</v>
      </c>
      <c r="F20" s="20">
        <v>10</v>
      </c>
      <c r="G20" s="56" t="s">
        <v>18</v>
      </c>
      <c r="H20" s="108">
        <v>100000000</v>
      </c>
      <c r="I20" s="109">
        <v>0</v>
      </c>
      <c r="J20" s="110">
        <v>0</v>
      </c>
      <c r="K20" s="111">
        <v>0</v>
      </c>
      <c r="L20" s="110">
        <v>0</v>
      </c>
      <c r="M20" s="106">
        <v>45292</v>
      </c>
      <c r="N20" s="106">
        <v>45657</v>
      </c>
      <c r="O20" s="301">
        <f>+F21/F20</f>
        <v>0</v>
      </c>
      <c r="P20" s="301">
        <f>+H21/H20</f>
        <v>0</v>
      </c>
      <c r="Q20" s="298">
        <v>0</v>
      </c>
      <c r="T20" s="55"/>
      <c r="U20" s="107"/>
      <c r="V20" s="107"/>
      <c r="X20" s="112"/>
      <c r="Z20" s="36"/>
      <c r="AA20" s="37"/>
      <c r="AB20" s="38"/>
    </row>
    <row r="21" spans="2:28" ht="26.45" customHeight="1">
      <c r="B21" s="313"/>
      <c r="C21" s="311"/>
      <c r="D21" s="56" t="s">
        <v>19</v>
      </c>
      <c r="E21" s="177"/>
      <c r="F21" s="20">
        <v>0</v>
      </c>
      <c r="G21" s="56" t="s">
        <v>51</v>
      </c>
      <c r="H21" s="113">
        <v>0</v>
      </c>
      <c r="I21" s="109">
        <v>0</v>
      </c>
      <c r="J21" s="110">
        <v>0</v>
      </c>
      <c r="K21" s="111">
        <v>0</v>
      </c>
      <c r="L21" s="110">
        <v>0</v>
      </c>
      <c r="M21" s="106">
        <v>45292</v>
      </c>
      <c r="N21" s="106">
        <v>45657</v>
      </c>
      <c r="O21" s="302"/>
      <c r="P21" s="302"/>
      <c r="Q21" s="299"/>
      <c r="T21" s="55"/>
      <c r="U21" s="107"/>
      <c r="V21" s="107"/>
      <c r="X21" s="112"/>
      <c r="Z21" s="36"/>
      <c r="AA21" s="37"/>
      <c r="AB21" s="38"/>
    </row>
    <row r="22" spans="2:28" ht="27.6" customHeight="1">
      <c r="B22" s="303" t="s">
        <v>142</v>
      </c>
      <c r="C22" s="306" t="s">
        <v>103</v>
      </c>
      <c r="D22" s="56" t="s">
        <v>18</v>
      </c>
      <c r="E22" s="177" t="s">
        <v>50</v>
      </c>
      <c r="F22" s="20">
        <v>100</v>
      </c>
      <c r="G22" s="56" t="s">
        <v>18</v>
      </c>
      <c r="H22" s="108">
        <v>200000000</v>
      </c>
      <c r="I22" s="109">
        <v>0</v>
      </c>
      <c r="J22" s="110">
        <v>0</v>
      </c>
      <c r="K22" s="111">
        <v>0</v>
      </c>
      <c r="L22" s="110">
        <v>0</v>
      </c>
      <c r="M22" s="106">
        <v>45292</v>
      </c>
      <c r="N22" s="106">
        <v>45657</v>
      </c>
      <c r="O22" s="301">
        <f t="shared" ref="O22" si="0">+F23/F22</f>
        <v>0</v>
      </c>
      <c r="P22" s="301">
        <f t="shared" ref="P22" si="1">+H23/H22</f>
        <v>0</v>
      </c>
      <c r="Q22" s="298">
        <v>0</v>
      </c>
      <c r="X22" s="66"/>
    </row>
    <row r="23" spans="2:28" ht="29.45" customHeight="1">
      <c r="B23" s="304"/>
      <c r="C23" s="307"/>
      <c r="D23" s="56" t="s">
        <v>19</v>
      </c>
      <c r="E23" s="177"/>
      <c r="F23" s="20">
        <v>0</v>
      </c>
      <c r="G23" s="56" t="s">
        <v>51</v>
      </c>
      <c r="H23" s="113">
        <v>0</v>
      </c>
      <c r="I23" s="114">
        <v>0</v>
      </c>
      <c r="J23" s="110">
        <v>0</v>
      </c>
      <c r="K23" s="111">
        <v>0</v>
      </c>
      <c r="L23" s="110">
        <v>0</v>
      </c>
      <c r="M23" s="106">
        <v>45292</v>
      </c>
      <c r="N23" s="106">
        <v>45657</v>
      </c>
      <c r="O23" s="302"/>
      <c r="P23" s="302"/>
      <c r="Q23" s="299"/>
      <c r="AB23" s="38"/>
    </row>
    <row r="24" spans="2:28" ht="25.5" customHeight="1">
      <c r="B24" s="304"/>
      <c r="C24" s="306" t="s">
        <v>104</v>
      </c>
      <c r="D24" s="56" t="s">
        <v>18</v>
      </c>
      <c r="E24" s="177" t="s">
        <v>50</v>
      </c>
      <c r="F24" s="20">
        <v>10</v>
      </c>
      <c r="G24" s="56" t="s">
        <v>18</v>
      </c>
      <c r="H24" s="108">
        <v>100000000</v>
      </c>
      <c r="I24" s="109">
        <v>0</v>
      </c>
      <c r="J24" s="110">
        <v>0</v>
      </c>
      <c r="K24" s="111">
        <v>0</v>
      </c>
      <c r="L24" s="110">
        <v>0</v>
      </c>
      <c r="M24" s="106">
        <v>45292</v>
      </c>
      <c r="N24" s="106">
        <v>45657</v>
      </c>
      <c r="O24" s="301">
        <f t="shared" ref="O24:O28" si="2">+F25/F24</f>
        <v>0</v>
      </c>
      <c r="P24" s="301">
        <f t="shared" ref="P24:P28" si="3">+H25/H24</f>
        <v>0</v>
      </c>
      <c r="Q24" s="298">
        <v>0</v>
      </c>
    </row>
    <row r="25" spans="2:28" ht="24" customHeight="1">
      <c r="B25" s="304"/>
      <c r="C25" s="307"/>
      <c r="D25" s="56" t="s">
        <v>19</v>
      </c>
      <c r="E25" s="177"/>
      <c r="F25" s="20">
        <v>0</v>
      </c>
      <c r="G25" s="56" t="s">
        <v>51</v>
      </c>
      <c r="H25" s="113">
        <v>0</v>
      </c>
      <c r="I25" s="110">
        <v>0</v>
      </c>
      <c r="J25" s="110">
        <v>0</v>
      </c>
      <c r="K25" s="111">
        <v>0</v>
      </c>
      <c r="L25" s="110">
        <v>0</v>
      </c>
      <c r="M25" s="106">
        <v>45292</v>
      </c>
      <c r="N25" s="106">
        <v>45657</v>
      </c>
      <c r="O25" s="302"/>
      <c r="P25" s="302"/>
      <c r="Q25" s="299"/>
    </row>
    <row r="26" spans="2:28" ht="24" customHeight="1">
      <c r="B26" s="304"/>
      <c r="C26" s="300" t="s">
        <v>105</v>
      </c>
      <c r="D26" s="56" t="s">
        <v>18</v>
      </c>
      <c r="E26" s="177" t="s">
        <v>50</v>
      </c>
      <c r="F26" s="20">
        <v>10000</v>
      </c>
      <c r="G26" s="56" t="s">
        <v>18</v>
      </c>
      <c r="H26" s="108">
        <v>100000000</v>
      </c>
      <c r="I26" s="110">
        <v>0</v>
      </c>
      <c r="J26" s="110">
        <v>0</v>
      </c>
      <c r="K26" s="111">
        <v>0</v>
      </c>
      <c r="L26" s="115">
        <v>0</v>
      </c>
      <c r="M26" s="106">
        <v>45292</v>
      </c>
      <c r="N26" s="106">
        <v>45657</v>
      </c>
      <c r="O26" s="301">
        <f t="shared" si="2"/>
        <v>0</v>
      </c>
      <c r="P26" s="301">
        <f t="shared" si="3"/>
        <v>0</v>
      </c>
      <c r="Q26" s="298">
        <v>0</v>
      </c>
    </row>
    <row r="27" spans="2:28" ht="35.1" customHeight="1">
      <c r="B27" s="304"/>
      <c r="C27" s="215"/>
      <c r="D27" s="56" t="s">
        <v>19</v>
      </c>
      <c r="E27" s="177"/>
      <c r="F27" s="20">
        <v>0</v>
      </c>
      <c r="G27" s="56" t="s">
        <v>51</v>
      </c>
      <c r="H27" s="113">
        <v>0</v>
      </c>
      <c r="I27" s="110">
        <v>0</v>
      </c>
      <c r="J27" s="110">
        <v>0</v>
      </c>
      <c r="K27" s="111">
        <v>0</v>
      </c>
      <c r="L27" s="110">
        <v>0</v>
      </c>
      <c r="M27" s="106">
        <v>45292</v>
      </c>
      <c r="N27" s="106">
        <v>45657</v>
      </c>
      <c r="O27" s="302"/>
      <c r="P27" s="302"/>
      <c r="Q27" s="299"/>
    </row>
    <row r="28" spans="2:28" ht="25.5" customHeight="1">
      <c r="B28" s="304"/>
      <c r="C28" s="308" t="s">
        <v>106</v>
      </c>
      <c r="D28" s="56" t="s">
        <v>18</v>
      </c>
      <c r="E28" s="177" t="s">
        <v>50</v>
      </c>
      <c r="F28" s="20">
        <v>5</v>
      </c>
      <c r="G28" s="56" t="s">
        <v>18</v>
      </c>
      <c r="H28" s="108">
        <v>100000000</v>
      </c>
      <c r="I28" s="110">
        <v>0</v>
      </c>
      <c r="J28" s="110">
        <v>0</v>
      </c>
      <c r="K28" s="111">
        <v>0</v>
      </c>
      <c r="L28" s="110">
        <v>0</v>
      </c>
      <c r="M28" s="106">
        <v>45292</v>
      </c>
      <c r="N28" s="106">
        <v>45657</v>
      </c>
      <c r="O28" s="301">
        <f t="shared" si="2"/>
        <v>0</v>
      </c>
      <c r="P28" s="301">
        <f t="shared" si="3"/>
        <v>0</v>
      </c>
      <c r="Q28" s="298">
        <v>0</v>
      </c>
    </row>
    <row r="29" spans="2:28" ht="30" customHeight="1">
      <c r="B29" s="305"/>
      <c r="C29" s="215"/>
      <c r="D29" s="56" t="s">
        <v>19</v>
      </c>
      <c r="E29" s="177"/>
      <c r="F29" s="20">
        <v>0</v>
      </c>
      <c r="G29" s="56" t="s">
        <v>51</v>
      </c>
      <c r="H29" s="113">
        <v>0</v>
      </c>
      <c r="I29" s="110">
        <v>0</v>
      </c>
      <c r="J29" s="110">
        <v>0</v>
      </c>
      <c r="K29" s="111">
        <v>0</v>
      </c>
      <c r="L29" s="110">
        <v>0</v>
      </c>
      <c r="M29" s="106">
        <v>45292</v>
      </c>
      <c r="N29" s="106">
        <v>45657</v>
      </c>
      <c r="O29" s="302"/>
      <c r="P29" s="302"/>
      <c r="Q29" s="299"/>
    </row>
    <row r="30" spans="2:28" ht="15">
      <c r="B30" s="212"/>
      <c r="C30" s="290" t="s">
        <v>52</v>
      </c>
      <c r="D30" s="56" t="s">
        <v>18</v>
      </c>
      <c r="E30" s="291"/>
      <c r="F30" s="102"/>
      <c r="G30" s="56" t="s">
        <v>18</v>
      </c>
      <c r="H30" s="116">
        <f>(H18+H20+H22+H24+H26+H28)</f>
        <v>974418154</v>
      </c>
      <c r="I30" s="116"/>
      <c r="J30" s="69"/>
      <c r="K30" s="69"/>
      <c r="L30" s="69"/>
      <c r="M30" s="69"/>
      <c r="N30" s="117"/>
      <c r="O30" s="293"/>
      <c r="P30" s="293"/>
      <c r="Q30" s="212"/>
    </row>
    <row r="31" spans="2:28" ht="15">
      <c r="B31" s="212"/>
      <c r="C31" s="290"/>
      <c r="D31" s="56" t="s">
        <v>19</v>
      </c>
      <c r="E31" s="292"/>
      <c r="F31" s="102"/>
      <c r="G31" s="56" t="s">
        <v>51</v>
      </c>
      <c r="H31" s="108">
        <f>(H19+H21+H23+H25+H27+H29)</f>
        <v>119387327</v>
      </c>
      <c r="I31" s="69"/>
      <c r="J31" s="69"/>
      <c r="K31" s="118"/>
      <c r="L31" s="69"/>
      <c r="M31" s="69"/>
      <c r="N31" s="117"/>
      <c r="O31" s="293"/>
      <c r="P31" s="293"/>
      <c r="Q31" s="212"/>
    </row>
    <row r="32" spans="2:28">
      <c r="D32" s="74"/>
      <c r="H32" s="75"/>
      <c r="I32" s="76"/>
      <c r="J32" s="36"/>
      <c r="K32" s="36"/>
      <c r="L32" s="36"/>
      <c r="M32" s="119"/>
      <c r="N32" s="119"/>
      <c r="O32" s="76"/>
      <c r="P32" s="120"/>
      <c r="Q32" s="121"/>
      <c r="R32" s="120"/>
    </row>
    <row r="33" spans="2:53" ht="15">
      <c r="B33" s="294" t="s">
        <v>53</v>
      </c>
      <c r="C33" s="294"/>
      <c r="D33" s="295" t="s">
        <v>20</v>
      </c>
      <c r="E33" s="295"/>
      <c r="F33" s="295"/>
      <c r="G33" s="295"/>
      <c r="H33" s="295"/>
      <c r="I33" s="295"/>
      <c r="J33" s="122" t="s">
        <v>54</v>
      </c>
      <c r="K33" s="295" t="s">
        <v>55</v>
      </c>
      <c r="L33" s="295"/>
      <c r="M33" s="296" t="s">
        <v>56</v>
      </c>
      <c r="N33" s="297"/>
      <c r="O33" s="297"/>
      <c r="P33" s="297"/>
      <c r="Q33" s="297"/>
    </row>
    <row r="34" spans="2:53" ht="26.25" customHeight="1">
      <c r="B34" s="182" t="s">
        <v>143</v>
      </c>
      <c r="C34" s="184"/>
      <c r="D34" s="182" t="s">
        <v>137</v>
      </c>
      <c r="E34" s="183"/>
      <c r="F34" s="183"/>
      <c r="G34" s="183"/>
      <c r="H34" s="183"/>
      <c r="I34" s="184"/>
      <c r="J34" s="188" t="s">
        <v>57</v>
      </c>
      <c r="K34" s="81" t="s">
        <v>18</v>
      </c>
      <c r="L34" s="123">
        <v>12.83</v>
      </c>
      <c r="M34" s="189" t="s">
        <v>58</v>
      </c>
      <c r="N34" s="189"/>
      <c r="O34" s="189"/>
      <c r="P34" s="189"/>
      <c r="Q34" s="189"/>
    </row>
    <row r="35" spans="2:53" ht="18" customHeight="1">
      <c r="B35" s="185"/>
      <c r="C35" s="187"/>
      <c r="D35" s="185"/>
      <c r="E35" s="186"/>
      <c r="F35" s="186"/>
      <c r="G35" s="186"/>
      <c r="H35" s="186"/>
      <c r="I35" s="187"/>
      <c r="J35" s="188"/>
      <c r="K35" s="81" t="s">
        <v>19</v>
      </c>
      <c r="L35" s="124">
        <v>11</v>
      </c>
      <c r="M35" s="189"/>
      <c r="N35" s="189"/>
      <c r="O35" s="189"/>
      <c r="P35" s="189"/>
      <c r="Q35" s="189"/>
    </row>
    <row r="36" spans="2:53" ht="18.75" customHeight="1">
      <c r="B36" s="197"/>
      <c r="C36" s="199"/>
      <c r="D36" s="197" t="s">
        <v>59</v>
      </c>
      <c r="E36" s="198"/>
      <c r="F36" s="198"/>
      <c r="G36" s="198"/>
      <c r="H36" s="198"/>
      <c r="I36" s="199"/>
      <c r="J36" s="203"/>
      <c r="K36" s="81" t="s">
        <v>18</v>
      </c>
      <c r="L36" s="125"/>
      <c r="M36" s="192" t="s">
        <v>24</v>
      </c>
      <c r="N36" s="192"/>
      <c r="O36" s="192"/>
      <c r="P36" s="192"/>
      <c r="Q36" s="192"/>
    </row>
    <row r="37" spans="2:53" ht="14.25" customHeight="1">
      <c r="B37" s="200"/>
      <c r="C37" s="202"/>
      <c r="D37" s="200"/>
      <c r="E37" s="201"/>
      <c r="F37" s="201"/>
      <c r="G37" s="201"/>
      <c r="H37" s="201"/>
      <c r="I37" s="202"/>
      <c r="J37" s="203"/>
      <c r="K37" s="81" t="s">
        <v>19</v>
      </c>
      <c r="L37" s="126"/>
      <c r="M37" s="192"/>
      <c r="N37" s="192"/>
      <c r="O37" s="192"/>
      <c r="P37" s="192"/>
      <c r="Q37" s="192"/>
    </row>
    <row r="38" spans="2:53" ht="15">
      <c r="B38" s="197"/>
      <c r="C38" s="199"/>
      <c r="D38" s="197" t="s">
        <v>59</v>
      </c>
      <c r="E38" s="198"/>
      <c r="F38" s="198"/>
      <c r="G38" s="198"/>
      <c r="H38" s="198"/>
      <c r="I38" s="199"/>
      <c r="J38" s="203"/>
      <c r="K38" s="81" t="s">
        <v>18</v>
      </c>
      <c r="L38" s="126"/>
      <c r="M38" s="189"/>
      <c r="N38" s="189"/>
      <c r="O38" s="189"/>
      <c r="P38" s="189"/>
      <c r="Q38" s="189"/>
    </row>
    <row r="39" spans="2:53" ht="15">
      <c r="B39" s="200"/>
      <c r="C39" s="202"/>
      <c r="D39" s="200"/>
      <c r="E39" s="201"/>
      <c r="F39" s="201"/>
      <c r="G39" s="201"/>
      <c r="H39" s="201"/>
      <c r="I39" s="202"/>
      <c r="J39" s="203"/>
      <c r="K39" s="81" t="s">
        <v>19</v>
      </c>
      <c r="L39" s="126"/>
      <c r="M39" s="189"/>
      <c r="N39" s="189"/>
      <c r="O39" s="189"/>
      <c r="P39" s="189"/>
      <c r="Q39" s="189"/>
    </row>
    <row r="40" spans="2:53" ht="15" customHeight="1">
      <c r="B40" s="182" t="s">
        <v>22</v>
      </c>
      <c r="C40" s="183"/>
      <c r="D40" s="183"/>
      <c r="E40" s="183"/>
      <c r="F40" s="183"/>
      <c r="G40" s="183"/>
      <c r="H40" s="183"/>
      <c r="I40" s="183"/>
      <c r="J40" s="183"/>
      <c r="K40" s="183"/>
      <c r="L40" s="184"/>
      <c r="M40" s="192" t="s">
        <v>60</v>
      </c>
      <c r="N40" s="192"/>
      <c r="O40" s="192"/>
      <c r="P40" s="192"/>
      <c r="Q40" s="192"/>
    </row>
    <row r="41" spans="2:53" ht="29.25" customHeight="1">
      <c r="B41" s="185"/>
      <c r="C41" s="186"/>
      <c r="D41" s="186"/>
      <c r="E41" s="186"/>
      <c r="F41" s="186"/>
      <c r="G41" s="186"/>
      <c r="H41" s="186"/>
      <c r="I41" s="186"/>
      <c r="J41" s="186"/>
      <c r="K41" s="186"/>
      <c r="L41" s="187"/>
      <c r="M41" s="192"/>
      <c r="N41" s="192"/>
      <c r="O41" s="192"/>
      <c r="P41" s="192"/>
      <c r="Q41" s="192"/>
    </row>
    <row r="42" spans="2:53">
      <c r="M42" s="127"/>
      <c r="N42" s="127"/>
    </row>
    <row r="43" spans="2:53">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2:53">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2:53">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2:53">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2:53">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2:53">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8:53">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8:53">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8:53">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8:53">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8:53">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8:53">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8:5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8:53">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8:5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8:53">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8:53">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8:53">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8:53">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8:53">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8:53">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8:53">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8:53">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8:53">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8:53">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8:53">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8:53">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8:53">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8:53">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8:53">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8:53">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8:53">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8:53">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sheetData>
  <mergeCells count="107">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U19:V19"/>
    <mergeCell ref="C20:C21"/>
    <mergeCell ref="E20:E21"/>
    <mergeCell ref="O20:O21"/>
    <mergeCell ref="P20:P21"/>
    <mergeCell ref="Q20:Q21"/>
    <mergeCell ref="B18:B21"/>
    <mergeCell ref="C18:C19"/>
    <mergeCell ref="E18:E19"/>
    <mergeCell ref="O18:O19"/>
    <mergeCell ref="P18:P19"/>
    <mergeCell ref="Q18:Q19"/>
    <mergeCell ref="Q24:Q25"/>
    <mergeCell ref="C26:C27"/>
    <mergeCell ref="E26:E27"/>
    <mergeCell ref="O26:O27"/>
    <mergeCell ref="P26:P27"/>
    <mergeCell ref="Q26:Q27"/>
    <mergeCell ref="B22:B29"/>
    <mergeCell ref="C22:C23"/>
    <mergeCell ref="E22:E23"/>
    <mergeCell ref="O22:O23"/>
    <mergeCell ref="P22:P23"/>
    <mergeCell ref="Q22:Q23"/>
    <mergeCell ref="C24:C25"/>
    <mergeCell ref="E24:E25"/>
    <mergeCell ref="O24:O25"/>
    <mergeCell ref="P24:P25"/>
    <mergeCell ref="C28:C29"/>
    <mergeCell ref="E28:E29"/>
    <mergeCell ref="O28:O29"/>
    <mergeCell ref="P28:P29"/>
    <mergeCell ref="Q28:Q29"/>
    <mergeCell ref="B30:B31"/>
    <mergeCell ref="C30:C31"/>
    <mergeCell ref="E30:E31"/>
    <mergeCell ref="O30:O31"/>
    <mergeCell ref="P30:P31"/>
    <mergeCell ref="Q30:Q31"/>
    <mergeCell ref="B33:C33"/>
    <mergeCell ref="D33:I33"/>
    <mergeCell ref="K33:L33"/>
    <mergeCell ref="M33:Q33"/>
    <mergeCell ref="B34:C35"/>
    <mergeCell ref="D34:I35"/>
    <mergeCell ref="J34:J35"/>
    <mergeCell ref="M34:Q35"/>
    <mergeCell ref="B40:L41"/>
    <mergeCell ref="M40:Q41"/>
    <mergeCell ref="B36:C37"/>
    <mergeCell ref="D36:I37"/>
    <mergeCell ref="J36:J37"/>
    <mergeCell ref="M36:Q37"/>
    <mergeCell ref="B38:C39"/>
    <mergeCell ref="D38:I39"/>
    <mergeCell ref="J38:J39"/>
    <mergeCell ref="M38:Q3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69"/>
  <sheetViews>
    <sheetView zoomScale="70" zoomScaleNormal="70" workbookViewId="0">
      <selection activeCell="R22" sqref="R22"/>
    </sheetView>
  </sheetViews>
  <sheetFormatPr baseColWidth="10" defaultColWidth="12.5703125" defaultRowHeight="14.25"/>
  <cols>
    <col min="1" max="1" width="5.42578125" style="21" customWidth="1"/>
    <col min="2" max="2" width="45.42578125" style="21" customWidth="1"/>
    <col min="3" max="3" width="86.85546875" style="21" customWidth="1"/>
    <col min="4" max="4" width="16.85546875" style="21" customWidth="1"/>
    <col min="5" max="5" width="13.85546875" style="21" customWidth="1"/>
    <col min="6" max="6" width="16.7109375" style="21" customWidth="1"/>
    <col min="7" max="7" width="18" style="21" customWidth="1"/>
    <col min="8" max="8" width="22.85546875" style="21" customWidth="1"/>
    <col min="9" max="9" width="16.42578125" style="21" customWidth="1"/>
    <col min="10" max="10" width="20.85546875" style="21" customWidth="1"/>
    <col min="11" max="11" width="13.5703125" style="21" customWidth="1"/>
    <col min="12" max="12" width="15.85546875" style="21" customWidth="1"/>
    <col min="13" max="13" width="14.85546875" style="89" customWidth="1"/>
    <col min="14" max="14" width="21.140625" style="89" customWidth="1"/>
    <col min="15" max="17" width="16.85546875" style="21" customWidth="1"/>
    <col min="18" max="18" width="16.42578125" style="21" customWidth="1"/>
    <col min="19" max="19" width="12.5703125" style="21"/>
    <col min="20" max="20" width="14.42578125" style="21" customWidth="1"/>
    <col min="21" max="21" width="18.5703125" style="21" customWidth="1"/>
    <col min="22" max="22" width="33.85546875" style="21" customWidth="1"/>
    <col min="23" max="23" width="12.5703125" style="21" hidden="1" customWidth="1"/>
    <col min="24" max="24" width="24.28515625" style="21" customWidth="1"/>
    <col min="25" max="25" width="22.5703125" style="21" customWidth="1"/>
    <col min="26" max="27" width="12.5703125" style="21"/>
    <col min="28" max="28" width="16.85546875" style="21" customWidth="1"/>
    <col min="29" max="29" width="12.5703125" style="21"/>
    <col min="30" max="30" width="30.140625" style="21" customWidth="1"/>
    <col min="31" max="31" width="15.42578125" style="21" customWidth="1"/>
    <col min="32" max="32" width="15.85546875" style="21" customWidth="1"/>
    <col min="33" max="33" width="24.42578125" style="21" customWidth="1"/>
    <col min="34" max="34" width="17.140625" style="21" customWidth="1"/>
    <col min="35" max="16384" width="12.5703125" style="21"/>
  </cols>
  <sheetData>
    <row r="1" spans="2:28" ht="22.5" customHeight="1"/>
    <row r="2" spans="2:28" ht="37.5" customHeight="1">
      <c r="B2" s="212"/>
      <c r="C2" s="212"/>
      <c r="D2" s="275" t="s">
        <v>125</v>
      </c>
      <c r="E2" s="276"/>
      <c r="F2" s="276"/>
      <c r="G2" s="276"/>
      <c r="H2" s="276"/>
      <c r="I2" s="276"/>
      <c r="J2" s="276"/>
      <c r="K2" s="277"/>
      <c r="L2" s="281" t="s">
        <v>126</v>
      </c>
      <c r="M2" s="282"/>
      <c r="N2" s="282"/>
      <c r="O2" s="283"/>
      <c r="P2" s="284"/>
      <c r="Q2" s="285"/>
      <c r="R2" s="90"/>
    </row>
    <row r="3" spans="2:28" ht="37.5" customHeight="1">
      <c r="B3" s="212"/>
      <c r="C3" s="212"/>
      <c r="D3" s="278"/>
      <c r="E3" s="279"/>
      <c r="F3" s="279"/>
      <c r="G3" s="279"/>
      <c r="H3" s="279"/>
      <c r="I3" s="279"/>
      <c r="J3" s="279"/>
      <c r="K3" s="280"/>
      <c r="L3" s="281" t="s">
        <v>127</v>
      </c>
      <c r="M3" s="282"/>
      <c r="N3" s="282"/>
      <c r="O3" s="283"/>
      <c r="P3" s="286"/>
      <c r="Q3" s="287"/>
      <c r="R3" s="90"/>
    </row>
    <row r="4" spans="2:28" ht="33.75" customHeight="1">
      <c r="B4" s="212"/>
      <c r="C4" s="212"/>
      <c r="D4" s="275" t="s">
        <v>128</v>
      </c>
      <c r="E4" s="276"/>
      <c r="F4" s="276"/>
      <c r="G4" s="276"/>
      <c r="H4" s="276"/>
      <c r="I4" s="276"/>
      <c r="J4" s="276"/>
      <c r="K4" s="277"/>
      <c r="L4" s="281" t="s">
        <v>129</v>
      </c>
      <c r="M4" s="282"/>
      <c r="N4" s="282"/>
      <c r="O4" s="283"/>
      <c r="P4" s="286"/>
      <c r="Q4" s="287"/>
      <c r="R4" s="90"/>
    </row>
    <row r="5" spans="2:28" ht="38.25" customHeight="1">
      <c r="B5" s="212"/>
      <c r="C5" s="212"/>
      <c r="D5" s="278"/>
      <c r="E5" s="279"/>
      <c r="F5" s="279"/>
      <c r="G5" s="279"/>
      <c r="H5" s="279"/>
      <c r="I5" s="279"/>
      <c r="J5" s="279"/>
      <c r="K5" s="280"/>
      <c r="L5" s="281" t="s">
        <v>130</v>
      </c>
      <c r="M5" s="282"/>
      <c r="N5" s="282"/>
      <c r="O5" s="283"/>
      <c r="P5" s="288"/>
      <c r="Q5" s="289"/>
      <c r="R5" s="90"/>
    </row>
    <row r="6" spans="2:28" ht="23.25" customHeight="1">
      <c r="C6" s="259"/>
      <c r="D6" s="259"/>
      <c r="E6" s="259"/>
      <c r="F6" s="259"/>
      <c r="G6" s="259"/>
      <c r="H6" s="259"/>
      <c r="I6" s="259"/>
      <c r="J6" s="259"/>
      <c r="K6" s="259"/>
      <c r="L6" s="259"/>
      <c r="M6" s="259"/>
      <c r="N6" s="259"/>
      <c r="O6" s="259"/>
      <c r="P6" s="259"/>
      <c r="Q6" s="259"/>
      <c r="R6" s="90"/>
    </row>
    <row r="7" spans="2:28" ht="31.5" customHeight="1">
      <c r="B7" s="25" t="s">
        <v>33</v>
      </c>
      <c r="C7" s="25" t="s">
        <v>34</v>
      </c>
      <c r="D7" s="260" t="s">
        <v>35</v>
      </c>
      <c r="E7" s="261"/>
      <c r="F7" s="261"/>
      <c r="G7" s="261"/>
      <c r="H7" s="261"/>
      <c r="I7" s="261"/>
      <c r="J7" s="261"/>
      <c r="K7" s="261"/>
      <c r="L7" s="261"/>
      <c r="M7" s="261"/>
      <c r="N7" s="261"/>
      <c r="O7" s="261"/>
      <c r="P7" s="261"/>
      <c r="Q7" s="262"/>
      <c r="R7" s="90"/>
    </row>
    <row r="8" spans="2:28" ht="36" customHeight="1">
      <c r="B8" s="25" t="s">
        <v>36</v>
      </c>
      <c r="C8" s="25" t="s">
        <v>37</v>
      </c>
      <c r="D8" s="263" t="s">
        <v>38</v>
      </c>
      <c r="E8" s="263"/>
      <c r="F8" s="263"/>
      <c r="G8" s="263"/>
      <c r="H8" s="263"/>
      <c r="I8" s="263"/>
      <c r="J8" s="263"/>
      <c r="K8" s="263"/>
      <c r="L8" s="263"/>
      <c r="M8" s="263"/>
      <c r="N8" s="263"/>
      <c r="O8" s="263"/>
      <c r="P8" s="263"/>
      <c r="Q8" s="263"/>
    </row>
    <row r="9" spans="2:28" ht="36" customHeight="1">
      <c r="B9" s="246" t="s">
        <v>39</v>
      </c>
      <c r="C9" s="247"/>
      <c r="D9" s="248" t="s">
        <v>70</v>
      </c>
      <c r="E9" s="248"/>
      <c r="F9" s="248"/>
      <c r="G9" s="248"/>
      <c r="H9" s="248"/>
      <c r="I9" s="249"/>
      <c r="J9" s="182" t="s">
        <v>144</v>
      </c>
      <c r="K9" s="183"/>
      <c r="L9" s="184"/>
      <c r="M9" s="267" t="s">
        <v>0</v>
      </c>
      <c r="N9" s="268"/>
      <c r="O9" s="268"/>
      <c r="P9" s="268"/>
      <c r="Q9" s="269"/>
      <c r="R9" s="91"/>
      <c r="T9" s="329"/>
      <c r="U9" s="329"/>
      <c r="V9" s="329"/>
      <c r="W9" s="329"/>
      <c r="X9" s="329"/>
    </row>
    <row r="10" spans="2:28" ht="36" customHeight="1">
      <c r="B10" s="246" t="s">
        <v>41</v>
      </c>
      <c r="C10" s="247"/>
      <c r="D10" s="248" t="s">
        <v>71</v>
      </c>
      <c r="E10" s="248"/>
      <c r="F10" s="248"/>
      <c r="G10" s="248"/>
      <c r="H10" s="248"/>
      <c r="I10" s="249"/>
      <c r="J10" s="264"/>
      <c r="K10" s="265"/>
      <c r="L10" s="266"/>
      <c r="M10" s="27" t="s">
        <v>1</v>
      </c>
      <c r="N10" s="250" t="s">
        <v>2</v>
      </c>
      <c r="O10" s="250"/>
      <c r="P10" s="250"/>
      <c r="Q10" s="27" t="s">
        <v>3</v>
      </c>
      <c r="R10" s="91"/>
      <c r="T10" s="92"/>
      <c r="U10" s="92"/>
      <c r="V10" s="92"/>
      <c r="W10" s="92"/>
      <c r="X10" s="92"/>
    </row>
    <row r="11" spans="2:28" ht="39.6" customHeight="1">
      <c r="B11" s="251" t="s">
        <v>23</v>
      </c>
      <c r="C11" s="252"/>
      <c r="D11" s="253" t="s">
        <v>98</v>
      </c>
      <c r="E11" s="253"/>
      <c r="F11" s="253"/>
      <c r="G11" s="253"/>
      <c r="H11" s="253"/>
      <c r="I11" s="254"/>
      <c r="J11" s="264"/>
      <c r="K11" s="265"/>
      <c r="L11" s="266"/>
      <c r="M11" s="29"/>
      <c r="N11" s="255" t="s">
        <v>66</v>
      </c>
      <c r="O11" s="256"/>
      <c r="P11" s="257"/>
      <c r="Q11" s="30"/>
      <c r="R11" s="91"/>
      <c r="T11" s="93"/>
      <c r="U11" s="326"/>
      <c r="V11" s="326"/>
      <c r="W11" s="326"/>
      <c r="X11" s="93"/>
      <c r="Z11" s="32"/>
      <c r="AA11" s="32"/>
    </row>
    <row r="12" spans="2:28" ht="74.25" customHeight="1">
      <c r="B12" s="270" t="s">
        <v>5</v>
      </c>
      <c r="C12" s="271"/>
      <c r="D12" s="253" t="s">
        <v>67</v>
      </c>
      <c r="E12" s="253"/>
      <c r="F12" s="253"/>
      <c r="G12" s="253"/>
      <c r="H12" s="253"/>
      <c r="I12" s="254"/>
      <c r="J12" s="264"/>
      <c r="K12" s="265"/>
      <c r="L12" s="266"/>
      <c r="M12" s="17"/>
      <c r="N12" s="272"/>
      <c r="O12" s="273"/>
      <c r="P12" s="274"/>
      <c r="Q12" s="33"/>
      <c r="R12" s="91"/>
      <c r="T12" s="94"/>
      <c r="U12" s="318"/>
      <c r="V12" s="318"/>
      <c r="W12" s="318"/>
      <c r="X12" s="95"/>
      <c r="Z12" s="36"/>
      <c r="AA12" s="37"/>
      <c r="AB12" s="38"/>
    </row>
    <row r="13" spans="2:28" ht="74.25" customHeight="1">
      <c r="B13" s="227" t="s">
        <v>63</v>
      </c>
      <c r="C13" s="228"/>
      <c r="D13" s="229" t="s">
        <v>68</v>
      </c>
      <c r="E13" s="229"/>
      <c r="F13" s="229"/>
      <c r="G13" s="229"/>
      <c r="H13" s="229"/>
      <c r="I13" s="230"/>
      <c r="J13" s="264"/>
      <c r="K13" s="265"/>
      <c r="L13" s="266"/>
      <c r="M13" s="39"/>
      <c r="N13" s="231"/>
      <c r="O13" s="232"/>
      <c r="P13" s="233"/>
      <c r="Q13" s="40"/>
      <c r="R13" s="91"/>
      <c r="T13" s="94"/>
      <c r="U13" s="318"/>
      <c r="V13" s="318"/>
      <c r="W13" s="318"/>
      <c r="X13" s="95"/>
      <c r="Z13" s="36"/>
      <c r="AA13" s="37"/>
      <c r="AB13" s="38"/>
    </row>
    <row r="14" spans="2:28" ht="28.5" customHeight="1">
      <c r="B14" s="41" t="s">
        <v>46</v>
      </c>
      <c r="C14" s="42"/>
      <c r="D14" s="234"/>
      <c r="E14" s="234"/>
      <c r="F14" s="234"/>
      <c r="G14" s="234"/>
      <c r="H14" s="234"/>
      <c r="I14" s="235"/>
      <c r="J14" s="185"/>
      <c r="K14" s="186"/>
      <c r="L14" s="187"/>
      <c r="M14" s="43"/>
      <c r="N14" s="231"/>
      <c r="O14" s="232"/>
      <c r="P14" s="233"/>
      <c r="Q14" s="44"/>
      <c r="R14" s="91"/>
      <c r="T14" s="96"/>
      <c r="U14" s="318"/>
      <c r="V14" s="318"/>
      <c r="W14" s="97"/>
      <c r="X14" s="95"/>
      <c r="Y14" s="55"/>
      <c r="Z14" s="36"/>
      <c r="AA14" s="37"/>
      <c r="AB14" s="38"/>
    </row>
    <row r="15" spans="2:28" ht="28.5" customHeight="1">
      <c r="B15" s="314" t="s">
        <v>21</v>
      </c>
      <c r="C15" s="203" t="s">
        <v>30</v>
      </c>
      <c r="D15" s="188" t="s">
        <v>139</v>
      </c>
      <c r="E15" s="188" t="s">
        <v>6</v>
      </c>
      <c r="F15" s="188" t="s">
        <v>32</v>
      </c>
      <c r="G15" s="317" t="s">
        <v>140</v>
      </c>
      <c r="H15" s="188" t="s">
        <v>47</v>
      </c>
      <c r="I15" s="319" t="s">
        <v>48</v>
      </c>
      <c r="J15" s="320"/>
      <c r="K15" s="320"/>
      <c r="L15" s="321"/>
      <c r="M15" s="188" t="s">
        <v>7</v>
      </c>
      <c r="N15" s="188"/>
      <c r="O15" s="325" t="s">
        <v>8</v>
      </c>
      <c r="P15" s="325"/>
      <c r="Q15" s="325"/>
      <c r="T15" s="98"/>
      <c r="U15" s="309"/>
      <c r="V15" s="309"/>
      <c r="X15" s="95"/>
      <c r="Z15" s="36"/>
      <c r="AA15" s="37"/>
      <c r="AB15" s="38"/>
    </row>
    <row r="16" spans="2:28" ht="33.75" customHeight="1">
      <c r="B16" s="315"/>
      <c r="C16" s="203"/>
      <c r="D16" s="188"/>
      <c r="E16" s="188"/>
      <c r="F16" s="188"/>
      <c r="G16" s="188"/>
      <c r="H16" s="188"/>
      <c r="I16" s="322"/>
      <c r="J16" s="323"/>
      <c r="K16" s="323"/>
      <c r="L16" s="324"/>
      <c r="M16" s="188"/>
      <c r="N16" s="188"/>
      <c r="O16" s="188" t="s">
        <v>9</v>
      </c>
      <c r="P16" s="188" t="s">
        <v>10</v>
      </c>
      <c r="Q16" s="203" t="s">
        <v>11</v>
      </c>
      <c r="T16" s="55"/>
      <c r="U16" s="309"/>
      <c r="V16" s="309"/>
      <c r="X16" s="37"/>
      <c r="Z16" s="36"/>
      <c r="AA16" s="37"/>
      <c r="AB16" s="38"/>
    </row>
    <row r="17" spans="2:28" ht="39.75" customHeight="1">
      <c r="B17" s="316"/>
      <c r="C17" s="203"/>
      <c r="D17" s="188"/>
      <c r="E17" s="188"/>
      <c r="F17" s="188"/>
      <c r="G17" s="188"/>
      <c r="H17" s="188"/>
      <c r="I17" s="99" t="s">
        <v>12</v>
      </c>
      <c r="J17" s="99" t="s">
        <v>13</v>
      </c>
      <c r="K17" s="99" t="s">
        <v>14</v>
      </c>
      <c r="L17" s="100" t="s">
        <v>15</v>
      </c>
      <c r="M17" s="56" t="s">
        <v>16</v>
      </c>
      <c r="N17" s="101" t="s">
        <v>17</v>
      </c>
      <c r="O17" s="188"/>
      <c r="P17" s="188"/>
      <c r="Q17" s="203"/>
      <c r="T17" s="55"/>
      <c r="U17" s="309"/>
      <c r="V17" s="309"/>
      <c r="X17" s="37"/>
      <c r="Z17" s="36"/>
      <c r="AA17" s="37"/>
      <c r="AB17" s="38"/>
    </row>
    <row r="18" spans="2:28" ht="33" customHeight="1">
      <c r="B18" s="330" t="s">
        <v>145</v>
      </c>
      <c r="C18" s="215" t="s">
        <v>107</v>
      </c>
      <c r="D18" s="56" t="s">
        <v>49</v>
      </c>
      <c r="E18" s="291" t="s">
        <v>50</v>
      </c>
      <c r="F18" s="20">
        <v>1</v>
      </c>
      <c r="G18" s="56" t="s">
        <v>49</v>
      </c>
      <c r="H18" s="108">
        <v>100000000</v>
      </c>
      <c r="I18" s="109">
        <v>0</v>
      </c>
      <c r="J18" s="110">
        <v>0</v>
      </c>
      <c r="K18" s="111">
        <v>0</v>
      </c>
      <c r="L18" s="110">
        <v>0</v>
      </c>
      <c r="M18" s="106">
        <v>45292</v>
      </c>
      <c r="N18" s="106">
        <v>45657</v>
      </c>
      <c r="O18" s="332">
        <f>+F19/F18</f>
        <v>0.25</v>
      </c>
      <c r="P18" s="332">
        <f>+H19/H18</f>
        <v>0.26599999000000002</v>
      </c>
      <c r="Q18" s="333">
        <f>(O18*O18)/P18</f>
        <v>0.23496241484821107</v>
      </c>
      <c r="T18" s="55"/>
      <c r="U18" s="309"/>
      <c r="V18" s="309"/>
      <c r="X18" s="112"/>
      <c r="Z18" s="36"/>
      <c r="AA18" s="37"/>
      <c r="AB18" s="38"/>
    </row>
    <row r="19" spans="2:28" ht="37.5" customHeight="1">
      <c r="B19" s="330"/>
      <c r="C19" s="215"/>
      <c r="D19" s="56" t="s">
        <v>19</v>
      </c>
      <c r="E19" s="331"/>
      <c r="F19" s="102">
        <v>0.25</v>
      </c>
      <c r="G19" s="56" t="s">
        <v>51</v>
      </c>
      <c r="H19" s="108">
        <v>26599999</v>
      </c>
      <c r="I19" s="109">
        <v>0</v>
      </c>
      <c r="J19" s="110">
        <v>0</v>
      </c>
      <c r="K19" s="111">
        <v>0</v>
      </c>
      <c r="L19" s="110">
        <v>0</v>
      </c>
      <c r="M19" s="106">
        <v>45292</v>
      </c>
      <c r="N19" s="106">
        <v>45657</v>
      </c>
      <c r="O19" s="332"/>
      <c r="P19" s="332"/>
      <c r="Q19" s="334"/>
      <c r="T19" s="55"/>
      <c r="U19" s="107"/>
      <c r="V19" s="107"/>
      <c r="X19" s="112"/>
      <c r="Z19" s="36"/>
      <c r="AA19" s="37"/>
      <c r="AB19" s="38"/>
    </row>
    <row r="20" spans="2:28" ht="27" customHeight="1">
      <c r="B20" s="330"/>
      <c r="C20" s="215" t="s">
        <v>108</v>
      </c>
      <c r="D20" s="56" t="s">
        <v>18</v>
      </c>
      <c r="E20" s="291" t="s">
        <v>50</v>
      </c>
      <c r="F20" s="20">
        <v>3</v>
      </c>
      <c r="G20" s="56" t="s">
        <v>18</v>
      </c>
      <c r="H20" s="108">
        <v>500000000</v>
      </c>
      <c r="I20" s="109">
        <v>0</v>
      </c>
      <c r="J20" s="110">
        <v>0</v>
      </c>
      <c r="K20" s="111">
        <v>0</v>
      </c>
      <c r="L20" s="110">
        <v>0</v>
      </c>
      <c r="M20" s="106">
        <v>45292</v>
      </c>
      <c r="N20" s="106">
        <v>45657</v>
      </c>
      <c r="O20" s="332">
        <f t="shared" ref="O20" si="0">+F21/F20</f>
        <v>1</v>
      </c>
      <c r="P20" s="332">
        <f t="shared" ref="P20" si="1">+H21/H20</f>
        <v>0.180186656</v>
      </c>
      <c r="Q20" s="333">
        <f t="shared" ref="Q20" si="2">(O20*O20)/P20</f>
        <v>5.5498005357289051</v>
      </c>
      <c r="X20" s="66"/>
      <c r="Z20" s="36"/>
      <c r="AA20" s="37"/>
      <c r="AB20" s="38"/>
    </row>
    <row r="21" spans="2:28" ht="27" customHeight="1">
      <c r="B21" s="330"/>
      <c r="C21" s="327"/>
      <c r="D21" s="56" t="s">
        <v>19</v>
      </c>
      <c r="E21" s="331"/>
      <c r="F21" s="20">
        <v>3</v>
      </c>
      <c r="G21" s="56" t="s">
        <v>51</v>
      </c>
      <c r="H21" s="108">
        <v>90093328</v>
      </c>
      <c r="I21" s="114">
        <v>0</v>
      </c>
      <c r="J21" s="110">
        <v>0</v>
      </c>
      <c r="K21" s="111">
        <v>0</v>
      </c>
      <c r="L21" s="110">
        <v>0</v>
      </c>
      <c r="M21" s="106">
        <v>45292</v>
      </c>
      <c r="N21" s="106">
        <v>45657</v>
      </c>
      <c r="O21" s="332"/>
      <c r="P21" s="332"/>
      <c r="Q21" s="334"/>
      <c r="X21" s="66"/>
      <c r="Z21" s="36"/>
      <c r="AA21" s="37"/>
      <c r="AB21" s="38"/>
    </row>
    <row r="22" spans="2:28" ht="32.450000000000003" customHeight="1">
      <c r="B22" s="330" t="s">
        <v>146</v>
      </c>
      <c r="C22" s="327" t="s">
        <v>109</v>
      </c>
      <c r="D22" s="56" t="s">
        <v>18</v>
      </c>
      <c r="E22" s="291" t="s">
        <v>50</v>
      </c>
      <c r="F22" s="20">
        <v>3</v>
      </c>
      <c r="G22" s="56" t="s">
        <v>18</v>
      </c>
      <c r="H22" s="128">
        <v>0</v>
      </c>
      <c r="I22" s="109">
        <v>0</v>
      </c>
      <c r="J22" s="110">
        <v>0</v>
      </c>
      <c r="K22" s="111">
        <v>0</v>
      </c>
      <c r="L22" s="110">
        <v>0</v>
      </c>
      <c r="M22" s="106">
        <v>45292</v>
      </c>
      <c r="N22" s="106">
        <v>45657</v>
      </c>
      <c r="O22" s="332">
        <f t="shared" ref="O22" si="3">+F23/F22</f>
        <v>0</v>
      </c>
      <c r="P22" s="332">
        <v>0</v>
      </c>
      <c r="Q22" s="333">
        <v>0</v>
      </c>
      <c r="X22" s="66"/>
    </row>
    <row r="23" spans="2:28" ht="44.45" customHeight="1">
      <c r="B23" s="330"/>
      <c r="C23" s="327"/>
      <c r="D23" s="56" t="s">
        <v>19</v>
      </c>
      <c r="E23" s="331"/>
      <c r="F23" s="20">
        <v>0</v>
      </c>
      <c r="G23" s="56" t="s">
        <v>51</v>
      </c>
      <c r="H23" s="128">
        <v>0</v>
      </c>
      <c r="I23" s="114">
        <v>0</v>
      </c>
      <c r="J23" s="110">
        <v>0</v>
      </c>
      <c r="K23" s="111">
        <v>0</v>
      </c>
      <c r="L23" s="110">
        <v>0</v>
      </c>
      <c r="M23" s="106">
        <v>45292</v>
      </c>
      <c r="N23" s="106">
        <v>45657</v>
      </c>
      <c r="O23" s="332"/>
      <c r="P23" s="332"/>
      <c r="Q23" s="334"/>
      <c r="AB23" s="38"/>
    </row>
    <row r="24" spans="2:28" ht="15">
      <c r="B24" s="212"/>
      <c r="C24" s="290" t="s">
        <v>52</v>
      </c>
      <c r="D24" s="56" t="s">
        <v>18</v>
      </c>
      <c r="E24" s="291"/>
      <c r="F24" s="102"/>
      <c r="G24" s="56" t="s">
        <v>18</v>
      </c>
      <c r="H24" s="116">
        <f>(H18+H20)</f>
        <v>600000000</v>
      </c>
      <c r="I24" s="116"/>
      <c r="J24" s="69"/>
      <c r="K24" s="69"/>
      <c r="L24" s="69"/>
      <c r="M24" s="69"/>
      <c r="N24" s="117"/>
      <c r="O24" s="293"/>
      <c r="P24" s="293"/>
      <c r="Q24" s="212"/>
    </row>
    <row r="25" spans="2:28" ht="15">
      <c r="B25" s="212"/>
      <c r="C25" s="290"/>
      <c r="D25" s="56" t="s">
        <v>19</v>
      </c>
      <c r="E25" s="292"/>
      <c r="F25" s="102"/>
      <c r="G25" s="56" t="s">
        <v>51</v>
      </c>
      <c r="H25" s="108">
        <f>(H19+H21)</f>
        <v>116693327</v>
      </c>
      <c r="I25" s="69"/>
      <c r="J25" s="69"/>
      <c r="K25" s="118"/>
      <c r="L25" s="69"/>
      <c r="M25" s="69"/>
      <c r="N25" s="117"/>
      <c r="O25" s="293"/>
      <c r="P25" s="293"/>
      <c r="Q25" s="212"/>
    </row>
    <row r="26" spans="2:28">
      <c r="D26" s="74"/>
      <c r="H26" s="75"/>
      <c r="I26" s="76"/>
      <c r="J26" s="36"/>
      <c r="K26" s="36"/>
      <c r="L26" s="36"/>
      <c r="M26" s="119"/>
      <c r="N26" s="119"/>
      <c r="O26" s="76"/>
      <c r="P26" s="120"/>
      <c r="Q26" s="121"/>
      <c r="R26" s="120"/>
    </row>
    <row r="27" spans="2:28" ht="15">
      <c r="B27" s="294" t="s">
        <v>53</v>
      </c>
      <c r="C27" s="294"/>
      <c r="D27" s="295" t="s">
        <v>20</v>
      </c>
      <c r="E27" s="295"/>
      <c r="F27" s="295"/>
      <c r="G27" s="295"/>
      <c r="H27" s="295"/>
      <c r="I27" s="295"/>
      <c r="J27" s="122" t="s">
        <v>54</v>
      </c>
      <c r="K27" s="295" t="s">
        <v>55</v>
      </c>
      <c r="L27" s="295"/>
      <c r="M27" s="296" t="s">
        <v>56</v>
      </c>
      <c r="N27" s="297"/>
      <c r="O27" s="297"/>
      <c r="P27" s="297"/>
      <c r="Q27" s="297"/>
    </row>
    <row r="28" spans="2:28" ht="26.25" customHeight="1">
      <c r="B28" s="182" t="s">
        <v>143</v>
      </c>
      <c r="C28" s="184"/>
      <c r="D28" s="182" t="s">
        <v>137</v>
      </c>
      <c r="E28" s="183"/>
      <c r="F28" s="183"/>
      <c r="G28" s="183"/>
      <c r="H28" s="183"/>
      <c r="I28" s="184"/>
      <c r="J28" s="188" t="s">
        <v>57</v>
      </c>
      <c r="K28" s="81" t="s">
        <v>18</v>
      </c>
      <c r="L28" s="123">
        <v>12.83</v>
      </c>
      <c r="M28" s="189" t="s">
        <v>58</v>
      </c>
      <c r="N28" s="189"/>
      <c r="O28" s="189"/>
      <c r="P28" s="189"/>
      <c r="Q28" s="189"/>
    </row>
    <row r="29" spans="2:28" ht="18" customHeight="1">
      <c r="B29" s="185"/>
      <c r="C29" s="187"/>
      <c r="D29" s="185"/>
      <c r="E29" s="186"/>
      <c r="F29" s="186"/>
      <c r="G29" s="186"/>
      <c r="H29" s="186"/>
      <c r="I29" s="187"/>
      <c r="J29" s="188"/>
      <c r="K29" s="81" t="s">
        <v>19</v>
      </c>
      <c r="L29" s="124">
        <v>11</v>
      </c>
      <c r="M29" s="189"/>
      <c r="N29" s="189"/>
      <c r="O29" s="189"/>
      <c r="P29" s="189"/>
      <c r="Q29" s="189"/>
    </row>
    <row r="30" spans="2:28" ht="18.75" customHeight="1">
      <c r="B30" s="197"/>
      <c r="C30" s="199"/>
      <c r="D30" s="197" t="s">
        <v>59</v>
      </c>
      <c r="E30" s="198"/>
      <c r="F30" s="198"/>
      <c r="G30" s="198"/>
      <c r="H30" s="198"/>
      <c r="I30" s="199"/>
      <c r="J30" s="203"/>
      <c r="K30" s="81" t="s">
        <v>18</v>
      </c>
      <c r="L30" s="125"/>
      <c r="M30" s="192" t="s">
        <v>24</v>
      </c>
      <c r="N30" s="192"/>
      <c r="O30" s="192"/>
      <c r="P30" s="192"/>
      <c r="Q30" s="192"/>
    </row>
    <row r="31" spans="2:28" ht="14.25" customHeight="1">
      <c r="B31" s="200"/>
      <c r="C31" s="202"/>
      <c r="D31" s="200"/>
      <c r="E31" s="201"/>
      <c r="F31" s="201"/>
      <c r="G31" s="201"/>
      <c r="H31" s="201"/>
      <c r="I31" s="202"/>
      <c r="J31" s="203"/>
      <c r="K31" s="81" t="s">
        <v>19</v>
      </c>
      <c r="L31" s="126"/>
      <c r="M31" s="192"/>
      <c r="N31" s="192"/>
      <c r="O31" s="192"/>
      <c r="P31" s="192"/>
      <c r="Q31" s="192"/>
    </row>
    <row r="32" spans="2:28" ht="15">
      <c r="B32" s="197"/>
      <c r="C32" s="199"/>
      <c r="D32" s="197" t="s">
        <v>59</v>
      </c>
      <c r="E32" s="198"/>
      <c r="F32" s="198"/>
      <c r="G32" s="198"/>
      <c r="H32" s="198"/>
      <c r="I32" s="199"/>
      <c r="J32" s="203"/>
      <c r="K32" s="81" t="s">
        <v>18</v>
      </c>
      <c r="L32" s="126"/>
      <c r="M32" s="189"/>
      <c r="N32" s="189"/>
      <c r="O32" s="189"/>
      <c r="P32" s="189"/>
      <c r="Q32" s="189"/>
    </row>
    <row r="33" spans="2:53" ht="15">
      <c r="B33" s="200"/>
      <c r="C33" s="202"/>
      <c r="D33" s="200"/>
      <c r="E33" s="201"/>
      <c r="F33" s="201"/>
      <c r="G33" s="201"/>
      <c r="H33" s="201"/>
      <c r="I33" s="202"/>
      <c r="J33" s="203"/>
      <c r="K33" s="81" t="s">
        <v>19</v>
      </c>
      <c r="L33" s="126"/>
      <c r="M33" s="189"/>
      <c r="N33" s="189"/>
      <c r="O33" s="189"/>
      <c r="P33" s="189"/>
      <c r="Q33" s="189"/>
    </row>
    <row r="34" spans="2:53" ht="15" customHeight="1">
      <c r="B34" s="182" t="s">
        <v>22</v>
      </c>
      <c r="C34" s="183"/>
      <c r="D34" s="183"/>
      <c r="E34" s="183"/>
      <c r="F34" s="183"/>
      <c r="G34" s="183"/>
      <c r="H34" s="183"/>
      <c r="I34" s="183"/>
      <c r="J34" s="183"/>
      <c r="K34" s="183"/>
      <c r="L34" s="184"/>
      <c r="M34" s="192" t="s">
        <v>60</v>
      </c>
      <c r="N34" s="192"/>
      <c r="O34" s="192"/>
      <c r="P34" s="192"/>
      <c r="Q34" s="192"/>
    </row>
    <row r="35" spans="2:53" ht="29.25" customHeight="1">
      <c r="B35" s="185"/>
      <c r="C35" s="186"/>
      <c r="D35" s="186"/>
      <c r="E35" s="186"/>
      <c r="F35" s="186"/>
      <c r="G35" s="186"/>
      <c r="H35" s="186"/>
      <c r="I35" s="186"/>
      <c r="J35" s="186"/>
      <c r="K35" s="186"/>
      <c r="L35" s="187"/>
      <c r="M35" s="192"/>
      <c r="N35" s="192"/>
      <c r="O35" s="192"/>
      <c r="P35" s="192"/>
      <c r="Q35" s="192"/>
    </row>
    <row r="36" spans="2:53">
      <c r="M36" s="127"/>
      <c r="N36" s="127"/>
    </row>
    <row r="37" spans="2:53">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2:53">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row>
    <row r="39" spans="2:53">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row>
    <row r="40" spans="2:53">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2:53">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2:53">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2:53">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2:53">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2:53">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2:53">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2:53">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2:53">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8:53">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8:53">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8:53">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8:53">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8:53">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8:53">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8:5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8:53">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8:5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8:53">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8:53">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8:53">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8:53">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8:53">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8:53">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8:53">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8:53">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8:53">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8:53">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8:53">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8:53">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sheetData>
  <mergeCells count="92">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 ref="D12:I12"/>
    <mergeCell ref="N12:P12"/>
    <mergeCell ref="T9:X9"/>
    <mergeCell ref="B10:C10"/>
    <mergeCell ref="D10:I10"/>
    <mergeCell ref="N10:P10"/>
    <mergeCell ref="B11:C11"/>
    <mergeCell ref="D11:I11"/>
    <mergeCell ref="N11:P11"/>
    <mergeCell ref="U11:W11"/>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M15:N16"/>
    <mergeCell ref="O15:Q15"/>
    <mergeCell ref="U15:V15"/>
    <mergeCell ref="O16:O17"/>
    <mergeCell ref="P16:P17"/>
    <mergeCell ref="Q16:Q17"/>
    <mergeCell ref="U16:V16"/>
    <mergeCell ref="U17:V17"/>
    <mergeCell ref="B18:B21"/>
    <mergeCell ref="C18:C19"/>
    <mergeCell ref="E18:E19"/>
    <mergeCell ref="O18:O19"/>
    <mergeCell ref="P18:P19"/>
    <mergeCell ref="U18:V18"/>
    <mergeCell ref="C20:C21"/>
    <mergeCell ref="E20:E21"/>
    <mergeCell ref="O20:O21"/>
    <mergeCell ref="P20:P21"/>
    <mergeCell ref="Q20:Q21"/>
    <mergeCell ref="Q18:Q19"/>
    <mergeCell ref="Q24:Q25"/>
    <mergeCell ref="B22:B23"/>
    <mergeCell ref="C22:C23"/>
    <mergeCell ref="E22:E23"/>
    <mergeCell ref="O22:O23"/>
    <mergeCell ref="P22:P23"/>
    <mergeCell ref="Q22:Q23"/>
    <mergeCell ref="B24:B25"/>
    <mergeCell ref="C24:C25"/>
    <mergeCell ref="E24:E25"/>
    <mergeCell ref="O24:O25"/>
    <mergeCell ref="P24:P25"/>
    <mergeCell ref="B27:C27"/>
    <mergeCell ref="D27:I27"/>
    <mergeCell ref="K27:L27"/>
    <mergeCell ref="M27:Q27"/>
    <mergeCell ref="B28:C29"/>
    <mergeCell ref="D28:I29"/>
    <mergeCell ref="J28:J29"/>
    <mergeCell ref="M28:Q29"/>
    <mergeCell ref="B34:L35"/>
    <mergeCell ref="M34:Q35"/>
    <mergeCell ref="B30:C31"/>
    <mergeCell ref="D30:I31"/>
    <mergeCell ref="J30:J31"/>
    <mergeCell ref="M30:Q31"/>
    <mergeCell ref="B32:C33"/>
    <mergeCell ref="D32:I33"/>
    <mergeCell ref="J32:J33"/>
    <mergeCell ref="M32:Q33"/>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73"/>
  <sheetViews>
    <sheetView zoomScale="70" zoomScaleNormal="70" workbookViewId="0">
      <selection activeCell="T22" sqref="T22"/>
    </sheetView>
  </sheetViews>
  <sheetFormatPr baseColWidth="10" defaultColWidth="12.5703125" defaultRowHeight="14.25"/>
  <cols>
    <col min="1" max="1" width="6.7109375" style="21" customWidth="1"/>
    <col min="2" max="2" width="45.42578125" style="21" customWidth="1"/>
    <col min="3" max="3" width="86.85546875" style="21" customWidth="1"/>
    <col min="4" max="4" width="16.85546875" style="21" customWidth="1"/>
    <col min="5" max="5" width="13.85546875" style="21" customWidth="1"/>
    <col min="6" max="6" width="16.7109375" style="21" customWidth="1"/>
    <col min="7" max="7" width="21.42578125" style="21" customWidth="1"/>
    <col min="8" max="8" width="22.85546875" style="21" customWidth="1"/>
    <col min="9" max="9" width="20.28515625" style="21" customWidth="1"/>
    <col min="10" max="10" width="20.85546875" style="21" customWidth="1"/>
    <col min="11" max="11" width="17" style="21" bestFit="1" customWidth="1"/>
    <col min="12" max="12" width="19.28515625" style="21" customWidth="1"/>
    <col min="13" max="13" width="14.85546875" style="89" customWidth="1"/>
    <col min="14" max="14" width="21.140625" style="89" customWidth="1"/>
    <col min="15" max="17" width="16.85546875" style="21" customWidth="1"/>
    <col min="18" max="18" width="16.42578125" style="21" customWidth="1"/>
    <col min="19" max="19" width="12.5703125" style="21"/>
    <col min="20" max="20" width="14.42578125" style="21" customWidth="1"/>
    <col min="21" max="21" width="18.5703125" style="21" customWidth="1"/>
    <col min="22" max="22" width="33.85546875" style="21" customWidth="1"/>
    <col min="23" max="23" width="12.5703125" style="21" hidden="1" customWidth="1"/>
    <col min="24" max="24" width="24.28515625" style="21" customWidth="1"/>
    <col min="25" max="25" width="22.5703125" style="21" customWidth="1"/>
    <col min="26" max="27" width="12.5703125" style="21"/>
    <col min="28" max="28" width="16.85546875" style="21" customWidth="1"/>
    <col min="29" max="29" width="12.5703125" style="21"/>
    <col min="30" max="30" width="30.140625" style="21" customWidth="1"/>
    <col min="31" max="31" width="15.42578125" style="21" customWidth="1"/>
    <col min="32" max="32" width="15.85546875" style="21" customWidth="1"/>
    <col min="33" max="33" width="24.42578125" style="21" customWidth="1"/>
    <col min="34" max="34" width="17.140625" style="21" customWidth="1"/>
    <col min="35" max="16384" width="12.5703125" style="21"/>
  </cols>
  <sheetData>
    <row r="1" spans="2:28" ht="22.5" customHeight="1"/>
    <row r="2" spans="2:28" ht="37.5" customHeight="1">
      <c r="B2" s="212"/>
      <c r="C2" s="212"/>
      <c r="D2" s="275" t="s">
        <v>125</v>
      </c>
      <c r="E2" s="276"/>
      <c r="F2" s="276"/>
      <c r="G2" s="276"/>
      <c r="H2" s="276"/>
      <c r="I2" s="276"/>
      <c r="J2" s="276"/>
      <c r="K2" s="277"/>
      <c r="L2" s="281" t="s">
        <v>126</v>
      </c>
      <c r="M2" s="282"/>
      <c r="N2" s="282"/>
      <c r="O2" s="283"/>
      <c r="P2" s="284"/>
      <c r="Q2" s="285"/>
      <c r="R2" s="90"/>
    </row>
    <row r="3" spans="2:28" ht="37.5" customHeight="1">
      <c r="B3" s="212"/>
      <c r="C3" s="212"/>
      <c r="D3" s="278"/>
      <c r="E3" s="279"/>
      <c r="F3" s="279"/>
      <c r="G3" s="279"/>
      <c r="H3" s="279"/>
      <c r="I3" s="279"/>
      <c r="J3" s="279"/>
      <c r="K3" s="280"/>
      <c r="L3" s="281" t="s">
        <v>127</v>
      </c>
      <c r="M3" s="282"/>
      <c r="N3" s="282"/>
      <c r="O3" s="283"/>
      <c r="P3" s="286"/>
      <c r="Q3" s="287"/>
      <c r="R3" s="90"/>
    </row>
    <row r="4" spans="2:28" ht="33.75" customHeight="1">
      <c r="B4" s="212"/>
      <c r="C4" s="212"/>
      <c r="D4" s="275" t="s">
        <v>128</v>
      </c>
      <c r="E4" s="276"/>
      <c r="F4" s="276"/>
      <c r="G4" s="276"/>
      <c r="H4" s="276"/>
      <c r="I4" s="276"/>
      <c r="J4" s="276"/>
      <c r="K4" s="277"/>
      <c r="L4" s="281" t="s">
        <v>129</v>
      </c>
      <c r="M4" s="282"/>
      <c r="N4" s="282"/>
      <c r="O4" s="283"/>
      <c r="P4" s="286"/>
      <c r="Q4" s="287"/>
      <c r="R4" s="90"/>
    </row>
    <row r="5" spans="2:28" ht="38.25" customHeight="1">
      <c r="B5" s="212"/>
      <c r="C5" s="212"/>
      <c r="D5" s="278"/>
      <c r="E5" s="279"/>
      <c r="F5" s="279"/>
      <c r="G5" s="279"/>
      <c r="H5" s="279"/>
      <c r="I5" s="279"/>
      <c r="J5" s="279"/>
      <c r="K5" s="280"/>
      <c r="L5" s="281" t="s">
        <v>130</v>
      </c>
      <c r="M5" s="282"/>
      <c r="N5" s="282"/>
      <c r="O5" s="283"/>
      <c r="P5" s="288"/>
      <c r="Q5" s="289"/>
      <c r="R5" s="90"/>
    </row>
    <row r="6" spans="2:28" ht="23.25" customHeight="1">
      <c r="C6" s="259"/>
      <c r="D6" s="259"/>
      <c r="E6" s="259"/>
      <c r="F6" s="259"/>
      <c r="G6" s="259"/>
      <c r="H6" s="259"/>
      <c r="I6" s="259"/>
      <c r="J6" s="259"/>
      <c r="K6" s="259"/>
      <c r="L6" s="259"/>
      <c r="M6" s="259"/>
      <c r="N6" s="259"/>
      <c r="O6" s="259"/>
      <c r="P6" s="259"/>
      <c r="Q6" s="259"/>
      <c r="R6" s="90"/>
    </row>
    <row r="7" spans="2:28" ht="31.5" customHeight="1">
      <c r="B7" s="25" t="s">
        <v>33</v>
      </c>
      <c r="C7" s="25" t="s">
        <v>34</v>
      </c>
      <c r="D7" s="260" t="s">
        <v>35</v>
      </c>
      <c r="E7" s="261"/>
      <c r="F7" s="261"/>
      <c r="G7" s="261"/>
      <c r="H7" s="261"/>
      <c r="I7" s="261"/>
      <c r="J7" s="261"/>
      <c r="K7" s="261"/>
      <c r="L7" s="261"/>
      <c r="M7" s="261"/>
      <c r="N7" s="261"/>
      <c r="O7" s="261"/>
      <c r="P7" s="261"/>
      <c r="Q7" s="262"/>
      <c r="R7" s="90"/>
    </row>
    <row r="8" spans="2:28" ht="36" customHeight="1">
      <c r="B8" s="25" t="s">
        <v>36</v>
      </c>
      <c r="C8" s="25" t="s">
        <v>37</v>
      </c>
      <c r="D8" s="263" t="s">
        <v>69</v>
      </c>
      <c r="E8" s="263"/>
      <c r="F8" s="263"/>
      <c r="G8" s="263"/>
      <c r="H8" s="263"/>
      <c r="I8" s="263"/>
      <c r="J8" s="263"/>
      <c r="K8" s="263"/>
      <c r="L8" s="263"/>
      <c r="M8" s="263"/>
      <c r="N8" s="263"/>
      <c r="O8" s="263"/>
      <c r="P8" s="263"/>
      <c r="Q8" s="263"/>
    </row>
    <row r="9" spans="2:28" ht="36" customHeight="1">
      <c r="B9" s="246" t="s">
        <v>39</v>
      </c>
      <c r="C9" s="247"/>
      <c r="D9" s="248" t="s">
        <v>70</v>
      </c>
      <c r="E9" s="248"/>
      <c r="F9" s="248"/>
      <c r="G9" s="248"/>
      <c r="H9" s="248"/>
      <c r="I9" s="249"/>
      <c r="J9" s="182" t="s">
        <v>147</v>
      </c>
      <c r="K9" s="183"/>
      <c r="L9" s="184"/>
      <c r="M9" s="267" t="s">
        <v>0</v>
      </c>
      <c r="N9" s="268"/>
      <c r="O9" s="268"/>
      <c r="P9" s="268"/>
      <c r="Q9" s="269"/>
      <c r="R9" s="91"/>
      <c r="T9" s="329"/>
      <c r="U9" s="329"/>
      <c r="V9" s="329"/>
      <c r="W9" s="329"/>
      <c r="X9" s="329"/>
    </row>
    <row r="10" spans="2:28" ht="36" customHeight="1">
      <c r="B10" s="246" t="s">
        <v>41</v>
      </c>
      <c r="C10" s="247"/>
      <c r="D10" s="248" t="s">
        <v>71</v>
      </c>
      <c r="E10" s="248"/>
      <c r="F10" s="248"/>
      <c r="G10" s="248"/>
      <c r="H10" s="248"/>
      <c r="I10" s="249"/>
      <c r="J10" s="264"/>
      <c r="K10" s="265"/>
      <c r="L10" s="266"/>
      <c r="M10" s="27" t="s">
        <v>1</v>
      </c>
      <c r="N10" s="250" t="s">
        <v>2</v>
      </c>
      <c r="O10" s="250"/>
      <c r="P10" s="250"/>
      <c r="Q10" s="27" t="s">
        <v>3</v>
      </c>
      <c r="R10" s="91"/>
      <c r="T10" s="92"/>
      <c r="U10" s="92"/>
      <c r="V10" s="92"/>
      <c r="W10" s="92"/>
      <c r="X10" s="92"/>
    </row>
    <row r="11" spans="2:28" ht="39.6" customHeight="1">
      <c r="B11" s="251" t="s">
        <v>23</v>
      </c>
      <c r="C11" s="252"/>
      <c r="D11" s="253" t="s">
        <v>98</v>
      </c>
      <c r="E11" s="253"/>
      <c r="F11" s="253"/>
      <c r="G11" s="253"/>
      <c r="H11" s="253"/>
      <c r="I11" s="254"/>
      <c r="J11" s="264"/>
      <c r="K11" s="265"/>
      <c r="L11" s="266"/>
      <c r="M11" s="29"/>
      <c r="N11" s="255" t="s">
        <v>72</v>
      </c>
      <c r="O11" s="256"/>
      <c r="P11" s="257"/>
      <c r="Q11" s="30"/>
      <c r="R11" s="91"/>
      <c r="T11" s="93"/>
      <c r="U11" s="326"/>
      <c r="V11" s="326"/>
      <c r="W11" s="326"/>
      <c r="X11" s="93"/>
      <c r="Z11" s="32"/>
      <c r="AA11" s="32"/>
    </row>
    <row r="12" spans="2:28" ht="74.25" customHeight="1">
      <c r="B12" s="270" t="s">
        <v>61</v>
      </c>
      <c r="C12" s="271"/>
      <c r="D12" s="253" t="s">
        <v>73</v>
      </c>
      <c r="E12" s="253"/>
      <c r="F12" s="253"/>
      <c r="G12" s="253"/>
      <c r="H12" s="253"/>
      <c r="I12" s="254"/>
      <c r="J12" s="264"/>
      <c r="K12" s="265"/>
      <c r="L12" s="266"/>
      <c r="M12" s="17"/>
      <c r="N12" s="272"/>
      <c r="O12" s="273"/>
      <c r="P12" s="274"/>
      <c r="Q12" s="33"/>
      <c r="R12" s="91"/>
      <c r="T12" s="94"/>
      <c r="U12" s="318"/>
      <c r="V12" s="318"/>
      <c r="W12" s="318"/>
      <c r="X12" s="95"/>
      <c r="Z12" s="36"/>
      <c r="AA12" s="37"/>
      <c r="AB12" s="38"/>
    </row>
    <row r="13" spans="2:28" ht="74.25" customHeight="1">
      <c r="B13" s="227" t="s">
        <v>63</v>
      </c>
      <c r="C13" s="228"/>
      <c r="D13" s="229" t="s">
        <v>110</v>
      </c>
      <c r="E13" s="229"/>
      <c r="F13" s="229"/>
      <c r="G13" s="229"/>
      <c r="H13" s="229"/>
      <c r="I13" s="230"/>
      <c r="J13" s="264"/>
      <c r="K13" s="265"/>
      <c r="L13" s="266"/>
      <c r="M13" s="39"/>
      <c r="N13" s="231"/>
      <c r="O13" s="232"/>
      <c r="P13" s="233"/>
      <c r="Q13" s="40"/>
      <c r="R13" s="91"/>
      <c r="T13" s="94"/>
      <c r="U13" s="318"/>
      <c r="V13" s="318"/>
      <c r="W13" s="318"/>
      <c r="X13" s="95"/>
      <c r="Z13" s="36"/>
      <c r="AA13" s="37"/>
      <c r="AB13" s="38"/>
    </row>
    <row r="14" spans="2:28" ht="28.5" customHeight="1">
      <c r="B14" s="246" t="s">
        <v>111</v>
      </c>
      <c r="C14" s="340"/>
      <c r="D14" s="340"/>
      <c r="E14" s="340"/>
      <c r="F14" s="340"/>
      <c r="G14" s="340"/>
      <c r="H14" s="340"/>
      <c r="I14" s="247"/>
      <c r="J14" s="185"/>
      <c r="K14" s="186"/>
      <c r="L14" s="187"/>
      <c r="M14" s="43"/>
      <c r="N14" s="231"/>
      <c r="O14" s="232"/>
      <c r="P14" s="233"/>
      <c r="Q14" s="44"/>
      <c r="R14" s="91"/>
      <c r="T14" s="96"/>
      <c r="U14" s="318"/>
      <c r="V14" s="318"/>
      <c r="W14" s="97"/>
      <c r="X14" s="95"/>
      <c r="Y14" s="55"/>
      <c r="Z14" s="36"/>
      <c r="AA14" s="37"/>
      <c r="AB14" s="38"/>
    </row>
    <row r="15" spans="2:28" ht="28.5" customHeight="1">
      <c r="B15" s="314" t="s">
        <v>21</v>
      </c>
      <c r="C15" s="203" t="s">
        <v>30</v>
      </c>
      <c r="D15" s="188" t="s">
        <v>139</v>
      </c>
      <c r="E15" s="188" t="s">
        <v>6</v>
      </c>
      <c r="F15" s="188" t="s">
        <v>32</v>
      </c>
      <c r="G15" s="317" t="s">
        <v>140</v>
      </c>
      <c r="H15" s="188" t="s">
        <v>47</v>
      </c>
      <c r="I15" s="319" t="s">
        <v>48</v>
      </c>
      <c r="J15" s="320"/>
      <c r="K15" s="320"/>
      <c r="L15" s="321"/>
      <c r="M15" s="188" t="s">
        <v>7</v>
      </c>
      <c r="N15" s="188"/>
      <c r="O15" s="325" t="s">
        <v>8</v>
      </c>
      <c r="P15" s="325"/>
      <c r="Q15" s="325"/>
      <c r="T15" s="98"/>
      <c r="U15" s="309"/>
      <c r="V15" s="309"/>
      <c r="X15" s="95"/>
      <c r="Z15" s="36"/>
      <c r="AA15" s="37"/>
      <c r="AB15" s="38"/>
    </row>
    <row r="16" spans="2:28" ht="33.75" customHeight="1">
      <c r="B16" s="315"/>
      <c r="C16" s="203"/>
      <c r="D16" s="188"/>
      <c r="E16" s="188"/>
      <c r="F16" s="188"/>
      <c r="G16" s="188"/>
      <c r="H16" s="188"/>
      <c r="I16" s="322"/>
      <c r="J16" s="323"/>
      <c r="K16" s="323"/>
      <c r="L16" s="324"/>
      <c r="M16" s="188"/>
      <c r="N16" s="188"/>
      <c r="O16" s="188" t="s">
        <v>9</v>
      </c>
      <c r="P16" s="188" t="s">
        <v>10</v>
      </c>
      <c r="Q16" s="203" t="s">
        <v>11</v>
      </c>
      <c r="T16" s="55"/>
      <c r="U16" s="309"/>
      <c r="V16" s="309"/>
      <c r="X16" s="37"/>
      <c r="Z16" s="36"/>
      <c r="AA16" s="37"/>
      <c r="AB16" s="38"/>
    </row>
    <row r="17" spans="2:28" ht="39.75" customHeight="1">
      <c r="B17" s="316"/>
      <c r="C17" s="203"/>
      <c r="D17" s="188"/>
      <c r="E17" s="188"/>
      <c r="F17" s="188"/>
      <c r="G17" s="188"/>
      <c r="H17" s="188"/>
      <c r="I17" s="99" t="s">
        <v>12</v>
      </c>
      <c r="J17" s="99" t="s">
        <v>13</v>
      </c>
      <c r="K17" s="99" t="s">
        <v>14</v>
      </c>
      <c r="L17" s="100" t="s">
        <v>15</v>
      </c>
      <c r="M17" s="56" t="s">
        <v>16</v>
      </c>
      <c r="N17" s="101" t="s">
        <v>17</v>
      </c>
      <c r="O17" s="188"/>
      <c r="P17" s="188"/>
      <c r="Q17" s="203"/>
      <c r="T17" s="55"/>
      <c r="U17" s="309"/>
      <c r="V17" s="309"/>
      <c r="X17" s="37"/>
      <c r="Z17" s="36"/>
      <c r="AA17" s="37"/>
      <c r="AB17" s="38"/>
    </row>
    <row r="18" spans="2:28" ht="33" customHeight="1">
      <c r="B18" s="330" t="s">
        <v>148</v>
      </c>
      <c r="C18" s="339" t="s">
        <v>112</v>
      </c>
      <c r="D18" s="56" t="s">
        <v>49</v>
      </c>
      <c r="E18" s="291" t="s">
        <v>50</v>
      </c>
      <c r="F18" s="129">
        <v>1</v>
      </c>
      <c r="G18" s="56" t="s">
        <v>18</v>
      </c>
      <c r="H18" s="130">
        <v>560000000</v>
      </c>
      <c r="I18" s="109">
        <v>0</v>
      </c>
      <c r="J18" s="110">
        <v>0</v>
      </c>
      <c r="K18" s="111">
        <v>0</v>
      </c>
      <c r="L18" s="110">
        <v>0</v>
      </c>
      <c r="M18" s="106">
        <v>45292</v>
      </c>
      <c r="N18" s="106">
        <v>45657</v>
      </c>
      <c r="O18" s="332">
        <f>+F19/F18</f>
        <v>1</v>
      </c>
      <c r="P18" s="332">
        <f>+H19/H18</f>
        <v>0.84287648749999999</v>
      </c>
      <c r="Q18" s="335">
        <f>+(O18*O18)/P18</f>
        <v>1.1864134482693112</v>
      </c>
      <c r="T18" s="55"/>
      <c r="U18" s="309"/>
      <c r="V18" s="309"/>
      <c r="X18" s="112"/>
      <c r="Z18" s="36"/>
      <c r="AA18" s="37"/>
      <c r="AB18" s="38"/>
    </row>
    <row r="19" spans="2:28" ht="37.5" customHeight="1">
      <c r="B19" s="330"/>
      <c r="C19" s="176"/>
      <c r="D19" s="56" t="s">
        <v>19</v>
      </c>
      <c r="E19" s="331"/>
      <c r="F19" s="129">
        <v>1</v>
      </c>
      <c r="G19" s="56" t="s">
        <v>51</v>
      </c>
      <c r="H19" s="131">
        <v>472010833</v>
      </c>
      <c r="I19" s="109">
        <v>0</v>
      </c>
      <c r="J19" s="110">
        <v>0</v>
      </c>
      <c r="K19" s="111">
        <v>0</v>
      </c>
      <c r="L19" s="110">
        <v>0</v>
      </c>
      <c r="M19" s="106">
        <v>45292</v>
      </c>
      <c r="N19" s="106">
        <v>45657</v>
      </c>
      <c r="O19" s="332"/>
      <c r="P19" s="332"/>
      <c r="Q19" s="335"/>
      <c r="T19" s="55"/>
      <c r="U19" s="107"/>
      <c r="V19" s="107"/>
      <c r="X19" s="112"/>
      <c r="Z19" s="36"/>
      <c r="AA19" s="37"/>
      <c r="AB19" s="38"/>
    </row>
    <row r="20" spans="2:28" ht="37.5" customHeight="1">
      <c r="B20" s="330"/>
      <c r="C20" s="339" t="s">
        <v>113</v>
      </c>
      <c r="D20" s="56" t="s">
        <v>49</v>
      </c>
      <c r="E20" s="291" t="s">
        <v>50</v>
      </c>
      <c r="F20" s="129">
        <v>1</v>
      </c>
      <c r="G20" s="56" t="s">
        <v>18</v>
      </c>
      <c r="H20" s="132">
        <v>130000000</v>
      </c>
      <c r="I20" s="109">
        <v>0</v>
      </c>
      <c r="J20" s="110">
        <v>0</v>
      </c>
      <c r="K20" s="111">
        <v>0</v>
      </c>
      <c r="L20" s="110">
        <v>0</v>
      </c>
      <c r="M20" s="106">
        <v>45292</v>
      </c>
      <c r="N20" s="106">
        <v>45657</v>
      </c>
      <c r="O20" s="332">
        <f>+F21/F20</f>
        <v>1</v>
      </c>
      <c r="P20" s="332">
        <f>+H21/H20</f>
        <v>0.87576919230769235</v>
      </c>
      <c r="Q20" s="335">
        <f>+(O20*O20)/P20</f>
        <v>1.1418533659136305</v>
      </c>
      <c r="T20" s="55"/>
      <c r="U20" s="107"/>
      <c r="V20" s="107"/>
      <c r="X20" s="112"/>
      <c r="Z20" s="36"/>
      <c r="AA20" s="37"/>
      <c r="AB20" s="38"/>
    </row>
    <row r="21" spans="2:28" ht="37.5" customHeight="1">
      <c r="B21" s="330"/>
      <c r="C21" s="176"/>
      <c r="D21" s="56" t="s">
        <v>19</v>
      </c>
      <c r="E21" s="331"/>
      <c r="F21" s="101">
        <v>1</v>
      </c>
      <c r="G21" s="56" t="s">
        <v>51</v>
      </c>
      <c r="H21" s="132">
        <v>113849995</v>
      </c>
      <c r="I21" s="109">
        <v>0</v>
      </c>
      <c r="J21" s="110">
        <v>0</v>
      </c>
      <c r="K21" s="111">
        <v>0</v>
      </c>
      <c r="L21" s="110">
        <v>0</v>
      </c>
      <c r="M21" s="106">
        <v>45292</v>
      </c>
      <c r="N21" s="106">
        <v>45657</v>
      </c>
      <c r="O21" s="332"/>
      <c r="P21" s="332"/>
      <c r="Q21" s="335"/>
      <c r="T21" s="55"/>
      <c r="U21" s="107"/>
      <c r="V21" s="107"/>
      <c r="X21" s="112"/>
      <c r="Z21" s="36"/>
      <c r="AA21" s="37"/>
      <c r="AB21" s="38"/>
    </row>
    <row r="22" spans="2:28" ht="27" customHeight="1">
      <c r="B22" s="330"/>
      <c r="C22" s="215" t="s">
        <v>114</v>
      </c>
      <c r="D22" s="56" t="s">
        <v>18</v>
      </c>
      <c r="E22" s="291" t="s">
        <v>74</v>
      </c>
      <c r="F22" s="101">
        <v>2</v>
      </c>
      <c r="G22" s="56" t="s">
        <v>18</v>
      </c>
      <c r="H22" s="133">
        <v>130000000</v>
      </c>
      <c r="I22" s="109">
        <v>0</v>
      </c>
      <c r="J22" s="110">
        <v>0</v>
      </c>
      <c r="K22" s="111">
        <v>0</v>
      </c>
      <c r="L22" s="110">
        <v>0</v>
      </c>
      <c r="M22" s="106">
        <v>45292</v>
      </c>
      <c r="N22" s="106">
        <v>45657</v>
      </c>
      <c r="O22" s="332">
        <f t="shared" ref="O22" si="0">+F23/F22</f>
        <v>1</v>
      </c>
      <c r="P22" s="332">
        <f t="shared" ref="P22" si="1">+H23/H22</f>
        <v>0.87576919230769235</v>
      </c>
      <c r="Q22" s="335">
        <f t="shared" ref="Q22" si="2">+(O22*O22)/P22</f>
        <v>1.1418533659136305</v>
      </c>
      <c r="X22" s="66"/>
      <c r="Z22" s="36"/>
      <c r="AA22" s="37"/>
      <c r="AB22" s="38"/>
    </row>
    <row r="23" spans="2:28" ht="27" customHeight="1">
      <c r="B23" s="330"/>
      <c r="C23" s="327"/>
      <c r="D23" s="56" t="s">
        <v>19</v>
      </c>
      <c r="E23" s="292"/>
      <c r="F23" s="101">
        <v>2</v>
      </c>
      <c r="G23" s="56" t="s">
        <v>51</v>
      </c>
      <c r="H23" s="134">
        <v>113849995</v>
      </c>
      <c r="I23" s="114">
        <v>0</v>
      </c>
      <c r="J23" s="110">
        <v>0</v>
      </c>
      <c r="K23" s="111">
        <v>0</v>
      </c>
      <c r="L23" s="110">
        <v>0</v>
      </c>
      <c r="M23" s="106">
        <v>45292</v>
      </c>
      <c r="N23" s="106">
        <v>45657</v>
      </c>
      <c r="O23" s="332"/>
      <c r="P23" s="332"/>
      <c r="Q23" s="335"/>
      <c r="X23" s="66"/>
      <c r="Z23" s="36"/>
      <c r="AA23" s="37"/>
      <c r="AB23" s="38"/>
    </row>
    <row r="24" spans="2:28" ht="36" customHeight="1">
      <c r="B24" s="336" t="s">
        <v>149</v>
      </c>
      <c r="C24" s="327" t="s">
        <v>115</v>
      </c>
      <c r="D24" s="56" t="s">
        <v>18</v>
      </c>
      <c r="E24" s="291" t="s">
        <v>57</v>
      </c>
      <c r="F24" s="129">
        <v>60</v>
      </c>
      <c r="G24" s="56" t="s">
        <v>18</v>
      </c>
      <c r="H24" s="130">
        <v>466049990</v>
      </c>
      <c r="I24" s="109">
        <v>0</v>
      </c>
      <c r="J24" s="110">
        <v>0</v>
      </c>
      <c r="K24" s="111">
        <v>0</v>
      </c>
      <c r="L24" s="110">
        <v>0</v>
      </c>
      <c r="M24" s="106">
        <v>45292</v>
      </c>
      <c r="N24" s="106">
        <v>45657</v>
      </c>
      <c r="O24" s="332">
        <f t="shared" ref="O24" si="3">+F25/F24</f>
        <v>1</v>
      </c>
      <c r="P24" s="332">
        <f t="shared" ref="P24" si="4">+H25/H24</f>
        <v>0.64815114361444359</v>
      </c>
      <c r="Q24" s="335">
        <f t="shared" ref="Q24" si="5">+(O24*O24)/P24</f>
        <v>1.5428500124576741</v>
      </c>
      <c r="X24" s="66"/>
    </row>
    <row r="25" spans="2:28" ht="19.5" customHeight="1">
      <c r="B25" s="337"/>
      <c r="C25" s="327"/>
      <c r="D25" s="56" t="s">
        <v>19</v>
      </c>
      <c r="E25" s="292"/>
      <c r="F25" s="129">
        <v>60</v>
      </c>
      <c r="G25" s="56" t="s">
        <v>51</v>
      </c>
      <c r="H25" s="131">
        <v>302070834</v>
      </c>
      <c r="I25" s="114">
        <v>0</v>
      </c>
      <c r="J25" s="110">
        <v>0</v>
      </c>
      <c r="K25" s="111">
        <v>0</v>
      </c>
      <c r="L25" s="110">
        <v>0</v>
      </c>
      <c r="M25" s="106">
        <v>45292</v>
      </c>
      <c r="N25" s="106">
        <v>45657</v>
      </c>
      <c r="O25" s="332"/>
      <c r="P25" s="332"/>
      <c r="Q25" s="335"/>
      <c r="AB25" s="38"/>
    </row>
    <row r="26" spans="2:28" ht="25.5" customHeight="1">
      <c r="B26" s="337"/>
      <c r="C26" s="327" t="s">
        <v>116</v>
      </c>
      <c r="D26" s="56" t="s">
        <v>18</v>
      </c>
      <c r="E26" s="291" t="s">
        <v>50</v>
      </c>
      <c r="F26" s="129">
        <v>2</v>
      </c>
      <c r="G26" s="56" t="s">
        <v>49</v>
      </c>
      <c r="H26" s="130">
        <v>1706419646</v>
      </c>
      <c r="I26" s="109">
        <v>0</v>
      </c>
      <c r="J26" s="110">
        <v>0</v>
      </c>
      <c r="K26" s="111">
        <v>0</v>
      </c>
      <c r="L26" s="110">
        <v>0</v>
      </c>
      <c r="M26" s="106">
        <v>45292</v>
      </c>
      <c r="N26" s="106">
        <v>45657</v>
      </c>
      <c r="O26" s="332">
        <f t="shared" ref="O26" si="6">+F27/F26</f>
        <v>1</v>
      </c>
      <c r="P26" s="332">
        <f t="shared" ref="P26" si="7">+H27/H26</f>
        <v>0.64770148456202192</v>
      </c>
      <c r="Q26" s="335">
        <f t="shared" ref="Q26" si="8">+(O26*O26)/P26</f>
        <v>1.5439211177294176</v>
      </c>
    </row>
    <row r="27" spans="2:28" ht="24" customHeight="1">
      <c r="B27" s="338"/>
      <c r="C27" s="327"/>
      <c r="D27" s="56" t="s">
        <v>19</v>
      </c>
      <c r="E27" s="331"/>
      <c r="F27" s="129">
        <v>2</v>
      </c>
      <c r="G27" s="56" t="s">
        <v>51</v>
      </c>
      <c r="H27" s="130">
        <v>1105250538</v>
      </c>
      <c r="I27" s="110">
        <v>0</v>
      </c>
      <c r="J27" s="110">
        <v>0</v>
      </c>
      <c r="K27" s="111">
        <v>0</v>
      </c>
      <c r="L27" s="110">
        <v>0</v>
      </c>
      <c r="M27" s="106">
        <v>45292</v>
      </c>
      <c r="N27" s="106">
        <v>45657</v>
      </c>
      <c r="O27" s="332"/>
      <c r="P27" s="332"/>
      <c r="Q27" s="335"/>
    </row>
    <row r="28" spans="2:28" ht="15">
      <c r="B28" s="212"/>
      <c r="C28" s="290" t="s">
        <v>52</v>
      </c>
      <c r="D28" s="56" t="s">
        <v>18</v>
      </c>
      <c r="E28" s="291"/>
      <c r="F28" s="102"/>
      <c r="G28" s="56" t="s">
        <v>18</v>
      </c>
      <c r="H28" s="135">
        <f>(H18+H20+H22+H24+H26)</f>
        <v>2992469636</v>
      </c>
      <c r="I28" s="116"/>
      <c r="J28" s="60"/>
      <c r="K28" s="69"/>
      <c r="L28" s="60"/>
      <c r="M28" s="69"/>
      <c r="N28" s="117"/>
      <c r="O28" s="293"/>
      <c r="P28" s="293"/>
      <c r="Q28" s="212"/>
    </row>
    <row r="29" spans="2:28" ht="15">
      <c r="B29" s="212"/>
      <c r="C29" s="290"/>
      <c r="D29" s="56" t="s">
        <v>19</v>
      </c>
      <c r="E29" s="292"/>
      <c r="F29" s="102"/>
      <c r="G29" s="56" t="s">
        <v>51</v>
      </c>
      <c r="H29" s="136">
        <f>(H19+H21+H23+H25+H27)</f>
        <v>2107032195</v>
      </c>
      <c r="I29" s="69"/>
      <c r="J29" s="69"/>
      <c r="K29" s="118"/>
      <c r="L29" s="69"/>
      <c r="M29" s="69"/>
      <c r="N29" s="117"/>
      <c r="O29" s="293"/>
      <c r="P29" s="293"/>
      <c r="Q29" s="212"/>
    </row>
    <row r="30" spans="2:28">
      <c r="C30" s="21" t="s">
        <v>75</v>
      </c>
      <c r="D30" s="74"/>
      <c r="H30" s="75"/>
      <c r="I30" s="76"/>
      <c r="J30" s="36"/>
      <c r="K30" s="36"/>
      <c r="L30" s="36"/>
      <c r="M30" s="119"/>
      <c r="N30" s="119"/>
      <c r="O30" s="76"/>
      <c r="P30" s="120"/>
      <c r="Q30" s="121"/>
      <c r="R30" s="120"/>
    </row>
    <row r="31" spans="2:28" ht="15">
      <c r="B31" s="294" t="s">
        <v>53</v>
      </c>
      <c r="C31" s="294"/>
      <c r="D31" s="295" t="s">
        <v>20</v>
      </c>
      <c r="E31" s="295"/>
      <c r="F31" s="295"/>
      <c r="G31" s="295"/>
      <c r="H31" s="295"/>
      <c r="I31" s="295"/>
      <c r="J31" s="122" t="s">
        <v>54</v>
      </c>
      <c r="K31" s="295" t="s">
        <v>55</v>
      </c>
      <c r="L31" s="295"/>
      <c r="M31" s="296" t="s">
        <v>56</v>
      </c>
      <c r="N31" s="297"/>
      <c r="O31" s="297"/>
      <c r="P31" s="297"/>
      <c r="Q31" s="297"/>
    </row>
    <row r="32" spans="2:28" ht="26.25" customHeight="1">
      <c r="B32" s="182" t="s">
        <v>143</v>
      </c>
      <c r="C32" s="184"/>
      <c r="D32" s="182" t="s">
        <v>137</v>
      </c>
      <c r="E32" s="183"/>
      <c r="F32" s="183"/>
      <c r="G32" s="183"/>
      <c r="H32" s="183"/>
      <c r="I32" s="184"/>
      <c r="J32" s="188" t="s">
        <v>57</v>
      </c>
      <c r="K32" s="81" t="s">
        <v>18</v>
      </c>
      <c r="L32" s="123">
        <v>12.83</v>
      </c>
      <c r="M32" s="189" t="s">
        <v>58</v>
      </c>
      <c r="N32" s="189"/>
      <c r="O32" s="189"/>
      <c r="P32" s="189"/>
      <c r="Q32" s="189"/>
    </row>
    <row r="33" spans="2:53" ht="18" customHeight="1">
      <c r="B33" s="185"/>
      <c r="C33" s="187"/>
      <c r="D33" s="185"/>
      <c r="E33" s="186"/>
      <c r="F33" s="186"/>
      <c r="G33" s="186"/>
      <c r="H33" s="186"/>
      <c r="I33" s="187"/>
      <c r="J33" s="188"/>
      <c r="K33" s="81" t="s">
        <v>19</v>
      </c>
      <c r="L33" s="124">
        <v>11</v>
      </c>
      <c r="M33" s="189"/>
      <c r="N33" s="189"/>
      <c r="O33" s="189"/>
      <c r="P33" s="189"/>
      <c r="Q33" s="189"/>
    </row>
    <row r="34" spans="2:53" ht="18.75" customHeight="1">
      <c r="B34" s="197"/>
      <c r="C34" s="199"/>
      <c r="D34" s="197" t="s">
        <v>59</v>
      </c>
      <c r="E34" s="198"/>
      <c r="F34" s="198"/>
      <c r="G34" s="198"/>
      <c r="H34" s="198"/>
      <c r="I34" s="199"/>
      <c r="J34" s="203"/>
      <c r="K34" s="81" t="s">
        <v>18</v>
      </c>
      <c r="L34" s="125"/>
      <c r="M34" s="192" t="s">
        <v>24</v>
      </c>
      <c r="N34" s="192"/>
      <c r="O34" s="192"/>
      <c r="P34" s="192"/>
      <c r="Q34" s="192"/>
    </row>
    <row r="35" spans="2:53" ht="14.25" customHeight="1">
      <c r="B35" s="200"/>
      <c r="C35" s="202"/>
      <c r="D35" s="200"/>
      <c r="E35" s="201"/>
      <c r="F35" s="201"/>
      <c r="G35" s="201"/>
      <c r="H35" s="201"/>
      <c r="I35" s="202"/>
      <c r="J35" s="203"/>
      <c r="K35" s="81" t="s">
        <v>19</v>
      </c>
      <c r="L35" s="126"/>
      <c r="M35" s="192"/>
      <c r="N35" s="192"/>
      <c r="O35" s="192"/>
      <c r="P35" s="192"/>
      <c r="Q35" s="192"/>
    </row>
    <row r="36" spans="2:53" ht="15">
      <c r="B36" s="197"/>
      <c r="C36" s="199"/>
      <c r="D36" s="197" t="s">
        <v>59</v>
      </c>
      <c r="E36" s="198"/>
      <c r="F36" s="198"/>
      <c r="G36" s="198"/>
      <c r="H36" s="198"/>
      <c r="I36" s="199"/>
      <c r="J36" s="203"/>
      <c r="K36" s="81" t="s">
        <v>18</v>
      </c>
      <c r="L36" s="126"/>
      <c r="M36" s="189"/>
      <c r="N36" s="189"/>
      <c r="O36" s="189"/>
      <c r="P36" s="189"/>
      <c r="Q36" s="189"/>
    </row>
    <row r="37" spans="2:53" ht="15">
      <c r="B37" s="200"/>
      <c r="C37" s="202"/>
      <c r="D37" s="200"/>
      <c r="E37" s="201"/>
      <c r="F37" s="201"/>
      <c r="G37" s="201"/>
      <c r="H37" s="201"/>
      <c r="I37" s="202"/>
      <c r="J37" s="203"/>
      <c r="K37" s="81" t="s">
        <v>19</v>
      </c>
      <c r="L37" s="126"/>
      <c r="M37" s="189"/>
      <c r="N37" s="189"/>
      <c r="O37" s="189"/>
      <c r="P37" s="189"/>
      <c r="Q37" s="189"/>
    </row>
    <row r="38" spans="2:53" ht="15" customHeight="1">
      <c r="B38" s="182" t="s">
        <v>22</v>
      </c>
      <c r="C38" s="183"/>
      <c r="D38" s="183"/>
      <c r="E38" s="183"/>
      <c r="F38" s="183"/>
      <c r="G38" s="183"/>
      <c r="H38" s="183"/>
      <c r="I38" s="183"/>
      <c r="J38" s="183"/>
      <c r="K38" s="183"/>
      <c r="L38" s="184"/>
      <c r="M38" s="192" t="s">
        <v>60</v>
      </c>
      <c r="N38" s="192"/>
      <c r="O38" s="192"/>
      <c r="P38" s="192"/>
      <c r="Q38" s="192"/>
    </row>
    <row r="39" spans="2:53" ht="29.25" customHeight="1">
      <c r="B39" s="185"/>
      <c r="C39" s="186"/>
      <c r="D39" s="186"/>
      <c r="E39" s="186"/>
      <c r="F39" s="186"/>
      <c r="G39" s="186"/>
      <c r="H39" s="186"/>
      <c r="I39" s="186"/>
      <c r="J39" s="186"/>
      <c r="K39" s="186"/>
      <c r="L39" s="187"/>
      <c r="M39" s="192"/>
      <c r="N39" s="192"/>
      <c r="O39" s="192"/>
      <c r="P39" s="192"/>
      <c r="Q39" s="192"/>
    </row>
    <row r="40" spans="2:53">
      <c r="H40" s="88"/>
      <c r="M40" s="127"/>
      <c r="N40" s="127"/>
    </row>
    <row r="41" spans="2:53">
      <c r="H41" s="88"/>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2:53">
      <c r="G42" s="88"/>
      <c r="H42" s="88"/>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2:53" hidden="1">
      <c r="B43" s="137"/>
      <c r="C43" s="134"/>
      <c r="G43" s="88"/>
      <c r="H43" s="138"/>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2:53">
      <c r="B44" s="137"/>
      <c r="C44" s="88"/>
      <c r="G44" s="88"/>
      <c r="H44" s="88"/>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2:53">
      <c r="B45" s="137"/>
      <c r="C45" s="88"/>
      <c r="G45" s="88"/>
      <c r="H45" s="88"/>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2:53">
      <c r="B46" s="137"/>
      <c r="C46" s="88"/>
      <c r="G46" s="88"/>
      <c r="H46" s="88"/>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2:53">
      <c r="B47" s="137"/>
      <c r="C47" s="88"/>
      <c r="G47" s="88"/>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2:53">
      <c r="B48" s="137"/>
      <c r="C48" s="88"/>
      <c r="G48" s="88"/>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2:53">
      <c r="B49" s="137"/>
      <c r="C49" s="88"/>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2:53">
      <c r="B50" s="137"/>
      <c r="C50" s="88"/>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2:53">
      <c r="B51" s="137"/>
      <c r="C51" s="88"/>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2:53">
      <c r="B52" s="137"/>
      <c r="C52" s="88"/>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2:53">
      <c r="B53" s="137"/>
      <c r="C53" s="88"/>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2:53">
      <c r="B54" s="137"/>
      <c r="C54" s="88"/>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2:5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2:53">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2:5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2:53">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2:53">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2:53">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2:53">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2:53">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2:53">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2:53">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8:53">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8:53">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8:53">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8:53">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8:53">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8:53">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8:53">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8:53">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8:53">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sheetData>
  <mergeCells count="102">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U12:W12"/>
    <mergeCell ref="B13:C13"/>
    <mergeCell ref="D13:I13"/>
    <mergeCell ref="N13:P13"/>
    <mergeCell ref="U13:W13"/>
    <mergeCell ref="B14:I14"/>
    <mergeCell ref="N14:P14"/>
    <mergeCell ref="U14:V14"/>
    <mergeCell ref="H15:H17"/>
    <mergeCell ref="I15:L16"/>
    <mergeCell ref="M15:N16"/>
    <mergeCell ref="O15:Q15"/>
    <mergeCell ref="U15:V15"/>
    <mergeCell ref="O16:O17"/>
    <mergeCell ref="P16:P17"/>
    <mergeCell ref="Q16:Q17"/>
    <mergeCell ref="U16:V16"/>
    <mergeCell ref="U17:V17"/>
    <mergeCell ref="O26:O27"/>
    <mergeCell ref="U18:V18"/>
    <mergeCell ref="C20:C21"/>
    <mergeCell ref="E20:E21"/>
    <mergeCell ref="O20:O21"/>
    <mergeCell ref="P20:P21"/>
    <mergeCell ref="Q20:Q21"/>
    <mergeCell ref="B18:B23"/>
    <mergeCell ref="C18:C19"/>
    <mergeCell ref="E18:E19"/>
    <mergeCell ref="O18:O19"/>
    <mergeCell ref="P18:P19"/>
    <mergeCell ref="Q18:Q19"/>
    <mergeCell ref="C22:C23"/>
    <mergeCell ref="E22:E23"/>
    <mergeCell ref="O22:O23"/>
    <mergeCell ref="P22:P23"/>
    <mergeCell ref="Q22:Q23"/>
    <mergeCell ref="B31:C31"/>
    <mergeCell ref="D31:I31"/>
    <mergeCell ref="K31:L31"/>
    <mergeCell ref="M31:Q31"/>
    <mergeCell ref="B32:C33"/>
    <mergeCell ref="D32:I33"/>
    <mergeCell ref="J32:J33"/>
    <mergeCell ref="M32:Q33"/>
    <mergeCell ref="P26:P27"/>
    <mergeCell ref="Q26:Q27"/>
    <mergeCell ref="B28:B29"/>
    <mergeCell ref="C28:C29"/>
    <mergeCell ref="E28:E29"/>
    <mergeCell ref="O28:O29"/>
    <mergeCell ref="P28:P29"/>
    <mergeCell ref="Q28:Q29"/>
    <mergeCell ref="B24:B27"/>
    <mergeCell ref="C24:C25"/>
    <mergeCell ref="E24:E25"/>
    <mergeCell ref="O24:O25"/>
    <mergeCell ref="P24:P25"/>
    <mergeCell ref="Q24:Q25"/>
    <mergeCell ref="C26:C27"/>
    <mergeCell ref="E26:E27"/>
    <mergeCell ref="B38:L39"/>
    <mergeCell ref="M38:Q39"/>
    <mergeCell ref="B34:C35"/>
    <mergeCell ref="D34:I35"/>
    <mergeCell ref="J34:J35"/>
    <mergeCell ref="M34:Q35"/>
    <mergeCell ref="B36:C37"/>
    <mergeCell ref="D36:I37"/>
    <mergeCell ref="J36:J37"/>
    <mergeCell ref="M36:Q37"/>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67"/>
  <sheetViews>
    <sheetView zoomScale="70" zoomScaleNormal="70" workbookViewId="0">
      <selection activeCell="B11" sqref="B11:C11"/>
    </sheetView>
  </sheetViews>
  <sheetFormatPr baseColWidth="10" defaultColWidth="12.5703125" defaultRowHeight="14.25"/>
  <cols>
    <col min="1" max="1" width="6.7109375" style="21" customWidth="1"/>
    <col min="2" max="2" width="45.42578125" style="21" customWidth="1"/>
    <col min="3" max="3" width="86.85546875" style="21" customWidth="1"/>
    <col min="4" max="4" width="16.85546875" style="21" customWidth="1"/>
    <col min="5" max="5" width="13.85546875" style="21" customWidth="1"/>
    <col min="6" max="6" width="16.7109375" style="21" customWidth="1"/>
    <col min="7" max="7" width="18" style="21" customWidth="1"/>
    <col min="8" max="8" width="22.85546875" style="21" customWidth="1"/>
    <col min="9" max="9" width="18.5703125" style="21" bestFit="1" customWidth="1"/>
    <col min="10" max="10" width="20.85546875" style="21" customWidth="1"/>
    <col min="11" max="11" width="13.5703125" style="21" customWidth="1"/>
    <col min="12" max="12" width="15.85546875" style="21" customWidth="1"/>
    <col min="13" max="13" width="14.85546875" style="89" customWidth="1"/>
    <col min="14" max="14" width="21.140625" style="89" customWidth="1"/>
    <col min="15" max="17" width="16.85546875" style="21" customWidth="1"/>
    <col min="18" max="18" width="16.42578125" style="21" customWidth="1"/>
    <col min="19" max="19" width="12.5703125" style="21"/>
    <col min="20" max="20" width="14.42578125" style="21" customWidth="1"/>
    <col min="21" max="21" width="18.5703125" style="21" customWidth="1"/>
    <col min="22" max="22" width="33.85546875" style="21" customWidth="1"/>
    <col min="23" max="23" width="12.5703125" style="21" hidden="1" customWidth="1"/>
    <col min="24" max="24" width="24.28515625" style="21" customWidth="1"/>
    <col min="25" max="25" width="22.5703125" style="21" customWidth="1"/>
    <col min="26" max="27" width="12.5703125" style="21"/>
    <col min="28" max="28" width="16.85546875" style="21" customWidth="1"/>
    <col min="29" max="29" width="12.5703125" style="21"/>
    <col min="30" max="30" width="30.140625" style="21" customWidth="1"/>
    <col min="31" max="31" width="15.42578125" style="21" customWidth="1"/>
    <col min="32" max="32" width="15.85546875" style="21" customWidth="1"/>
    <col min="33" max="33" width="24.42578125" style="21" customWidth="1"/>
    <col min="34" max="34" width="17.140625" style="21" customWidth="1"/>
    <col min="35" max="16384" width="12.5703125" style="21"/>
  </cols>
  <sheetData>
    <row r="1" spans="2:28" ht="22.5" customHeight="1"/>
    <row r="2" spans="2:28" ht="37.5" customHeight="1">
      <c r="B2" s="212"/>
      <c r="C2" s="212"/>
      <c r="D2" s="275" t="s">
        <v>125</v>
      </c>
      <c r="E2" s="276"/>
      <c r="F2" s="276"/>
      <c r="G2" s="276"/>
      <c r="H2" s="276"/>
      <c r="I2" s="276"/>
      <c r="J2" s="276"/>
      <c r="K2" s="277"/>
      <c r="L2" s="281" t="s">
        <v>126</v>
      </c>
      <c r="M2" s="282"/>
      <c r="N2" s="282"/>
      <c r="O2" s="283"/>
      <c r="P2" s="284"/>
      <c r="Q2" s="285"/>
      <c r="R2" s="90"/>
    </row>
    <row r="3" spans="2:28" ht="37.5" customHeight="1">
      <c r="B3" s="212"/>
      <c r="C3" s="212"/>
      <c r="D3" s="278"/>
      <c r="E3" s="279"/>
      <c r="F3" s="279"/>
      <c r="G3" s="279"/>
      <c r="H3" s="279"/>
      <c r="I3" s="279"/>
      <c r="J3" s="279"/>
      <c r="K3" s="280"/>
      <c r="L3" s="281" t="s">
        <v>127</v>
      </c>
      <c r="M3" s="282"/>
      <c r="N3" s="282"/>
      <c r="O3" s="283"/>
      <c r="P3" s="286"/>
      <c r="Q3" s="287"/>
      <c r="R3" s="90"/>
    </row>
    <row r="4" spans="2:28" ht="33.75" customHeight="1">
      <c r="B4" s="212"/>
      <c r="C4" s="212"/>
      <c r="D4" s="275" t="s">
        <v>128</v>
      </c>
      <c r="E4" s="276"/>
      <c r="F4" s="276"/>
      <c r="G4" s="276"/>
      <c r="H4" s="276"/>
      <c r="I4" s="276"/>
      <c r="J4" s="276"/>
      <c r="K4" s="277"/>
      <c r="L4" s="281" t="s">
        <v>129</v>
      </c>
      <c r="M4" s="282"/>
      <c r="N4" s="282"/>
      <c r="O4" s="283"/>
      <c r="P4" s="286"/>
      <c r="Q4" s="287"/>
      <c r="R4" s="90"/>
    </row>
    <row r="5" spans="2:28" ht="38.25" customHeight="1">
      <c r="B5" s="212"/>
      <c r="C5" s="212"/>
      <c r="D5" s="278"/>
      <c r="E5" s="279"/>
      <c r="F5" s="279"/>
      <c r="G5" s="279"/>
      <c r="H5" s="279"/>
      <c r="I5" s="279"/>
      <c r="J5" s="279"/>
      <c r="K5" s="280"/>
      <c r="L5" s="281" t="s">
        <v>130</v>
      </c>
      <c r="M5" s="282"/>
      <c r="N5" s="282"/>
      <c r="O5" s="283"/>
      <c r="P5" s="288"/>
      <c r="Q5" s="289"/>
      <c r="R5" s="90"/>
    </row>
    <row r="6" spans="2:28" ht="23.25" customHeight="1">
      <c r="C6" s="259"/>
      <c r="D6" s="259"/>
      <c r="E6" s="259"/>
      <c r="F6" s="259"/>
      <c r="G6" s="259"/>
      <c r="H6" s="259"/>
      <c r="I6" s="259"/>
      <c r="J6" s="259"/>
      <c r="K6" s="259"/>
      <c r="L6" s="259"/>
      <c r="M6" s="259"/>
      <c r="N6" s="259"/>
      <c r="O6" s="259"/>
      <c r="P6" s="259"/>
      <c r="Q6" s="259"/>
      <c r="R6" s="90"/>
    </row>
    <row r="7" spans="2:28" ht="31.5" customHeight="1">
      <c r="B7" s="25" t="s">
        <v>33</v>
      </c>
      <c r="C7" s="25" t="s">
        <v>34</v>
      </c>
      <c r="D7" s="260" t="s">
        <v>35</v>
      </c>
      <c r="E7" s="261"/>
      <c r="F7" s="261"/>
      <c r="G7" s="261"/>
      <c r="H7" s="261"/>
      <c r="I7" s="261"/>
      <c r="J7" s="261"/>
      <c r="K7" s="261"/>
      <c r="L7" s="261"/>
      <c r="M7" s="261"/>
      <c r="N7" s="261"/>
      <c r="O7" s="261"/>
      <c r="P7" s="261"/>
      <c r="Q7" s="262"/>
      <c r="R7" s="90"/>
    </row>
    <row r="8" spans="2:28" ht="36" customHeight="1">
      <c r="B8" s="25" t="s">
        <v>36</v>
      </c>
      <c r="C8" s="25" t="s">
        <v>117</v>
      </c>
      <c r="D8" s="263" t="s">
        <v>118</v>
      </c>
      <c r="E8" s="263"/>
      <c r="F8" s="263"/>
      <c r="G8" s="263"/>
      <c r="H8" s="263"/>
      <c r="I8" s="263"/>
      <c r="J8" s="263"/>
      <c r="K8" s="263"/>
      <c r="L8" s="263"/>
      <c r="M8" s="263"/>
      <c r="N8" s="263"/>
      <c r="O8" s="263"/>
      <c r="P8" s="263"/>
      <c r="Q8" s="263"/>
    </row>
    <row r="9" spans="2:28" ht="36" customHeight="1">
      <c r="B9" s="246" t="s">
        <v>39</v>
      </c>
      <c r="C9" s="247"/>
      <c r="D9" s="248" t="s">
        <v>40</v>
      </c>
      <c r="E9" s="248"/>
      <c r="F9" s="248"/>
      <c r="G9" s="248"/>
      <c r="H9" s="248"/>
      <c r="I9" s="249"/>
      <c r="J9" s="182" t="s">
        <v>150</v>
      </c>
      <c r="K9" s="183"/>
      <c r="L9" s="184"/>
      <c r="M9" s="267" t="s">
        <v>0</v>
      </c>
      <c r="N9" s="268"/>
      <c r="O9" s="268"/>
      <c r="P9" s="268"/>
      <c r="Q9" s="269"/>
      <c r="R9" s="91"/>
      <c r="T9" s="329"/>
      <c r="U9" s="329"/>
      <c r="V9" s="329"/>
      <c r="W9" s="329"/>
      <c r="X9" s="329"/>
    </row>
    <row r="10" spans="2:28" ht="36" customHeight="1">
      <c r="B10" s="246" t="s">
        <v>41</v>
      </c>
      <c r="C10" s="247"/>
      <c r="D10" s="248" t="s">
        <v>42</v>
      </c>
      <c r="E10" s="248"/>
      <c r="F10" s="248"/>
      <c r="G10" s="248"/>
      <c r="H10" s="248"/>
      <c r="I10" s="249"/>
      <c r="J10" s="264"/>
      <c r="K10" s="265"/>
      <c r="L10" s="266"/>
      <c r="M10" s="27" t="s">
        <v>1</v>
      </c>
      <c r="N10" s="250" t="s">
        <v>2</v>
      </c>
      <c r="O10" s="250"/>
      <c r="P10" s="250"/>
      <c r="Q10" s="27" t="s">
        <v>3</v>
      </c>
      <c r="R10" s="91"/>
      <c r="T10" s="92"/>
      <c r="U10" s="92"/>
      <c r="V10" s="92"/>
      <c r="W10" s="92"/>
      <c r="X10" s="92"/>
    </row>
    <row r="11" spans="2:28" ht="39.6" customHeight="1">
      <c r="B11" s="251" t="s">
        <v>4</v>
      </c>
      <c r="C11" s="252"/>
      <c r="D11" s="253" t="s">
        <v>119</v>
      </c>
      <c r="E11" s="253"/>
      <c r="F11" s="253"/>
      <c r="G11" s="253"/>
      <c r="H11" s="253"/>
      <c r="I11" s="254"/>
      <c r="J11" s="264"/>
      <c r="K11" s="265"/>
      <c r="L11" s="266"/>
      <c r="M11" s="29"/>
      <c r="N11" s="255" t="s">
        <v>120</v>
      </c>
      <c r="O11" s="256"/>
      <c r="P11" s="257"/>
      <c r="Q11" s="30"/>
      <c r="R11" s="91"/>
      <c r="T11" s="93"/>
      <c r="U11" s="326"/>
      <c r="V11" s="326"/>
      <c r="W11" s="326"/>
      <c r="X11" s="93"/>
      <c r="Z11" s="32"/>
      <c r="AA11" s="32"/>
    </row>
    <row r="12" spans="2:28" ht="74.25" customHeight="1">
      <c r="B12" s="270" t="s">
        <v>5</v>
      </c>
      <c r="C12" s="271"/>
      <c r="D12" s="253" t="s">
        <v>96</v>
      </c>
      <c r="E12" s="253"/>
      <c r="F12" s="253"/>
      <c r="G12" s="253"/>
      <c r="H12" s="253"/>
      <c r="I12" s="254"/>
      <c r="J12" s="264"/>
      <c r="K12" s="265"/>
      <c r="L12" s="266"/>
      <c r="M12" s="17"/>
      <c r="N12" s="272"/>
      <c r="O12" s="273"/>
      <c r="P12" s="274"/>
      <c r="Q12" s="33"/>
      <c r="R12" s="91"/>
      <c r="T12" s="94"/>
      <c r="U12" s="318"/>
      <c r="V12" s="318"/>
      <c r="W12" s="318"/>
      <c r="X12" s="95"/>
      <c r="Z12" s="36"/>
      <c r="AA12" s="37"/>
      <c r="AB12" s="38"/>
    </row>
    <row r="13" spans="2:28" ht="74.25" customHeight="1">
      <c r="B13" s="227" t="s">
        <v>63</v>
      </c>
      <c r="C13" s="228"/>
      <c r="D13" s="344" t="s">
        <v>121</v>
      </c>
      <c r="E13" s="344"/>
      <c r="F13" s="344"/>
      <c r="G13" s="344"/>
      <c r="H13" s="344"/>
      <c r="I13" s="345"/>
      <c r="J13" s="264"/>
      <c r="K13" s="265"/>
      <c r="L13" s="266"/>
      <c r="M13" s="39"/>
      <c r="N13" s="231"/>
      <c r="O13" s="232"/>
      <c r="P13" s="233"/>
      <c r="Q13" s="40"/>
      <c r="R13" s="91"/>
      <c r="T13" s="94"/>
      <c r="U13" s="318"/>
      <c r="V13" s="318"/>
      <c r="W13" s="318"/>
      <c r="X13" s="95"/>
      <c r="Z13" s="36"/>
      <c r="AA13" s="37"/>
      <c r="AB13" s="38"/>
    </row>
    <row r="14" spans="2:28" ht="28.5" customHeight="1">
      <c r="B14" s="41" t="s">
        <v>46</v>
      </c>
      <c r="C14" s="42"/>
      <c r="D14" s="234"/>
      <c r="E14" s="234"/>
      <c r="F14" s="234"/>
      <c r="G14" s="234"/>
      <c r="H14" s="234"/>
      <c r="I14" s="235"/>
      <c r="J14" s="185"/>
      <c r="K14" s="186"/>
      <c r="L14" s="187"/>
      <c r="M14" s="43"/>
      <c r="N14" s="231"/>
      <c r="O14" s="232"/>
      <c r="P14" s="233"/>
      <c r="Q14" s="44"/>
      <c r="R14" s="91"/>
      <c r="T14" s="96"/>
      <c r="U14" s="318"/>
      <c r="V14" s="318"/>
      <c r="W14" s="97"/>
      <c r="X14" s="95"/>
      <c r="Y14" s="55"/>
      <c r="Z14" s="36"/>
      <c r="AA14" s="37"/>
      <c r="AB14" s="38"/>
    </row>
    <row r="15" spans="2:28" ht="28.5" customHeight="1">
      <c r="B15" s="314" t="s">
        <v>21</v>
      </c>
      <c r="C15" s="203" t="s">
        <v>30</v>
      </c>
      <c r="D15" s="188" t="s">
        <v>139</v>
      </c>
      <c r="E15" s="188" t="s">
        <v>6</v>
      </c>
      <c r="F15" s="188" t="s">
        <v>32</v>
      </c>
      <c r="G15" s="317" t="s">
        <v>140</v>
      </c>
      <c r="H15" s="188" t="s">
        <v>47</v>
      </c>
      <c r="I15" s="319" t="s">
        <v>48</v>
      </c>
      <c r="J15" s="320"/>
      <c r="K15" s="320"/>
      <c r="L15" s="321"/>
      <c r="M15" s="188" t="s">
        <v>7</v>
      </c>
      <c r="N15" s="188"/>
      <c r="O15" s="325" t="s">
        <v>8</v>
      </c>
      <c r="P15" s="325"/>
      <c r="Q15" s="325"/>
      <c r="T15" s="98"/>
      <c r="U15" s="309"/>
      <c r="V15" s="309"/>
      <c r="X15" s="95"/>
      <c r="Z15" s="36"/>
      <c r="AA15" s="37"/>
      <c r="AB15" s="38"/>
    </row>
    <row r="16" spans="2:28" ht="33.75" customHeight="1">
      <c r="B16" s="315"/>
      <c r="C16" s="203"/>
      <c r="D16" s="188"/>
      <c r="E16" s="188"/>
      <c r="F16" s="188"/>
      <c r="G16" s="188"/>
      <c r="H16" s="188"/>
      <c r="I16" s="322"/>
      <c r="J16" s="323"/>
      <c r="K16" s="323"/>
      <c r="L16" s="324"/>
      <c r="M16" s="188"/>
      <c r="N16" s="188"/>
      <c r="O16" s="188" t="s">
        <v>9</v>
      </c>
      <c r="P16" s="188" t="s">
        <v>10</v>
      </c>
      <c r="Q16" s="203" t="s">
        <v>11</v>
      </c>
      <c r="T16" s="55"/>
      <c r="U16" s="309"/>
      <c r="V16" s="309"/>
      <c r="X16" s="37"/>
      <c r="Z16" s="36"/>
      <c r="AA16" s="37"/>
      <c r="AB16" s="38"/>
    </row>
    <row r="17" spans="2:28" ht="39.75" customHeight="1">
      <c r="B17" s="316"/>
      <c r="C17" s="203"/>
      <c r="D17" s="188"/>
      <c r="E17" s="188"/>
      <c r="F17" s="188"/>
      <c r="G17" s="188"/>
      <c r="H17" s="188"/>
      <c r="I17" s="99" t="s">
        <v>12</v>
      </c>
      <c r="J17" s="99" t="s">
        <v>13</v>
      </c>
      <c r="K17" s="99" t="s">
        <v>14</v>
      </c>
      <c r="L17" s="100" t="s">
        <v>15</v>
      </c>
      <c r="M17" s="56" t="s">
        <v>16</v>
      </c>
      <c r="N17" s="101" t="s">
        <v>17</v>
      </c>
      <c r="O17" s="188"/>
      <c r="P17" s="188"/>
      <c r="Q17" s="203"/>
      <c r="T17" s="55"/>
      <c r="U17" s="309"/>
      <c r="V17" s="309"/>
      <c r="X17" s="37"/>
      <c r="Z17" s="36"/>
      <c r="AA17" s="37"/>
      <c r="AB17" s="38"/>
    </row>
    <row r="18" spans="2:28" ht="48.95" customHeight="1">
      <c r="B18" s="312" t="s">
        <v>151</v>
      </c>
      <c r="C18" s="215" t="s">
        <v>122</v>
      </c>
      <c r="D18" s="56" t="s">
        <v>49</v>
      </c>
      <c r="E18" s="291" t="s">
        <v>65</v>
      </c>
      <c r="F18" s="129">
        <v>1</v>
      </c>
      <c r="G18" s="56" t="s">
        <v>49</v>
      </c>
      <c r="H18" s="108">
        <v>328200000</v>
      </c>
      <c r="I18" s="109">
        <v>0</v>
      </c>
      <c r="J18" s="110">
        <v>0</v>
      </c>
      <c r="K18" s="109">
        <v>0</v>
      </c>
      <c r="L18" s="110">
        <v>0</v>
      </c>
      <c r="M18" s="106">
        <v>45292</v>
      </c>
      <c r="N18" s="106">
        <v>45657</v>
      </c>
      <c r="O18" s="332">
        <f>+F19/F18</f>
        <v>1</v>
      </c>
      <c r="P18" s="332">
        <f>+H19/H18</f>
        <v>0.81717854966483849</v>
      </c>
      <c r="Q18" s="332">
        <f>(O18*O18)/P18</f>
        <v>1.2237227719818939</v>
      </c>
      <c r="T18" s="55"/>
      <c r="U18" s="309"/>
      <c r="V18" s="309"/>
      <c r="X18" s="112"/>
      <c r="Z18" s="36"/>
      <c r="AA18" s="37"/>
      <c r="AB18" s="38"/>
    </row>
    <row r="19" spans="2:28" ht="63.6" customHeight="1">
      <c r="B19" s="313"/>
      <c r="C19" s="215"/>
      <c r="D19" s="56" t="s">
        <v>19</v>
      </c>
      <c r="E19" s="292"/>
      <c r="F19" s="129">
        <v>1</v>
      </c>
      <c r="G19" s="56" t="s">
        <v>51</v>
      </c>
      <c r="H19" s="108">
        <v>268198000</v>
      </c>
      <c r="I19" s="109">
        <v>0</v>
      </c>
      <c r="J19" s="110">
        <v>0</v>
      </c>
      <c r="K19" s="111">
        <v>0</v>
      </c>
      <c r="L19" s="110">
        <v>0</v>
      </c>
      <c r="M19" s="106">
        <v>45292</v>
      </c>
      <c r="N19" s="106">
        <v>45657</v>
      </c>
      <c r="O19" s="332"/>
      <c r="P19" s="332"/>
      <c r="Q19" s="332"/>
      <c r="T19" s="55"/>
      <c r="U19" s="107"/>
      <c r="V19" s="107"/>
      <c r="X19" s="112"/>
      <c r="Z19" s="36"/>
      <c r="AA19" s="37"/>
      <c r="AB19" s="38"/>
    </row>
    <row r="20" spans="2:28" ht="27.95" customHeight="1">
      <c r="B20" s="330" t="s">
        <v>152</v>
      </c>
      <c r="C20" s="342" t="s">
        <v>123</v>
      </c>
      <c r="D20" s="56" t="s">
        <v>18</v>
      </c>
      <c r="E20" s="291" t="s">
        <v>57</v>
      </c>
      <c r="F20" s="129">
        <v>95</v>
      </c>
      <c r="G20" s="56" t="s">
        <v>18</v>
      </c>
      <c r="H20" s="108">
        <v>980000000</v>
      </c>
      <c r="I20" s="110">
        <v>0</v>
      </c>
      <c r="J20" s="110">
        <v>0</v>
      </c>
      <c r="K20" s="111">
        <v>0</v>
      </c>
      <c r="L20" s="115">
        <v>0</v>
      </c>
      <c r="M20" s="106">
        <v>45292</v>
      </c>
      <c r="N20" s="106">
        <v>45657</v>
      </c>
      <c r="O20" s="332">
        <f>+F21/F20</f>
        <v>1</v>
      </c>
      <c r="P20" s="332">
        <v>1</v>
      </c>
      <c r="Q20" s="332">
        <f>(O20*O20)/P20</f>
        <v>1</v>
      </c>
    </row>
    <row r="21" spans="2:28" ht="35.450000000000003" customHeight="1">
      <c r="B21" s="341"/>
      <c r="C21" s="343"/>
      <c r="D21" s="56" t="s">
        <v>19</v>
      </c>
      <c r="E21" s="292"/>
      <c r="F21" s="129">
        <v>95</v>
      </c>
      <c r="G21" s="56" t="s">
        <v>51</v>
      </c>
      <c r="H21" s="139">
        <v>900000000</v>
      </c>
      <c r="I21" s="110">
        <v>0</v>
      </c>
      <c r="J21" s="110">
        <v>0</v>
      </c>
      <c r="K21" s="111">
        <v>0</v>
      </c>
      <c r="L21" s="110">
        <v>0</v>
      </c>
      <c r="M21" s="106">
        <v>45292</v>
      </c>
      <c r="N21" s="106">
        <v>45657</v>
      </c>
      <c r="O21" s="332"/>
      <c r="P21" s="332"/>
      <c r="Q21" s="332"/>
    </row>
    <row r="22" spans="2:28" ht="15">
      <c r="B22" s="212"/>
      <c r="C22" s="290" t="s">
        <v>52</v>
      </c>
      <c r="D22" s="56" t="s">
        <v>18</v>
      </c>
      <c r="E22" s="291"/>
      <c r="F22" s="102"/>
      <c r="G22" s="56" t="s">
        <v>18</v>
      </c>
      <c r="H22" s="116">
        <f>(H20+H18)</f>
        <v>1308200000</v>
      </c>
      <c r="I22" s="116"/>
      <c r="J22" s="69"/>
      <c r="K22" s="69"/>
      <c r="L22" s="69"/>
      <c r="M22" s="69"/>
      <c r="N22" s="117"/>
      <c r="O22" s="293"/>
      <c r="P22" s="293"/>
      <c r="Q22" s="212"/>
    </row>
    <row r="23" spans="2:28" ht="15">
      <c r="B23" s="212"/>
      <c r="C23" s="290"/>
      <c r="D23" s="56" t="s">
        <v>19</v>
      </c>
      <c r="E23" s="292"/>
      <c r="F23" s="102"/>
      <c r="G23" s="56" t="s">
        <v>51</v>
      </c>
      <c r="H23" s="140">
        <f>(H19+H21)</f>
        <v>1168198000</v>
      </c>
      <c r="I23" s="69"/>
      <c r="J23" s="69"/>
      <c r="K23" s="118"/>
      <c r="L23" s="69"/>
      <c r="M23" s="69"/>
      <c r="N23" s="117"/>
      <c r="O23" s="293"/>
      <c r="P23" s="293"/>
      <c r="Q23" s="212"/>
    </row>
    <row r="24" spans="2:28">
      <c r="D24" s="74"/>
      <c r="H24" s="75"/>
      <c r="I24" s="76"/>
      <c r="J24" s="36"/>
      <c r="K24" s="36"/>
      <c r="L24" s="36"/>
      <c r="M24" s="119"/>
      <c r="N24" s="119"/>
      <c r="O24" s="76"/>
      <c r="P24" s="120"/>
      <c r="Q24" s="121"/>
      <c r="R24" s="120"/>
    </row>
    <row r="25" spans="2:28" ht="15">
      <c r="B25" s="294" t="s">
        <v>53</v>
      </c>
      <c r="C25" s="294"/>
      <c r="D25" s="295" t="s">
        <v>20</v>
      </c>
      <c r="E25" s="295"/>
      <c r="F25" s="295"/>
      <c r="G25" s="295"/>
      <c r="H25" s="295"/>
      <c r="I25" s="295"/>
      <c r="J25" s="122" t="s">
        <v>54</v>
      </c>
      <c r="K25" s="295" t="s">
        <v>55</v>
      </c>
      <c r="L25" s="295"/>
      <c r="M25" s="296" t="s">
        <v>56</v>
      </c>
      <c r="N25" s="297"/>
      <c r="O25" s="297"/>
      <c r="P25" s="297"/>
      <c r="Q25" s="297"/>
    </row>
    <row r="26" spans="2:28" ht="26.25" customHeight="1">
      <c r="B26" s="182" t="s">
        <v>153</v>
      </c>
      <c r="C26" s="184"/>
      <c r="D26" s="182" t="s">
        <v>154</v>
      </c>
      <c r="E26" s="183"/>
      <c r="F26" s="183"/>
      <c r="G26" s="183"/>
      <c r="H26" s="183"/>
      <c r="I26" s="184"/>
      <c r="J26" s="188" t="s">
        <v>57</v>
      </c>
      <c r="K26" s="81" t="s">
        <v>18</v>
      </c>
      <c r="L26" s="141">
        <v>50</v>
      </c>
      <c r="M26" s="189" t="s">
        <v>58</v>
      </c>
      <c r="N26" s="189"/>
      <c r="O26" s="189"/>
      <c r="P26" s="189"/>
      <c r="Q26" s="189"/>
    </row>
    <row r="27" spans="2:28" ht="18" customHeight="1">
      <c r="B27" s="185"/>
      <c r="C27" s="187"/>
      <c r="D27" s="185"/>
      <c r="E27" s="186"/>
      <c r="F27" s="186"/>
      <c r="G27" s="186"/>
      <c r="H27" s="186"/>
      <c r="I27" s="187"/>
      <c r="J27" s="188"/>
      <c r="K27" s="81" t="s">
        <v>19</v>
      </c>
      <c r="L27" s="142">
        <v>40</v>
      </c>
      <c r="M27" s="189"/>
      <c r="N27" s="189"/>
      <c r="O27" s="189"/>
      <c r="P27" s="189"/>
      <c r="Q27" s="189"/>
    </row>
    <row r="28" spans="2:28" ht="18.75" customHeight="1">
      <c r="B28" s="197"/>
      <c r="C28" s="199"/>
      <c r="D28" s="197" t="s">
        <v>59</v>
      </c>
      <c r="E28" s="198"/>
      <c r="F28" s="198"/>
      <c r="G28" s="198"/>
      <c r="H28" s="198"/>
      <c r="I28" s="199"/>
      <c r="J28" s="203"/>
      <c r="K28" s="81" t="s">
        <v>18</v>
      </c>
      <c r="L28" s="125"/>
      <c r="M28" s="192" t="s">
        <v>24</v>
      </c>
      <c r="N28" s="192"/>
      <c r="O28" s="192"/>
      <c r="P28" s="192"/>
      <c r="Q28" s="192"/>
    </row>
    <row r="29" spans="2:28" ht="14.25" customHeight="1">
      <c r="B29" s="200"/>
      <c r="C29" s="202"/>
      <c r="D29" s="200"/>
      <c r="E29" s="201"/>
      <c r="F29" s="201"/>
      <c r="G29" s="201"/>
      <c r="H29" s="201"/>
      <c r="I29" s="202"/>
      <c r="J29" s="203"/>
      <c r="K29" s="81" t="s">
        <v>19</v>
      </c>
      <c r="L29" s="126"/>
      <c r="M29" s="192"/>
      <c r="N29" s="192"/>
      <c r="O29" s="192"/>
      <c r="P29" s="192"/>
      <c r="Q29" s="192"/>
    </row>
    <row r="30" spans="2:28" ht="15">
      <c r="B30" s="197"/>
      <c r="C30" s="199"/>
      <c r="D30" s="197" t="s">
        <v>59</v>
      </c>
      <c r="E30" s="198"/>
      <c r="F30" s="198"/>
      <c r="G30" s="198"/>
      <c r="H30" s="198"/>
      <c r="I30" s="199"/>
      <c r="J30" s="203"/>
      <c r="K30" s="81" t="s">
        <v>18</v>
      </c>
      <c r="L30" s="126"/>
      <c r="M30" s="189"/>
      <c r="N30" s="189"/>
      <c r="O30" s="189"/>
      <c r="P30" s="189"/>
      <c r="Q30" s="189"/>
    </row>
    <row r="31" spans="2:28" ht="15">
      <c r="B31" s="200"/>
      <c r="C31" s="202"/>
      <c r="D31" s="200"/>
      <c r="E31" s="201"/>
      <c r="F31" s="201"/>
      <c r="G31" s="201"/>
      <c r="H31" s="201"/>
      <c r="I31" s="202"/>
      <c r="J31" s="203"/>
      <c r="K31" s="81" t="s">
        <v>19</v>
      </c>
      <c r="L31" s="126"/>
      <c r="M31" s="189"/>
      <c r="N31" s="189"/>
      <c r="O31" s="189"/>
      <c r="P31" s="189"/>
      <c r="Q31" s="189"/>
    </row>
    <row r="32" spans="2:28" ht="15" customHeight="1">
      <c r="B32" s="182" t="s">
        <v>22</v>
      </c>
      <c r="C32" s="183"/>
      <c r="D32" s="183"/>
      <c r="E32" s="183"/>
      <c r="F32" s="183"/>
      <c r="G32" s="183"/>
      <c r="H32" s="183"/>
      <c r="I32" s="183"/>
      <c r="J32" s="183"/>
      <c r="K32" s="183"/>
      <c r="L32" s="184"/>
      <c r="M32" s="192" t="s">
        <v>60</v>
      </c>
      <c r="N32" s="192"/>
      <c r="O32" s="192"/>
      <c r="P32" s="192"/>
      <c r="Q32" s="192"/>
    </row>
    <row r="33" spans="2:53" ht="29.25" customHeight="1">
      <c r="B33" s="185"/>
      <c r="C33" s="186"/>
      <c r="D33" s="186"/>
      <c r="E33" s="186"/>
      <c r="F33" s="186"/>
      <c r="G33" s="186"/>
      <c r="H33" s="186"/>
      <c r="I33" s="186"/>
      <c r="J33" s="186"/>
      <c r="K33" s="186"/>
      <c r="L33" s="187"/>
      <c r="M33" s="192"/>
      <c r="N33" s="192"/>
      <c r="O33" s="192"/>
      <c r="P33" s="192"/>
      <c r="Q33" s="192"/>
    </row>
    <row r="34" spans="2:53">
      <c r="M34" s="127"/>
      <c r="N34" s="127"/>
    </row>
    <row r="35" spans="2:53">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row>
    <row r="36" spans="2:53">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row>
    <row r="37" spans="2:53">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2:53">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row>
    <row r="39" spans="2:53">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row>
    <row r="40" spans="2:53">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2:53">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2:53">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2:53">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2:53">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2:53">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2:53">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2:53">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2:53">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8:53">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8:53">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8:53">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8:53">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8:53">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8:53">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8:5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8:53">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8:5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8:53">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8:53">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8:53">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8:53">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8:53">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8:53">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8:53">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8:53">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8:53">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8:53">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sheetData>
  <mergeCells count="87">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 ref="D12:I12"/>
    <mergeCell ref="N12:P12"/>
    <mergeCell ref="T9:X9"/>
    <mergeCell ref="B10:C10"/>
    <mergeCell ref="D10:I10"/>
    <mergeCell ref="N10:P10"/>
    <mergeCell ref="B11:C11"/>
    <mergeCell ref="D11:I11"/>
    <mergeCell ref="N11:P11"/>
    <mergeCell ref="U11:W11"/>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M15:N16"/>
    <mergeCell ref="O15:Q15"/>
    <mergeCell ref="U15:V15"/>
    <mergeCell ref="O16:O17"/>
    <mergeCell ref="P16:P17"/>
    <mergeCell ref="Q16:Q17"/>
    <mergeCell ref="U16:V16"/>
    <mergeCell ref="U17:V17"/>
    <mergeCell ref="U18:V18"/>
    <mergeCell ref="B20:B21"/>
    <mergeCell ref="C20:C21"/>
    <mergeCell ref="E20:E21"/>
    <mergeCell ref="O20:O21"/>
    <mergeCell ref="P20:P21"/>
    <mergeCell ref="Q20:Q21"/>
    <mergeCell ref="B18:B19"/>
    <mergeCell ref="C18:C19"/>
    <mergeCell ref="E18:E19"/>
    <mergeCell ref="O18:O19"/>
    <mergeCell ref="P18:P19"/>
    <mergeCell ref="Q18:Q19"/>
    <mergeCell ref="E22:E23"/>
    <mergeCell ref="O22:O23"/>
    <mergeCell ref="P22:P23"/>
    <mergeCell ref="B25:C25"/>
    <mergeCell ref="D25:I25"/>
    <mergeCell ref="K25:L25"/>
    <mergeCell ref="M25:Q25"/>
    <mergeCell ref="Q22:Q23"/>
    <mergeCell ref="B22:B23"/>
    <mergeCell ref="C22:C23"/>
    <mergeCell ref="B26:C27"/>
    <mergeCell ref="D26:I27"/>
    <mergeCell ref="J26:J27"/>
    <mergeCell ref="M26:Q27"/>
    <mergeCell ref="B32:L33"/>
    <mergeCell ref="M32:Q33"/>
    <mergeCell ref="B28:C29"/>
    <mergeCell ref="D28:I29"/>
    <mergeCell ref="J28:J29"/>
    <mergeCell ref="M28:Q29"/>
    <mergeCell ref="B30:C31"/>
    <mergeCell ref="D30:I31"/>
    <mergeCell ref="J30:J31"/>
    <mergeCell ref="M30:Q31"/>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47"/>
  <sheetViews>
    <sheetView zoomScale="70" zoomScaleNormal="70" workbookViewId="0">
      <selection activeCell="H47" sqref="H47:H51"/>
    </sheetView>
  </sheetViews>
  <sheetFormatPr baseColWidth="10" defaultColWidth="12.5703125" defaultRowHeight="14.25"/>
  <cols>
    <col min="1" max="1" width="6.7109375" style="21" customWidth="1"/>
    <col min="2" max="2" width="45.42578125" style="21" customWidth="1"/>
    <col min="3" max="3" width="86.85546875" style="21" customWidth="1"/>
    <col min="4" max="4" width="16.85546875" style="21" customWidth="1"/>
    <col min="5" max="5" width="13.85546875" style="21" customWidth="1"/>
    <col min="6" max="6" width="20.5703125" style="21" customWidth="1"/>
    <col min="7" max="7" width="20.28515625" style="21" customWidth="1"/>
    <col min="8" max="8" width="32.5703125" style="143" customWidth="1"/>
    <col min="9" max="9" width="22.42578125" style="21" customWidth="1"/>
    <col min="10" max="10" width="20.85546875" style="21" customWidth="1"/>
    <col min="11" max="11" width="18.42578125" style="21" bestFit="1" customWidth="1"/>
    <col min="12" max="12" width="15.85546875" style="21" customWidth="1"/>
    <col min="13" max="13" width="14.85546875" style="119" customWidth="1"/>
    <col min="14" max="14" width="21.140625" style="119" customWidth="1"/>
    <col min="15" max="17" width="16.85546875" style="21" customWidth="1"/>
    <col min="18" max="18" width="16.42578125" style="21" customWidth="1"/>
    <col min="19" max="19" width="12.5703125" style="21"/>
    <col min="20" max="20" width="14.42578125" style="21" customWidth="1"/>
    <col min="21" max="21" width="26.85546875" style="21" customWidth="1"/>
    <col min="22" max="22" width="30.7109375" style="21" customWidth="1"/>
    <col min="23" max="23" width="12.5703125" style="21"/>
    <col min="24" max="24" width="28.28515625" style="21" customWidth="1"/>
    <col min="25" max="25" width="22.5703125" style="21" customWidth="1"/>
    <col min="26" max="27" width="12.5703125" style="21"/>
    <col min="28" max="28" width="16.85546875" style="21" customWidth="1"/>
    <col min="29" max="29" width="12.5703125" style="21"/>
    <col min="30" max="30" width="30.140625" style="21" customWidth="1"/>
    <col min="31" max="31" width="15.42578125" style="21" customWidth="1"/>
    <col min="32" max="32" width="15.85546875" style="21" customWidth="1"/>
    <col min="33" max="33" width="24.42578125" style="21" customWidth="1"/>
    <col min="34" max="34" width="17.140625" style="21" customWidth="1"/>
    <col min="35" max="16384" width="12.5703125" style="21"/>
  </cols>
  <sheetData>
    <row r="1" spans="2:28" ht="22.5" customHeight="1"/>
    <row r="2" spans="2:28" ht="37.5" customHeight="1">
      <c r="B2" s="212"/>
      <c r="C2" s="212"/>
      <c r="D2" s="203" t="s">
        <v>155</v>
      </c>
      <c r="E2" s="203"/>
      <c r="F2" s="203"/>
      <c r="G2" s="203"/>
      <c r="H2" s="203"/>
      <c r="I2" s="203"/>
      <c r="J2" s="203"/>
      <c r="K2" s="203"/>
      <c r="L2" s="363" t="s">
        <v>126</v>
      </c>
      <c r="M2" s="363"/>
      <c r="N2" s="363"/>
      <c r="O2" s="363"/>
      <c r="P2" s="212"/>
      <c r="Q2" s="212"/>
      <c r="R2" s="90"/>
    </row>
    <row r="3" spans="2:28" ht="37.5" customHeight="1">
      <c r="B3" s="212"/>
      <c r="C3" s="212"/>
      <c r="D3" s="203"/>
      <c r="E3" s="203"/>
      <c r="F3" s="203"/>
      <c r="G3" s="203"/>
      <c r="H3" s="203"/>
      <c r="I3" s="203"/>
      <c r="J3" s="203"/>
      <c r="K3" s="203"/>
      <c r="L3" s="363" t="s">
        <v>127</v>
      </c>
      <c r="M3" s="363"/>
      <c r="N3" s="363"/>
      <c r="O3" s="363"/>
      <c r="P3" s="212"/>
      <c r="Q3" s="212"/>
      <c r="R3" s="90"/>
    </row>
    <row r="4" spans="2:28" ht="33.75" customHeight="1">
      <c r="B4" s="212"/>
      <c r="C4" s="212"/>
      <c r="D4" s="203" t="s">
        <v>156</v>
      </c>
      <c r="E4" s="203"/>
      <c r="F4" s="203"/>
      <c r="G4" s="203"/>
      <c r="H4" s="203"/>
      <c r="I4" s="203"/>
      <c r="J4" s="203"/>
      <c r="K4" s="203"/>
      <c r="L4" s="363" t="s">
        <v>129</v>
      </c>
      <c r="M4" s="363"/>
      <c r="N4" s="363"/>
      <c r="O4" s="363"/>
      <c r="P4" s="212"/>
      <c r="Q4" s="212"/>
      <c r="R4" s="90"/>
    </row>
    <row r="5" spans="2:28" ht="38.25" customHeight="1">
      <c r="B5" s="212"/>
      <c r="C5" s="212"/>
      <c r="D5" s="203"/>
      <c r="E5" s="203"/>
      <c r="F5" s="203"/>
      <c r="G5" s="203"/>
      <c r="H5" s="203"/>
      <c r="I5" s="203"/>
      <c r="J5" s="203"/>
      <c r="K5" s="203"/>
      <c r="L5" s="363" t="s">
        <v>130</v>
      </c>
      <c r="M5" s="363"/>
      <c r="N5" s="363"/>
      <c r="O5" s="363"/>
      <c r="P5" s="212"/>
      <c r="Q5" s="212"/>
      <c r="R5" s="90"/>
    </row>
    <row r="6" spans="2:28" ht="23.25" customHeight="1">
      <c r="C6" s="259"/>
      <c r="D6" s="259"/>
      <c r="E6" s="259"/>
      <c r="F6" s="259"/>
      <c r="G6" s="259"/>
      <c r="H6" s="259"/>
      <c r="I6" s="259"/>
      <c r="J6" s="259"/>
      <c r="K6" s="259"/>
      <c r="L6" s="259"/>
      <c r="M6" s="259"/>
      <c r="N6" s="259"/>
      <c r="O6" s="259"/>
      <c r="P6" s="259"/>
      <c r="Q6" s="259"/>
      <c r="R6" s="90"/>
    </row>
    <row r="7" spans="2:28" ht="31.5" customHeight="1">
      <c r="B7" s="25" t="s">
        <v>33</v>
      </c>
      <c r="C7" s="25" t="s">
        <v>26</v>
      </c>
      <c r="D7" s="360" t="s">
        <v>35</v>
      </c>
      <c r="E7" s="360"/>
      <c r="F7" s="360"/>
      <c r="G7" s="360"/>
      <c r="H7" s="360"/>
      <c r="I7" s="360"/>
      <c r="J7" s="360"/>
      <c r="K7" s="360"/>
      <c r="L7" s="360"/>
      <c r="M7" s="360"/>
      <c r="N7" s="360"/>
      <c r="O7" s="360"/>
      <c r="P7" s="360"/>
      <c r="Q7" s="360"/>
      <c r="R7" s="90"/>
    </row>
    <row r="8" spans="2:28" ht="36" customHeight="1">
      <c r="B8" s="25" t="s">
        <v>36</v>
      </c>
      <c r="C8" s="25" t="s">
        <v>76</v>
      </c>
      <c r="D8" s="263" t="s">
        <v>124</v>
      </c>
      <c r="E8" s="263"/>
      <c r="F8" s="263"/>
      <c r="G8" s="263"/>
      <c r="H8" s="263"/>
      <c r="I8" s="263"/>
      <c r="J8" s="263"/>
      <c r="K8" s="263"/>
      <c r="L8" s="263"/>
      <c r="M8" s="263"/>
      <c r="N8" s="263"/>
      <c r="O8" s="263"/>
      <c r="P8" s="263"/>
      <c r="Q8" s="263"/>
    </row>
    <row r="9" spans="2:28" ht="36" customHeight="1">
      <c r="B9" s="246" t="s">
        <v>39</v>
      </c>
      <c r="C9" s="246"/>
      <c r="D9" s="203" t="s">
        <v>77</v>
      </c>
      <c r="E9" s="203"/>
      <c r="F9" s="203"/>
      <c r="G9" s="203"/>
      <c r="H9" s="203"/>
      <c r="I9" s="203"/>
      <c r="J9" s="330" t="s">
        <v>78</v>
      </c>
      <c r="K9" s="330"/>
      <c r="L9" s="330"/>
      <c r="M9" s="361" t="s">
        <v>0</v>
      </c>
      <c r="N9" s="361"/>
      <c r="O9" s="361"/>
      <c r="P9" s="361"/>
      <c r="Q9" s="361"/>
      <c r="R9" s="91"/>
      <c r="T9" s="329"/>
      <c r="U9" s="329"/>
      <c r="V9" s="329"/>
      <c r="W9" s="329"/>
      <c r="X9" s="329"/>
    </row>
    <row r="10" spans="2:28" ht="36" customHeight="1">
      <c r="B10" s="246" t="s">
        <v>41</v>
      </c>
      <c r="C10" s="246"/>
      <c r="D10" s="203" t="s">
        <v>71</v>
      </c>
      <c r="E10" s="203"/>
      <c r="F10" s="203"/>
      <c r="G10" s="203"/>
      <c r="H10" s="203"/>
      <c r="I10" s="203"/>
      <c r="J10" s="330"/>
      <c r="K10" s="330"/>
      <c r="L10" s="330"/>
      <c r="M10" s="27" t="s">
        <v>1</v>
      </c>
      <c r="N10" s="250" t="s">
        <v>2</v>
      </c>
      <c r="O10" s="250"/>
      <c r="P10" s="250"/>
      <c r="Q10" s="27" t="s">
        <v>3</v>
      </c>
      <c r="R10" s="91"/>
      <c r="T10" s="92"/>
      <c r="U10" s="92"/>
      <c r="V10" s="92"/>
      <c r="W10" s="92"/>
      <c r="X10" s="92"/>
    </row>
    <row r="11" spans="2:28" ht="31.5" customHeight="1">
      <c r="B11" s="251" t="s">
        <v>23</v>
      </c>
      <c r="C11" s="251"/>
      <c r="D11" s="188" t="s">
        <v>79</v>
      </c>
      <c r="E11" s="188"/>
      <c r="F11" s="188"/>
      <c r="G11" s="188"/>
      <c r="H11" s="188"/>
      <c r="I11" s="188"/>
      <c r="J11" s="330"/>
      <c r="K11" s="330"/>
      <c r="L11" s="330"/>
      <c r="M11" s="145"/>
      <c r="N11" s="359"/>
      <c r="O11" s="359"/>
      <c r="P11" s="359"/>
      <c r="Q11" s="30"/>
      <c r="R11" s="91"/>
      <c r="T11" s="93"/>
      <c r="U11" s="326"/>
      <c r="V11" s="326"/>
      <c r="W11" s="326"/>
      <c r="X11" s="93"/>
      <c r="Z11" s="32"/>
      <c r="AA11" s="32"/>
    </row>
    <row r="12" spans="2:28" ht="74.25" customHeight="1">
      <c r="B12" s="251" t="s">
        <v>80</v>
      </c>
      <c r="C12" s="251"/>
      <c r="D12" s="188" t="s">
        <v>81</v>
      </c>
      <c r="E12" s="188"/>
      <c r="F12" s="188"/>
      <c r="G12" s="188"/>
      <c r="H12" s="188"/>
      <c r="I12" s="188"/>
      <c r="J12" s="330"/>
      <c r="K12" s="330"/>
      <c r="L12" s="330"/>
      <c r="M12" s="17"/>
      <c r="N12" s="362"/>
      <c r="O12" s="362"/>
      <c r="P12" s="362"/>
      <c r="Q12" s="146"/>
      <c r="R12" s="91"/>
      <c r="T12" s="94"/>
      <c r="U12" s="318"/>
      <c r="V12" s="318"/>
      <c r="W12" s="318"/>
      <c r="X12" s="95"/>
      <c r="Z12" s="36"/>
      <c r="AA12" s="147"/>
      <c r="AB12" s="148"/>
    </row>
    <row r="13" spans="2:28" ht="74.25" customHeight="1">
      <c r="B13" s="246" t="s">
        <v>63</v>
      </c>
      <c r="C13" s="246"/>
      <c r="D13" s="355" t="s">
        <v>82</v>
      </c>
      <c r="E13" s="355"/>
      <c r="F13" s="355"/>
      <c r="G13" s="355"/>
      <c r="H13" s="355"/>
      <c r="I13" s="355"/>
      <c r="J13" s="330"/>
      <c r="K13" s="330"/>
      <c r="L13" s="330"/>
      <c r="M13" s="149"/>
      <c r="N13" s="356"/>
      <c r="O13" s="356"/>
      <c r="P13" s="356"/>
      <c r="Q13" s="150"/>
      <c r="R13" s="91"/>
      <c r="T13" s="94"/>
      <c r="U13" s="318"/>
      <c r="V13" s="318"/>
      <c r="W13" s="318"/>
      <c r="X13" s="95"/>
      <c r="Z13" s="36"/>
      <c r="AA13" s="147"/>
      <c r="AB13" s="148"/>
    </row>
    <row r="14" spans="2:28" ht="28.5" customHeight="1">
      <c r="B14" s="348" t="s">
        <v>83</v>
      </c>
      <c r="C14" s="348"/>
      <c r="D14" s="348"/>
      <c r="E14" s="348"/>
      <c r="F14" s="348"/>
      <c r="G14" s="348"/>
      <c r="H14" s="348"/>
      <c r="I14" s="348"/>
      <c r="J14" s="330"/>
      <c r="K14" s="330"/>
      <c r="L14" s="330"/>
      <c r="M14" s="151"/>
      <c r="N14" s="356"/>
      <c r="O14" s="356"/>
      <c r="P14" s="356"/>
      <c r="Q14" s="152"/>
      <c r="R14" s="91"/>
      <c r="T14" s="96"/>
      <c r="U14" s="318"/>
      <c r="V14" s="318"/>
      <c r="W14" s="97"/>
      <c r="X14" s="95"/>
      <c r="Y14" s="55"/>
      <c r="Z14" s="36"/>
      <c r="AA14" s="147"/>
      <c r="AB14" s="148"/>
    </row>
    <row r="15" spans="2:28" ht="28.5" customHeight="1">
      <c r="B15" s="188" t="s">
        <v>21</v>
      </c>
      <c r="C15" s="203" t="s">
        <v>30</v>
      </c>
      <c r="D15" s="188" t="s">
        <v>157</v>
      </c>
      <c r="E15" s="188" t="s">
        <v>6</v>
      </c>
      <c r="F15" s="188" t="s">
        <v>32</v>
      </c>
      <c r="G15" s="188" t="s">
        <v>158</v>
      </c>
      <c r="H15" s="357" t="s">
        <v>47</v>
      </c>
      <c r="I15" s="188" t="s">
        <v>48</v>
      </c>
      <c r="J15" s="188"/>
      <c r="K15" s="188"/>
      <c r="L15" s="188"/>
      <c r="M15" s="188" t="s">
        <v>7</v>
      </c>
      <c r="N15" s="188"/>
      <c r="O15" s="325" t="s">
        <v>8</v>
      </c>
      <c r="P15" s="325"/>
      <c r="Q15" s="325"/>
      <c r="T15" s="98"/>
      <c r="U15" s="309"/>
      <c r="V15" s="309"/>
      <c r="X15" s="95"/>
      <c r="Z15" s="36"/>
      <c r="AA15" s="147"/>
      <c r="AB15" s="148"/>
    </row>
    <row r="16" spans="2:28" ht="33.75" customHeight="1">
      <c r="B16" s="188"/>
      <c r="C16" s="203"/>
      <c r="D16" s="188"/>
      <c r="E16" s="188"/>
      <c r="F16" s="188"/>
      <c r="G16" s="188"/>
      <c r="H16" s="357"/>
      <c r="I16" s="188"/>
      <c r="J16" s="188"/>
      <c r="K16" s="188"/>
      <c r="L16" s="188"/>
      <c r="M16" s="188"/>
      <c r="N16" s="188"/>
      <c r="O16" s="188" t="s">
        <v>9</v>
      </c>
      <c r="P16" s="188" t="s">
        <v>10</v>
      </c>
      <c r="Q16" s="203" t="s">
        <v>11</v>
      </c>
      <c r="T16" s="55"/>
      <c r="U16" s="309"/>
      <c r="V16" s="309"/>
      <c r="X16" s="153">
        <f>0.00555556/3</f>
        <v>1.8518533333333335E-3</v>
      </c>
      <c r="Z16" s="36"/>
      <c r="AA16" s="147"/>
      <c r="AB16" s="148"/>
    </row>
    <row r="17" spans="2:28" ht="39.75" customHeight="1">
      <c r="B17" s="188"/>
      <c r="C17" s="203"/>
      <c r="D17" s="188"/>
      <c r="E17" s="188"/>
      <c r="F17" s="188"/>
      <c r="G17" s="188"/>
      <c r="H17" s="357"/>
      <c r="I17" s="154" t="s">
        <v>12</v>
      </c>
      <c r="J17" s="154" t="s">
        <v>13</v>
      </c>
      <c r="K17" s="154" t="s">
        <v>14</v>
      </c>
      <c r="L17" s="155" t="s">
        <v>15</v>
      </c>
      <c r="M17" s="56" t="s">
        <v>16</v>
      </c>
      <c r="N17" s="101" t="s">
        <v>17</v>
      </c>
      <c r="O17" s="188"/>
      <c r="P17" s="188"/>
      <c r="Q17" s="203"/>
      <c r="T17" s="55"/>
      <c r="U17" s="358"/>
      <c r="V17" s="358"/>
      <c r="X17" s="147"/>
      <c r="Z17" s="36"/>
      <c r="AA17" s="147"/>
      <c r="AB17" s="148"/>
    </row>
    <row r="18" spans="2:28" ht="66.75" customHeight="1">
      <c r="B18" s="188" t="s">
        <v>159</v>
      </c>
      <c r="C18" s="354" t="s">
        <v>84</v>
      </c>
      <c r="D18" s="56" t="s">
        <v>49</v>
      </c>
      <c r="E18" s="291" t="s">
        <v>85</v>
      </c>
      <c r="F18" s="156">
        <v>5.5555500000000002E-3</v>
      </c>
      <c r="G18" s="56" t="s">
        <v>49</v>
      </c>
      <c r="H18" s="157"/>
      <c r="I18" s="109">
        <v>0</v>
      </c>
      <c r="J18" s="110">
        <v>0</v>
      </c>
      <c r="K18" s="111">
        <v>0</v>
      </c>
      <c r="L18" s="110">
        <v>0</v>
      </c>
      <c r="M18" s="106">
        <v>45292</v>
      </c>
      <c r="N18" s="106">
        <v>45657</v>
      </c>
      <c r="O18" s="332">
        <f>+F19/F18</f>
        <v>0.66666666666666663</v>
      </c>
      <c r="P18" s="332">
        <v>0</v>
      </c>
      <c r="Q18" s="353">
        <v>0</v>
      </c>
      <c r="T18" s="55"/>
      <c r="U18" s="309"/>
      <c r="V18" s="309"/>
      <c r="X18" s="95"/>
      <c r="Z18" s="36"/>
      <c r="AA18" s="147"/>
      <c r="AB18" s="148"/>
    </row>
    <row r="19" spans="2:28" ht="57.75" customHeight="1">
      <c r="B19" s="188"/>
      <c r="C19" s="354"/>
      <c r="D19" s="56" t="s">
        <v>19</v>
      </c>
      <c r="E19" s="291"/>
      <c r="F19" s="156">
        <f>0.00185185*2</f>
        <v>3.7036999999999999E-3</v>
      </c>
      <c r="G19" s="56" t="s">
        <v>51</v>
      </c>
      <c r="H19" s="157"/>
      <c r="I19" s="109">
        <v>0</v>
      </c>
      <c r="J19" s="110">
        <v>0</v>
      </c>
      <c r="K19" s="111">
        <v>0</v>
      </c>
      <c r="L19" s="110">
        <v>0</v>
      </c>
      <c r="M19" s="106">
        <v>45292</v>
      </c>
      <c r="N19" s="106">
        <v>45657</v>
      </c>
      <c r="O19" s="332"/>
      <c r="P19" s="332"/>
      <c r="Q19" s="353"/>
      <c r="T19" s="55"/>
      <c r="U19" s="158"/>
      <c r="V19" s="107"/>
      <c r="X19" s="159">
        <v>1.8518499999999999E-3</v>
      </c>
      <c r="Z19" s="36"/>
      <c r="AA19" s="147"/>
      <c r="AB19" s="148"/>
    </row>
    <row r="20" spans="2:28" ht="38.25" customHeight="1">
      <c r="B20" s="188"/>
      <c r="C20" s="354" t="s">
        <v>86</v>
      </c>
      <c r="D20" s="56" t="s">
        <v>18</v>
      </c>
      <c r="E20" s="177" t="s">
        <v>85</v>
      </c>
      <c r="F20" s="160">
        <v>5.5555500000000002E-3</v>
      </c>
      <c r="G20" s="56" t="s">
        <v>18</v>
      </c>
      <c r="H20" s="157"/>
      <c r="I20" s="109">
        <v>0</v>
      </c>
      <c r="J20" s="110">
        <v>0</v>
      </c>
      <c r="K20" s="111">
        <v>0</v>
      </c>
      <c r="L20" s="110">
        <v>0</v>
      </c>
      <c r="M20" s="106">
        <v>45292</v>
      </c>
      <c r="N20" s="106">
        <v>45657</v>
      </c>
      <c r="O20" s="332">
        <f>+F21/F20</f>
        <v>0.33333333333333331</v>
      </c>
      <c r="P20" s="332">
        <v>0</v>
      </c>
      <c r="Q20" s="353">
        <v>0</v>
      </c>
      <c r="X20" s="161">
        <v>1.8518499999999999E-3</v>
      </c>
      <c r="Z20" s="36"/>
      <c r="AA20" s="147"/>
      <c r="AB20" s="148"/>
    </row>
    <row r="21" spans="2:28" ht="27" customHeight="1" thickBot="1">
      <c r="B21" s="188"/>
      <c r="C21" s="354"/>
      <c r="D21" s="56" t="s">
        <v>19</v>
      </c>
      <c r="E21" s="177"/>
      <c r="F21" s="156">
        <v>1.8518499999999999E-3</v>
      </c>
      <c r="G21" s="56" t="s">
        <v>51</v>
      </c>
      <c r="H21" s="157"/>
      <c r="I21" s="114">
        <v>0</v>
      </c>
      <c r="J21" s="110">
        <v>0</v>
      </c>
      <c r="K21" s="111">
        <v>0</v>
      </c>
      <c r="L21" s="110">
        <v>0</v>
      </c>
      <c r="M21" s="106">
        <v>45292</v>
      </c>
      <c r="N21" s="106">
        <v>45657</v>
      </c>
      <c r="O21" s="332"/>
      <c r="P21" s="332"/>
      <c r="Q21" s="353"/>
      <c r="X21" s="159">
        <v>1.8518499999999999E-3</v>
      </c>
      <c r="Z21" s="36"/>
      <c r="AA21" s="147"/>
      <c r="AB21" s="148"/>
    </row>
    <row r="22" spans="2:28" ht="40.5" customHeight="1" thickBot="1">
      <c r="B22" s="188"/>
      <c r="C22" s="253" t="s">
        <v>87</v>
      </c>
      <c r="D22" s="56" t="s">
        <v>18</v>
      </c>
      <c r="E22" s="177" t="s">
        <v>85</v>
      </c>
      <c r="F22" s="160">
        <v>5.5555500000000002E-3</v>
      </c>
      <c r="G22" s="56" t="s">
        <v>18</v>
      </c>
      <c r="H22" s="157"/>
      <c r="I22" s="109">
        <v>0</v>
      </c>
      <c r="J22" s="110">
        <v>0</v>
      </c>
      <c r="K22" s="111">
        <v>0</v>
      </c>
      <c r="L22" s="110">
        <v>0</v>
      </c>
      <c r="M22" s="106">
        <v>45292</v>
      </c>
      <c r="N22" s="106">
        <v>45657</v>
      </c>
      <c r="O22" s="332">
        <f>+F23/F22</f>
        <v>0.99999999999999989</v>
      </c>
      <c r="P22" s="332">
        <v>0</v>
      </c>
      <c r="Q22" s="353">
        <v>0</v>
      </c>
      <c r="X22" s="162">
        <f>SUM(X19:X21)</f>
        <v>5.5555499999999994E-3</v>
      </c>
    </row>
    <row r="23" spans="2:28" ht="30" customHeight="1">
      <c r="B23" s="188"/>
      <c r="C23" s="253"/>
      <c r="D23" s="56" t="s">
        <v>19</v>
      </c>
      <c r="E23" s="177"/>
      <c r="F23" s="156">
        <f>0.00185185*3</f>
        <v>5.5555499999999994E-3</v>
      </c>
      <c r="G23" s="56" t="s">
        <v>51</v>
      </c>
      <c r="H23" s="157"/>
      <c r="I23" s="114">
        <v>0</v>
      </c>
      <c r="J23" s="110">
        <v>0</v>
      </c>
      <c r="K23" s="111">
        <v>0</v>
      </c>
      <c r="L23" s="110">
        <v>0</v>
      </c>
      <c r="M23" s="106">
        <v>45292</v>
      </c>
      <c r="N23" s="106">
        <v>45657</v>
      </c>
      <c r="O23" s="332"/>
      <c r="P23" s="332"/>
      <c r="Q23" s="353"/>
      <c r="X23" s="163"/>
      <c r="AB23" s="148"/>
    </row>
    <row r="24" spans="2:28" ht="25.5" customHeight="1">
      <c r="B24" s="188"/>
      <c r="C24" s="253" t="s">
        <v>88</v>
      </c>
      <c r="D24" s="56" t="s">
        <v>18</v>
      </c>
      <c r="E24" s="177" t="s">
        <v>85</v>
      </c>
      <c r="F24" s="160">
        <v>5.5555500000000002E-3</v>
      </c>
      <c r="G24" s="56" t="s">
        <v>18</v>
      </c>
      <c r="H24" s="157"/>
      <c r="I24" s="109">
        <v>0</v>
      </c>
      <c r="J24" s="110">
        <v>0</v>
      </c>
      <c r="K24" s="111">
        <v>0</v>
      </c>
      <c r="L24" s="110">
        <v>0</v>
      </c>
      <c r="M24" s="106">
        <v>45292</v>
      </c>
      <c r="N24" s="106">
        <v>45657</v>
      </c>
      <c r="O24" s="332">
        <f>+F25/F24</f>
        <v>1</v>
      </c>
      <c r="P24" s="332">
        <v>0</v>
      </c>
      <c r="Q24" s="353">
        <v>0</v>
      </c>
      <c r="X24" s="21">
        <v>0</v>
      </c>
    </row>
    <row r="25" spans="2:28" ht="34.5" customHeight="1">
      <c r="B25" s="188"/>
      <c r="C25" s="253"/>
      <c r="D25" s="56" t="s">
        <v>19</v>
      </c>
      <c r="E25" s="177"/>
      <c r="F25" s="156">
        <v>5.5555500000000002E-3</v>
      </c>
      <c r="G25" s="56" t="s">
        <v>51</v>
      </c>
      <c r="H25" s="157"/>
      <c r="I25" s="110">
        <v>0</v>
      </c>
      <c r="J25" s="110">
        <v>0</v>
      </c>
      <c r="K25" s="111">
        <v>0</v>
      </c>
      <c r="L25" s="110">
        <v>0</v>
      </c>
      <c r="M25" s="106">
        <v>45292</v>
      </c>
      <c r="N25" s="106">
        <v>45657</v>
      </c>
      <c r="O25" s="332"/>
      <c r="P25" s="332"/>
      <c r="Q25" s="353"/>
    </row>
    <row r="26" spans="2:28" ht="27" customHeight="1">
      <c r="B26" s="188"/>
      <c r="C26" s="177" t="s">
        <v>89</v>
      </c>
      <c r="D26" s="56" t="s">
        <v>18</v>
      </c>
      <c r="E26" s="177" t="s">
        <v>85</v>
      </c>
      <c r="F26" s="156">
        <v>5.5555500000000002E-3</v>
      </c>
      <c r="G26" s="56" t="s">
        <v>18</v>
      </c>
      <c r="H26" s="157"/>
      <c r="I26" s="110">
        <v>0</v>
      </c>
      <c r="J26" s="110">
        <v>0</v>
      </c>
      <c r="K26" s="111">
        <v>0</v>
      </c>
      <c r="L26" s="110">
        <v>0</v>
      </c>
      <c r="M26" s="106">
        <v>45292</v>
      </c>
      <c r="N26" s="106">
        <v>45657</v>
      </c>
      <c r="O26" s="332">
        <f>+F27/F26</f>
        <v>0.33333333333333331</v>
      </c>
      <c r="P26" s="332">
        <v>0</v>
      </c>
      <c r="Q26" s="353">
        <v>0</v>
      </c>
    </row>
    <row r="27" spans="2:28" ht="42" customHeight="1">
      <c r="B27" s="188"/>
      <c r="C27" s="177"/>
      <c r="D27" s="56" t="s">
        <v>19</v>
      </c>
      <c r="E27" s="177"/>
      <c r="F27" s="164">
        <v>1.8518499999999999E-3</v>
      </c>
      <c r="G27" s="56" t="s">
        <v>51</v>
      </c>
      <c r="H27" s="157"/>
      <c r="I27" s="110">
        <v>0</v>
      </c>
      <c r="J27" s="110">
        <v>0</v>
      </c>
      <c r="K27" s="111">
        <v>0</v>
      </c>
      <c r="L27" s="110">
        <v>0</v>
      </c>
      <c r="M27" s="106">
        <v>45292</v>
      </c>
      <c r="N27" s="106">
        <v>45657</v>
      </c>
      <c r="O27" s="332"/>
      <c r="P27" s="332"/>
      <c r="Q27" s="353"/>
    </row>
    <row r="28" spans="2:28" ht="64.5" customHeight="1">
      <c r="B28" s="188"/>
      <c r="C28" s="177" t="s">
        <v>90</v>
      </c>
      <c r="D28" s="56" t="s">
        <v>18</v>
      </c>
      <c r="E28" s="177" t="s">
        <v>85</v>
      </c>
      <c r="F28" s="156">
        <v>5.5555500000000002E-3</v>
      </c>
      <c r="G28" s="56" t="s">
        <v>18</v>
      </c>
      <c r="H28" s="157"/>
      <c r="I28" s="110">
        <v>0</v>
      </c>
      <c r="J28" s="110">
        <v>0</v>
      </c>
      <c r="K28" s="111">
        <v>0</v>
      </c>
      <c r="L28" s="110">
        <v>0</v>
      </c>
      <c r="M28" s="106">
        <v>45292</v>
      </c>
      <c r="N28" s="106">
        <v>45657</v>
      </c>
      <c r="O28" s="332">
        <f>+F29/F28</f>
        <v>0.66666666666666663</v>
      </c>
      <c r="P28" s="332">
        <v>0</v>
      </c>
      <c r="Q28" s="353">
        <v>0</v>
      </c>
      <c r="U28" s="165"/>
    </row>
    <row r="29" spans="2:28" ht="39" customHeight="1">
      <c r="B29" s="188"/>
      <c r="C29" s="177"/>
      <c r="D29" s="56" t="s">
        <v>19</v>
      </c>
      <c r="E29" s="177"/>
      <c r="F29" s="102">
        <f>0.00185185*2</f>
        <v>3.7036999999999999E-3</v>
      </c>
      <c r="G29" s="56" t="s">
        <v>51</v>
      </c>
      <c r="H29" s="157"/>
      <c r="I29" s="110">
        <v>0</v>
      </c>
      <c r="J29" s="110">
        <v>0</v>
      </c>
      <c r="K29" s="111">
        <v>0</v>
      </c>
      <c r="L29" s="110">
        <v>0</v>
      </c>
      <c r="M29" s="106">
        <v>45292</v>
      </c>
      <c r="N29" s="106">
        <v>45657</v>
      </c>
      <c r="O29" s="332"/>
      <c r="P29" s="332"/>
      <c r="Q29" s="353"/>
    </row>
    <row r="30" spans="2:28" ht="31.5" customHeight="1">
      <c r="B30" s="188"/>
      <c r="C30" s="177" t="s">
        <v>91</v>
      </c>
      <c r="D30" s="56" t="s">
        <v>18</v>
      </c>
      <c r="E30" s="292" t="s">
        <v>85</v>
      </c>
      <c r="F30" s="160">
        <v>5.5555500000000002E-3</v>
      </c>
      <c r="G30" s="56" t="s">
        <v>18</v>
      </c>
      <c r="H30" s="157"/>
      <c r="I30" s="110">
        <v>0</v>
      </c>
      <c r="J30" s="110">
        <v>0</v>
      </c>
      <c r="K30" s="111">
        <v>0</v>
      </c>
      <c r="L30" s="110">
        <v>0</v>
      </c>
      <c r="M30" s="106">
        <v>45292</v>
      </c>
      <c r="N30" s="106">
        <v>45657</v>
      </c>
      <c r="O30" s="332">
        <f>+F31/F30</f>
        <v>0.66666666666666663</v>
      </c>
      <c r="P30" s="332">
        <v>0</v>
      </c>
      <c r="Q30" s="353">
        <v>0</v>
      </c>
      <c r="U30" s="166"/>
      <c r="V30" s="166"/>
      <c r="W30" s="166"/>
      <c r="X30" s="166"/>
      <c r="Y30" s="166"/>
    </row>
    <row r="31" spans="2:28" ht="28.5" customHeight="1">
      <c r="B31" s="188"/>
      <c r="C31" s="177"/>
      <c r="D31" s="56" t="s">
        <v>19</v>
      </c>
      <c r="E31" s="292"/>
      <c r="F31" s="102">
        <f>0.00185185*2</f>
        <v>3.7036999999999999E-3</v>
      </c>
      <c r="G31" s="56" t="s">
        <v>51</v>
      </c>
      <c r="H31" s="157"/>
      <c r="I31" s="110">
        <v>0</v>
      </c>
      <c r="J31" s="110">
        <v>0</v>
      </c>
      <c r="K31" s="111">
        <v>0</v>
      </c>
      <c r="L31" s="110">
        <v>0</v>
      </c>
      <c r="M31" s="106">
        <v>45292</v>
      </c>
      <c r="N31" s="106">
        <v>45657</v>
      </c>
      <c r="O31" s="332"/>
      <c r="P31" s="332"/>
      <c r="Q31" s="353"/>
      <c r="U31" s="32"/>
      <c r="V31" s="32"/>
      <c r="W31" s="32"/>
      <c r="X31" s="32"/>
      <c r="Y31" s="32"/>
    </row>
    <row r="32" spans="2:28" ht="28.5" customHeight="1">
      <c r="B32" s="188"/>
      <c r="C32" s="292" t="s">
        <v>92</v>
      </c>
      <c r="D32" s="56" t="s">
        <v>18</v>
      </c>
      <c r="E32" s="292" t="s">
        <v>85</v>
      </c>
      <c r="F32" s="160">
        <v>5.5555500000000002E-3</v>
      </c>
      <c r="G32" s="56" t="s">
        <v>18</v>
      </c>
      <c r="H32" s="157">
        <v>20678323485</v>
      </c>
      <c r="I32" s="110">
        <v>0</v>
      </c>
      <c r="J32" s="110">
        <v>0</v>
      </c>
      <c r="K32" s="111">
        <v>0</v>
      </c>
      <c r="L32" s="110">
        <v>0</v>
      </c>
      <c r="M32" s="106">
        <v>45292</v>
      </c>
      <c r="N32" s="106">
        <v>45657</v>
      </c>
      <c r="O32" s="332">
        <f>F33/F32</f>
        <v>1</v>
      </c>
      <c r="P32" s="346">
        <f>H33/H32</f>
        <v>1</v>
      </c>
      <c r="Q32" s="349">
        <f>+(O32*O32)/P32</f>
        <v>1</v>
      </c>
      <c r="U32" s="90"/>
    </row>
    <row r="33" spans="2:21" ht="28.5" customHeight="1">
      <c r="B33" s="188"/>
      <c r="C33" s="292"/>
      <c r="D33" s="56" t="s">
        <v>19</v>
      </c>
      <c r="E33" s="292"/>
      <c r="F33" s="102">
        <v>5.5555500000000002E-3</v>
      </c>
      <c r="G33" s="56" t="s">
        <v>51</v>
      </c>
      <c r="H33" s="157">
        <v>20678323485</v>
      </c>
      <c r="I33" s="110">
        <v>0</v>
      </c>
      <c r="J33" s="110">
        <v>0</v>
      </c>
      <c r="K33" s="111">
        <v>0</v>
      </c>
      <c r="L33" s="110">
        <v>0</v>
      </c>
      <c r="M33" s="106">
        <v>45292</v>
      </c>
      <c r="N33" s="106">
        <v>45657</v>
      </c>
      <c r="O33" s="332"/>
      <c r="P33" s="347"/>
      <c r="Q33" s="350"/>
    </row>
    <row r="34" spans="2:21" ht="28.5" customHeight="1">
      <c r="B34" s="188"/>
      <c r="C34" s="292" t="s">
        <v>93</v>
      </c>
      <c r="D34" s="56" t="s">
        <v>18</v>
      </c>
      <c r="E34" s="292" t="s">
        <v>85</v>
      </c>
      <c r="F34" s="160">
        <v>5.5555500000000002E-3</v>
      </c>
      <c r="G34" s="56" t="s">
        <v>18</v>
      </c>
      <c r="H34" s="157">
        <v>3055440216</v>
      </c>
      <c r="I34" s="110">
        <v>0</v>
      </c>
      <c r="J34" s="110">
        <v>0</v>
      </c>
      <c r="K34" s="111">
        <v>0</v>
      </c>
      <c r="L34" s="110">
        <v>0</v>
      </c>
      <c r="M34" s="106">
        <v>45292</v>
      </c>
      <c r="N34" s="106">
        <v>45657</v>
      </c>
      <c r="O34" s="346">
        <f>F35/F34</f>
        <v>1</v>
      </c>
      <c r="P34" s="346">
        <f>H35/H34</f>
        <v>1</v>
      </c>
      <c r="Q34" s="349">
        <f>+(O34*O34)/P34</f>
        <v>1</v>
      </c>
    </row>
    <row r="35" spans="2:21" ht="28.5" customHeight="1">
      <c r="B35" s="188"/>
      <c r="C35" s="292"/>
      <c r="D35" s="56" t="s">
        <v>19</v>
      </c>
      <c r="E35" s="292"/>
      <c r="F35" s="102">
        <v>5.5555500000000002E-3</v>
      </c>
      <c r="G35" s="56" t="s">
        <v>51</v>
      </c>
      <c r="H35" s="157">
        <v>3055440216</v>
      </c>
      <c r="I35" s="110">
        <v>0</v>
      </c>
      <c r="J35" s="110">
        <v>0</v>
      </c>
      <c r="K35" s="111">
        <v>0</v>
      </c>
      <c r="L35" s="110">
        <v>0</v>
      </c>
      <c r="M35" s="167">
        <v>45292</v>
      </c>
      <c r="N35" s="106">
        <v>45657</v>
      </c>
      <c r="O35" s="347"/>
      <c r="P35" s="347"/>
      <c r="Q35" s="350"/>
    </row>
    <row r="36" spans="2:21" ht="15">
      <c r="B36" s="212"/>
      <c r="C36" s="290" t="s">
        <v>52</v>
      </c>
      <c r="D36" s="56" t="s">
        <v>18</v>
      </c>
      <c r="E36" s="177"/>
      <c r="F36" s="168">
        <f>F18+F20+F22+F24+F26+F28+F30+F32+F34</f>
        <v>4.9999950000000001E-2</v>
      </c>
      <c r="G36" s="99" t="s">
        <v>18</v>
      </c>
      <c r="H36" s="169">
        <f>(H32+H34)</f>
        <v>23733763701</v>
      </c>
      <c r="I36" s="170"/>
      <c r="J36" s="69"/>
      <c r="K36" s="69"/>
      <c r="L36" s="69"/>
      <c r="M36" s="106">
        <v>45292</v>
      </c>
      <c r="N36" s="106">
        <v>45657</v>
      </c>
      <c r="O36" s="351"/>
      <c r="P36" s="352"/>
      <c r="Q36" s="346"/>
      <c r="U36" s="90"/>
    </row>
    <row r="37" spans="2:21" ht="15">
      <c r="B37" s="212"/>
      <c r="C37" s="290"/>
      <c r="D37" s="56" t="s">
        <v>19</v>
      </c>
      <c r="E37" s="177"/>
      <c r="F37" s="171">
        <f>F19+F21+F23+F25+F27+F29+F31+F33+F35</f>
        <v>3.7037E-2</v>
      </c>
      <c r="G37" s="99" t="s">
        <v>51</v>
      </c>
      <c r="H37" s="172">
        <f>(H33+H35)</f>
        <v>23733763701</v>
      </c>
      <c r="I37" s="69"/>
      <c r="J37" s="69"/>
      <c r="K37" s="118"/>
      <c r="L37" s="69"/>
      <c r="M37" s="106">
        <v>45292</v>
      </c>
      <c r="N37" s="106">
        <v>45657</v>
      </c>
      <c r="O37" s="351"/>
      <c r="P37" s="352"/>
      <c r="Q37" s="347"/>
    </row>
    <row r="38" spans="2:21">
      <c r="D38" s="74"/>
      <c r="H38" s="144"/>
      <c r="I38" s="76"/>
      <c r="J38" s="36"/>
      <c r="K38" s="36"/>
      <c r="L38" s="36"/>
      <c r="O38" s="76"/>
      <c r="P38" s="173"/>
      <c r="Q38" s="174"/>
      <c r="R38" s="173"/>
    </row>
    <row r="39" spans="2:21" ht="15">
      <c r="B39" s="294" t="s">
        <v>53</v>
      </c>
      <c r="C39" s="294"/>
      <c r="D39" s="295" t="s">
        <v>20</v>
      </c>
      <c r="E39" s="295"/>
      <c r="F39" s="295"/>
      <c r="G39" s="295"/>
      <c r="H39" s="295"/>
      <c r="I39" s="295"/>
      <c r="J39" s="122" t="s">
        <v>54</v>
      </c>
      <c r="K39" s="295" t="s">
        <v>55</v>
      </c>
      <c r="L39" s="295"/>
      <c r="M39" s="296" t="s">
        <v>56</v>
      </c>
      <c r="N39" s="296"/>
      <c r="O39" s="296"/>
      <c r="P39" s="296"/>
      <c r="Q39" s="296"/>
    </row>
    <row r="40" spans="2:21" ht="26.25" customHeight="1">
      <c r="B40" s="214" t="s">
        <v>94</v>
      </c>
      <c r="C40" s="214"/>
      <c r="D40" s="330" t="s">
        <v>160</v>
      </c>
      <c r="E40" s="330"/>
      <c r="F40" s="330"/>
      <c r="G40" s="330"/>
      <c r="H40" s="330"/>
      <c r="I40" s="330"/>
      <c r="J40" s="188" t="s">
        <v>50</v>
      </c>
      <c r="K40" s="81" t="s">
        <v>18</v>
      </c>
      <c r="L40" s="142">
        <v>180000</v>
      </c>
      <c r="M40" s="348" t="s">
        <v>95</v>
      </c>
      <c r="N40" s="348"/>
      <c r="O40" s="348"/>
      <c r="P40" s="348"/>
      <c r="Q40" s="348"/>
    </row>
    <row r="41" spans="2:21" ht="18" customHeight="1">
      <c r="B41" s="214"/>
      <c r="C41" s="214"/>
      <c r="D41" s="330"/>
      <c r="E41" s="330"/>
      <c r="F41" s="330"/>
      <c r="G41" s="330"/>
      <c r="H41" s="330"/>
      <c r="I41" s="330"/>
      <c r="J41" s="188"/>
      <c r="K41" s="81" t="s">
        <v>19</v>
      </c>
      <c r="L41" s="142">
        <v>129189</v>
      </c>
      <c r="M41" s="348"/>
      <c r="N41" s="348"/>
      <c r="O41" s="348"/>
      <c r="P41" s="348"/>
      <c r="Q41" s="348"/>
    </row>
    <row r="42" spans="2:21" ht="15" customHeight="1">
      <c r="B42" s="330" t="s">
        <v>22</v>
      </c>
      <c r="C42" s="330"/>
      <c r="D42" s="330"/>
      <c r="E42" s="330"/>
      <c r="F42" s="330"/>
      <c r="G42" s="330"/>
      <c r="H42" s="330"/>
      <c r="I42" s="330"/>
      <c r="J42" s="330"/>
      <c r="K42" s="330"/>
      <c r="L42" s="330"/>
      <c r="M42" s="192" t="s">
        <v>60</v>
      </c>
      <c r="N42" s="192"/>
      <c r="O42" s="192"/>
      <c r="P42" s="192"/>
      <c r="Q42" s="192"/>
    </row>
    <row r="43" spans="2:21" ht="29.25" customHeight="1">
      <c r="B43" s="330"/>
      <c r="C43" s="330"/>
      <c r="D43" s="330"/>
      <c r="E43" s="330"/>
      <c r="F43" s="330"/>
      <c r="G43" s="330"/>
      <c r="H43" s="330"/>
      <c r="I43" s="330"/>
      <c r="J43" s="330"/>
      <c r="K43" s="330"/>
      <c r="L43" s="330"/>
      <c r="M43" s="192"/>
      <c r="N43" s="192"/>
      <c r="O43" s="192"/>
      <c r="P43" s="192"/>
      <c r="Q43" s="192"/>
      <c r="U43" s="175"/>
    </row>
    <row r="46" spans="2:21">
      <c r="C46" s="88"/>
    </row>
    <row r="47" spans="2:21">
      <c r="C47" s="88"/>
    </row>
  </sheetData>
  <mergeCells count="113">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U12:W12"/>
    <mergeCell ref="B13:C13"/>
    <mergeCell ref="D13:I13"/>
    <mergeCell ref="N13:P13"/>
    <mergeCell ref="U13:W13"/>
    <mergeCell ref="B14:I14"/>
    <mergeCell ref="N14:P14"/>
    <mergeCell ref="U14:V14"/>
    <mergeCell ref="H15:H17"/>
    <mergeCell ref="I15:L16"/>
    <mergeCell ref="M15:N16"/>
    <mergeCell ref="O15:Q15"/>
    <mergeCell ref="U15:V15"/>
    <mergeCell ref="O16:O17"/>
    <mergeCell ref="P16:P17"/>
    <mergeCell ref="Q16:Q17"/>
    <mergeCell ref="U16:V16"/>
    <mergeCell ref="U17:V17"/>
    <mergeCell ref="U18:V18"/>
    <mergeCell ref="C20:C21"/>
    <mergeCell ref="E20:E21"/>
    <mergeCell ref="O20:O21"/>
    <mergeCell ref="P20:P21"/>
    <mergeCell ref="Q20:Q21"/>
    <mergeCell ref="C18:C19"/>
    <mergeCell ref="E18:E19"/>
    <mergeCell ref="O18:O19"/>
    <mergeCell ref="P18:P19"/>
    <mergeCell ref="Q18:Q19"/>
    <mergeCell ref="P26:P27"/>
    <mergeCell ref="Q26:Q27"/>
    <mergeCell ref="C28:C29"/>
    <mergeCell ref="E28:E29"/>
    <mergeCell ref="O28:O29"/>
    <mergeCell ref="P28:P29"/>
    <mergeCell ref="Q28:Q29"/>
    <mergeCell ref="Q22:Q23"/>
    <mergeCell ref="C24:C25"/>
    <mergeCell ref="E24:E25"/>
    <mergeCell ref="O24:O25"/>
    <mergeCell ref="P24:P25"/>
    <mergeCell ref="Q24:Q25"/>
    <mergeCell ref="C22:C23"/>
    <mergeCell ref="E22:E23"/>
    <mergeCell ref="O22:O23"/>
    <mergeCell ref="P22:P23"/>
    <mergeCell ref="C34:C35"/>
    <mergeCell ref="E34:E35"/>
    <mergeCell ref="O34:O35"/>
    <mergeCell ref="P34:P35"/>
    <mergeCell ref="Q34:Q35"/>
    <mergeCell ref="B36:B37"/>
    <mergeCell ref="C36:C37"/>
    <mergeCell ref="E36:E37"/>
    <mergeCell ref="O36:O37"/>
    <mergeCell ref="P36:P37"/>
    <mergeCell ref="B18:B35"/>
    <mergeCell ref="C30:C31"/>
    <mergeCell ref="E30:E31"/>
    <mergeCell ref="O30:O31"/>
    <mergeCell ref="P30:P31"/>
    <mergeCell ref="Q30:Q31"/>
    <mergeCell ref="C32:C33"/>
    <mergeCell ref="E32:E33"/>
    <mergeCell ref="O32:O33"/>
    <mergeCell ref="P32:P33"/>
    <mergeCell ref="Q32:Q33"/>
    <mergeCell ref="C26:C27"/>
    <mergeCell ref="E26:E27"/>
    <mergeCell ref="O26:O27"/>
    <mergeCell ref="B42:L43"/>
    <mergeCell ref="M42:Q43"/>
    <mergeCell ref="Q36:Q37"/>
    <mergeCell ref="B39:C39"/>
    <mergeCell ref="D39:I39"/>
    <mergeCell ref="K39:L39"/>
    <mergeCell ref="M39:Q39"/>
    <mergeCell ref="B40:C41"/>
    <mergeCell ref="D40:I41"/>
    <mergeCell ref="J40:J41"/>
    <mergeCell ref="M40:Q41"/>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H8" sqref="H8"/>
    </sheetView>
  </sheetViews>
  <sheetFormatPr baseColWidth="10" defaultRowHeight="14.25"/>
  <cols>
    <col min="1" max="1" width="20.7109375" style="1" bestFit="1" customWidth="1"/>
    <col min="2" max="2" width="2.42578125" style="1" bestFit="1" customWidth="1"/>
    <col min="3" max="3" width="18.28515625" style="2" bestFit="1" customWidth="1"/>
    <col min="4" max="4" width="13.140625" style="1" customWidth="1"/>
    <col min="5" max="16384" width="11.42578125" style="1"/>
  </cols>
  <sheetData>
    <row r="1" spans="1:4" s="15" customFormat="1" ht="32.25" customHeight="1">
      <c r="A1" s="14" t="s">
        <v>25</v>
      </c>
      <c r="B1" s="14"/>
      <c r="C1" s="16"/>
      <c r="D1" s="13" t="s">
        <v>31</v>
      </c>
    </row>
    <row r="2" spans="1:4" ht="15" customHeight="1">
      <c r="A2" s="364" t="s">
        <v>26</v>
      </c>
      <c r="B2" s="5" t="s">
        <v>18</v>
      </c>
      <c r="C2" s="6" t="e">
        <f>#REF!</f>
        <v>#REF!</v>
      </c>
      <c r="D2" s="370" t="e">
        <f>C3/C2</f>
        <v>#REF!</v>
      </c>
    </row>
    <row r="3" spans="1:4">
      <c r="A3" s="364"/>
      <c r="B3" s="5" t="s">
        <v>19</v>
      </c>
      <c r="C3" s="6" t="e">
        <f>#REF!</f>
        <v>#REF!</v>
      </c>
      <c r="D3" s="370"/>
    </row>
    <row r="4" spans="1:4">
      <c r="A4" s="365" t="s">
        <v>27</v>
      </c>
      <c r="B4" s="7" t="s">
        <v>18</v>
      </c>
      <c r="C4" s="8" t="e">
        <f>#REF!</f>
        <v>#REF!</v>
      </c>
      <c r="D4" s="370" t="e">
        <f>C5/C4</f>
        <v>#REF!</v>
      </c>
    </row>
    <row r="5" spans="1:4">
      <c r="A5" s="365"/>
      <c r="B5" s="7" t="s">
        <v>19</v>
      </c>
      <c r="C5" s="8" t="e">
        <f>#REF!</f>
        <v>#REF!</v>
      </c>
      <c r="D5" s="370"/>
    </row>
    <row r="6" spans="1:4">
      <c r="A6" s="366" t="s">
        <v>28</v>
      </c>
      <c r="B6" s="9" t="s">
        <v>18</v>
      </c>
      <c r="C6" s="10" t="e">
        <f>#REF!</f>
        <v>#REF!</v>
      </c>
      <c r="D6" s="370" t="e">
        <f>C7/C6</f>
        <v>#REF!</v>
      </c>
    </row>
    <row r="7" spans="1:4">
      <c r="A7" s="366"/>
      <c r="B7" s="9" t="s">
        <v>19</v>
      </c>
      <c r="C7" s="10" t="e">
        <f>#REF!</f>
        <v>#REF!</v>
      </c>
      <c r="D7" s="370"/>
    </row>
    <row r="8" spans="1:4">
      <c r="A8" s="367" t="s">
        <v>29</v>
      </c>
      <c r="B8" s="11" t="s">
        <v>18</v>
      </c>
      <c r="C8" s="12" t="e">
        <f>#REF!</f>
        <v>#REF!</v>
      </c>
      <c r="D8" s="370" t="e">
        <f>C9/C8</f>
        <v>#REF!</v>
      </c>
    </row>
    <row r="9" spans="1:4">
      <c r="A9" s="367"/>
      <c r="B9" s="11" t="s">
        <v>19</v>
      </c>
      <c r="C9" s="12" t="e">
        <f>#REF!</f>
        <v>#REF!</v>
      </c>
      <c r="D9" s="370"/>
    </row>
    <row r="10" spans="1:4" ht="15">
      <c r="A10" s="368" t="s">
        <v>25</v>
      </c>
      <c r="B10" s="3" t="s">
        <v>18</v>
      </c>
      <c r="C10" s="4" t="e">
        <f>C2+C4+C6+C8</f>
        <v>#REF!</v>
      </c>
      <c r="D10" s="369" t="e">
        <f>C11/C10</f>
        <v>#REF!</v>
      </c>
    </row>
    <row r="11" spans="1:4" ht="15">
      <c r="A11" s="368"/>
      <c r="B11" s="3" t="s">
        <v>19</v>
      </c>
      <c r="C11" s="4" t="e">
        <f>C3+C5+C7+C9</f>
        <v>#REF!</v>
      </c>
      <c r="D11" s="369"/>
    </row>
  </sheetData>
  <mergeCells count="10">
    <mergeCell ref="D10:D11"/>
    <mergeCell ref="D2:D3"/>
    <mergeCell ref="D4:D5"/>
    <mergeCell ref="D6:D7"/>
    <mergeCell ref="D8:D9"/>
    <mergeCell ref="A2:A3"/>
    <mergeCell ref="A4:A5"/>
    <mergeCell ref="A6:A7"/>
    <mergeCell ref="A8:A9"/>
    <mergeCell ref="A10:A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2024730010036</vt:lpstr>
      <vt:lpstr>2024730010037</vt:lpstr>
      <vt:lpstr>2024730010038</vt:lpstr>
      <vt:lpstr>2024730010039</vt:lpstr>
      <vt:lpstr>2024730010104</vt:lpstr>
      <vt:lpstr>2020730010083 </vt:lpstr>
      <vt:lpstr>Hoja6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 Rojas villalba</dc:creator>
  <cp:lastModifiedBy>equipo 60</cp:lastModifiedBy>
  <cp:lastPrinted>2023-10-11T19:23:48Z</cp:lastPrinted>
  <dcterms:created xsi:type="dcterms:W3CDTF">2021-12-29T19:44:11Z</dcterms:created>
  <dcterms:modified xsi:type="dcterms:W3CDTF">2025-01-30T21:31:38Z</dcterms:modified>
</cp:coreProperties>
</file>