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105" yWindow="-105" windowWidth="23250" windowHeight="12450"/>
  </bookViews>
  <sheets>
    <sheet name="VIGILANCIA SALUDABLE" sheetId="4" r:id="rId1"/>
    <sheet name="SALUD A TU ALCANCE" sheetId="10" r:id="rId2"/>
    <sheet name="TU  SALUD NUESTRA PRIORIDAD" sheetId="11" r:id="rId3"/>
  </sheets>
  <externalReferences>
    <externalReference r:id="rId4"/>
  </externalReferences>
  <definedNames>
    <definedName name="_xlnm._FilterDatabase" localSheetId="0" hidden="1">'VIGILANCIA SALUDABLE'!$B$17:$IP$45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2" i="11" l="1"/>
  <c r="K72" i="11"/>
  <c r="J72" i="11"/>
  <c r="I72" i="11"/>
  <c r="L71" i="11"/>
  <c r="K71" i="11"/>
  <c r="J71" i="11"/>
  <c r="I71" i="11"/>
  <c r="H69" i="11"/>
  <c r="P68" i="11" s="1"/>
  <c r="Q68" i="11" s="1"/>
  <c r="O68" i="11"/>
  <c r="H68" i="11"/>
  <c r="H67" i="11"/>
  <c r="P66" i="11" s="1"/>
  <c r="Q66" i="11" s="1"/>
  <c r="O66" i="11"/>
  <c r="H66" i="11"/>
  <c r="H65" i="11"/>
  <c r="P64" i="11"/>
  <c r="O64" i="11"/>
  <c r="Q64" i="11" s="1"/>
  <c r="H64" i="11"/>
  <c r="H63" i="11"/>
  <c r="P62" i="11"/>
  <c r="Q62" i="11" s="1"/>
  <c r="O62" i="11"/>
  <c r="H62" i="11"/>
  <c r="H61" i="11"/>
  <c r="P60" i="11" s="1"/>
  <c r="Q60" i="11" s="1"/>
  <c r="O60" i="11"/>
  <c r="H60" i="11"/>
  <c r="H59" i="11"/>
  <c r="P58" i="11" s="1"/>
  <c r="O58" i="11"/>
  <c r="Q58" i="11" s="1"/>
  <c r="H58" i="11"/>
  <c r="H57" i="11"/>
  <c r="P56" i="11" s="1"/>
  <c r="O56" i="11"/>
  <c r="H56" i="11"/>
  <c r="H55" i="11"/>
  <c r="P54" i="11"/>
  <c r="Q54" i="11" s="1"/>
  <c r="O54" i="11"/>
  <c r="H53" i="11"/>
  <c r="P52" i="11"/>
  <c r="Q52" i="11" s="1"/>
  <c r="O52" i="11"/>
  <c r="H51" i="11"/>
  <c r="P50" i="11"/>
  <c r="Q50" i="11" s="1"/>
  <c r="O50" i="11"/>
  <c r="H49" i="11"/>
  <c r="P48" i="11"/>
  <c r="Q48" i="11" s="1"/>
  <c r="O48" i="11"/>
  <c r="H48" i="11"/>
  <c r="H47" i="11"/>
  <c r="P46" i="11" s="1"/>
  <c r="Q46" i="11" s="1"/>
  <c r="O46" i="11"/>
  <c r="H46" i="11"/>
  <c r="H45" i="11"/>
  <c r="P44" i="11" s="1"/>
  <c r="O44" i="11"/>
  <c r="H44" i="11"/>
  <c r="H43" i="11"/>
  <c r="P42" i="11" s="1"/>
  <c r="O42" i="11"/>
  <c r="Q42" i="11" s="1"/>
  <c r="H42" i="11"/>
  <c r="H41" i="11"/>
  <c r="P40" i="11"/>
  <c r="Q40" i="11" s="1"/>
  <c r="O40" i="11"/>
  <c r="H40" i="11"/>
  <c r="H39" i="11"/>
  <c r="P38" i="11" s="1"/>
  <c r="Q38" i="11" s="1"/>
  <c r="O38" i="11"/>
  <c r="H38" i="11"/>
  <c r="H37" i="11"/>
  <c r="P36" i="11" s="1"/>
  <c r="Q36" i="11" s="1"/>
  <c r="O36" i="11"/>
  <c r="H36" i="11"/>
  <c r="H35" i="11"/>
  <c r="P34" i="11"/>
  <c r="O34" i="11"/>
  <c r="Q34" i="11" s="1"/>
  <c r="H34" i="11"/>
  <c r="H33" i="11"/>
  <c r="P32" i="11"/>
  <c r="Q32" i="11" s="1"/>
  <c r="O32" i="11"/>
  <c r="H32" i="11"/>
  <c r="H31" i="11"/>
  <c r="P30" i="11" s="1"/>
  <c r="Q30" i="11" s="1"/>
  <c r="O30" i="11"/>
  <c r="H30" i="11"/>
  <c r="H29" i="11"/>
  <c r="P28" i="11" s="1"/>
  <c r="O28" i="11"/>
  <c r="Q28" i="11" s="1"/>
  <c r="H28" i="11"/>
  <c r="H27" i="11"/>
  <c r="P26" i="11" s="1"/>
  <c r="O26" i="11"/>
  <c r="Q26" i="11" s="1"/>
  <c r="H26" i="11"/>
  <c r="H25" i="11"/>
  <c r="P24" i="11"/>
  <c r="Q24" i="11" s="1"/>
  <c r="O24" i="11"/>
  <c r="H24" i="11"/>
  <c r="H23" i="11"/>
  <c r="P22" i="11" s="1"/>
  <c r="Q22" i="11" s="1"/>
  <c r="O22" i="11"/>
  <c r="H22" i="11"/>
  <c r="H21" i="11"/>
  <c r="P20" i="11" s="1"/>
  <c r="Q20" i="11" s="1"/>
  <c r="O20" i="11"/>
  <c r="H20" i="11"/>
  <c r="H19" i="11"/>
  <c r="H72" i="11" s="1"/>
  <c r="P18" i="11"/>
  <c r="O18" i="11"/>
  <c r="Q18" i="11" s="1"/>
  <c r="H18" i="11"/>
  <c r="H71" i="11" s="1"/>
  <c r="L29" i="10"/>
  <c r="K29" i="10"/>
  <c r="I29" i="10"/>
  <c r="L28" i="10"/>
  <c r="K28" i="10"/>
  <c r="J28" i="10"/>
  <c r="I28" i="10"/>
  <c r="H27" i="10"/>
  <c r="O26" i="10"/>
  <c r="H26" i="10"/>
  <c r="H25" i="10"/>
  <c r="P24" i="10" s="1"/>
  <c r="O24" i="10"/>
  <c r="H24" i="10"/>
  <c r="H23" i="10"/>
  <c r="O22" i="10"/>
  <c r="H22" i="10"/>
  <c r="P22" i="10" s="1"/>
  <c r="H21" i="10"/>
  <c r="P20" i="10" s="1"/>
  <c r="O20" i="10"/>
  <c r="H20" i="10"/>
  <c r="J19" i="10"/>
  <c r="H19" i="10" s="1"/>
  <c r="O18" i="10"/>
  <c r="H18" i="10"/>
  <c r="H28" i="10" s="1"/>
  <c r="Q56" i="11" l="1"/>
  <c r="Q44" i="11"/>
  <c r="Q20" i="10"/>
  <c r="P26" i="10"/>
  <c r="Q26" i="10" s="1"/>
  <c r="H29" i="10"/>
  <c r="P18" i="10"/>
  <c r="Q22" i="10"/>
  <c r="Q18" i="10"/>
  <c r="J29" i="10"/>
  <c r="L45" i="4" l="1"/>
  <c r="L44" i="4"/>
  <c r="K45" i="4"/>
  <c r="K44" i="4"/>
  <c r="J45" i="4"/>
  <c r="I45" i="4"/>
  <c r="J44" i="4"/>
  <c r="I44" i="4"/>
  <c r="H34" i="4" l="1"/>
  <c r="H35" i="4"/>
  <c r="P34" i="4" s="1"/>
  <c r="H39" i="4"/>
  <c r="H38" i="4"/>
  <c r="H37" i="4"/>
  <c r="H36" i="4"/>
  <c r="H33" i="4"/>
  <c r="H32" i="4"/>
  <c r="H31" i="4"/>
  <c r="H30" i="4"/>
  <c r="P30" i="4" s="1"/>
  <c r="H43" i="4"/>
  <c r="H42" i="4"/>
  <c r="H41" i="4"/>
  <c r="H40" i="4"/>
  <c r="H19" i="4"/>
  <c r="H20" i="4"/>
  <c r="H21" i="4"/>
  <c r="P20" i="4" s="1"/>
  <c r="H22" i="4"/>
  <c r="H23" i="4"/>
  <c r="P22" i="4" s="1"/>
  <c r="H24" i="4"/>
  <c r="P24" i="4" s="1"/>
  <c r="H25" i="4"/>
  <c r="H26" i="4"/>
  <c r="H27" i="4"/>
  <c r="H28" i="4"/>
  <c r="H29" i="4"/>
  <c r="P28" i="4" s="1"/>
  <c r="H18" i="4"/>
  <c r="P26" i="4"/>
  <c r="P36" i="4"/>
  <c r="H44" i="4" l="1"/>
  <c r="P42" i="4"/>
  <c r="P32" i="4"/>
  <c r="H45" i="4"/>
  <c r="P40" i="4"/>
  <c r="P38" i="4"/>
  <c r="P18" i="4"/>
  <c r="O40" i="4" l="1"/>
  <c r="Q40" i="4" s="1"/>
  <c r="O42" i="4"/>
  <c r="Q42" i="4" s="1"/>
  <c r="O20" i="4" l="1"/>
  <c r="Q20" i="4" s="1"/>
  <c r="O22" i="4"/>
  <c r="Q22" i="4" s="1"/>
  <c r="O24" i="4"/>
  <c r="Q24" i="4" s="1"/>
  <c r="O26" i="4"/>
  <c r="O28" i="4"/>
  <c r="Q28" i="4" s="1"/>
  <c r="O30" i="4"/>
  <c r="Q30" i="4" s="1"/>
  <c r="O32" i="4"/>
  <c r="Q32" i="4" s="1"/>
  <c r="O34" i="4"/>
  <c r="Q34" i="4" s="1"/>
  <c r="O36" i="4"/>
  <c r="Q36" i="4" s="1"/>
  <c r="O38" i="4"/>
  <c r="Q38" i="4" s="1"/>
  <c r="O18" i="4" l="1"/>
  <c r="Q18" i="4" l="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<sst xmlns="http://schemas.openxmlformats.org/spreadsheetml/2006/main" count="619" uniqueCount="183">
  <si>
    <t xml:space="preserve">FIRMA: </t>
  </si>
  <si>
    <t xml:space="preserve">OBSERVACIONES: </t>
  </si>
  <si>
    <t>E</t>
  </si>
  <si>
    <t>P</t>
  </si>
  <si>
    <t>FIRMA</t>
  </si>
  <si>
    <t xml:space="preserve">NOMBRE: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</si>
  <si>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</si>
  <si>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</si>
  <si>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</si>
  <si>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</si>
  <si>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</si>
  <si>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</si>
  <si>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</si>
  <si>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</si>
  <si>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</si>
  <si>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</si>
  <si>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</si>
  <si>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</si>
  <si>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</si>
  <si>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</si>
  <si>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</si>
  <si>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</si>
  <si>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</si>
  <si>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</si>
  <si>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</si>
  <si>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</si>
  <si>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t>Número</t>
  </si>
  <si>
    <t>ACTIVIDADES</t>
  </si>
  <si>
    <t xml:space="preserve">FUENTES DE FINANCIACION                           </t>
  </si>
  <si>
    <t>METAS DE PRODUCTO</t>
  </si>
  <si>
    <t>COSTO TOTAL
(PESOS)</t>
  </si>
  <si>
    <t xml:space="preserve">SECRETARÍA / ENTIDAD:                                                           </t>
  </si>
  <si>
    <t xml:space="preserve">GRUPO: </t>
  </si>
  <si>
    <t xml:space="preserve">P </t>
  </si>
  <si>
    <t>O</t>
  </si>
  <si>
    <t>INDICADORES DE RESULTADO</t>
  </si>
  <si>
    <t>Unidad de Medida</t>
  </si>
  <si>
    <t xml:space="preserve">Medición </t>
  </si>
  <si>
    <t>CANTIDAD</t>
  </si>
  <si>
    <t>CODIGO PRESUPUESTAL:                                                       RUBROS:</t>
  </si>
  <si>
    <t>REALIZAR AL 100% LAS VISITAS DE INSPECCION, VIGILANCIA Y CONTROL, A ESTABLECIMIENTOS VETERINARIOS (CLINICAS, CONSULTORIOS Y AFINES) QUE SOLICITEN CONCEPTO SANITARIO CON SOPORTE EN LA  LEY 9/1979. ACORDE A LOS LINEAMIENTOS DADOS POR EL MSPS.</t>
  </si>
  <si>
    <t>1903016- Servicio de auditoría y visitas inspectivas</t>
  </si>
  <si>
    <t>1903051- Documentos de planeación</t>
  </si>
  <si>
    <t>1906025- Servicio de apoyo financiero para el fortalecimiento patrimonial de las empresas prestadoras de salud con participación financiera de las entidades territoriales</t>
  </si>
  <si>
    <t>1906044- Servicio de afiliaciones al régimen subsidiado del Sistema General de Seguridad Social</t>
  </si>
  <si>
    <t>1906036- servicio de apoyo financiero para la reorganización de redes de prestación de servicios de salud</t>
  </si>
  <si>
    <t>1905012- Cuartos fríos adecuados</t>
  </si>
  <si>
    <t xml:space="preserve">1905021 Servicio de gestión del riesgo en temas de salud sexual y reproductiva </t>
  </si>
  <si>
    <t>1905022 Servicio de gestión del riesgo en temas de trastornos mentales</t>
  </si>
  <si>
    <t>1905024 Servicio de gestión del riesgo para abordar situaciones de salud relacionadas con condiciones ambientales</t>
  </si>
  <si>
    <t>1905026 Servicio de gestión del riesgo para enfermedades emergentes, reemergentes y desatendidas</t>
  </si>
  <si>
    <t>1905027 Servicio de gestión del riesgo para enfermedades inmunoprevenibles</t>
  </si>
  <si>
    <t>1905031 Servicio de promoción de la salud y prevención de riesgos asociados a condiciones no transmisibles</t>
  </si>
  <si>
    <t>1905040 Servicio de certificación de discapacidad para las personas con discapacidad.</t>
  </si>
  <si>
    <t>1905041 Servicio de atención psicosocial a víctimas del conflicto armado</t>
  </si>
  <si>
    <t>1905050 Servicio de asistencia técnica</t>
  </si>
  <si>
    <t>1905051 Servicios de información actualizados</t>
  </si>
  <si>
    <t>1905054 Servicio de promoción de la salud</t>
  </si>
  <si>
    <t>Porcentaje</t>
  </si>
  <si>
    <t>Secretaria de Salud Municipal</t>
  </si>
  <si>
    <t>190301600-auditorías y visitas inspectivas realizadas</t>
  </si>
  <si>
    <t>190301600-auditorías y visitas inspectivas</t>
  </si>
  <si>
    <t>190305102-Documentos de planeación con seguimiento realizados.</t>
  </si>
  <si>
    <t>1906-Aseguramiento y prestación integral de servicios de salud</t>
  </si>
  <si>
    <t>190505000-asistencias técnicas realizadas</t>
  </si>
  <si>
    <t>190502202-estrategias de gestión del riesgo en temas de trastornos mentales implementadas</t>
  </si>
  <si>
    <t>190502000-Campañas de gestión del riesgo en temas de consumo de sustancias psicoactivas implementadas</t>
  </si>
  <si>
    <t>190502102-estrategias de gestión del riesgo en temas de salud sexual y reproductiva implementadas</t>
  </si>
  <si>
    <t>190505400-Estrategias de promoción de la salud implementadas</t>
  </si>
  <si>
    <t>190505400-estrategias de promoción de la salud implementadas</t>
  </si>
  <si>
    <t>190505000-Asistencias técnicas realizadas</t>
  </si>
  <si>
    <t>190502600-Campañas de gestión del riesgo para enfermedades emergentes, reemergentes y desatendidas implementadas</t>
  </si>
  <si>
    <t>190502702-estrategias de gestión del riesgo para enfermedades inmunoprevenibles implementadas</t>
  </si>
  <si>
    <t>190501200-cuartos fríos adecuados</t>
  </si>
  <si>
    <t>190502400-campañas de gestión del riesgo para abordar situaciones de salud relacionadas con condiciones ambientales implementadas</t>
  </si>
  <si>
    <t>190504000-personas con servicio de certificación de discapacidad</t>
  </si>
  <si>
    <t>190505400- estrategias de promoción de la salud implementadas</t>
  </si>
  <si>
    <t>190504100-personas víctimas del conflicto armado atendidas con atención psicosocial</t>
  </si>
  <si>
    <t>190505408-Estrategias de promoción de la salud en situaciones prevalentes de origen laboral implementadas</t>
  </si>
  <si>
    <t>190505100-Sistemas de información actualizados</t>
  </si>
  <si>
    <t>190500300- Cementerios habilitados</t>
  </si>
  <si>
    <t>META DE RESULTADO  No. Tasa de mortalidad por cáncer de mama x 100.000 habitantes</t>
  </si>
  <si>
    <t>META DE RESULTADO  No. Tasa de mortalidad por cáncer de útero x 100.000 habitantes</t>
  </si>
  <si>
    <t>META DE RESULTADO  No. Tasa de mortalidad por cáncer de próstata x 100.000 habitantes</t>
  </si>
  <si>
    <t>META DE RESULTADO  No. Tasa de mortalidad por lesiones autoinfligidas x 100.000 habitantes</t>
  </si>
  <si>
    <t>META DE RESULTADO  No. Razón de mortalidad materna x 100.000 nacidos vivos</t>
  </si>
  <si>
    <t>META DE RESULTADO  No. Mortalidad por VIH/SIDA x 100.000 habitantes</t>
  </si>
  <si>
    <t>META DE RESULTADO  No. Tasa de incidencia de violencia de niños, niñas y adolescentes x 100.000 habitantes</t>
  </si>
  <si>
    <t>META DE RESULTADO  No. Tasa de mortalidad por accidentes de tránsito y transporte terrestre x 100.000</t>
  </si>
  <si>
    <t>META DE RESULTADO  No. Prevalencia de desnutrición x 1000 menores de 5 años</t>
  </si>
  <si>
    <t>META DE RESULTADO  No. Tasa de mortalidad por tuberculosis x 100.000 habitantes</t>
  </si>
  <si>
    <t>META DE RESULTADO  No. Tasa mortalidad en la niñez x 100.000 en menores de 5 años</t>
  </si>
  <si>
    <t>META DE RESULTADO  No. Proporción de incidencia Agresiones por animales potencialmente transmisores de rabia x 100.000 habitantes</t>
  </si>
  <si>
    <t>META DE RESULTADO  No. Número de personas con certificado de discapacidad gestionado</t>
  </si>
  <si>
    <t>META DE RESULTADO  No. Tasa de Mortalidad Enfermedades no transmisibles (Enfermedades isquémicas del corazón, Cerebrovasculares, hipertensivas, Diabetes mellitus) Muertes prematuras x 100.000 habitantes entre 30 a 70 años)</t>
  </si>
  <si>
    <t>META DE RESULTADO  No.  Tasa de Mortalidad Enfermedades no transmisibles (Enfermedades isquémicas del corazón, Cerebrovasculares, hipertensivas, Diabetes mellitus) Muertes prematuras x 100.000 habitantes entre 30 a 70 años)</t>
  </si>
  <si>
    <t>3,51</t>
  </si>
  <si>
    <t>REALIZAR VISITAS DE INSPECCIÓN, VIGILANCIA Y CONTROL A ESTABLECIMIENTO COMERCIALES DONDE SE FABRIQUEN, PROCESEN, PREPAREN, ENVASEN, ALMACENEN TRANSPORTEN, DISTRIBUYAN, COMERCIALICEN, IMPORTEN O EXPORTEN ALIMENTOS O SUS MATERIAS PRIMAS.</t>
  </si>
  <si>
    <t>Tasa</t>
  </si>
  <si>
    <t>190301600 - auditorías y visitas inspectivas realizadas</t>
  </si>
  <si>
    <t>REALIZAR LA VIGILANCIA EN SALUD PUBLICA  COMO PROCESO SISTEMÁTICO Y CONSTANTE DE RECOLECCIÓN, ANÁLISIS, INTERPRETACIÓN Y DIVULGACIÓN DE DATOS ESPECÍFICOS RELACIONADOS CON LA SALUD, PARA SU UTILIZACIÓN EN LA PLANIFICACIÓN, EJECUCIÓN Y EVALUACIÓN DE LA PRÁCTICA EN SALUD PÚBLICA, EN EL MARCO DE LOS LINEAMIENTOS DEFINIDOS POR EL INSTITUTO NACIONAL DE SALUD</t>
  </si>
  <si>
    <t xml:space="preserve">SUPERVISAR POR MEDIO DE AUDITORÍAS (GAUDI, PERMANENTE LEY 780/2016, FARMACIAS, SIAU, ENTRE OTRAS) TODO LO RELACIONADO CON LA GARANTÍA DE LA PRESTACIÓN DE SERVICIOS Y EL RIESGO INTEGRAL EN SALUD A CARGO DE LAS EAPB AUTORIZADAS PARA OPERAR EN EL MUNICIPIO DE IBAGUÉ, SEGÚN CORRESPONDA A LOS REGÍMENES (SUBSIDIADO, CONTRIBUTIVO, ESPECIAL, EXCEPCIÓN). </t>
  </si>
  <si>
    <t>REALIZAR ACCIONES DE INSPECCIÓN Y VIGILANCIA, ASISTENCIAS TÉCNICAS Y BÚSQUEDAS ACTIVAS A LA RED PÚBLICA Y PRIVADA DE PRESTADORES DE SERVICIOS DE SALUD REGISTRADOS EN EL MUNICIPIO DE IBAGUÉ, CON EL FIN DE FORTALECER LA PRESTACIÓN DE SERVICIOS DE SALUD CON CALIDAD.</t>
  </si>
  <si>
    <t>RECIBIR, GESTIONAR Y DAR RESPUESTA A LAS SOLICITUDES DE LOS CIUDADANOS RELACIONADAS CON LA POSIBLE VULNERACIÓN DEL DERECHO FUNDAMENTAL AL ACCESO A LOS SERVICIOS DE SALUD.</t>
  </si>
  <si>
    <t xml:space="preserve">REALIZAR EL PAGO DE LOS SERVICIOS DE URGENCIAS DE BAJA COMPLEJIDAD A LA POBLACIÓN NO ASEGURADA DEL MUNICIPIO DE IBAGUÉ. </t>
  </si>
  <si>
    <t>IMPLEMENTAR EL SISTEMA DE INFORMACION REGISTRO, SEGUIMIENTO Y MONITOREO DE LAS ACTIVIDADES MISIONALES RELACIONADAS CON LA INSPECCIÓN Y VIGILANCIA DIRIGIDAS A LOS PRESTADORES DE SERVICIOS DE SALUD Y ASEGURADORES.</t>
  </si>
  <si>
    <t>REALIZAR TOMA DE MUESTRAS DE AGUA Y REMISION AL LABORATORIO DE SALUD PUBLICA DEL TOLIMA, EN 102 ACUEDUCTOS URBANOS Y RURALES DEL MUNICIPIO DE IBAGUÉ</t>
  </si>
  <si>
    <t>REALIZAR VISITAS DE INSPECCION, VIGILANCIA Y CONTROL A INTEGRANTES DEL SGSSS QUE SOLICITEN VISITA DE CONCEPTO SANITARIO</t>
  </si>
  <si>
    <t>REALIZAR LO PROCESOS DE CONSTRUCCION, ADOPCION Y ADAPTACION DE LAS POLITICAS PUBLICAS DE LA SECRETARIA DE SALUD MUNICIPAL.</t>
  </si>
  <si>
    <t>PLANEAR, EVALUAR Y REALIZAR SEGUIMIENTO TECNICO Y FINANCIERO A LOS PROCESOS DE PLANEACCION DE LA SECRETARIA DE SALUD ACORDE A LOS LINEAMIENTOS ESTABLECIDOS POR LAS ENTIDADES MUNICIPALES, DEPARTAMENTALES Y NACIONALES</t>
  </si>
  <si>
    <t>REALIZAR LA INSPECCIÓN, VIGILANCIA Y CONTROL A LAS PISCINAS DEL MUNICIPIO DE IBAGUÉ QUE LO SOLICITE Y EMITIR EL CONCEPTO SANITARIO.</t>
  </si>
  <si>
    <t xml:space="preserve">DESARROLLAR LA GESTIÓN TERRITORIAL Y LA BÚSQUEDA ACTIVA DE LA POBLACIÓN PPNA, O CON ALGUN TIPO DE NOVEDAD QUE NO CUENTEN CON ASEGURAMIENTO EN SALUD, EN ARTICULACIÓN INTER Y TRANSECTORIAL, PROMOVIENDO ENTRE OTRAS, LA AFILIACIÓN DE OFICIO, Y DEMAS MECANISMOS, DANDO CUMPLIMIENTO A LAS ACCIONES CONTENIDAS EN LOS DIFERENTES PLANES DE ACCION. </t>
  </si>
  <si>
    <t>REALIZAR LA GESTIÓN RESOLUTIVA EN BASES DE DATOS, DE LOS REQUERIMIENTOS QUE INGRESEN AL SISTEMA DE AFILIACIÓN TRANSACCIONAL – SAT DE LA SECRETARÍA DE SALUD DE IBAGUÉ, EN ARTICULACIÓN INTER Y TRANSECTORIAL, GARANTIZANDO LA PROMOCIÓN Y USO DE LAS DIVERSAS PLATAFORMAS Y HERRAMIENTAS Y REPORTE DE LAS CIRCULARES Y ANEXOS TÉCNICOS</t>
  </si>
  <si>
    <t xml:space="preserve">GARANTIZAR EL GIRO DE LOS RECURSOS PARA EL  FORTALECIMIENTO Y OPTIMIZACION DE LA INFRAESTRUCTURA, DOTACION,  Y EQUIPAMENTO DE LA UNIDAD DE SALUD DE IBAGUÉ USI. </t>
  </si>
  <si>
    <t>IMPLEMENTAR UNA ESTRATEGIA PARA EL FORTALECIMIENTO DE LA  PRESTACIÓN DE LOS SERVICIOS DE LA UNIDAD DE SALUD DE IBAGUÉ USI,  EN EL MARCO DE LAS RUTAS INTEGRALES DE ATENCIÓN - RIAS.</t>
  </si>
  <si>
    <t xml:space="preserve">LEGALIZAR LOS GIROS PROVENIENTES DE LOS RECURSOS CON O SIN SITUACIÓN DE FONDOS, GIRADOS A LAS EPSS Y/O POR GIRO DIRECTO A LAS IPS, DE ACUERDO CON LA LMA (LIQUIDACIÓN MENSUAL DE AFILIADOS), DE MANERA MENSUAL, EN CADA UNA DE LAS VIGENCIAS, PARA GARANTIZAR LA PERMANENCIA DE LA POBLACIÓN AFILIADA AL RÉGIMEN SUBSIDIADO EN SALUD EN EL MUNICIPIO DE IBAGUÉ. </t>
  </si>
  <si>
    <t>REALIZAR SEGUIMIENTO A LA IMPLEMENTACION DE LOS PROCESOS DE INFORMACION DE LA DIRECCION DE SECRETARÍA DE SALUD MUNICIPAL</t>
  </si>
  <si>
    <t xml:space="preserve">FORTALECER LOS PROCESOS DE INFORMACION DE LA DIRECCION DE SALUD PUBLICA, GARANTIZANDO LA ACTUALIZACION Y/O MANTENIMEINTO Y/O MEJORAMIENTO Y/O RESTRUCTURACION DE LOS SISTEMAS DE INFORMACION EN SALUD </t>
  </si>
  <si>
    <t xml:space="preserve">DESARROLLAR Y EJECUTAR UNA ESTRATEGIACOLECTIVA EN EL MARCO DE LA GOBERNANZA EN SALUD PARA FORTALECER LOS PROCESOS DE INFORMACIÓN, EDUCACIÓN, COMUNICACIÓN EN SALUD PARA LA PREVENCIÓN DE ACCIDENTES VIALES. </t>
  </si>
  <si>
    <t xml:space="preserve">CODIGO PRESUPUESTAL:                                           </t>
  </si>
  <si>
    <t xml:space="preserve">            RUBROS:</t>
  </si>
  <si>
    <t xml:space="preserve">DESARROLLAR ACCIONES DE GESTION DE LA SALUD PUBLICA Y ACTIVIDADES COLECTIVAS EN EL MARCO DE LAS RUTAS INTEGRALES DE AATENCION EN SALUD DE PROMOCIÓN Y MANTENIMIENTO  QUE IMPACTE POSITIVAMENTE EN LA DIMENSION DE SALUD SEXUAL Y REPRODUCTIVA  </t>
  </si>
  <si>
    <t>DESARROLLAR ACCIONES DE GESTION DE LA SALUD PUBLICA Y ACTIVIDADES COLECTIVAS PARA EL MANEJO INTEGRAL DE LOS EVENTOS EN SALUD MENTAL DE LA CIUDAD DE IBAGUE.</t>
  </si>
  <si>
    <t>EJECUTAR ACCIONES DE GESTION DE LA SALUD PUBLICA Y ACTIVIDADES COLECTIVAS PARA LA PREVENCIÓN DE ENFERMEDADES GENERADAS POR SUSTANCIAS QUÍMICAS, POR ANIMALES (ZOONOSIS), VECTORES, PUNTOS CRITICOS , SITUACIONES  CONTAMINACIÓN EN EL AIRE, Y EL AGUA, ENTRE OTROS FACTORES.</t>
  </si>
  <si>
    <t>EJECUTAR ACCIONES DE GESTION DE LA SALUD PUBLICA Y ACTIVIDADES COLECTIVAS PARA LA PREVENCIÓN DE ENFERMEDADES TRANSMITIDAS POR ALIMENTOS, INFECCIONES ASOCIADAS A LA ATENCIÓN DE LA SALUD, RESISTENCIA A LOS ANTIMICROBIANOS, TUBERCULOSIS, LEPRA O ENFERMEDAD DE HANSEN, INFECCIÓN RESPIRATORIA AGUDA, ENFERMEDAD DIARREICA AGUDA) Y DESATENDIDAS (TRACOMA, GEOHELMINTIASIS, ONCOCERCOSIS, PIAN, COMPLEJO CISTICERCOSIS / TENIASIS,  ENFERMEDADES PARASITARIAS DE LA PIEL), ENTRE OTRAS.</t>
  </si>
  <si>
    <t>FORTALECER LOS PROCESOS DE GESTION DE LA SALUD PUBLICA SEGÚN LAS PRIORIDADES DE INTERVENCION PARA ELIMINAR EL RIESGO DE ENFERMEDADES INMUNOPREVENIBLES</t>
  </si>
  <si>
    <t>EJECUTAR ACCIONES INTEGRALES DE GESTION DE LA SALUD PUBLICA Y ACTIVIDADES COLECTIVAS PARA LA PREVENCIÓN DE RIESGOS ASOCIADOS A LAS CONDICIONES CRÓNICAS NO TRANSMISIBLES EN LA CIUDAD.</t>
  </si>
  <si>
    <t>FORTALECER LOS PROCESOS DE GESTION DE LA SALUD PUBLICA PARA MITIGAR EL RIESGO DE MORIR DE ENFERMEDADES CORONORIAS DE LOS IBAGUEREÑOS.</t>
  </si>
  <si>
    <t>GARANTIZAR EL PROCESO TECNICO DE VALORACIÓN, QUE PERMITA ESTABLECER LA EXISTENCIA DE DISCAPACIDAD, A PARTIR DE LA IDENTIFICACIÓN DE LAS DEFICIENCIAS EN FUNCIONES Y ESTRUCTURAS CORPORALES, INCLUYENDO LAS PSICOLÓGICAS, LAS LIMITACIONES EN LA ACTIVIDAD Y LAS RESTRICCIONES EN LA PARTICIPACIÓN, QUE PRESENTAN LAS PERSONAS</t>
  </si>
  <si>
    <t>IMPLEMENTAR EL PROGRAMA DE ATENCIÓN PSICOSOCIAL Y SALUD INTEGRAL A VÍCTIMAS (PAPSIVI)​,  DANDO RESPUESTA A LAS MEDIDAS DE REHABILITACIÓN EN EL MARCO DE LA REPARA​CIÓN INTEGRAL A LAS VÍCTIMAS DEL CONFLICTO ARMADO QUE RESIDEN EN LA CIUDAD DE IBAGUE.</t>
  </si>
  <si>
    <t>FORTALECER LAS COMPETENCIAS TÉCNICAS DE LOS ACTORES DEL SGSSS PARA GARANTIZAR EL DIAGNÓSTICO, TRATAMIENTO Y SEGUIMIENTO A LOS DIFERENTES TIPOS DE DESNUTRICIÓN</t>
  </si>
  <si>
    <t xml:space="preserve">IMPLEMENTAR ACCIONES DE GESTION DE LA SALUD PUBLICA Y ACTIVIDADES COLECTIVAS DE LAS VIOLENCIAS ( VF,VS,VG) EN EL MARCO DEL CUMPLIMIENTO  DE LOS LINEAMIENTOS TÉCNICOS NACIONAL E IMPLEMENTACIÓN ASERTIVA DE LAS RUTAS DE ATENCIÓN. </t>
  </si>
  <si>
    <t>ADOPTAR Y ADAPTAR EL MODELO DE SALUD PREDICTIVA, PREVENTIVA Y RESOLUTIVA CENTRADA EN EL SER HUMANO COMO SUJETO DE DERECHOS./ MARCO DE LA ATENCIÓN PRIMARIA EN SALUD CON ENFOQUE PREVENTIVA, PREDICTIVA Y RESOLUTIVA QUE INCLUYA POBLACIONES VULNERABLES, PREVENCION DE EVENTOS DE INTERES DE SALUD PUBLICA,  Y/O PLAN DE INTERVENCIONES COLECTIVAS QUE REQUIERAN INTERVENCION INTEGRAL</t>
  </si>
  <si>
    <t>IMPLEMENTAR UNA ESTRATEGIA HOLISTICA E INTERSECTORIAL PARA EL MANEJO DE LAS CONDICIONES Y SITUACIONES ORIGINADAS EN EL AMBITO LABORAL Y/O POBLACION NO AFILIADA A RIESGOS LABORALES</t>
  </si>
  <si>
    <t>REALIZAR REMODELACION, RESTRUCTURACION Y /O ADEACUACION DE LA CAVA</t>
  </si>
  <si>
    <t>PROGRAMADO</t>
  </si>
  <si>
    <t>OBLIGADO</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</si>
  <si>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</si>
  <si>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</si>
  <si>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</si>
  <si>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</si>
  <si>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</si>
  <si>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</si>
  <si>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FECHA DE  SEGUIMIENTO: </t>
    </r>
    <r>
      <rPr>
        <sz val="11"/>
        <rFont val="Arial"/>
        <family val="2"/>
      </rPr>
      <t>30 de diciembre 2024</t>
    </r>
  </si>
  <si>
    <r>
      <t xml:space="preserve">LINEA ESTRATEGICA: </t>
    </r>
    <r>
      <rPr>
        <sz val="11"/>
        <rFont val="Arial"/>
        <family val="2"/>
      </rPr>
      <t>Vigilancia saludable - Inspección Vigilancia y Control</t>
    </r>
  </si>
  <si>
    <r>
      <t xml:space="preserve">Objetivos: </t>
    </r>
    <r>
      <rPr>
        <sz val="11"/>
        <rFont val="Arial"/>
        <family val="2"/>
      </rPr>
      <t>Ejercer la autoridad sanitaria para la vigilancia saludable en el Municipio de Ibagué</t>
    </r>
  </si>
  <si>
    <r>
      <t xml:space="preserve">SECTOR: : </t>
    </r>
    <r>
      <rPr>
        <sz val="11"/>
        <rFont val="Arial"/>
        <family val="2"/>
      </rPr>
      <t>SALUD Y PROTECCIÓN SOCIAL</t>
    </r>
  </si>
  <si>
    <r>
      <t xml:space="preserve">PROGRAMA:  </t>
    </r>
    <r>
      <rPr>
        <sz val="11"/>
        <rFont val="Arial"/>
        <family val="2"/>
      </rPr>
      <t>vigilancia saludable</t>
    </r>
  </si>
  <si>
    <r>
      <t xml:space="preserve">NOMBRE  DEL PROYECTO POAI: </t>
    </r>
    <r>
      <rPr>
        <sz val="11"/>
        <rFont val="Arial"/>
        <family val="2"/>
      </rPr>
      <t>FORTALECIMIENTO DE LA GOBERNABILIDAD Y GOBERNANZA PARA IA VIGILANCIA SALUDABLE EN EL MUNICIPIO DE IBAGUÉ</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</si>
  <si>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</si>
  <si>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</si>
  <si>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t xml:space="preserve">META DE RESULTADO  No.  </t>
    </r>
    <r>
      <rPr>
        <sz val="11"/>
        <rFont val="Arial"/>
        <family val="2"/>
      </rPr>
      <t>Porcentaje de evaluación de desempeño del sistema de vigilancia en salud pública</t>
    </r>
  </si>
  <si>
    <r>
      <t xml:space="preserve">META DE RESULTADO  No. </t>
    </r>
    <r>
      <rPr>
        <sz val="11"/>
        <rFont val="Arial"/>
        <family val="2"/>
      </rPr>
      <t>Porcentaje de actores del SGSSS (EPS e IPS) con procesos de inspección y vigilancia</t>
    </r>
  </si>
  <si>
    <r>
      <t xml:space="preserve">META DE RESULTADO  No. </t>
    </r>
    <r>
      <rPr>
        <sz val="11"/>
        <rFont val="Arial"/>
        <family val="2"/>
      </rPr>
      <t>Porcentaje de establecimientos sujetos de inspección y vigilancia de la Secretaría de Salud</t>
    </r>
  </si>
  <si>
    <r>
      <t>META DE RESULTADO  No.</t>
    </r>
    <r>
      <rPr>
        <sz val="11"/>
        <rFont val="Arial"/>
        <family val="2"/>
      </rPr>
      <t xml:space="preserve"> Porcentaje de establecimientos sujetos de inspección y vigilancia de la Secretaría de Salud</t>
    </r>
  </si>
  <si>
    <r>
      <t xml:space="preserve">LINEA ESTRATEGICA: </t>
    </r>
    <r>
      <rPr>
        <sz val="11"/>
        <rFont val="Arial"/>
        <family val="2"/>
      </rPr>
      <t xml:space="preserve">Cultura y sociedad para todos </t>
    </r>
  </si>
  <si>
    <r>
      <t xml:space="preserve">Objetivos: </t>
    </r>
    <r>
      <rPr>
        <sz val="11"/>
        <rFont val="Arial"/>
        <family val="2"/>
      </rPr>
      <t>Fortalecer el bienestar físico, mental y social de las personas, comunidades y poblaciones en el Municipio de Ibagué.</t>
    </r>
  </si>
  <si>
    <r>
      <t xml:space="preserve">SECTOR: </t>
    </r>
    <r>
      <rPr>
        <sz val="11"/>
        <rFont val="Arial"/>
        <family val="2"/>
      </rPr>
      <t xml:space="preserve">Salud y Protección Social </t>
    </r>
  </si>
  <si>
    <r>
      <t xml:space="preserve">PROGRAMA:  </t>
    </r>
    <r>
      <rPr>
        <sz val="11"/>
        <rFont val="Arial"/>
        <family val="2"/>
      </rPr>
      <t>Tu salud nuestra prioridad</t>
    </r>
  </si>
  <si>
    <r>
      <t>NOMBRE  DEL PROYECTO POAI:</t>
    </r>
    <r>
      <rPr>
        <sz val="11"/>
        <rFont val="Arial"/>
        <family val="2"/>
      </rPr>
      <t xml:space="preserve"> Implementación del programa "tu salud nuestra prioridad", Salud preventiva, humanizada y oportuna para los ibaguereños Ibagué</t>
    </r>
    <r>
      <rPr>
        <b/>
        <sz val="11"/>
        <rFont val="Arial"/>
        <family val="2"/>
      </rPr>
      <t xml:space="preserve">
</t>
    </r>
  </si>
  <si>
    <r>
      <t xml:space="preserve">EJECUTAR LOS LINEAMIENTOS TECNICOS DEFINIDOS POR EL PDSP 2022 - 2031 PARA LOS PROCESOS DE ASISTENCIA TECNICA Y DESARROLLO DE CAPACIDADES PARA GARANTIZAR EL MANEJO INTEGRAL DEL CANCER CON LOS ACTORES DEL SISTEMA GENERAL DE SEGURIDAD SOCIAL EN SALUD - </t>
    </r>
    <r>
      <rPr>
        <b/>
        <sz val="11"/>
        <color rgb="FF000000"/>
        <rFont val="Arial"/>
        <family val="2"/>
      </rPr>
      <t>Cáncer de mama</t>
    </r>
  </si>
  <si>
    <r>
      <t xml:space="preserve">EJECUTAR LOS LINEAMIENTOS TECNICOS DEFINIDOS POR EL PDSP 2022 - 2031 PARA LOS PROCESOS DE ASISTENCIA TECNICA Y DESARROLLO DE CAPACIDADES PARA GARANTIZAR EL MANEJO INTEGRAL DEL CANCER CON LOS ACTORES DEL SISTEMA GENERAL DE SEGURIDAD SOCIAL EN SALUD - </t>
    </r>
    <r>
      <rPr>
        <b/>
        <sz val="11"/>
        <color rgb="FF000000"/>
        <rFont val="Arial"/>
        <family val="2"/>
      </rPr>
      <t>Cáncer de útero</t>
    </r>
  </si>
  <si>
    <r>
      <t xml:space="preserve">EJECUTAR LOS LINEAMIENTOS TECNICOS DEFINIDOS POR EL PDSP 2022 - 2031 PARA LOS PROCESOS DE ASISTENCIA TECNICA Y DESARROLLO DE CAPACIDADES PARA GARANTIZAR EL MANEJO INTEGRAL DEL CANCER CON LOS ACTORES DEL SISTEMA GENERAL DE SEGURIDAD SOCIAL EN SALUD - </t>
    </r>
    <r>
      <rPr>
        <b/>
        <sz val="11"/>
        <color rgb="FF000000"/>
        <rFont val="Arial"/>
        <family val="2"/>
      </rPr>
      <t>Cáncer de próstata</t>
    </r>
  </si>
  <si>
    <r>
      <rPr>
        <sz val="11"/>
        <rFont val="Arial"/>
        <family val="2"/>
      </rPr>
      <t>190503103-campañas de prevención de enfermedades cardiovasculares</t>
    </r>
    <r>
      <rPr>
        <b/>
        <sz val="11"/>
        <rFont val="Arial"/>
        <family val="2"/>
      </rPr>
      <t xml:space="preserve">
</t>
    </r>
  </si>
  <si>
    <r>
      <t xml:space="preserve">CODIGO BPPIM:  </t>
    </r>
    <r>
      <rPr>
        <sz val="11"/>
        <rFont val="Arial"/>
        <family val="2"/>
      </rPr>
      <t>2020730010008</t>
    </r>
    <r>
      <rPr>
        <b/>
        <sz val="11"/>
        <rFont val="Arial"/>
        <family val="2"/>
      </rPr>
      <t xml:space="preserve"> - 2024730010047</t>
    </r>
  </si>
  <si>
    <t>1905020 -Servicio de gestión del riesgo en temas de consumo de sustancias psicoactivas</t>
  </si>
  <si>
    <t>REALIZAR ACCIONES DE GESTION DE LA SALUD PUBLICA SEGÚN LOS LINEAMIENTOS DEL MSPS EN EL AMRCO DE LA PREVENCION DE CONSUMO DE SUSTANCIAS PSICOATIVAS SPA</t>
  </si>
  <si>
    <t>EJECUTAR EL 100% DE LOS  LINEAMIENTOS DE  GESTION DE LA SALUD PUBLICA EN EL MARCO DEL PDSP LOS PROCESOS DE INSPECCION, VIGILANCIA Y ASISTENCIA TECNICA  DE EL EJE DE SALUS SEXUAL Y REPRODUCTIVA SSR SEGÚN LOS LINEAMIENTOS DEL MSPS</t>
  </si>
  <si>
    <t xml:space="preserve"> Realizar Vigilancia epidemiológica al 100% de los casos notificados por sivigila de los eventos de interés en salud pública de salud mental y gestión de casos a nivel comunitario de acuerdo a los lineamientos del Instituto Nacional de Salud PARA  FORTALECER LOS PROCESOS DE GESTION DE LA SALUD PUBLICA EN EL MARCO DE LOS LINEAMIENTOS NACIONALES DE SALUD MENTAL</t>
  </si>
  <si>
    <t>Desarrolllar al 100% los componentes operativos del programa nacional del prevencion manejo y control de Ia IRA y EDA en torno a la estrategia de atencion primaria en salid a nivel institucional, comunitario, social e interesectorial en el municipio de ibagué</t>
  </si>
  <si>
    <t xml:space="preserve">EJECUTAR EL 100% DE LAS ACCIONES PARA LA GESTIÓN Y ADMINISTRACIÓN DE LOS COMPONENTES DEL PLAN AMPLIADO DE INMUNIZACION EN LOS ACTORES DEL SGSSS QUE OFERTEN EL SERVICIO DE VACUNACIÓN EN EL MARCO DE SU COMPETENCIA, CON EL FIN DE ALCANZAR LAS METAS Y OBJETIVOS DEL PROGRAMA.  </t>
  </si>
  <si>
    <t>REALIZAR LA FOCALIZACIÓN DE LA POBLACIÓN VÍCTIMA DEL CONFLICTO ARMADO QUE RESIDENTE EN EL MUNICIPIO DE IBAGUÉ</t>
  </si>
  <si>
    <r>
      <t xml:space="preserve">CODIGO BPPIM: </t>
    </r>
    <r>
      <rPr>
        <sz val="11"/>
        <rFont val="Arial"/>
        <family val="2"/>
      </rPr>
      <t>2024730010048</t>
    </r>
  </si>
  <si>
    <r>
      <t xml:space="preserve">LINEA ESTRATEGICA: : </t>
    </r>
    <r>
      <rPr>
        <sz val="11"/>
        <rFont val="Arial"/>
        <family val="2"/>
      </rPr>
      <t>Derecho y Gobernanza hacia un gobierno transparente</t>
    </r>
  </si>
  <si>
    <r>
      <t xml:space="preserve">Objetivos: </t>
    </r>
    <r>
      <rPr>
        <sz val="11"/>
        <rFont val="Arial"/>
        <family val="2"/>
      </rPr>
      <t>Fortalecer e implementar la integralidad en la prestación de los servicios de salud de la red pública hospitalaria  en el municipio de Ibague</t>
    </r>
  </si>
  <si>
    <r>
      <t xml:space="preserve">SECTOR:  </t>
    </r>
    <r>
      <rPr>
        <sz val="11"/>
        <rFont val="Arial"/>
        <family val="2"/>
      </rPr>
      <t>SALUD Y PROTECCIÓN SOCIAL</t>
    </r>
  </si>
  <si>
    <r>
      <t xml:space="preserve">PROGRAMA:  </t>
    </r>
    <r>
      <rPr>
        <sz val="11"/>
        <rFont val="Arial"/>
        <family val="2"/>
      </rPr>
      <t xml:space="preserve">Salud a tu alcance </t>
    </r>
  </si>
  <si>
    <r>
      <t xml:space="preserve">NOMBRE  DEL PROYECTO POAI: </t>
    </r>
    <r>
      <rPr>
        <sz val="11"/>
        <rFont val="Arial"/>
        <family val="2"/>
      </rPr>
      <t>FORTALECIMIENTO DE LA GESTIÓN DEL ASEGURAMIENTO Y LA PRESTACIÓN DE SERVICIOS DE SALUD EN EL MUNICIPIO DE IBAGUÉ, "SALUD A TU ALCANCE"</t>
    </r>
  </si>
  <si>
    <r>
      <t xml:space="preserve">CODIGO BPPIM: </t>
    </r>
    <r>
      <rPr>
        <sz val="11"/>
        <rFont val="Arial"/>
        <family val="2"/>
      </rPr>
      <t>2024730010046</t>
    </r>
  </si>
  <si>
    <r>
      <rPr>
        <sz val="11"/>
        <rFont val="Arial"/>
        <family val="2"/>
      </rPr>
      <t>1906-Aseguramiento y prestación integral de servicios de salud</t>
    </r>
    <r>
      <rPr>
        <b/>
        <sz val="11"/>
        <rFont val="Arial"/>
        <family val="2"/>
      </rPr>
      <t xml:space="preserve">
</t>
    </r>
  </si>
  <si>
    <r>
      <t xml:space="preserve">META DE RESULTADO  No. </t>
    </r>
    <r>
      <rPr>
        <sz val="11"/>
        <rFont val="Arial"/>
        <family val="2"/>
      </rPr>
      <t>Porcentaje de cumplimiento de los giros destinados para el financiamiento del SGSSS</t>
    </r>
  </si>
  <si>
    <r>
      <t xml:space="preserve">META DE RESULTADO  No. </t>
    </r>
    <r>
      <rPr>
        <sz val="11"/>
        <rFont val="Arial"/>
        <family val="2"/>
      </rPr>
      <t>Porcentaje de aseguramiento de la población</t>
    </r>
  </si>
  <si>
    <r>
      <t xml:space="preserve">META DE RESULTADO  No. </t>
    </r>
    <r>
      <rPr>
        <sz val="11"/>
        <rFont val="Arial"/>
        <family val="2"/>
      </rPr>
      <t>Número de instituciones de salud de la red pública del Municipio fortalecidas en infraestructura/dotación/funcionamiento y/o apoyo financiero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</si>
</sst>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00_);_(* \(#,##0.00\);_(* &quot;-&quot;??_);_(@_)"/>
    <numFmt numFmtId="172" formatCode="#,##0_ ;\-#,##0\ "/>
    <numFmt numFmtId="174" formatCode="_-* #,##0_-;\-* #,##0_-;_-* &quot;-&quot;??_-;_-@_-"/>
    <numFmt numFmtId="175" formatCode="_(&quot;$&quot;\ * #,##0.00_);_(&quot;$&quot;\ * \(#,##0.00\);_(&quot;$&quot;\ * &quot;-&quot;??_);_(@_)"/>
    <numFmt numFmtId="176" formatCode="_-&quot;$&quot;* #,##0_-;\-&quot;$&quot;* #,##0_-;_-&quot;$&quot;* &quot;-&quot;_-;_-@_-"/>
    <numFmt numFmtId="177" formatCode="_-* #,##0.00\ _€_-;\-* #,##0.00\ _€_-;_-* &quot;-&quot;??\ _€_-;_-@_-"/>
    <numFmt numFmtId="178" formatCode="&quot;$&quot;\ #,##0.00;[Red]&quot;$&quot;\ \-#,##0.00"/>
    <numFmt numFmtId="179" formatCode="_-&quot;$&quot;\ * #,##0_-;\-&quot;$&quot;\ * #,##0_-;_-&quot;$&quot;\ * &quot;-&quot;??_-;_-@_-"/>
  </numFmts>
  <fonts count="17">
    <font>
      <sz val="11"/>
      <color theme="1"/>
      <name val="Calibri"/>
      <family val="2"/>
      <scheme val="minor"/>
    </font>
    <font>
      <sz val="10"/>
      <name val="Arial"/>
      <family val="2"/>
    </font>
    <font>
      <sz val="12"/>
      <name val="Arial MT"/>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1"/>
      <color rgb="FF000000"/>
      <name val="Calibri"/>
      <family val="2"/>
    </font>
    <font>
      <sz val="11"/>
      <color indexed="8"/>
      <name val="Calibri"/>
      <family val="2"/>
    </font>
    <font>
      <b/>
      <sz val="10"/>
      <color theme="1"/>
      <name val="Verdana"/>
      <family val="2"/>
    </font>
    <font>
      <sz val="10"/>
      <color theme="1"/>
      <name val="Verdana"/>
      <family val="2"/>
    </font>
    <font>
      <sz val="11"/>
      <name val="Arial"/>
      <family val="2"/>
    </font>
    <font>
      <sz val="11"/>
      <color theme="1"/>
      <name val="Arial"/>
      <family val="2"/>
    </font>
    <font>
      <b/>
      <sz val="11"/>
      <name val="Arial"/>
      <family val="2"/>
    </font>
    <font>
      <b/>
      <u/>
      <sz val="11"/>
      <name val="Arial"/>
      <family val="2"/>
    </font>
    <font>
      <sz val="11"/>
      <color rgb="FF000000"/>
      <name val="Arial"/>
      <family val="2"/>
    </font>
    <font>
      <b/>
      <sz val="11"/>
      <color rgb="FF00000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B4C6E7"/>
      </patternFill>
    </fill>
    <fill>
      <patternFill patternType="solid">
        <fgColor theme="0"/>
        <bgColor rgb="FFD9E1F2"/>
      </patternFill>
    </fill>
    <fill>
      <patternFill patternType="solid">
        <fgColor rgb="FFDBE5F1"/>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56">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171" fontId="3" fillId="0" borderId="0" applyFont="0" applyFill="0" applyBorder="0" applyAlignment="0" applyProtection="0"/>
    <xf numFmtId="171" fontId="8" fillId="0" borderId="0" applyFont="0" applyFill="0" applyBorder="0" applyAlignment="0" applyProtection="0"/>
    <xf numFmtId="0" fontId="9" fillId="6" borderId="0" applyNumberFormat="0" applyBorder="0" applyProtection="0">
      <alignment horizontal="center" vertical="center"/>
    </xf>
    <xf numFmtId="0" fontId="7" fillId="0" borderId="0"/>
    <xf numFmtId="43" fontId="3" fillId="0" borderId="0" applyFont="0" applyFill="0" applyBorder="0" applyAlignment="0" applyProtection="0"/>
    <xf numFmtId="49" fontId="10" fillId="0" borderId="0" applyFill="0" applyBorder="0" applyProtection="0">
      <alignment horizontal="left" vertical="center"/>
    </xf>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43" fontId="8" fillId="0" borderId="0" applyFont="0" applyFill="0" applyBorder="0" applyAlignment="0" applyProtection="0"/>
    <xf numFmtId="0" fontId="2" fillId="0" borderId="0"/>
    <xf numFmtId="0" fontId="7" fillId="0" borderId="0"/>
    <xf numFmtId="43" fontId="8" fillId="0" borderId="0" applyFont="0" applyFill="0" applyBorder="0" applyAlignment="0" applyProtection="0"/>
    <xf numFmtId="0" fontId="1" fillId="0" borderId="0"/>
    <xf numFmtId="0" fontId="1"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0" fontId="1" fillId="0" borderId="0"/>
    <xf numFmtId="43" fontId="3" fillId="0" borderId="0" applyFont="0" applyFill="0" applyBorder="0" applyAlignment="0" applyProtection="0"/>
    <xf numFmtId="43" fontId="8"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177" fontId="3" fillId="0" borderId="0" applyFont="0" applyFill="0" applyBorder="0" applyAlignment="0" applyProtection="0"/>
    <xf numFmtId="178" fontId="1" fillId="0" borderId="0" applyFont="0" applyFill="0" applyBorder="0" applyAlignment="0" applyProtection="0"/>
    <xf numFmtId="177" fontId="8" fillId="0" borderId="0" applyFont="0" applyFill="0" applyBorder="0" applyAlignment="0" applyProtection="0"/>
    <xf numFmtId="0" fontId="1" fillId="0" borderId="0"/>
    <xf numFmtId="0" fontId="1" fillId="0" borderId="0"/>
    <xf numFmtId="0" fontId="1"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7" fillId="0" borderId="0"/>
    <xf numFmtId="0" fontId="9" fillId="6" borderId="0" applyNumberFormat="0" applyBorder="0" applyProtection="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0" borderId="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cellStyleXfs>
  <cellXfs count="296">
    <xf numFmtId="0" fontId="0" fillId="0" borderId="0" xfId="0"/>
    <xf numFmtId="0" fontId="12" fillId="0" borderId="0" xfId="0" applyFont="1"/>
    <xf numFmtId="0" fontId="11" fillId="0" borderId="0" xfId="1" applyFont="1"/>
    <xf numFmtId="10" fontId="11" fillId="0" borderId="0" xfId="2" applyNumberFormat="1" applyFont="1"/>
    <xf numFmtId="0" fontId="13" fillId="0" borderId="0" xfId="1" applyFont="1"/>
    <xf numFmtId="0" fontId="13" fillId="0" borderId="1" xfId="1" applyFont="1" applyBorder="1"/>
    <xf numFmtId="0" fontId="11" fillId="0" borderId="1" xfId="1" applyFont="1" applyBorder="1"/>
    <xf numFmtId="2" fontId="13" fillId="0" borderId="0" xfId="1" applyNumberFormat="1" applyFont="1" applyAlignment="1">
      <alignment vertical="center"/>
    </xf>
    <xf numFmtId="2" fontId="13" fillId="0" borderId="1" xfId="1" applyNumberFormat="1" applyFont="1" applyBorder="1" applyAlignment="1">
      <alignment horizontal="center" vertical="center"/>
    </xf>
    <xf numFmtId="2" fontId="13" fillId="0" borderId="0" xfId="1" applyNumberFormat="1" applyFont="1" applyAlignment="1">
      <alignment horizontal="center" vertical="center" wrapText="1"/>
    </xf>
    <xf numFmtId="10" fontId="11" fillId="0" borderId="1" xfId="2" applyNumberFormat="1" applyFont="1" applyBorder="1"/>
    <xf numFmtId="0" fontId="11" fillId="0" borderId="8" xfId="1" applyFont="1" applyBorder="1"/>
    <xf numFmtId="2" fontId="13" fillId="0" borderId="0" xfId="1" applyNumberFormat="1" applyFont="1" applyAlignment="1">
      <alignment horizontal="center" vertical="center"/>
    </xf>
    <xf numFmtId="0" fontId="11" fillId="0" borderId="0" xfId="1" applyFont="1" applyAlignment="1">
      <alignment horizontal="center"/>
    </xf>
    <xf numFmtId="0" fontId="11" fillId="0" borderId="1" xfId="1" applyFont="1" applyBorder="1" applyAlignment="1">
      <alignment horizontal="center" vertical="center"/>
    </xf>
    <xf numFmtId="166" fontId="11" fillId="0" borderId="1" xfId="1" applyNumberFormat="1" applyFont="1" applyBorder="1" applyAlignment="1">
      <alignment horizontal="center" vertical="center" wrapText="1"/>
    </xf>
    <xf numFmtId="2" fontId="11" fillId="0" borderId="0" xfId="1" applyNumberFormat="1" applyFont="1" applyAlignment="1">
      <alignment vertical="center" wrapText="1"/>
    </xf>
    <xf numFmtId="165" fontId="11" fillId="0" borderId="0" xfId="3" applyFont="1" applyBorder="1" applyAlignment="1" applyProtection="1">
      <alignment vertical="center"/>
    </xf>
    <xf numFmtId="2" fontId="11" fillId="0" borderId="0" xfId="1" applyNumberFormat="1" applyFont="1"/>
    <xf numFmtId="165" fontId="11" fillId="0" borderId="0" xfId="3" applyFont="1" applyBorder="1"/>
    <xf numFmtId="164" fontId="11" fillId="0" borderId="0" xfId="1" applyNumberFormat="1" applyFont="1"/>
    <xf numFmtId="3" fontId="11" fillId="2" borderId="1" xfId="1" applyNumberFormat="1" applyFont="1" applyFill="1" applyBorder="1" applyAlignment="1">
      <alignment horizontal="center" vertical="center"/>
    </xf>
    <xf numFmtId="166" fontId="11" fillId="2" borderId="1" xfId="1" applyNumberFormat="1" applyFont="1" applyFill="1" applyBorder="1" applyAlignment="1">
      <alignment horizontal="center" vertical="center" wrapText="1"/>
    </xf>
    <xf numFmtId="0" fontId="13" fillId="0" borderId="13" xfId="1" applyFont="1" applyBorder="1" applyAlignment="1">
      <alignment vertical="center"/>
    </xf>
    <xf numFmtId="0" fontId="13" fillId="0" borderId="12" xfId="1" applyFont="1" applyBorder="1" applyAlignment="1">
      <alignment vertical="center"/>
    </xf>
    <xf numFmtId="0" fontId="11" fillId="2" borderId="1" xfId="1" applyFont="1" applyFill="1" applyBorder="1" applyAlignment="1">
      <alignment horizontal="center" vertical="center"/>
    </xf>
    <xf numFmtId="169" fontId="11" fillId="2" borderId="1" xfId="3" applyNumberFormat="1" applyFont="1" applyFill="1" applyBorder="1" applyAlignment="1">
      <alignment horizontal="center" vertical="center"/>
    </xf>
    <xf numFmtId="2" fontId="11" fillId="0" borderId="0" xfId="1" applyNumberFormat="1" applyFont="1" applyAlignment="1">
      <alignment vertical="center"/>
    </xf>
    <xf numFmtId="2" fontId="11" fillId="0" borderId="0" xfId="1" applyNumberFormat="1" applyFont="1" applyAlignment="1">
      <alignment horizontal="left" vertical="center" wrapText="1"/>
    </xf>
    <xf numFmtId="0" fontId="11" fillId="0" borderId="0" xfId="1" applyFont="1" applyAlignment="1">
      <alignment wrapText="1"/>
    </xf>
    <xf numFmtId="0" fontId="11" fillId="0" borderId="0" xfId="1" applyFont="1" applyAlignment="1">
      <alignment horizontal="left" wrapText="1"/>
    </xf>
    <xf numFmtId="0" fontId="13" fillId="2" borderId="1" xfId="1" applyFont="1" applyFill="1" applyBorder="1" applyAlignment="1">
      <alignment horizontal="center" vertical="center"/>
    </xf>
    <xf numFmtId="10" fontId="13" fillId="2" borderId="1" xfId="2" applyNumberFormat="1" applyFont="1" applyFill="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1" fontId="11" fillId="0" borderId="1" xfId="1" applyNumberFormat="1" applyFont="1" applyBorder="1" applyAlignment="1">
      <alignment horizontal="center" vertical="center" wrapText="1"/>
    </xf>
    <xf numFmtId="44" fontId="12" fillId="0" borderId="1" xfId="6" applyFont="1" applyFill="1" applyBorder="1" applyAlignment="1">
      <alignment horizontal="center" vertical="center"/>
    </xf>
    <xf numFmtId="14" fontId="11" fillId="0" borderId="1" xfId="1" applyNumberFormat="1" applyFont="1" applyBorder="1" applyAlignment="1">
      <alignment horizontal="center" vertical="center"/>
    </xf>
    <xf numFmtId="165" fontId="11" fillId="0" borderId="0" xfId="3" applyFont="1" applyFill="1" applyBorder="1" applyAlignment="1" applyProtection="1">
      <alignment vertical="center"/>
    </xf>
    <xf numFmtId="165" fontId="11" fillId="0" borderId="0" xfId="3" applyFont="1" applyFill="1" applyBorder="1"/>
    <xf numFmtId="44" fontId="11" fillId="0" borderId="1" xfId="6" applyFont="1" applyFill="1" applyBorder="1" applyAlignment="1">
      <alignment horizontal="center" vertical="center" wrapText="1"/>
    </xf>
    <xf numFmtId="2" fontId="11" fillId="0" borderId="0" xfId="1" applyNumberFormat="1" applyFont="1" applyAlignment="1">
      <alignment horizontal="left" vertical="top" wrapText="1"/>
    </xf>
    <xf numFmtId="44" fontId="11" fillId="0" borderId="1" xfId="7" applyNumberFormat="1" applyFont="1" applyFill="1" applyBorder="1" applyAlignment="1">
      <alignment horizontal="center" vertical="center" wrapText="1"/>
    </xf>
    <xf numFmtId="44" fontId="11" fillId="2" borderId="1" xfId="6" applyFont="1" applyFill="1" applyBorder="1" applyAlignment="1">
      <alignment horizontal="center" vertical="center" wrapText="1"/>
    </xf>
    <xf numFmtId="165" fontId="11" fillId="0" borderId="0" xfId="1" applyNumberFormat="1" applyFont="1"/>
    <xf numFmtId="44" fontId="11" fillId="2" borderId="1" xfId="6" applyFont="1" applyFill="1" applyBorder="1" applyAlignment="1">
      <alignment horizontal="center" vertical="center"/>
    </xf>
    <xf numFmtId="44" fontId="12" fillId="2" borderId="1" xfId="6" applyFont="1" applyFill="1" applyBorder="1" applyAlignment="1">
      <alignment horizontal="center" vertical="center"/>
    </xf>
    <xf numFmtId="44" fontId="11" fillId="0" borderId="1" xfId="6" applyFont="1" applyFill="1" applyBorder="1" applyAlignment="1">
      <alignment horizontal="center" vertical="center"/>
    </xf>
    <xf numFmtId="44" fontId="11" fillId="2" borderId="1" xfId="6" applyFont="1" applyFill="1" applyBorder="1" applyAlignment="1" applyProtection="1">
      <alignment horizontal="center" vertical="center"/>
    </xf>
    <xf numFmtId="0" fontId="11" fillId="7" borderId="1" xfId="1" applyFont="1" applyFill="1" applyBorder="1" applyAlignment="1">
      <alignment horizontal="center" vertical="center"/>
    </xf>
    <xf numFmtId="0" fontId="11" fillId="7" borderId="1" xfId="1" applyFont="1" applyFill="1" applyBorder="1" applyAlignment="1">
      <alignment horizontal="center" vertical="center" wrapText="1"/>
    </xf>
    <xf numFmtId="44" fontId="11" fillId="7" borderId="1" xfId="6" applyFont="1" applyFill="1" applyBorder="1" applyAlignment="1">
      <alignment horizontal="center" vertical="center" wrapText="1"/>
    </xf>
    <xf numFmtId="2" fontId="11" fillId="7" borderId="1" xfId="1" applyNumberFormat="1" applyFont="1" applyFill="1" applyBorder="1" applyAlignment="1">
      <alignment horizontal="center" vertical="center"/>
    </xf>
    <xf numFmtId="39" fontId="11" fillId="7" borderId="1" xfId="1" applyNumberFormat="1" applyFont="1" applyFill="1" applyBorder="1" applyAlignment="1">
      <alignment horizontal="center" vertical="center"/>
    </xf>
    <xf numFmtId="44" fontId="11" fillId="7" borderId="1" xfId="6" applyFont="1" applyFill="1" applyBorder="1" applyAlignment="1" applyProtection="1">
      <alignment horizontal="center" vertical="center"/>
    </xf>
    <xf numFmtId="0" fontId="11" fillId="0" borderId="9" xfId="1" applyFont="1" applyBorder="1"/>
    <xf numFmtId="0" fontId="11" fillId="0" borderId="0" xfId="1" applyFont="1" applyAlignment="1">
      <alignment horizontal="left" vertical="center"/>
    </xf>
    <xf numFmtId="168" fontId="11" fillId="0" borderId="0" xfId="1" applyNumberFormat="1" applyFont="1"/>
    <xf numFmtId="44" fontId="11" fillId="0" borderId="0" xfId="1" applyNumberFormat="1" applyFont="1"/>
    <xf numFmtId="10" fontId="11" fillId="0" borderId="0" xfId="2" applyNumberFormat="1" applyFont="1" applyBorder="1" applyProtection="1"/>
    <xf numFmtId="39" fontId="11" fillId="0" borderId="0" xfId="1" applyNumberFormat="1" applyFont="1"/>
    <xf numFmtId="39" fontId="11" fillId="0" borderId="8" xfId="1" applyNumberFormat="1" applyFont="1" applyBorder="1"/>
    <xf numFmtId="168" fontId="13" fillId="0" borderId="1" xfId="1" applyNumberFormat="1" applyFont="1" applyBorder="1" applyAlignment="1">
      <alignment vertical="top" wrapText="1"/>
    </xf>
    <xf numFmtId="0" fontId="13" fillId="0" borderId="1" xfId="1" applyFont="1" applyBorder="1" applyAlignment="1">
      <alignment horizontal="left" vertical="center"/>
    </xf>
    <xf numFmtId="39" fontId="13" fillId="0" borderId="1" xfId="1" applyNumberFormat="1" applyFont="1" applyBorder="1" applyAlignment="1">
      <alignment horizontal="left" vertical="top"/>
    </xf>
    <xf numFmtId="168" fontId="13" fillId="0" borderId="1" xfId="1" applyNumberFormat="1" applyFont="1" applyBorder="1" applyAlignment="1">
      <alignment horizontal="left" vertical="top"/>
    </xf>
    <xf numFmtId="10" fontId="11" fillId="0" borderId="0" xfId="2" applyNumberFormat="1" applyFont="1" applyBorder="1"/>
    <xf numFmtId="44" fontId="11" fillId="0" borderId="1" xfId="6" applyFont="1" applyFill="1" applyBorder="1" applyAlignment="1" applyProtection="1">
      <alignment horizontal="center" vertical="center"/>
    </xf>
    <xf numFmtId="14" fontId="11" fillId="7" borderId="1" xfId="1" applyNumberFormat="1" applyFont="1" applyFill="1" applyBorder="1" applyAlignment="1">
      <alignment horizontal="center" vertical="center"/>
    </xf>
    <xf numFmtId="0" fontId="15" fillId="4" borderId="1" xfId="0" applyFont="1" applyFill="1" applyBorder="1" applyAlignment="1">
      <alignment horizontal="left" vertical="center"/>
    </xf>
    <xf numFmtId="0" fontId="15" fillId="5" borderId="1" xfId="0" applyFont="1" applyFill="1" applyBorder="1" applyAlignment="1">
      <alignment horizontal="left" vertical="center"/>
    </xf>
    <xf numFmtId="10" fontId="11" fillId="0" borderId="0" xfId="2" applyNumberFormat="1" applyFont="1" applyAlignment="1">
      <alignment horizontal="center" vertical="center"/>
    </xf>
    <xf numFmtId="0" fontId="13" fillId="0" borderId="0" xfId="1" applyFont="1" applyAlignment="1">
      <alignment horizontal="center" vertical="center"/>
    </xf>
    <xf numFmtId="0" fontId="11" fillId="0" borderId="1" xfId="1" applyFont="1" applyBorder="1" applyAlignment="1">
      <alignment horizontal="left" vertical="center"/>
    </xf>
    <xf numFmtId="0" fontId="13" fillId="0" borderId="0" xfId="1" applyFont="1" applyAlignment="1">
      <alignment horizontal="left" vertical="center"/>
    </xf>
    <xf numFmtId="10" fontId="11" fillId="0" borderId="1" xfId="2" applyNumberFormat="1" applyFont="1" applyBorder="1" applyAlignment="1">
      <alignment horizontal="left" vertical="center"/>
    </xf>
    <xf numFmtId="0" fontId="11" fillId="0" borderId="8" xfId="1" applyFont="1" applyBorder="1" applyAlignment="1">
      <alignment horizontal="left" vertical="center"/>
    </xf>
    <xf numFmtId="166" fontId="11" fillId="0" borderId="1" xfId="1" applyNumberFormat="1" applyFont="1" applyBorder="1" applyAlignment="1">
      <alignment horizontal="left" vertical="center" wrapText="1"/>
    </xf>
    <xf numFmtId="165" fontId="11" fillId="0" borderId="0" xfId="3" applyFont="1" applyBorder="1" applyAlignment="1" applyProtection="1">
      <alignment horizontal="left" vertical="center"/>
    </xf>
    <xf numFmtId="2" fontId="11" fillId="0" borderId="0" xfId="1" applyNumberFormat="1" applyFont="1" applyAlignment="1">
      <alignment horizontal="left" vertical="center"/>
    </xf>
    <xf numFmtId="165" fontId="11" fillId="0" borderId="0" xfId="3" applyFont="1" applyBorder="1" applyAlignment="1">
      <alignment horizontal="left" vertical="center"/>
    </xf>
    <xf numFmtId="164" fontId="11" fillId="0" borderId="0" xfId="1" applyNumberFormat="1" applyFont="1" applyAlignment="1">
      <alignment horizontal="left" vertical="center"/>
    </xf>
    <xf numFmtId="3" fontId="11" fillId="2" borderId="1" xfId="1" applyNumberFormat="1" applyFont="1" applyFill="1" applyBorder="1" applyAlignment="1">
      <alignment horizontal="left" vertical="center"/>
    </xf>
    <xf numFmtId="166" fontId="11" fillId="2" borderId="1" xfId="1" applyNumberFormat="1" applyFont="1" applyFill="1" applyBorder="1" applyAlignment="1">
      <alignment horizontal="left" vertical="center" wrapText="1"/>
    </xf>
    <xf numFmtId="2" fontId="11" fillId="0" borderId="0" xfId="1" applyNumberFormat="1" applyFont="1" applyAlignment="1">
      <alignment horizontal="center" vertical="center"/>
    </xf>
    <xf numFmtId="165" fontId="11" fillId="0" borderId="0" xfId="3" applyFont="1" applyBorder="1" applyAlignment="1" applyProtection="1">
      <alignment horizontal="center" vertical="center"/>
    </xf>
    <xf numFmtId="0" fontId="11" fillId="0" borderId="0" xfId="1" applyFont="1" applyAlignment="1">
      <alignment horizontal="center" vertical="center" wrapText="1"/>
    </xf>
    <xf numFmtId="165" fontId="11" fillId="0" borderId="0" xfId="3" applyFont="1" applyBorder="1" applyAlignment="1">
      <alignment horizontal="center" vertical="center"/>
    </xf>
    <xf numFmtId="164" fontId="11" fillId="0" borderId="0" xfId="1" applyNumberFormat="1" applyFont="1" applyAlignment="1">
      <alignment horizontal="center" vertical="center"/>
    </xf>
    <xf numFmtId="44" fontId="11" fillId="2" borderId="1" xfId="1" applyNumberFormat="1" applyFont="1" applyFill="1" applyBorder="1" applyAlignment="1">
      <alignment horizontal="center" vertical="center"/>
    </xf>
    <xf numFmtId="0" fontId="11" fillId="7" borderId="1" xfId="1" applyFont="1" applyFill="1" applyBorder="1" applyAlignment="1">
      <alignment vertical="center" wrapText="1"/>
    </xf>
    <xf numFmtId="1" fontId="11" fillId="7" borderId="1" xfId="3" applyNumberFormat="1" applyFont="1" applyFill="1" applyBorder="1" applyAlignment="1">
      <alignment horizontal="center" vertical="center" wrapText="1"/>
    </xf>
    <xf numFmtId="44" fontId="11" fillId="7" borderId="1" xfId="3" applyNumberFormat="1" applyFont="1" applyFill="1" applyBorder="1" applyAlignment="1">
      <alignment horizontal="center" vertical="center" wrapText="1"/>
    </xf>
    <xf numFmtId="0" fontId="11" fillId="0" borderId="0" xfId="1" applyFont="1" applyAlignment="1">
      <alignment vertical="top"/>
    </xf>
    <xf numFmtId="39" fontId="11" fillId="0" borderId="1" xfId="1" applyNumberFormat="1" applyFont="1" applyBorder="1" applyAlignment="1">
      <alignment horizontal="left" vertical="top"/>
    </xf>
    <xf numFmtId="168" fontId="11" fillId="0" borderId="1" xfId="1" applyNumberFormat="1" applyFont="1" applyBorder="1" applyAlignment="1">
      <alignment horizontal="left" vertical="top"/>
    </xf>
    <xf numFmtId="0" fontId="11" fillId="0" borderId="0" xfId="1" applyFont="1" applyAlignment="1">
      <alignment horizontal="left"/>
    </xf>
    <xf numFmtId="0" fontId="13" fillId="0" borderId="6" xfId="1" applyFont="1" applyBorder="1" applyAlignment="1">
      <alignment horizontal="center" vertical="center"/>
    </xf>
    <xf numFmtId="168" fontId="13" fillId="0" borderId="5" xfId="1" applyNumberFormat="1" applyFont="1" applyBorder="1" applyAlignment="1">
      <alignment horizontal="left" vertical="top"/>
    </xf>
    <xf numFmtId="44" fontId="13" fillId="7" borderId="1" xfId="6" applyFont="1" applyFill="1" applyBorder="1" applyAlignment="1">
      <alignment horizontal="center" vertical="center" wrapText="1"/>
    </xf>
    <xf numFmtId="44" fontId="13" fillId="7" borderId="1" xfId="6" applyFont="1" applyFill="1" applyBorder="1" applyAlignment="1" applyProtection="1">
      <alignment horizontal="center" vertical="center"/>
    </xf>
    <xf numFmtId="0" fontId="11" fillId="0" borderId="1" xfId="1" applyFont="1" applyBorder="1" applyAlignment="1">
      <alignment horizontal="center" vertical="center" wrapText="1"/>
    </xf>
    <xf numFmtId="9" fontId="11" fillId="0" borderId="1" xfId="5" applyFont="1" applyBorder="1" applyAlignment="1" applyProtection="1">
      <alignment horizontal="center" vertical="center"/>
    </xf>
    <xf numFmtId="0" fontId="11" fillId="0" borderId="1" xfId="1" applyFont="1" applyBorder="1" applyAlignment="1">
      <alignment horizontal="center" vertical="center"/>
    </xf>
    <xf numFmtId="0" fontId="13" fillId="0" borderId="1" xfId="1" applyFont="1" applyBorder="1" applyAlignment="1">
      <alignment horizontal="left" vertical="top"/>
    </xf>
    <xf numFmtId="2" fontId="13" fillId="0" borderId="1" xfId="1" applyNumberFormat="1" applyFont="1" applyBorder="1" applyAlignment="1">
      <alignment horizontal="left" vertical="center"/>
    </xf>
    <xf numFmtId="0" fontId="13" fillId="0" borderId="12" xfId="1" applyFont="1" applyBorder="1" applyAlignment="1">
      <alignment horizontal="center" vertical="center"/>
    </xf>
    <xf numFmtId="2" fontId="11" fillId="0" borderId="0" xfId="1" applyNumberFormat="1" applyFont="1" applyAlignment="1">
      <alignment horizontal="left" vertical="top" wrapText="1"/>
    </xf>
    <xf numFmtId="0" fontId="13" fillId="0" borderId="13" xfId="1" applyFont="1" applyBorder="1" applyAlignment="1">
      <alignment horizontal="left" vertical="center"/>
    </xf>
    <xf numFmtId="2" fontId="13" fillId="0" borderId="0" xfId="1" applyNumberFormat="1" applyFont="1" applyAlignment="1">
      <alignment horizontal="center" vertical="center"/>
    </xf>
    <xf numFmtId="2" fontId="11" fillId="0" borderId="0" xfId="1" applyNumberFormat="1" applyFont="1" applyAlignment="1">
      <alignment horizontal="left" vertical="center" wrapText="1"/>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9" fontId="11" fillId="0" borderId="1" xfId="5" applyFont="1" applyBorder="1" applyAlignment="1">
      <alignment horizontal="center" vertical="center"/>
    </xf>
    <xf numFmtId="0" fontId="11" fillId="7" borderId="1" xfId="1" applyFont="1" applyFill="1" applyBorder="1" applyAlignment="1">
      <alignment horizontal="center" vertical="center"/>
    </xf>
    <xf numFmtId="2" fontId="13" fillId="0" borderId="0" xfId="1" applyNumberFormat="1" applyFont="1" applyAlignment="1">
      <alignment horizontal="left" vertical="center" wrapText="1"/>
    </xf>
    <xf numFmtId="2" fontId="13" fillId="0" borderId="0" xfId="1" applyNumberFormat="1" applyFont="1" applyAlignment="1">
      <alignment horizontal="left" vertical="center"/>
    </xf>
    <xf numFmtId="0" fontId="11" fillId="0" borderId="0" xfId="1" applyFont="1" applyAlignment="1">
      <alignment horizontal="center" vertical="center"/>
    </xf>
    <xf numFmtId="0" fontId="13" fillId="0" borderId="6" xfId="1" applyFont="1" applyBorder="1" applyAlignment="1">
      <alignment horizontal="left" vertical="center"/>
    </xf>
    <xf numFmtId="2" fontId="11" fillId="0" borderId="0" xfId="1" applyNumberFormat="1" applyFont="1" applyAlignment="1">
      <alignment horizontal="center" vertical="center" wrapText="1"/>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1" fillId="0" borderId="0" xfId="1" applyFont="1" applyAlignment="1">
      <alignment horizontal="center"/>
    </xf>
    <xf numFmtId="2" fontId="13" fillId="0" borderId="0" xfId="1" applyNumberFormat="1" applyFont="1" applyAlignment="1">
      <alignment horizontal="center" vertical="center" wrapText="1"/>
    </xf>
    <xf numFmtId="2" fontId="13" fillId="0" borderId="1" xfId="1" applyNumberFormat="1" applyFont="1" applyBorder="1" applyAlignment="1">
      <alignment horizontal="center" vertical="center"/>
    </xf>
    <xf numFmtId="2" fontId="13" fillId="0" borderId="0" xfId="1" applyNumberFormat="1" applyFont="1" applyAlignment="1">
      <alignment horizontal="center" vertical="center"/>
    </xf>
    <xf numFmtId="2" fontId="11" fillId="0" borderId="0" xfId="1" applyNumberFormat="1" applyFont="1" applyAlignment="1">
      <alignment horizontal="left" vertical="center" wrapText="1"/>
    </xf>
    <xf numFmtId="2" fontId="11" fillId="0" borderId="0" xfId="1" applyNumberFormat="1" applyFont="1" applyAlignment="1">
      <alignment horizontal="left" vertical="top" wrapText="1"/>
    </xf>
    <xf numFmtId="0" fontId="11" fillId="0" borderId="1" xfId="1" applyFont="1" applyBorder="1" applyAlignment="1">
      <alignment horizontal="center" vertical="center"/>
    </xf>
    <xf numFmtId="0" fontId="11" fillId="0" borderId="0" xfId="1" applyFont="1" applyAlignment="1">
      <alignment horizontal="center" vertical="center"/>
    </xf>
    <xf numFmtId="44" fontId="11" fillId="2" borderId="1"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1" fontId="11" fillId="2" borderId="1" xfId="1" applyNumberFormat="1" applyFont="1" applyFill="1" applyBorder="1" applyAlignment="1">
      <alignment horizontal="center" vertical="center" wrapText="1"/>
    </xf>
    <xf numFmtId="14" fontId="11" fillId="2" borderId="1" xfId="1" applyNumberFormat="1" applyFont="1" applyFill="1" applyBorder="1" applyAlignment="1">
      <alignment horizontal="center" vertical="center"/>
    </xf>
    <xf numFmtId="3" fontId="11" fillId="2" borderId="1" xfId="6" applyNumberFormat="1" applyFont="1" applyFill="1" applyBorder="1" applyAlignment="1" applyProtection="1">
      <alignment horizontal="center" vertical="center"/>
    </xf>
    <xf numFmtId="3" fontId="13" fillId="2" borderId="1" xfId="8" applyNumberFormat="1" applyFont="1" applyFill="1" applyBorder="1" applyAlignment="1">
      <alignment horizontal="center" vertical="center" wrapText="1"/>
    </xf>
    <xf numFmtId="0" fontId="11" fillId="0" borderId="10" xfId="1" applyFont="1" applyBorder="1" applyAlignment="1">
      <alignment horizontal="center" vertical="top" wrapText="1"/>
    </xf>
    <xf numFmtId="0" fontId="12" fillId="0" borderId="10" xfId="1" applyFont="1" applyBorder="1" applyAlignment="1">
      <alignment horizontal="center" vertical="top" wrapText="1"/>
    </xf>
    <xf numFmtId="179" fontId="11" fillId="0" borderId="0" xfId="6" applyNumberFormat="1" applyFont="1"/>
    <xf numFmtId="44" fontId="11" fillId="0" borderId="0" xfId="6" applyFont="1"/>
    <xf numFmtId="0" fontId="11" fillId="0" borderId="3" xfId="1" applyFont="1" applyFill="1" applyBorder="1" applyAlignment="1">
      <alignment horizontal="left" vertical="center" wrapText="1"/>
    </xf>
    <xf numFmtId="0" fontId="11" fillId="0" borderId="1" xfId="1" applyFont="1" applyBorder="1" applyAlignment="1">
      <alignment horizontal="center" vertical="center" wrapText="1"/>
    </xf>
    <xf numFmtId="9" fontId="11" fillId="0" borderId="1" xfId="5" applyFont="1" applyBorder="1" applyAlignment="1" applyProtection="1">
      <alignment horizontal="center" vertical="center"/>
    </xf>
    <xf numFmtId="2" fontId="11" fillId="0" borderId="1" xfId="5" applyNumberFormat="1" applyFont="1" applyBorder="1" applyAlignment="1">
      <alignment horizontal="center" vertical="center"/>
    </xf>
    <xf numFmtId="0" fontId="13" fillId="0" borderId="7" xfId="1" applyFont="1" applyBorder="1" applyAlignment="1">
      <alignment horizontal="left" vertical="top" wrapText="1"/>
    </xf>
    <xf numFmtId="0" fontId="13" fillId="0" borderId="6" xfId="1" applyFont="1" applyBorder="1" applyAlignment="1">
      <alignment horizontal="left" vertical="top" wrapText="1"/>
    </xf>
    <xf numFmtId="0" fontId="13" fillId="0" borderId="5" xfId="1" applyFont="1" applyBorder="1" applyAlignment="1">
      <alignment horizontal="left" vertical="top" wrapText="1"/>
    </xf>
    <xf numFmtId="0" fontId="13" fillId="0" borderId="4" xfId="1" applyFont="1" applyBorder="1" applyAlignment="1">
      <alignment horizontal="left" vertical="top" wrapText="1"/>
    </xf>
    <xf numFmtId="0" fontId="13" fillId="0" borderId="3" xfId="1" applyFont="1" applyBorder="1" applyAlignment="1">
      <alignment horizontal="left" vertical="top" wrapText="1"/>
    </xf>
    <xf numFmtId="0" fontId="13" fillId="0" borderId="2" xfId="1" applyFont="1" applyBorder="1" applyAlignment="1">
      <alignment horizontal="left" vertical="top" wrapText="1"/>
    </xf>
    <xf numFmtId="0" fontId="11" fillId="0" borderId="7" xfId="1" applyFont="1" applyBorder="1" applyAlignment="1">
      <alignment horizontal="left" vertical="top"/>
    </xf>
    <xf numFmtId="0" fontId="11" fillId="0" borderId="5" xfId="1" applyFont="1" applyBorder="1" applyAlignment="1">
      <alignment horizontal="left" vertical="top"/>
    </xf>
    <xf numFmtId="0" fontId="11" fillId="0" borderId="4" xfId="1" applyFont="1" applyBorder="1" applyAlignment="1">
      <alignment horizontal="left" vertical="top"/>
    </xf>
    <xf numFmtId="0" fontId="11" fillId="0" borderId="2" xfId="1" applyFont="1" applyBorder="1" applyAlignment="1">
      <alignment horizontal="left" vertical="top"/>
    </xf>
    <xf numFmtId="0" fontId="11" fillId="0" borderId="1" xfId="1" applyFont="1" applyBorder="1" applyAlignment="1">
      <alignment horizontal="center" vertical="center"/>
    </xf>
    <xf numFmtId="0" fontId="11" fillId="7" borderId="13" xfId="1" applyFont="1" applyFill="1" applyBorder="1" applyAlignment="1">
      <alignment horizontal="center" vertical="center"/>
    </xf>
    <xf numFmtId="0" fontId="11" fillId="7" borderId="1" xfId="1" applyFont="1" applyFill="1" applyBorder="1" applyAlignment="1">
      <alignment horizontal="center" vertical="center" wrapText="1"/>
    </xf>
    <xf numFmtId="9" fontId="11" fillId="7" borderId="1" xfId="5" applyFont="1" applyFill="1" applyBorder="1" applyAlignment="1" applyProtection="1">
      <alignment horizontal="center" vertical="center"/>
    </xf>
    <xf numFmtId="9" fontId="11" fillId="7" borderId="1" xfId="5" applyFont="1" applyFill="1" applyBorder="1" applyAlignment="1">
      <alignment horizontal="center" vertical="center"/>
    </xf>
    <xf numFmtId="167" fontId="13" fillId="0" borderId="1" xfId="1" applyNumberFormat="1" applyFont="1" applyBorder="1" applyAlignment="1">
      <alignment horizontal="left" vertical="top"/>
    </xf>
    <xf numFmtId="0" fontId="13" fillId="0" borderId="1" xfId="1" applyFont="1" applyBorder="1" applyAlignment="1">
      <alignment horizontal="left" vertical="top"/>
    </xf>
    <xf numFmtId="168" fontId="13" fillId="0" borderId="1" xfId="1" applyNumberFormat="1" applyFont="1" applyBorder="1" applyAlignment="1">
      <alignment horizontal="left" vertical="center"/>
    </xf>
    <xf numFmtId="168" fontId="13" fillId="0" borderId="1" xfId="1" applyNumberFormat="1" applyFont="1" applyBorder="1" applyAlignment="1">
      <alignment horizontal="center" vertical="top"/>
    </xf>
    <xf numFmtId="2" fontId="13" fillId="0" borderId="11" xfId="1" applyNumberFormat="1" applyFont="1" applyBorder="1" applyAlignment="1">
      <alignment horizontal="left" vertical="center"/>
    </xf>
    <xf numFmtId="2" fontId="13" fillId="0" borderId="1" xfId="1" applyNumberFormat="1" applyFont="1" applyBorder="1" applyAlignment="1">
      <alignment horizontal="left" vertical="center"/>
    </xf>
    <xf numFmtId="0" fontId="11" fillId="0" borderId="7" xfId="1" applyFont="1" applyBorder="1" applyAlignment="1">
      <alignment horizontal="left" vertical="top" wrapText="1"/>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2" fontId="11" fillId="0" borderId="13" xfId="1" applyNumberFormat="1" applyFont="1" applyBorder="1" applyAlignment="1">
      <alignment horizontal="center" vertical="center" wrapText="1"/>
    </xf>
    <xf numFmtId="2" fontId="11" fillId="0" borderId="12" xfId="1" applyNumberFormat="1" applyFont="1" applyBorder="1" applyAlignment="1">
      <alignment horizontal="center" vertical="center" wrapText="1"/>
    </xf>
    <xf numFmtId="2" fontId="11" fillId="0" borderId="11" xfId="1" applyNumberFormat="1" applyFont="1" applyBorder="1" applyAlignment="1">
      <alignment horizontal="center" vertical="center" wrapText="1"/>
    </xf>
    <xf numFmtId="0" fontId="13" fillId="0" borderId="13" xfId="1" applyFont="1" applyBorder="1" applyAlignment="1">
      <alignment horizontal="left" vertical="top"/>
    </xf>
    <xf numFmtId="0" fontId="13" fillId="0" borderId="11" xfId="1" applyFont="1" applyBorder="1" applyAlignment="1">
      <alignment horizontal="left" vertical="top"/>
    </xf>
    <xf numFmtId="0" fontId="11" fillId="0" borderId="12" xfId="1" applyFont="1" applyBorder="1" applyAlignment="1">
      <alignment horizontal="center" vertical="center"/>
    </xf>
    <xf numFmtId="0" fontId="11" fillId="0" borderId="11" xfId="1" applyFont="1" applyBorder="1" applyAlignment="1">
      <alignment horizontal="center" vertical="center"/>
    </xf>
    <xf numFmtId="2" fontId="11" fillId="0" borderId="13" xfId="1" applyNumberFormat="1" applyFont="1" applyBorder="1" applyAlignment="1">
      <alignment horizontal="left" vertical="center" wrapText="1"/>
    </xf>
    <xf numFmtId="2" fontId="11" fillId="0" borderId="12" xfId="1" applyNumberFormat="1" applyFont="1" applyBorder="1" applyAlignment="1">
      <alignment horizontal="left" vertical="center" wrapText="1"/>
    </xf>
    <xf numFmtId="2" fontId="11" fillId="0" borderId="11" xfId="1" applyNumberFormat="1" applyFont="1" applyBorder="1" applyAlignment="1">
      <alignment horizontal="left" vertical="center" wrapText="1"/>
    </xf>
    <xf numFmtId="0" fontId="13" fillId="0" borderId="12" xfId="1" applyFont="1" applyBorder="1" applyAlignment="1">
      <alignment horizontal="center" vertical="center"/>
    </xf>
    <xf numFmtId="0" fontId="13" fillId="0" borderId="11" xfId="1" applyFont="1" applyBorder="1" applyAlignment="1">
      <alignment horizontal="center" vertical="center"/>
    </xf>
    <xf numFmtId="2" fontId="11" fillId="0" borderId="0" xfId="1" applyNumberFormat="1" applyFont="1" applyAlignment="1">
      <alignment horizontal="left" vertical="top" wrapText="1"/>
    </xf>
    <xf numFmtId="9" fontId="11" fillId="0" borderId="1" xfId="5" applyFont="1" applyFill="1" applyBorder="1" applyAlignment="1" applyProtection="1">
      <alignment horizontal="center" vertical="center"/>
    </xf>
    <xf numFmtId="2" fontId="11" fillId="0" borderId="1" xfId="5" applyNumberFormat="1" applyFont="1" applyFill="1" applyBorder="1" applyAlignment="1">
      <alignment horizontal="center" vertical="center"/>
    </xf>
    <xf numFmtId="2" fontId="13" fillId="0" borderId="0" xfId="1" applyNumberFormat="1" applyFont="1" applyAlignment="1">
      <alignment horizontal="center" vertical="center" wrapText="1"/>
    </xf>
    <xf numFmtId="0" fontId="13" fillId="0" borderId="13" xfId="1" applyFont="1" applyBorder="1" applyAlignment="1">
      <alignment horizontal="left" vertical="center"/>
    </xf>
    <xf numFmtId="0" fontId="13" fillId="0" borderId="11" xfId="1" applyFont="1" applyBorder="1" applyAlignment="1">
      <alignment horizontal="left" vertical="center"/>
    </xf>
    <xf numFmtId="2" fontId="13" fillId="0" borderId="1" xfId="1" applyNumberFormat="1" applyFont="1" applyBorder="1" applyAlignment="1">
      <alignment horizontal="center" vertical="center"/>
    </xf>
    <xf numFmtId="0" fontId="13" fillId="0" borderId="13" xfId="1" applyFont="1" applyBorder="1" applyAlignment="1">
      <alignment horizontal="left" vertical="center" wrapText="1"/>
    </xf>
    <xf numFmtId="0" fontId="13" fillId="0" borderId="11" xfId="1" applyFont="1" applyBorder="1" applyAlignment="1">
      <alignment horizontal="left" vertical="center" wrapText="1"/>
    </xf>
    <xf numFmtId="10" fontId="11" fillId="0" borderId="13" xfId="2" applyNumberFormat="1" applyFont="1" applyBorder="1" applyAlignment="1">
      <alignment horizontal="center"/>
    </xf>
    <xf numFmtId="10" fontId="11" fillId="0" borderId="12" xfId="2" applyNumberFormat="1" applyFont="1" applyBorder="1" applyAlignment="1">
      <alignment horizontal="center"/>
    </xf>
    <xf numFmtId="10" fontId="11" fillId="0" borderId="11" xfId="2" applyNumberFormat="1" applyFont="1" applyBorder="1" applyAlignment="1">
      <alignment horizontal="center"/>
    </xf>
    <xf numFmtId="2" fontId="13" fillId="0" borderId="0" xfId="1" applyNumberFormat="1" applyFont="1" applyAlignment="1">
      <alignment horizontal="center" vertical="center"/>
    </xf>
    <xf numFmtId="2" fontId="11" fillId="0" borderId="0" xfId="1" applyNumberFormat="1" applyFont="1" applyAlignment="1">
      <alignment horizontal="left" vertical="center" wrapText="1"/>
    </xf>
    <xf numFmtId="0" fontId="13" fillId="0" borderId="1"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xf>
    <xf numFmtId="0" fontId="13" fillId="0" borderId="1" xfId="1" applyFont="1" applyBorder="1" applyAlignment="1">
      <alignment horizontal="center" vertical="center"/>
    </xf>
    <xf numFmtId="0" fontId="11" fillId="0" borderId="1" xfId="1" applyFont="1" applyBorder="1" applyAlignment="1">
      <alignment horizont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horizontal="center" vertical="center"/>
    </xf>
    <xf numFmtId="0" fontId="11" fillId="0" borderId="4"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3" fillId="3" borderId="13" xfId="1" applyFont="1" applyFill="1" applyBorder="1" applyAlignment="1">
      <alignment horizontal="left"/>
    </xf>
    <xf numFmtId="0" fontId="13" fillId="3" borderId="12" xfId="1" applyFont="1" applyFill="1" applyBorder="1" applyAlignment="1">
      <alignment horizontal="left"/>
    </xf>
    <xf numFmtId="0" fontId="13" fillId="3" borderId="11" xfId="1" applyFont="1" applyFill="1" applyBorder="1" applyAlignment="1">
      <alignment horizontal="left"/>
    </xf>
    <xf numFmtId="0" fontId="11" fillId="0" borderId="7" xfId="1" applyFont="1" applyBorder="1" applyAlignment="1">
      <alignment horizontal="center"/>
    </xf>
    <xf numFmtId="0" fontId="11" fillId="0" borderId="5" xfId="1" applyFont="1" applyBorder="1" applyAlignment="1">
      <alignment horizontal="center"/>
    </xf>
    <xf numFmtId="0" fontId="11" fillId="0" borderId="9" xfId="1" applyFont="1" applyBorder="1" applyAlignment="1">
      <alignment horizontal="center"/>
    </xf>
    <xf numFmtId="0" fontId="11" fillId="0" borderId="8" xfId="1" applyFont="1" applyBorder="1" applyAlignment="1">
      <alignment horizontal="center"/>
    </xf>
    <xf numFmtId="0" fontId="11" fillId="0" borderId="4" xfId="1" applyFont="1" applyBorder="1" applyAlignment="1">
      <alignment horizontal="center"/>
    </xf>
    <xf numFmtId="0" fontId="11" fillId="0" borderId="2" xfId="1" applyFont="1" applyBorder="1" applyAlignment="1">
      <alignment horizontal="center"/>
    </xf>
    <xf numFmtId="0" fontId="13" fillId="2" borderId="13" xfId="1" applyFont="1" applyFill="1" applyBorder="1" applyAlignment="1">
      <alignment horizontal="left"/>
    </xf>
    <xf numFmtId="0" fontId="13" fillId="2" borderId="12" xfId="1" applyFont="1" applyFill="1" applyBorder="1" applyAlignment="1">
      <alignment horizontal="left"/>
    </xf>
    <xf numFmtId="0" fontId="13" fillId="2" borderId="11" xfId="1" applyFont="1" applyFill="1" applyBorder="1" applyAlignment="1">
      <alignment horizontal="left"/>
    </xf>
    <xf numFmtId="0" fontId="13" fillId="0" borderId="14"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0" xfId="1" applyFont="1" applyBorder="1" applyAlignment="1">
      <alignment horizontal="center" vertical="center" wrapText="1"/>
    </xf>
    <xf numFmtId="0" fontId="14" fillId="0" borderId="1" xfId="1" applyFont="1" applyBorder="1" applyAlignment="1">
      <alignment horizontal="center" vertical="center" wrapText="1"/>
    </xf>
    <xf numFmtId="0" fontId="11" fillId="0" borderId="0" xfId="1" applyFont="1" applyAlignment="1">
      <alignment horizontal="center"/>
    </xf>
    <xf numFmtId="0" fontId="13" fillId="0" borderId="13" xfId="1" applyFont="1" applyBorder="1" applyAlignment="1">
      <alignment horizontal="left"/>
    </xf>
    <xf numFmtId="0" fontId="13" fillId="0" borderId="12" xfId="1" applyFont="1" applyBorder="1" applyAlignment="1">
      <alignment horizontal="left"/>
    </xf>
    <xf numFmtId="0" fontId="13" fillId="0" borderId="11" xfId="1" applyFont="1" applyBorder="1" applyAlignment="1">
      <alignment horizontal="left"/>
    </xf>
    <xf numFmtId="0" fontId="13" fillId="0" borderId="6" xfId="1" applyFont="1" applyBorder="1" applyAlignment="1">
      <alignment horizontal="left"/>
    </xf>
    <xf numFmtId="0" fontId="13" fillId="0" borderId="9" xfId="1" applyFont="1" applyBorder="1" applyAlignment="1">
      <alignment horizontal="left" vertical="top" wrapText="1"/>
    </xf>
    <xf numFmtId="0" fontId="13" fillId="0" borderId="0" xfId="1" applyFont="1" applyAlignment="1">
      <alignment horizontal="left" vertical="top" wrapText="1"/>
    </xf>
    <xf numFmtId="0" fontId="13" fillId="0" borderId="8" xfId="1" applyFont="1" applyBorder="1" applyAlignment="1">
      <alignment horizontal="left" vertical="top" wrapText="1"/>
    </xf>
    <xf numFmtId="2" fontId="13" fillId="0" borderId="13" xfId="1" applyNumberFormat="1" applyFont="1" applyBorder="1" applyAlignment="1">
      <alignment horizontal="center" vertical="center" wrapText="1"/>
    </xf>
    <xf numFmtId="2" fontId="13" fillId="0" borderId="12" xfId="1" applyNumberFormat="1" applyFont="1" applyBorder="1" applyAlignment="1">
      <alignment horizontal="center" vertical="center" wrapText="1"/>
    </xf>
    <xf numFmtId="2" fontId="13" fillId="0" borderId="11" xfId="1" applyNumberFormat="1" applyFont="1" applyBorder="1" applyAlignment="1">
      <alignment horizontal="center" vertical="center" wrapText="1"/>
    </xf>
    <xf numFmtId="0" fontId="13" fillId="0" borderId="13" xfId="1" applyFont="1" applyBorder="1" applyAlignment="1">
      <alignment horizontal="left" vertical="top" wrapText="1"/>
    </xf>
    <xf numFmtId="0" fontId="13" fillId="0" borderId="11" xfId="1" applyFont="1" applyBorder="1" applyAlignment="1">
      <alignment horizontal="left" vertical="top" wrapText="1"/>
    </xf>
    <xf numFmtId="0" fontId="11" fillId="0" borderId="6" xfId="1" applyFont="1" applyBorder="1" applyAlignment="1">
      <alignment horizontal="left" vertical="top"/>
    </xf>
    <xf numFmtId="0" fontId="11" fillId="0" borderId="3" xfId="1" applyFont="1" applyBorder="1" applyAlignment="1">
      <alignment horizontal="left" vertical="top"/>
    </xf>
    <xf numFmtId="0" fontId="11" fillId="0" borderId="7" xfId="1" applyFont="1" applyBorder="1" applyAlignment="1">
      <alignment horizontal="left" vertical="justify" wrapText="1"/>
    </xf>
    <xf numFmtId="0" fontId="11" fillId="0" borderId="6" xfId="1" applyFont="1" applyBorder="1" applyAlignment="1">
      <alignment horizontal="left" vertical="justify" wrapText="1"/>
    </xf>
    <xf numFmtId="0" fontId="11" fillId="0" borderId="5" xfId="1" applyFont="1" applyBorder="1" applyAlignment="1">
      <alignment horizontal="left" vertical="justify" wrapText="1"/>
    </xf>
    <xf numFmtId="0" fontId="11" fillId="0" borderId="4" xfId="1" applyFont="1" applyBorder="1" applyAlignment="1">
      <alignment horizontal="left" vertical="justify" wrapText="1"/>
    </xf>
    <xf numFmtId="0" fontId="11" fillId="0" borderId="3" xfId="1" applyFont="1" applyBorder="1" applyAlignment="1">
      <alignment horizontal="left" vertical="justify" wrapText="1"/>
    </xf>
    <xf numFmtId="0" fontId="11" fillId="0" borderId="2" xfId="1" applyFont="1" applyBorder="1" applyAlignment="1">
      <alignment horizontal="left" vertical="justify" wrapText="1"/>
    </xf>
    <xf numFmtId="0" fontId="12" fillId="7" borderId="1" xfId="1" applyFont="1" applyFill="1" applyBorder="1" applyAlignment="1">
      <alignment horizontal="center" vertical="center"/>
    </xf>
    <xf numFmtId="9" fontId="11" fillId="2" borderId="1" xfId="5" applyFont="1" applyFill="1" applyBorder="1" applyAlignment="1" applyProtection="1">
      <alignment horizontal="center" vertical="center"/>
    </xf>
    <xf numFmtId="2" fontId="11" fillId="2" borderId="1" xfId="5"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9" xfId="1" applyFont="1" applyFill="1" applyBorder="1" applyAlignment="1">
      <alignment horizontal="center" vertical="center" wrapText="1"/>
    </xf>
    <xf numFmtId="2" fontId="11" fillId="0" borderId="0" xfId="1" applyNumberFormat="1" applyFont="1" applyAlignment="1">
      <alignment horizontal="center" vertical="center" wrapText="1"/>
    </xf>
    <xf numFmtId="0" fontId="13" fillId="0" borderId="14" xfId="1" applyFont="1" applyBorder="1" applyAlignment="1">
      <alignment horizontal="center" vertical="center"/>
    </xf>
    <xf numFmtId="0" fontId="11" fillId="0" borderId="12" xfId="1" applyFont="1" applyBorder="1" applyAlignment="1">
      <alignment horizontal="left" vertical="center"/>
    </xf>
    <xf numFmtId="0" fontId="11" fillId="0" borderId="11" xfId="1" applyFont="1" applyBorder="1" applyAlignment="1">
      <alignment horizontal="left" vertical="center"/>
    </xf>
    <xf numFmtId="2" fontId="13" fillId="0" borderId="0" xfId="1" applyNumberFormat="1" applyFont="1" applyAlignment="1">
      <alignment horizontal="left" vertical="center" wrapText="1"/>
    </xf>
    <xf numFmtId="0" fontId="11" fillId="0" borderId="12" xfId="1" applyFont="1" applyBorder="1" applyAlignment="1">
      <alignment horizontal="left" vertical="center" wrapText="1"/>
    </xf>
    <xf numFmtId="0" fontId="11" fillId="0" borderId="11" xfId="1" applyFont="1" applyBorder="1" applyAlignment="1">
      <alignment horizontal="left" vertical="center" wrapText="1"/>
    </xf>
    <xf numFmtId="10" fontId="11" fillId="0" borderId="13" xfId="2" applyNumberFormat="1" applyFont="1" applyBorder="1" applyAlignment="1">
      <alignment horizontal="left" vertical="center"/>
    </xf>
    <xf numFmtId="10" fontId="11" fillId="0" borderId="12" xfId="2" applyNumberFormat="1" applyFont="1" applyBorder="1" applyAlignment="1">
      <alignment horizontal="left" vertical="center"/>
    </xf>
    <xf numFmtId="10" fontId="11" fillId="0" borderId="11" xfId="2" applyNumberFormat="1" applyFont="1" applyBorder="1" applyAlignment="1">
      <alignment horizontal="left" vertical="center"/>
    </xf>
    <xf numFmtId="2" fontId="13" fillId="0" borderId="0" xfId="1" applyNumberFormat="1" applyFont="1" applyAlignment="1">
      <alignment horizontal="left" vertical="center"/>
    </xf>
    <xf numFmtId="0" fontId="11" fillId="0" borderId="0" xfId="1" applyFont="1" applyAlignment="1">
      <alignment horizontal="center" vertical="center"/>
    </xf>
    <xf numFmtId="0" fontId="13" fillId="0" borderId="12" xfId="1" applyFont="1" applyBorder="1" applyAlignment="1">
      <alignment horizontal="left" vertical="center"/>
    </xf>
    <xf numFmtId="0" fontId="13" fillId="0" borderId="6" xfId="1" applyFont="1" applyBorder="1" applyAlignment="1">
      <alignment horizontal="left" vertical="center"/>
    </xf>
    <xf numFmtId="0" fontId="13" fillId="0" borderId="9" xfId="1" applyFont="1" applyBorder="1" applyAlignment="1">
      <alignment horizontal="center" vertical="center" wrapText="1"/>
    </xf>
    <xf numFmtId="0" fontId="13" fillId="0" borderId="0" xfId="1" applyFont="1" applyAlignment="1">
      <alignment horizontal="center" vertical="center" wrapText="1"/>
    </xf>
    <xf numFmtId="0" fontId="13" fillId="0" borderId="8" xfId="1" applyFont="1" applyBorder="1" applyAlignment="1">
      <alignment horizontal="center" vertical="center" wrapText="1"/>
    </xf>
    <xf numFmtId="2" fontId="13" fillId="0" borderId="13" xfId="1" applyNumberFormat="1" applyFont="1" applyBorder="1" applyAlignment="1">
      <alignment horizontal="left" vertical="center" wrapText="1"/>
    </xf>
    <xf numFmtId="2" fontId="13" fillId="0" borderId="12" xfId="1" applyNumberFormat="1" applyFont="1" applyBorder="1" applyAlignment="1">
      <alignment horizontal="left" vertical="center" wrapText="1"/>
    </xf>
    <xf numFmtId="2" fontId="13" fillId="0" borderId="11" xfId="1" applyNumberFormat="1" applyFont="1" applyBorder="1" applyAlignment="1">
      <alignment horizontal="left" vertical="center" wrapText="1"/>
    </xf>
    <xf numFmtId="0" fontId="13" fillId="3" borderId="13"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11" xfId="1" applyFont="1" applyFill="1" applyBorder="1" applyAlignment="1">
      <alignment horizontal="center" vertical="center"/>
    </xf>
    <xf numFmtId="0" fontId="11" fillId="0" borderId="9" xfId="1" applyFont="1" applyBorder="1" applyAlignment="1">
      <alignment horizontal="center" vertical="center"/>
    </xf>
    <xf numFmtId="0" fontId="11" fillId="0" borderId="8" xfId="1" applyFont="1" applyBorder="1" applyAlignment="1">
      <alignment horizontal="center" vertical="center"/>
    </xf>
    <xf numFmtId="0" fontId="11" fillId="0" borderId="1" xfId="1" applyFont="1" applyFill="1" applyBorder="1" applyAlignment="1">
      <alignment horizontal="justify" vertical="center" wrapText="1"/>
    </xf>
    <xf numFmtId="172" fontId="11" fillId="0" borderId="1" xfId="6" applyNumberFormat="1" applyFont="1" applyFill="1" applyBorder="1" applyAlignment="1">
      <alignment horizontal="center" vertical="center" wrapText="1"/>
    </xf>
    <xf numFmtId="0" fontId="11" fillId="7" borderId="1" xfId="1" applyFont="1" applyFill="1" applyBorder="1" applyAlignment="1">
      <alignment horizontal="center" vertical="center"/>
    </xf>
    <xf numFmtId="172" fontId="11" fillId="7" borderId="1" xfId="6" applyNumberFormat="1" applyFont="1" applyFill="1" applyBorder="1" applyAlignment="1">
      <alignment horizontal="center" vertical="center" wrapText="1"/>
    </xf>
    <xf numFmtId="44" fontId="11" fillId="7" borderId="1" xfId="6" applyFont="1" applyFill="1" applyBorder="1" applyAlignment="1">
      <alignment horizontal="center" vertical="center"/>
    </xf>
    <xf numFmtId="37" fontId="11" fillId="0" borderId="1" xfId="1" applyNumberFormat="1" applyFont="1" applyBorder="1" applyAlignment="1">
      <alignment horizontal="center" vertical="top"/>
    </xf>
    <xf numFmtId="168" fontId="11" fillId="0" borderId="1" xfId="1" applyNumberFormat="1" applyFont="1" applyBorder="1" applyAlignment="1">
      <alignment horizontal="center" vertical="top"/>
    </xf>
    <xf numFmtId="174" fontId="11" fillId="0" borderId="0" xfId="1" applyNumberFormat="1" applyFont="1"/>
    <xf numFmtId="43" fontId="11" fillId="0" borderId="0" xfId="1" applyNumberFormat="1" applyFont="1"/>
  </cellXfs>
  <cellStyles count="56">
    <cellStyle name="BodyStyle" xfId="12"/>
    <cellStyle name="HeaderStyle" xfId="9"/>
    <cellStyle name="HeaderStyle 2" xfId="42"/>
    <cellStyle name="Millares 13 13 2" xfId="31"/>
    <cellStyle name="Millares 13 13 2 2" xfId="47"/>
    <cellStyle name="Millares 132 2 2" xfId="20"/>
    <cellStyle name="Millares 132 2 2 2" xfId="43"/>
    <cellStyle name="Millares 137 5" xfId="8"/>
    <cellStyle name="Millares 137 5 2" xfId="27"/>
    <cellStyle name="Millares 137 5 2 2" xfId="46"/>
    <cellStyle name="Millares 137 5 3" xfId="17"/>
    <cellStyle name="Millares 138 2 2" xfId="24"/>
    <cellStyle name="Millares 138 2 2 2" xfId="44"/>
    <cellStyle name="Millares 2" xfId="4"/>
    <cellStyle name="Millares 2 2" xfId="32"/>
    <cellStyle name="Millares 24" xfId="38"/>
    <cellStyle name="Millares 24 2" xfId="48"/>
    <cellStyle name="Millares 25" xfId="26"/>
    <cellStyle name="Millares 25 2" xfId="45"/>
    <cellStyle name="Millares 26" xfId="34"/>
    <cellStyle name="Millares 3" xfId="7"/>
    <cellStyle name="Millares 3 2" xfId="33"/>
    <cellStyle name="Millares 3 3" xfId="11"/>
    <cellStyle name="Millares 3 3 2" xfId="49"/>
    <cellStyle name="Millares 4" xfId="39"/>
    <cellStyle name="Millares 4 2" xfId="50"/>
    <cellStyle name="Millares 6" xfId="22"/>
    <cellStyle name="Moneda" xfId="6" builtinId="4"/>
    <cellStyle name="Moneda [0] 2" xfId="16"/>
    <cellStyle name="Moneda 2" xfId="3"/>
    <cellStyle name="Moneda 3" xfId="13"/>
    <cellStyle name="Moneda 4" xfId="14"/>
    <cellStyle name="Moneda 5" xfId="52"/>
    <cellStyle name="Moneda 6" xfId="54"/>
    <cellStyle name="Moneda 7" xfId="53"/>
    <cellStyle name="Moneda 8" xfId="15"/>
    <cellStyle name="Moneda 9" xfId="55"/>
    <cellStyle name="Normal" xfId="0" builtinId="0"/>
    <cellStyle name="Normal 2" xfId="1"/>
    <cellStyle name="Normal 2 2" xfId="21"/>
    <cellStyle name="Normal 2 3" xfId="40"/>
    <cellStyle name="Normal 2 4" xfId="18"/>
    <cellStyle name="Normal 23 2" xfId="36"/>
    <cellStyle name="Normal 25" xfId="37"/>
    <cellStyle name="Normal 26 33" xfId="29"/>
    <cellStyle name="Normal 27 34" xfId="35"/>
    <cellStyle name="Normal 3" xfId="19"/>
    <cellStyle name="Normal 3 2" xfId="30"/>
    <cellStyle name="Normal 4" xfId="41"/>
    <cellStyle name="Normal 5" xfId="10"/>
    <cellStyle name="Normal 5 2" xfId="51"/>
    <cellStyle name="Normal 90 10" xfId="25"/>
    <cellStyle name="Porcentaje" xfId="5" builtinId="5"/>
    <cellStyle name="Porcentaje 2" xfId="2"/>
    <cellStyle name="Porcentual 10 18" xfId="28"/>
    <cellStyle name="Porcentual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B10F1E8A-D82B-4C5E-AE0B-1043864AF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58F76E5B-1A27-4B44-825D-35A0ADFF08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4AE26227-9E45-471D-9D72-8DCA90595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817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3859439</xdr:colOff>
      <xdr:row>4</xdr:row>
      <xdr:rowOff>412750</xdr:rowOff>
    </xdr:to>
    <xdr:pic>
      <xdr:nvPicPr>
        <xdr:cNvPr id="3" name="3 Imagen" descr="Membretes_2024_2-01">
          <a:extLst>
            <a:ext uri="{FF2B5EF4-FFF2-40B4-BE49-F238E27FC236}">
              <a16:creationId xmlns:a16="http://schemas.microsoft.com/office/drawing/2014/main" id="{A303A2A1-3DB2-4EDB-8A13-B26785452E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67268" y="300633"/>
          <a:ext cx="1376958" cy="74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1556317</xdr:colOff>
      <xdr:row>0</xdr:row>
      <xdr:rowOff>258535</xdr:rowOff>
    </xdr:from>
    <xdr:to>
      <xdr:col>2</xdr:col>
      <xdr:colOff>2514714</xdr:colOff>
      <xdr:row>5</xdr:row>
      <xdr:rowOff>6916</xdr:rowOff>
    </xdr:to>
    <xdr:pic>
      <xdr:nvPicPr>
        <xdr:cNvPr id="3"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2008755" y="258535"/>
          <a:ext cx="3363459" cy="1022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atriz%20financiera%20de%20proyectos%20Enero%20a%20Diciembre-%20CONSOLIDADO%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ilancia saludable"/>
      <sheetName val="Tu salud nuestra prioridad"/>
      <sheetName val="Salud a tu alcance- Prestación "/>
      <sheetName val="TOTAL DE FUENTES"/>
      <sheetName val="ACTIVIDADES PAS"/>
    </sheetNames>
    <sheetDataSet>
      <sheetData sheetId="0" refreshError="1"/>
      <sheetData sheetId="1" refreshError="1"/>
      <sheetData sheetId="2" refreshError="1">
        <row r="6">
          <cell r="M6">
            <v>124240224215.73999</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73"/>
  <sheetViews>
    <sheetView tabSelected="1" zoomScale="80" zoomScaleNormal="80" workbookViewId="0">
      <selection activeCell="D67" sqref="D67"/>
    </sheetView>
  </sheetViews>
  <sheetFormatPr baseColWidth="10" defaultColWidth="12.5703125" defaultRowHeight="14.25"/>
  <cols>
    <col min="1" max="1" width="6.7109375" style="2" customWidth="1"/>
    <col min="2" max="2" width="45.42578125" style="2" customWidth="1"/>
    <col min="3" max="3" width="98" style="2" customWidth="1"/>
    <col min="4" max="4" width="11.140625" style="2" bestFit="1" customWidth="1"/>
    <col min="5" max="5" width="28" style="2" bestFit="1" customWidth="1"/>
    <col min="6" max="6" width="15.85546875" style="2" bestFit="1" customWidth="1"/>
    <col min="7" max="7" width="18" style="2" customWidth="1"/>
    <col min="8" max="8" width="25.7109375" style="2" customWidth="1"/>
    <col min="9" max="9" width="21.28515625" style="2" customWidth="1"/>
    <col min="10" max="10" width="23" style="2" customWidth="1"/>
    <col min="11" max="11" width="15.7109375" style="2" customWidth="1"/>
    <col min="12" max="12" width="23.42578125" style="2" customWidth="1"/>
    <col min="13" max="13" width="14.85546875" style="3" customWidth="1"/>
    <col min="14" max="14" width="21.140625" style="3" customWidth="1"/>
    <col min="15" max="17" width="16.85546875" style="2" customWidth="1"/>
    <col min="18" max="18" width="16.42578125" style="2" customWidth="1"/>
    <col min="19" max="19" width="14.42578125" style="2" customWidth="1"/>
    <col min="20" max="20" width="18.5703125" style="2" customWidth="1"/>
    <col min="21" max="21" width="33.85546875" style="2" customWidth="1"/>
    <col min="22" max="22" width="12.5703125" style="2" customWidth="1"/>
    <col min="23" max="23" width="24.28515625" style="2" customWidth="1"/>
    <col min="24" max="24" width="22.5703125" style="2" customWidth="1"/>
    <col min="25" max="26" width="12.5703125" style="2"/>
    <col min="27" max="27" width="16.85546875" style="2" customWidth="1"/>
    <col min="28" max="28" width="12.5703125" style="2"/>
    <col min="29" max="29" width="30.140625" style="2" customWidth="1"/>
    <col min="30" max="30" width="15.42578125" style="2" customWidth="1"/>
    <col min="31" max="31" width="15.85546875" style="2" customWidth="1"/>
    <col min="32" max="32" width="24.42578125" style="2" customWidth="1"/>
    <col min="33" max="33" width="17.140625" style="2" customWidth="1"/>
    <col min="34" max="16384" width="12.5703125" style="2"/>
  </cols>
  <sheetData>
    <row r="1" spans="2:27" ht="22.5" customHeight="1"/>
    <row r="2" spans="2:27" ht="37.5" customHeight="1">
      <c r="B2" s="204"/>
      <c r="C2" s="204"/>
      <c r="D2" s="205" t="s">
        <v>137</v>
      </c>
      <c r="E2" s="206"/>
      <c r="F2" s="206"/>
      <c r="G2" s="206"/>
      <c r="H2" s="206"/>
      <c r="I2" s="206"/>
      <c r="J2" s="206"/>
      <c r="K2" s="207"/>
      <c r="L2" s="211" t="s">
        <v>138</v>
      </c>
      <c r="M2" s="212"/>
      <c r="N2" s="212"/>
      <c r="O2" s="213"/>
      <c r="P2" s="214"/>
      <c r="Q2" s="215"/>
      <c r="R2" s="4"/>
    </row>
    <row r="3" spans="2:27" ht="37.5" customHeight="1">
      <c r="B3" s="204"/>
      <c r="C3" s="204"/>
      <c r="D3" s="208"/>
      <c r="E3" s="209"/>
      <c r="F3" s="209"/>
      <c r="G3" s="209"/>
      <c r="H3" s="209"/>
      <c r="I3" s="209"/>
      <c r="J3" s="209"/>
      <c r="K3" s="210"/>
      <c r="L3" s="220" t="s">
        <v>139</v>
      </c>
      <c r="M3" s="221"/>
      <c r="N3" s="221"/>
      <c r="O3" s="222"/>
      <c r="P3" s="216"/>
      <c r="Q3" s="217"/>
      <c r="R3" s="4"/>
    </row>
    <row r="4" spans="2:27" ht="33.75" customHeight="1">
      <c r="B4" s="204"/>
      <c r="C4" s="204"/>
      <c r="D4" s="205" t="s">
        <v>140</v>
      </c>
      <c r="E4" s="206"/>
      <c r="F4" s="206"/>
      <c r="G4" s="206"/>
      <c r="H4" s="206"/>
      <c r="I4" s="206"/>
      <c r="J4" s="206"/>
      <c r="K4" s="207"/>
      <c r="L4" s="220" t="s">
        <v>141</v>
      </c>
      <c r="M4" s="221"/>
      <c r="N4" s="221"/>
      <c r="O4" s="222"/>
      <c r="P4" s="216"/>
      <c r="Q4" s="217"/>
      <c r="R4" s="4"/>
    </row>
    <row r="5" spans="2:27" ht="38.25" customHeight="1">
      <c r="B5" s="204"/>
      <c r="C5" s="204"/>
      <c r="D5" s="208"/>
      <c r="E5" s="209"/>
      <c r="F5" s="209"/>
      <c r="G5" s="209"/>
      <c r="H5" s="209"/>
      <c r="I5" s="209"/>
      <c r="J5" s="209"/>
      <c r="K5" s="210"/>
      <c r="L5" s="220" t="s">
        <v>142</v>
      </c>
      <c r="M5" s="221"/>
      <c r="N5" s="221"/>
      <c r="O5" s="222"/>
      <c r="P5" s="218"/>
      <c r="Q5" s="219"/>
      <c r="R5" s="4"/>
    </row>
    <row r="6" spans="2:27" ht="23.25" customHeight="1">
      <c r="C6" s="227"/>
      <c r="D6" s="227"/>
      <c r="E6" s="227"/>
      <c r="F6" s="227"/>
      <c r="G6" s="227"/>
      <c r="H6" s="227"/>
      <c r="I6" s="227"/>
      <c r="J6" s="227"/>
      <c r="K6" s="227"/>
      <c r="L6" s="227"/>
      <c r="M6" s="227"/>
      <c r="N6" s="227"/>
      <c r="O6" s="227"/>
      <c r="P6" s="227"/>
      <c r="Q6" s="227"/>
      <c r="R6" s="4"/>
    </row>
    <row r="7" spans="2:27" ht="31.5" customHeight="1">
      <c r="B7" s="5" t="s">
        <v>31</v>
      </c>
      <c r="C7" s="6" t="s">
        <v>59</v>
      </c>
      <c r="D7" s="228" t="s">
        <v>32</v>
      </c>
      <c r="E7" s="229"/>
      <c r="F7" s="229"/>
      <c r="G7" s="229"/>
      <c r="H7" s="229"/>
      <c r="I7" s="229"/>
      <c r="J7" s="229"/>
      <c r="K7" s="229"/>
      <c r="L7" s="229"/>
      <c r="M7" s="229"/>
      <c r="N7" s="229"/>
      <c r="O7" s="229"/>
      <c r="P7" s="229"/>
      <c r="Q7" s="230"/>
      <c r="R7" s="4"/>
    </row>
    <row r="8" spans="2:27" ht="36" customHeight="1">
      <c r="B8" s="5" t="s">
        <v>25</v>
      </c>
      <c r="C8" s="5"/>
      <c r="D8" s="231" t="s">
        <v>143</v>
      </c>
      <c r="E8" s="231"/>
      <c r="F8" s="231"/>
      <c r="G8" s="231"/>
      <c r="H8" s="231"/>
      <c r="I8" s="231"/>
      <c r="J8" s="231"/>
      <c r="K8" s="231"/>
      <c r="L8" s="231"/>
      <c r="M8" s="231"/>
      <c r="N8" s="231"/>
      <c r="O8" s="231"/>
      <c r="P8" s="231"/>
      <c r="Q8" s="231"/>
    </row>
    <row r="9" spans="2:27" ht="36" customHeight="1">
      <c r="B9" s="185" t="s">
        <v>144</v>
      </c>
      <c r="C9" s="186"/>
      <c r="D9" s="174"/>
      <c r="E9" s="174"/>
      <c r="F9" s="174"/>
      <c r="G9" s="174"/>
      <c r="H9" s="174"/>
      <c r="I9" s="175"/>
      <c r="J9" s="145" t="s">
        <v>145</v>
      </c>
      <c r="K9" s="146"/>
      <c r="L9" s="147"/>
      <c r="M9" s="235" t="s">
        <v>24</v>
      </c>
      <c r="N9" s="236"/>
      <c r="O9" s="236"/>
      <c r="P9" s="236"/>
      <c r="Q9" s="237"/>
      <c r="R9" s="7"/>
      <c r="S9" s="184"/>
      <c r="T9" s="184"/>
      <c r="U9" s="184"/>
      <c r="V9" s="184"/>
      <c r="W9" s="184"/>
    </row>
    <row r="10" spans="2:27" ht="36" customHeight="1">
      <c r="B10" s="185" t="s">
        <v>146</v>
      </c>
      <c r="C10" s="186"/>
      <c r="D10" s="174"/>
      <c r="E10" s="174"/>
      <c r="F10" s="174"/>
      <c r="G10" s="174"/>
      <c r="H10" s="174"/>
      <c r="I10" s="175"/>
      <c r="J10" s="232"/>
      <c r="K10" s="233"/>
      <c r="L10" s="234"/>
      <c r="M10" s="8" t="s">
        <v>23</v>
      </c>
      <c r="N10" s="187" t="s">
        <v>22</v>
      </c>
      <c r="O10" s="187"/>
      <c r="P10" s="187"/>
      <c r="Q10" s="8" t="s">
        <v>21</v>
      </c>
      <c r="R10" s="7"/>
      <c r="S10" s="9"/>
      <c r="T10" s="9"/>
      <c r="U10" s="9"/>
      <c r="V10" s="9"/>
      <c r="W10" s="9"/>
    </row>
    <row r="11" spans="2:27" ht="31.5" customHeight="1">
      <c r="B11" s="188" t="s">
        <v>147</v>
      </c>
      <c r="C11" s="189"/>
      <c r="D11" s="167"/>
      <c r="E11" s="167"/>
      <c r="F11" s="167"/>
      <c r="G11" s="167"/>
      <c r="H11" s="167"/>
      <c r="I11" s="168"/>
      <c r="J11" s="232"/>
      <c r="K11" s="233"/>
      <c r="L11" s="234"/>
      <c r="M11" s="10"/>
      <c r="N11" s="190"/>
      <c r="O11" s="191"/>
      <c r="P11" s="192"/>
      <c r="Q11" s="11"/>
      <c r="R11" s="7"/>
      <c r="S11" s="12"/>
      <c r="T11" s="193"/>
      <c r="U11" s="193"/>
      <c r="V11" s="193"/>
      <c r="W11" s="12"/>
      <c r="Y11" s="13"/>
      <c r="Z11" s="13"/>
    </row>
    <row r="12" spans="2:27" ht="74.25" customHeight="1">
      <c r="B12" s="238" t="s">
        <v>148</v>
      </c>
      <c r="C12" s="239"/>
      <c r="D12" s="167"/>
      <c r="E12" s="167"/>
      <c r="F12" s="167"/>
      <c r="G12" s="167"/>
      <c r="H12" s="167"/>
      <c r="I12" s="168"/>
      <c r="J12" s="232"/>
      <c r="K12" s="233"/>
      <c r="L12" s="234"/>
      <c r="M12" s="14"/>
      <c r="N12" s="169"/>
      <c r="O12" s="170"/>
      <c r="P12" s="171"/>
      <c r="Q12" s="15"/>
      <c r="R12" s="7"/>
      <c r="S12" s="16"/>
      <c r="T12" s="194"/>
      <c r="U12" s="194"/>
      <c r="V12" s="194"/>
      <c r="W12" s="17"/>
      <c r="Y12" s="18"/>
      <c r="Z12" s="19"/>
      <c r="AA12" s="20"/>
    </row>
    <row r="13" spans="2:27" ht="74.25" customHeight="1">
      <c r="B13" s="172" t="s">
        <v>164</v>
      </c>
      <c r="C13" s="173"/>
      <c r="D13" s="174"/>
      <c r="E13" s="174"/>
      <c r="F13" s="174"/>
      <c r="G13" s="174"/>
      <c r="H13" s="174"/>
      <c r="I13" s="175"/>
      <c r="J13" s="232"/>
      <c r="K13" s="233"/>
      <c r="L13" s="234"/>
      <c r="M13" s="21"/>
      <c r="N13" s="176"/>
      <c r="O13" s="177"/>
      <c r="P13" s="178"/>
      <c r="Q13" s="22"/>
      <c r="R13" s="7"/>
      <c r="S13" s="16"/>
      <c r="T13" s="194"/>
      <c r="U13" s="194"/>
      <c r="V13" s="194"/>
      <c r="W13" s="17"/>
      <c r="Y13" s="18"/>
      <c r="Z13" s="19"/>
      <c r="AA13" s="20"/>
    </row>
    <row r="14" spans="2:27" ht="28.5" customHeight="1">
      <c r="B14" s="23" t="s">
        <v>39</v>
      </c>
      <c r="C14" s="24"/>
      <c r="D14" s="179"/>
      <c r="E14" s="179"/>
      <c r="F14" s="179"/>
      <c r="G14" s="179"/>
      <c r="H14" s="179"/>
      <c r="I14" s="180"/>
      <c r="J14" s="148"/>
      <c r="K14" s="149"/>
      <c r="L14" s="150"/>
      <c r="M14" s="25"/>
      <c r="N14" s="176"/>
      <c r="O14" s="177"/>
      <c r="P14" s="178"/>
      <c r="Q14" s="26"/>
      <c r="R14" s="7"/>
      <c r="S14" s="27"/>
      <c r="T14" s="194"/>
      <c r="U14" s="194"/>
      <c r="V14" s="28"/>
      <c r="W14" s="17"/>
      <c r="X14" s="29"/>
      <c r="Y14" s="18"/>
      <c r="Z14" s="19"/>
      <c r="AA14" s="20"/>
    </row>
    <row r="15" spans="2:27" ht="28.5" customHeight="1">
      <c r="B15" s="223" t="s">
        <v>29</v>
      </c>
      <c r="C15" s="203" t="s">
        <v>27</v>
      </c>
      <c r="D15" s="195" t="s">
        <v>149</v>
      </c>
      <c r="E15" s="195" t="s">
        <v>20</v>
      </c>
      <c r="F15" s="195" t="s">
        <v>38</v>
      </c>
      <c r="G15" s="226" t="s">
        <v>150</v>
      </c>
      <c r="H15" s="195" t="s">
        <v>30</v>
      </c>
      <c r="I15" s="196" t="s">
        <v>28</v>
      </c>
      <c r="J15" s="197"/>
      <c r="K15" s="197"/>
      <c r="L15" s="198"/>
      <c r="M15" s="195" t="s">
        <v>19</v>
      </c>
      <c r="N15" s="195"/>
      <c r="O15" s="202" t="s">
        <v>18</v>
      </c>
      <c r="P15" s="202"/>
      <c r="Q15" s="202"/>
      <c r="S15" s="30"/>
      <c r="T15" s="181"/>
      <c r="U15" s="181"/>
      <c r="W15" s="17"/>
      <c r="Y15" s="18"/>
      <c r="Z15" s="19"/>
      <c r="AA15" s="20"/>
    </row>
    <row r="16" spans="2:27" ht="33.75" customHeight="1">
      <c r="B16" s="224"/>
      <c r="C16" s="203"/>
      <c r="D16" s="195"/>
      <c r="E16" s="195"/>
      <c r="F16" s="195"/>
      <c r="G16" s="195"/>
      <c r="H16" s="195"/>
      <c r="I16" s="199"/>
      <c r="J16" s="200"/>
      <c r="K16" s="200"/>
      <c r="L16" s="201"/>
      <c r="M16" s="195"/>
      <c r="N16" s="195"/>
      <c r="O16" s="195" t="s">
        <v>17</v>
      </c>
      <c r="P16" s="195" t="s">
        <v>16</v>
      </c>
      <c r="Q16" s="203" t="s">
        <v>15</v>
      </c>
      <c r="S16" s="29"/>
      <c r="T16" s="181"/>
      <c r="U16" s="181"/>
      <c r="W16" s="19"/>
      <c r="Y16" s="18"/>
      <c r="Z16" s="19"/>
      <c r="AA16" s="20"/>
    </row>
    <row r="17" spans="2:27" ht="39.75" customHeight="1">
      <c r="B17" s="225"/>
      <c r="C17" s="203"/>
      <c r="D17" s="195"/>
      <c r="E17" s="195"/>
      <c r="F17" s="195"/>
      <c r="G17" s="195"/>
      <c r="H17" s="195"/>
      <c r="I17" s="31" t="s">
        <v>14</v>
      </c>
      <c r="J17" s="31" t="s">
        <v>13</v>
      </c>
      <c r="K17" s="31" t="s">
        <v>12</v>
      </c>
      <c r="L17" s="32" t="s">
        <v>11</v>
      </c>
      <c r="M17" s="33" t="s">
        <v>10</v>
      </c>
      <c r="N17" s="34" t="s">
        <v>9</v>
      </c>
      <c r="O17" s="195"/>
      <c r="P17" s="195"/>
      <c r="Q17" s="203"/>
      <c r="S17" s="29"/>
      <c r="T17" s="181"/>
      <c r="U17" s="181"/>
      <c r="W17" s="19"/>
      <c r="Y17" s="18"/>
      <c r="Z17" s="19"/>
      <c r="AA17" s="20"/>
    </row>
    <row r="18" spans="2:27" ht="47.25" customHeight="1">
      <c r="B18" s="142" t="s">
        <v>41</v>
      </c>
      <c r="C18" s="141" t="s">
        <v>100</v>
      </c>
      <c r="D18" s="14" t="s">
        <v>33</v>
      </c>
      <c r="E18" s="142" t="s">
        <v>26</v>
      </c>
      <c r="F18" s="35">
        <v>1</v>
      </c>
      <c r="G18" s="14" t="s">
        <v>33</v>
      </c>
      <c r="H18" s="36">
        <f>+I18+J18+K18+L18</f>
        <v>469783333</v>
      </c>
      <c r="I18" s="36">
        <v>237733333</v>
      </c>
      <c r="J18" s="36">
        <v>232050000</v>
      </c>
      <c r="K18" s="14"/>
      <c r="L18" s="36"/>
      <c r="M18" s="37">
        <v>45292</v>
      </c>
      <c r="N18" s="37">
        <v>45657</v>
      </c>
      <c r="O18" s="182">
        <f>+F19/F18</f>
        <v>1</v>
      </c>
      <c r="P18" s="182">
        <f>+H19/H18</f>
        <v>1</v>
      </c>
      <c r="Q18" s="183">
        <f>+(O18*O18)/P18</f>
        <v>1</v>
      </c>
      <c r="S18" s="29"/>
      <c r="T18" s="181"/>
      <c r="U18" s="181"/>
      <c r="W18" s="38"/>
      <c r="Y18" s="18"/>
      <c r="Z18" s="39"/>
      <c r="AA18" s="20"/>
    </row>
    <row r="19" spans="2:27" ht="47.25" customHeight="1">
      <c r="B19" s="142"/>
      <c r="C19" s="141"/>
      <c r="D19" s="14" t="s">
        <v>2</v>
      </c>
      <c r="E19" s="142"/>
      <c r="F19" s="35">
        <v>1</v>
      </c>
      <c r="G19" s="14" t="s">
        <v>34</v>
      </c>
      <c r="H19" s="36">
        <f t="shared" ref="H19:H33" si="0">+I19+J19+K19+L19</f>
        <v>469783333</v>
      </c>
      <c r="I19" s="36">
        <v>237733333</v>
      </c>
      <c r="J19" s="36">
        <v>232050000</v>
      </c>
      <c r="K19" s="14"/>
      <c r="L19" s="40"/>
      <c r="M19" s="37">
        <v>45292</v>
      </c>
      <c r="N19" s="37">
        <v>45657</v>
      </c>
      <c r="O19" s="182"/>
      <c r="P19" s="182"/>
      <c r="Q19" s="183"/>
      <c r="S19" s="29"/>
      <c r="T19" s="41"/>
      <c r="U19" s="41"/>
      <c r="W19" s="38"/>
      <c r="Y19" s="18"/>
      <c r="Z19" s="39"/>
      <c r="AA19" s="20"/>
    </row>
    <row r="20" spans="2:27" ht="37.5" customHeight="1">
      <c r="B20" s="142" t="s">
        <v>41</v>
      </c>
      <c r="C20" s="141" t="s">
        <v>101</v>
      </c>
      <c r="D20" s="25" t="s">
        <v>3</v>
      </c>
      <c r="E20" s="142" t="s">
        <v>58</v>
      </c>
      <c r="F20" s="35">
        <v>100</v>
      </c>
      <c r="G20" s="14" t="s">
        <v>3</v>
      </c>
      <c r="H20" s="36">
        <f t="shared" si="0"/>
        <v>428893333</v>
      </c>
      <c r="I20" s="42">
        <v>428893333</v>
      </c>
      <c r="J20" s="36">
        <v>0</v>
      </c>
      <c r="K20" s="14"/>
      <c r="L20" s="43"/>
      <c r="M20" s="37">
        <v>45292</v>
      </c>
      <c r="N20" s="37">
        <v>45657</v>
      </c>
      <c r="O20" s="143">
        <f>+F21/F20</f>
        <v>1</v>
      </c>
      <c r="P20" s="143">
        <f>+H21/H20</f>
        <v>0.93409394638456644</v>
      </c>
      <c r="Q20" s="144">
        <f>+(O20*O20)/P20</f>
        <v>1.0705561296810933</v>
      </c>
      <c r="W20" s="44"/>
      <c r="Y20" s="18"/>
      <c r="Z20" s="19"/>
      <c r="AA20" s="20"/>
    </row>
    <row r="21" spans="2:27" ht="39" customHeight="1">
      <c r="B21" s="142"/>
      <c r="C21" s="141"/>
      <c r="D21" s="25" t="s">
        <v>2</v>
      </c>
      <c r="E21" s="142"/>
      <c r="F21" s="35">
        <v>100</v>
      </c>
      <c r="G21" s="14" t="s">
        <v>34</v>
      </c>
      <c r="H21" s="36">
        <f t="shared" si="0"/>
        <v>400626666</v>
      </c>
      <c r="I21" s="36">
        <v>400626666</v>
      </c>
      <c r="J21" s="36">
        <v>0</v>
      </c>
      <c r="K21" s="14"/>
      <c r="L21" s="45"/>
      <c r="M21" s="37">
        <v>45292</v>
      </c>
      <c r="N21" s="37">
        <v>45657</v>
      </c>
      <c r="O21" s="143"/>
      <c r="P21" s="143"/>
      <c r="Q21" s="144"/>
      <c r="W21" s="44"/>
      <c r="Y21" s="18"/>
      <c r="Z21" s="19"/>
      <c r="AA21" s="20"/>
    </row>
    <row r="22" spans="2:27" ht="21" customHeight="1">
      <c r="B22" s="142"/>
      <c r="C22" s="141" t="s">
        <v>102</v>
      </c>
      <c r="D22" s="25" t="s">
        <v>3</v>
      </c>
      <c r="E22" s="142" t="s">
        <v>58</v>
      </c>
      <c r="F22" s="35">
        <v>100</v>
      </c>
      <c r="G22" s="14" t="s">
        <v>3</v>
      </c>
      <c r="H22" s="36">
        <f t="shared" si="0"/>
        <v>628047498</v>
      </c>
      <c r="I22" s="36">
        <v>628047498</v>
      </c>
      <c r="J22" s="36">
        <v>0</v>
      </c>
      <c r="K22" s="14"/>
      <c r="L22" s="46"/>
      <c r="M22" s="37">
        <v>45292</v>
      </c>
      <c r="N22" s="37">
        <v>45657</v>
      </c>
      <c r="O22" s="143">
        <f>+F23/F22</f>
        <v>1</v>
      </c>
      <c r="P22" s="143">
        <f>+H23/H22</f>
        <v>1</v>
      </c>
      <c r="Q22" s="144">
        <f t="shared" ref="Q22" si="1">+(O22*O22)/P22</f>
        <v>1</v>
      </c>
      <c r="W22" s="44"/>
    </row>
    <row r="23" spans="2:27" ht="35.25" customHeight="1">
      <c r="B23" s="142"/>
      <c r="C23" s="141"/>
      <c r="D23" s="25" t="s">
        <v>2</v>
      </c>
      <c r="E23" s="142"/>
      <c r="F23" s="35">
        <v>100</v>
      </c>
      <c r="G23" s="14" t="s">
        <v>34</v>
      </c>
      <c r="H23" s="36">
        <f t="shared" si="0"/>
        <v>628047498</v>
      </c>
      <c r="I23" s="36">
        <v>628047498</v>
      </c>
      <c r="J23" s="36">
        <v>0</v>
      </c>
      <c r="K23" s="14"/>
      <c r="L23" s="45"/>
      <c r="M23" s="37">
        <v>45292</v>
      </c>
      <c r="N23" s="37">
        <v>45657</v>
      </c>
      <c r="O23" s="143"/>
      <c r="P23" s="143"/>
      <c r="Q23" s="144"/>
      <c r="AA23" s="20"/>
    </row>
    <row r="24" spans="2:27" ht="25.5" customHeight="1">
      <c r="B24" s="142"/>
      <c r="C24" s="141" t="s">
        <v>103</v>
      </c>
      <c r="D24" s="25" t="s">
        <v>3</v>
      </c>
      <c r="E24" s="142" t="s">
        <v>58</v>
      </c>
      <c r="F24" s="35">
        <v>100</v>
      </c>
      <c r="G24" s="14" t="s">
        <v>3</v>
      </c>
      <c r="H24" s="36">
        <f t="shared" si="0"/>
        <v>227559999</v>
      </c>
      <c r="I24" s="36">
        <v>227559999</v>
      </c>
      <c r="J24" s="36">
        <v>0</v>
      </c>
      <c r="K24" s="14"/>
      <c r="L24" s="43"/>
      <c r="M24" s="37">
        <v>45292</v>
      </c>
      <c r="N24" s="37">
        <v>45657</v>
      </c>
      <c r="O24" s="143">
        <f>+F25/F24</f>
        <v>1</v>
      </c>
      <c r="P24" s="143">
        <f>+H25/H24</f>
        <v>1</v>
      </c>
      <c r="Q24" s="144">
        <f t="shared" ref="Q24" si="2">+(O24*O24)/P24</f>
        <v>1</v>
      </c>
    </row>
    <row r="25" spans="2:27" ht="24" customHeight="1">
      <c r="B25" s="142"/>
      <c r="C25" s="141"/>
      <c r="D25" s="25" t="s">
        <v>2</v>
      </c>
      <c r="E25" s="142"/>
      <c r="F25" s="35">
        <v>100</v>
      </c>
      <c r="G25" s="14" t="s">
        <v>34</v>
      </c>
      <c r="H25" s="36">
        <f t="shared" si="0"/>
        <v>227559999</v>
      </c>
      <c r="I25" s="36">
        <v>227559999</v>
      </c>
      <c r="J25" s="36">
        <v>0</v>
      </c>
      <c r="K25" s="14"/>
      <c r="L25" s="45"/>
      <c r="M25" s="37">
        <v>45292</v>
      </c>
      <c r="N25" s="37">
        <v>45657</v>
      </c>
      <c r="O25" s="143"/>
      <c r="P25" s="143"/>
      <c r="Q25" s="144"/>
    </row>
    <row r="26" spans="2:27" ht="18" customHeight="1">
      <c r="B26" s="142"/>
      <c r="C26" s="141" t="s">
        <v>104</v>
      </c>
      <c r="D26" s="25" t="s">
        <v>3</v>
      </c>
      <c r="E26" s="142" t="s">
        <v>58</v>
      </c>
      <c r="F26" s="35">
        <v>100</v>
      </c>
      <c r="G26" s="14" t="s">
        <v>3</v>
      </c>
      <c r="H26" s="36">
        <f t="shared" si="0"/>
        <v>569496</v>
      </c>
      <c r="I26" s="36">
        <v>569496</v>
      </c>
      <c r="J26" s="36">
        <v>0</v>
      </c>
      <c r="K26" s="14"/>
      <c r="L26" s="46"/>
      <c r="M26" s="37">
        <v>45292</v>
      </c>
      <c r="N26" s="37">
        <v>45657</v>
      </c>
      <c r="O26" s="143">
        <f>+F27/F26</f>
        <v>1</v>
      </c>
      <c r="P26" s="143">
        <f>+H27/H26</f>
        <v>0</v>
      </c>
      <c r="Q26" s="144">
        <v>0</v>
      </c>
    </row>
    <row r="27" spans="2:27">
      <c r="B27" s="142"/>
      <c r="C27" s="141"/>
      <c r="D27" s="25" t="s">
        <v>2</v>
      </c>
      <c r="E27" s="142"/>
      <c r="F27" s="35">
        <v>100</v>
      </c>
      <c r="G27" s="14" t="s">
        <v>34</v>
      </c>
      <c r="H27" s="36">
        <f t="shared" si="0"/>
        <v>0</v>
      </c>
      <c r="I27" s="47"/>
      <c r="J27" s="47"/>
      <c r="K27" s="48"/>
      <c r="L27" s="45"/>
      <c r="M27" s="37">
        <v>45292</v>
      </c>
      <c r="N27" s="37">
        <v>45657</v>
      </c>
      <c r="O27" s="143"/>
      <c r="P27" s="143"/>
      <c r="Q27" s="144"/>
    </row>
    <row r="28" spans="2:27" ht="21.75" customHeight="1">
      <c r="B28" s="142"/>
      <c r="C28" s="141" t="s">
        <v>105</v>
      </c>
      <c r="D28" s="25" t="s">
        <v>3</v>
      </c>
      <c r="E28" s="142" t="s">
        <v>26</v>
      </c>
      <c r="F28" s="35">
        <v>1</v>
      </c>
      <c r="G28" s="14" t="s">
        <v>33</v>
      </c>
      <c r="H28" s="36">
        <f t="shared" si="0"/>
        <v>84616667</v>
      </c>
      <c r="I28" s="36">
        <v>84616667</v>
      </c>
      <c r="J28" s="36">
        <v>0</v>
      </c>
      <c r="K28" s="14"/>
      <c r="L28" s="43"/>
      <c r="M28" s="37">
        <v>45292</v>
      </c>
      <c r="N28" s="37">
        <v>45657</v>
      </c>
      <c r="O28" s="143">
        <f>+F29/F28</f>
        <v>1</v>
      </c>
      <c r="P28" s="143">
        <f>+H29/H28</f>
        <v>1</v>
      </c>
      <c r="Q28" s="144">
        <f t="shared" ref="Q28" si="3">+(O28*O28)/P28</f>
        <v>1</v>
      </c>
    </row>
    <row r="29" spans="2:27" ht="26.25" customHeight="1">
      <c r="B29" s="142"/>
      <c r="C29" s="141"/>
      <c r="D29" s="25" t="s">
        <v>2</v>
      </c>
      <c r="E29" s="142"/>
      <c r="F29" s="35">
        <v>1</v>
      </c>
      <c r="G29" s="14" t="s">
        <v>34</v>
      </c>
      <c r="H29" s="36">
        <f t="shared" si="0"/>
        <v>84616667</v>
      </c>
      <c r="I29" s="36">
        <v>84616667</v>
      </c>
      <c r="J29" s="36">
        <v>0</v>
      </c>
      <c r="K29" s="14"/>
      <c r="L29" s="45"/>
      <c r="M29" s="37">
        <v>45292</v>
      </c>
      <c r="N29" s="37">
        <v>45657</v>
      </c>
      <c r="O29" s="143"/>
      <c r="P29" s="143"/>
      <c r="Q29" s="144"/>
    </row>
    <row r="30" spans="2:27" ht="27.75" customHeight="1">
      <c r="B30" s="142" t="s">
        <v>41</v>
      </c>
      <c r="C30" s="141" t="s">
        <v>40</v>
      </c>
      <c r="D30" s="25" t="s">
        <v>3</v>
      </c>
      <c r="E30" s="142" t="s">
        <v>58</v>
      </c>
      <c r="F30" s="35">
        <v>100</v>
      </c>
      <c r="G30" s="14" t="s">
        <v>3</v>
      </c>
      <c r="H30" s="36">
        <f t="shared" si="0"/>
        <v>124760000</v>
      </c>
      <c r="I30" s="36">
        <v>46400000</v>
      </c>
      <c r="J30" s="36">
        <v>78360000</v>
      </c>
      <c r="K30" s="14"/>
      <c r="L30" s="46"/>
      <c r="M30" s="37">
        <v>45292</v>
      </c>
      <c r="N30" s="37">
        <v>45657</v>
      </c>
      <c r="O30" s="143">
        <f>+F31/F30</f>
        <v>1</v>
      </c>
      <c r="P30" s="143">
        <f>+H31/H30</f>
        <v>1</v>
      </c>
      <c r="Q30" s="144">
        <f t="shared" ref="Q30" si="4">+(O30*O30)/P30</f>
        <v>1</v>
      </c>
    </row>
    <row r="31" spans="2:27" ht="38.25" customHeight="1">
      <c r="B31" s="142"/>
      <c r="C31" s="141"/>
      <c r="D31" s="25" t="s">
        <v>2</v>
      </c>
      <c r="E31" s="142"/>
      <c r="F31" s="35">
        <v>100</v>
      </c>
      <c r="G31" s="14" t="s">
        <v>34</v>
      </c>
      <c r="H31" s="36">
        <f t="shared" si="0"/>
        <v>124760000</v>
      </c>
      <c r="I31" s="36">
        <v>46400000</v>
      </c>
      <c r="J31" s="36">
        <v>78360000</v>
      </c>
      <c r="K31" s="14"/>
      <c r="L31" s="45"/>
      <c r="M31" s="37">
        <v>45292</v>
      </c>
      <c r="N31" s="37">
        <v>45657</v>
      </c>
      <c r="O31" s="143"/>
      <c r="P31" s="143"/>
      <c r="Q31" s="144"/>
    </row>
    <row r="32" spans="2:27" ht="25.5" customHeight="1">
      <c r="B32" s="142"/>
      <c r="C32" s="141" t="s">
        <v>106</v>
      </c>
      <c r="D32" s="25" t="s">
        <v>3</v>
      </c>
      <c r="E32" s="142" t="s">
        <v>26</v>
      </c>
      <c r="F32" s="35">
        <v>100</v>
      </c>
      <c r="G32" s="14" t="s">
        <v>3</v>
      </c>
      <c r="H32" s="36">
        <f t="shared" si="0"/>
        <v>7700000</v>
      </c>
      <c r="I32" s="36"/>
      <c r="J32" s="36">
        <v>7700000</v>
      </c>
      <c r="K32" s="14"/>
      <c r="L32" s="46"/>
      <c r="M32" s="37">
        <v>45292</v>
      </c>
      <c r="N32" s="37">
        <v>45657</v>
      </c>
      <c r="O32" s="143">
        <f>+F33/F32</f>
        <v>1</v>
      </c>
      <c r="P32" s="143">
        <f>+H33/H32</f>
        <v>1</v>
      </c>
      <c r="Q32" s="144">
        <f t="shared" ref="Q32" si="5">+(O32*O32)/P32</f>
        <v>1</v>
      </c>
    </row>
    <row r="33" spans="2:18" ht="25.5" customHeight="1">
      <c r="B33" s="142"/>
      <c r="C33" s="141"/>
      <c r="D33" s="25" t="s">
        <v>2</v>
      </c>
      <c r="E33" s="142"/>
      <c r="F33" s="35">
        <v>100</v>
      </c>
      <c r="G33" s="14" t="s">
        <v>34</v>
      </c>
      <c r="H33" s="36">
        <f t="shared" si="0"/>
        <v>7700000</v>
      </c>
      <c r="I33" s="47"/>
      <c r="J33" s="36">
        <v>7700000</v>
      </c>
      <c r="K33" s="48"/>
      <c r="L33" s="45"/>
      <c r="M33" s="37">
        <v>45292</v>
      </c>
      <c r="N33" s="37">
        <v>45657</v>
      </c>
      <c r="O33" s="143"/>
      <c r="P33" s="143"/>
      <c r="Q33" s="144"/>
    </row>
    <row r="34" spans="2:18" ht="30.75" customHeight="1">
      <c r="B34" s="142"/>
      <c r="C34" s="141" t="s">
        <v>107</v>
      </c>
      <c r="D34" s="25" t="s">
        <v>3</v>
      </c>
      <c r="E34" s="142" t="s">
        <v>58</v>
      </c>
      <c r="F34" s="35">
        <v>100</v>
      </c>
      <c r="G34" s="14" t="s">
        <v>3</v>
      </c>
      <c r="H34" s="36">
        <f t="shared" ref="H34:H39" si="6">+I34+J34+K34+L34</f>
        <v>55580000</v>
      </c>
      <c r="I34" s="36">
        <v>16800000</v>
      </c>
      <c r="J34" s="36">
        <v>38780000</v>
      </c>
      <c r="K34" s="14"/>
      <c r="L34" s="46"/>
      <c r="M34" s="37">
        <v>45292</v>
      </c>
      <c r="N34" s="37">
        <v>45657</v>
      </c>
      <c r="O34" s="143">
        <f>+F35/F34</f>
        <v>1</v>
      </c>
      <c r="P34" s="143">
        <f>+H35/H34</f>
        <v>1</v>
      </c>
      <c r="Q34" s="144">
        <f t="shared" ref="Q34" si="7">+(O34*O34)/P34</f>
        <v>1</v>
      </c>
    </row>
    <row r="35" spans="2:18" ht="30.75" customHeight="1">
      <c r="B35" s="142"/>
      <c r="C35" s="141"/>
      <c r="D35" s="25" t="s">
        <v>2</v>
      </c>
      <c r="E35" s="142"/>
      <c r="F35" s="35">
        <v>100</v>
      </c>
      <c r="G35" s="14" t="s">
        <v>34</v>
      </c>
      <c r="H35" s="36">
        <f t="shared" si="6"/>
        <v>55580000</v>
      </c>
      <c r="I35" s="36">
        <v>16800000</v>
      </c>
      <c r="J35" s="36">
        <v>38780000</v>
      </c>
      <c r="K35" s="14"/>
      <c r="L35" s="45"/>
      <c r="M35" s="37">
        <v>45292</v>
      </c>
      <c r="N35" s="37">
        <v>45657</v>
      </c>
      <c r="O35" s="143"/>
      <c r="P35" s="143"/>
      <c r="Q35" s="144"/>
    </row>
    <row r="36" spans="2:18" ht="25.5" customHeight="1">
      <c r="B36" s="142" t="s">
        <v>42</v>
      </c>
      <c r="C36" s="141" t="s">
        <v>108</v>
      </c>
      <c r="D36" s="25" t="s">
        <v>3</v>
      </c>
      <c r="E36" s="142" t="s">
        <v>26</v>
      </c>
      <c r="F36" s="35">
        <v>1</v>
      </c>
      <c r="G36" s="14" t="s">
        <v>3</v>
      </c>
      <c r="H36" s="36">
        <f t="shared" si="6"/>
        <v>43520000</v>
      </c>
      <c r="I36" s="36">
        <v>43520000</v>
      </c>
      <c r="J36" s="36"/>
      <c r="K36" s="48"/>
      <c r="L36" s="45"/>
      <c r="M36" s="37">
        <v>45292</v>
      </c>
      <c r="N36" s="37">
        <v>45657</v>
      </c>
      <c r="O36" s="143">
        <f>+F37/F36</f>
        <v>1</v>
      </c>
      <c r="P36" s="143">
        <f>+H37/H36</f>
        <v>1</v>
      </c>
      <c r="Q36" s="144">
        <f t="shared" ref="Q36" si="8">+(O36*O36)/P36</f>
        <v>1</v>
      </c>
    </row>
    <row r="37" spans="2:18">
      <c r="B37" s="142"/>
      <c r="C37" s="141"/>
      <c r="D37" s="25" t="s">
        <v>2</v>
      </c>
      <c r="E37" s="142"/>
      <c r="F37" s="35">
        <v>1</v>
      </c>
      <c r="G37" s="14" t="s">
        <v>34</v>
      </c>
      <c r="H37" s="36">
        <f t="shared" si="6"/>
        <v>43520000</v>
      </c>
      <c r="I37" s="36">
        <v>43520000</v>
      </c>
      <c r="J37" s="47"/>
      <c r="K37" s="48"/>
      <c r="L37" s="45"/>
      <c r="M37" s="37">
        <v>45292</v>
      </c>
      <c r="N37" s="37">
        <v>45657</v>
      </c>
      <c r="O37" s="143"/>
      <c r="P37" s="143"/>
      <c r="Q37" s="144"/>
    </row>
    <row r="38" spans="2:18" ht="18" customHeight="1">
      <c r="B38" s="142"/>
      <c r="C38" s="141" t="s">
        <v>109</v>
      </c>
      <c r="D38" s="25" t="s">
        <v>3</v>
      </c>
      <c r="E38" s="142" t="s">
        <v>26</v>
      </c>
      <c r="F38" s="35">
        <v>1</v>
      </c>
      <c r="G38" s="14" t="s">
        <v>3</v>
      </c>
      <c r="H38" s="36">
        <f t="shared" si="6"/>
        <v>270176666</v>
      </c>
      <c r="I38" s="36">
        <v>122966666</v>
      </c>
      <c r="J38" s="36">
        <v>147210000</v>
      </c>
      <c r="K38" s="14"/>
      <c r="L38" s="46"/>
      <c r="M38" s="37">
        <v>45292</v>
      </c>
      <c r="N38" s="37">
        <v>45657</v>
      </c>
      <c r="O38" s="143">
        <f>+F39/F38</f>
        <v>1</v>
      </c>
      <c r="P38" s="143">
        <f>+H39/H38</f>
        <v>0.9829741033224535</v>
      </c>
      <c r="Q38" s="144">
        <f t="shared" ref="Q38" si="9">+(O38*O38)/P38</f>
        <v>1.0173207988084314</v>
      </c>
    </row>
    <row r="39" spans="2:18" ht="32.25" customHeight="1">
      <c r="B39" s="142"/>
      <c r="C39" s="141"/>
      <c r="D39" s="25" t="s">
        <v>2</v>
      </c>
      <c r="E39" s="142"/>
      <c r="F39" s="35">
        <v>1</v>
      </c>
      <c r="G39" s="14" t="s">
        <v>34</v>
      </c>
      <c r="H39" s="36">
        <f t="shared" si="6"/>
        <v>265576666</v>
      </c>
      <c r="I39" s="36">
        <v>118366666</v>
      </c>
      <c r="J39" s="36">
        <v>147210000</v>
      </c>
      <c r="K39" s="14"/>
      <c r="L39" s="45"/>
      <c r="M39" s="37">
        <v>45292</v>
      </c>
      <c r="N39" s="37">
        <v>45657</v>
      </c>
      <c r="O39" s="143"/>
      <c r="P39" s="143"/>
      <c r="Q39" s="144"/>
    </row>
    <row r="40" spans="2:18" ht="32.25" customHeight="1">
      <c r="B40" s="142" t="s">
        <v>99</v>
      </c>
      <c r="C40" s="141" t="s">
        <v>97</v>
      </c>
      <c r="D40" s="25" t="s">
        <v>3</v>
      </c>
      <c r="E40" s="142" t="s">
        <v>26</v>
      </c>
      <c r="F40" s="35">
        <v>1</v>
      </c>
      <c r="G40" s="14" t="s">
        <v>3</v>
      </c>
      <c r="H40" s="36">
        <f t="shared" ref="H40:H43" si="10">+I40+J40+K40+L40</f>
        <v>265238000</v>
      </c>
      <c r="I40" s="36">
        <v>117440000</v>
      </c>
      <c r="J40" s="36">
        <v>147798000</v>
      </c>
      <c r="K40" s="14"/>
      <c r="L40" s="45"/>
      <c r="M40" s="37">
        <v>45292</v>
      </c>
      <c r="N40" s="37">
        <v>45657</v>
      </c>
      <c r="O40" s="143">
        <f>+F41/F40</f>
        <v>1</v>
      </c>
      <c r="P40" s="143">
        <f>+H41/H40</f>
        <v>0.79151554452981854</v>
      </c>
      <c r="Q40" s="144">
        <f t="shared" ref="Q40" si="11">+(O40*O40)/P40</f>
        <v>1.2633990663999237</v>
      </c>
    </row>
    <row r="41" spans="2:18" ht="45.75" customHeight="1">
      <c r="B41" s="142"/>
      <c r="C41" s="141"/>
      <c r="D41" s="25" t="s">
        <v>2</v>
      </c>
      <c r="E41" s="142"/>
      <c r="F41" s="35">
        <v>1</v>
      </c>
      <c r="G41" s="14" t="s">
        <v>34</v>
      </c>
      <c r="H41" s="36">
        <f t="shared" si="10"/>
        <v>209940000</v>
      </c>
      <c r="I41" s="36">
        <v>110940000</v>
      </c>
      <c r="J41" s="36">
        <v>99000000</v>
      </c>
      <c r="K41" s="14"/>
      <c r="L41" s="45"/>
      <c r="M41" s="37">
        <v>45292</v>
      </c>
      <c r="N41" s="37">
        <v>45657</v>
      </c>
      <c r="O41" s="143"/>
      <c r="P41" s="143"/>
      <c r="Q41" s="144"/>
    </row>
    <row r="42" spans="2:18" ht="32.25" customHeight="1">
      <c r="B42" s="142"/>
      <c r="C42" s="141" t="s">
        <v>110</v>
      </c>
      <c r="D42" s="25" t="s">
        <v>3</v>
      </c>
      <c r="E42" s="142" t="s">
        <v>58</v>
      </c>
      <c r="F42" s="35">
        <v>100</v>
      </c>
      <c r="G42" s="14" t="s">
        <v>3</v>
      </c>
      <c r="H42" s="36">
        <f t="shared" si="10"/>
        <v>32346666</v>
      </c>
      <c r="I42" s="36">
        <v>0</v>
      </c>
      <c r="J42" s="36">
        <v>32346666</v>
      </c>
      <c r="K42" s="14"/>
      <c r="L42" s="45"/>
      <c r="M42" s="37">
        <v>45292</v>
      </c>
      <c r="N42" s="37">
        <v>45657</v>
      </c>
      <c r="O42" s="143">
        <f>+F43/F42</f>
        <v>1</v>
      </c>
      <c r="P42" s="143">
        <f>+H43/H42</f>
        <v>1</v>
      </c>
      <c r="Q42" s="144">
        <f t="shared" ref="Q42" si="12">+(O42*O42)/P42</f>
        <v>1</v>
      </c>
    </row>
    <row r="43" spans="2:18" ht="32.25" customHeight="1">
      <c r="B43" s="142"/>
      <c r="C43" s="141"/>
      <c r="D43" s="25" t="s">
        <v>2</v>
      </c>
      <c r="E43" s="142"/>
      <c r="F43" s="35">
        <v>100</v>
      </c>
      <c r="G43" s="14" t="s">
        <v>34</v>
      </c>
      <c r="H43" s="36">
        <f t="shared" si="10"/>
        <v>32346666</v>
      </c>
      <c r="I43" s="36">
        <v>0</v>
      </c>
      <c r="J43" s="36">
        <v>32346666</v>
      </c>
      <c r="K43" s="48"/>
      <c r="L43" s="45"/>
      <c r="M43" s="37">
        <v>45292</v>
      </c>
      <c r="N43" s="37">
        <v>45657</v>
      </c>
      <c r="O43" s="143"/>
      <c r="P43" s="143"/>
      <c r="Q43" s="144"/>
    </row>
    <row r="44" spans="2:18" ht="15">
      <c r="B44" s="155"/>
      <c r="C44" s="156" t="s">
        <v>8</v>
      </c>
      <c r="D44" s="49" t="s">
        <v>3</v>
      </c>
      <c r="E44" s="157"/>
      <c r="F44" s="50"/>
      <c r="G44" s="49" t="s">
        <v>3</v>
      </c>
      <c r="H44" s="99">
        <f t="shared" ref="H44:L45" si="13">H18+H20+H22+H24+H26+H28+H30+H32+H34+H36+H38+H40+H42</f>
        <v>2638791658</v>
      </c>
      <c r="I44" s="51">
        <f t="shared" si="13"/>
        <v>1954546992</v>
      </c>
      <c r="J44" s="51">
        <f t="shared" si="13"/>
        <v>684244666</v>
      </c>
      <c r="K44" s="51">
        <f t="shared" si="13"/>
        <v>0</v>
      </c>
      <c r="L44" s="51">
        <f t="shared" si="13"/>
        <v>0</v>
      </c>
      <c r="M44" s="52"/>
      <c r="N44" s="53"/>
      <c r="O44" s="158"/>
      <c r="P44" s="158"/>
      <c r="Q44" s="159"/>
    </row>
    <row r="45" spans="2:18" ht="15">
      <c r="B45" s="155"/>
      <c r="C45" s="156"/>
      <c r="D45" s="49" t="s">
        <v>2</v>
      </c>
      <c r="E45" s="157"/>
      <c r="F45" s="50"/>
      <c r="G45" s="49" t="s">
        <v>34</v>
      </c>
      <c r="H45" s="100">
        <f t="shared" si="13"/>
        <v>2550057495</v>
      </c>
      <c r="I45" s="54">
        <f t="shared" si="13"/>
        <v>1914610829</v>
      </c>
      <c r="J45" s="54">
        <f t="shared" si="13"/>
        <v>635446666</v>
      </c>
      <c r="K45" s="54">
        <f t="shared" si="13"/>
        <v>0</v>
      </c>
      <c r="L45" s="54">
        <f t="shared" si="13"/>
        <v>0</v>
      </c>
      <c r="M45" s="52"/>
      <c r="N45" s="53"/>
      <c r="O45" s="158"/>
      <c r="P45" s="158"/>
      <c r="Q45" s="159"/>
    </row>
    <row r="46" spans="2:18">
      <c r="D46" s="55"/>
      <c r="H46" s="56"/>
      <c r="I46" s="57"/>
      <c r="J46" s="58"/>
      <c r="K46" s="18"/>
      <c r="L46" s="18"/>
      <c r="M46" s="59"/>
      <c r="N46" s="59"/>
      <c r="O46" s="57"/>
      <c r="P46" s="60"/>
      <c r="Q46" s="61"/>
      <c r="R46" s="60"/>
    </row>
    <row r="47" spans="2:18" ht="15">
      <c r="B47" s="162" t="s">
        <v>35</v>
      </c>
      <c r="C47" s="162"/>
      <c r="D47" s="163" t="s">
        <v>7</v>
      </c>
      <c r="E47" s="163"/>
      <c r="F47" s="163"/>
      <c r="G47" s="163"/>
      <c r="H47" s="163"/>
      <c r="I47" s="163"/>
      <c r="J47" s="62" t="s">
        <v>36</v>
      </c>
      <c r="K47" s="163" t="s">
        <v>37</v>
      </c>
      <c r="L47" s="163"/>
      <c r="M47" s="164" t="s">
        <v>6</v>
      </c>
      <c r="N47" s="165"/>
      <c r="O47" s="165"/>
      <c r="P47" s="165"/>
      <c r="Q47" s="165"/>
    </row>
    <row r="48" spans="2:18" ht="26.25" customHeight="1">
      <c r="B48" s="166" t="s">
        <v>60</v>
      </c>
      <c r="C48" s="147"/>
      <c r="D48" s="145" t="s">
        <v>151</v>
      </c>
      <c r="E48" s="146"/>
      <c r="F48" s="146"/>
      <c r="G48" s="146"/>
      <c r="H48" s="146"/>
      <c r="I48" s="147"/>
      <c r="J48" s="142" t="s">
        <v>58</v>
      </c>
      <c r="K48" s="63" t="s">
        <v>3</v>
      </c>
      <c r="L48" s="64">
        <v>100</v>
      </c>
      <c r="M48" s="161" t="s">
        <v>5</v>
      </c>
      <c r="N48" s="161"/>
      <c r="O48" s="161"/>
      <c r="P48" s="161"/>
      <c r="Q48" s="161"/>
    </row>
    <row r="49" spans="2:52" ht="18" customHeight="1">
      <c r="B49" s="148"/>
      <c r="C49" s="150"/>
      <c r="D49" s="148"/>
      <c r="E49" s="149"/>
      <c r="F49" s="149"/>
      <c r="G49" s="149"/>
      <c r="H49" s="149"/>
      <c r="I49" s="150"/>
      <c r="J49" s="142"/>
      <c r="K49" s="63" t="s">
        <v>2</v>
      </c>
      <c r="L49" s="65">
        <v>84.2</v>
      </c>
      <c r="M49" s="161"/>
      <c r="N49" s="161"/>
      <c r="O49" s="161"/>
      <c r="P49" s="161"/>
      <c r="Q49" s="161"/>
    </row>
    <row r="50" spans="2:52" ht="18.75" customHeight="1">
      <c r="B50" s="151" t="s">
        <v>61</v>
      </c>
      <c r="C50" s="152"/>
      <c r="D50" s="145" t="s">
        <v>152</v>
      </c>
      <c r="E50" s="146"/>
      <c r="F50" s="146"/>
      <c r="G50" s="146"/>
      <c r="H50" s="146"/>
      <c r="I50" s="147"/>
      <c r="J50" s="142" t="s">
        <v>58</v>
      </c>
      <c r="K50" s="63" t="s">
        <v>3</v>
      </c>
      <c r="L50" s="64">
        <v>100</v>
      </c>
      <c r="M50" s="160" t="s">
        <v>4</v>
      </c>
      <c r="N50" s="160"/>
      <c r="O50" s="160"/>
      <c r="P50" s="160"/>
      <c r="Q50" s="160"/>
    </row>
    <row r="51" spans="2:52" ht="14.25" customHeight="1">
      <c r="B51" s="153"/>
      <c r="C51" s="154"/>
      <c r="D51" s="148"/>
      <c r="E51" s="149"/>
      <c r="F51" s="149"/>
      <c r="G51" s="149"/>
      <c r="H51" s="149"/>
      <c r="I51" s="150"/>
      <c r="J51" s="142"/>
      <c r="K51" s="63" t="s">
        <v>2</v>
      </c>
      <c r="L51" s="65">
        <v>89.7</v>
      </c>
      <c r="M51" s="160"/>
      <c r="N51" s="160"/>
      <c r="O51" s="160"/>
      <c r="P51" s="160"/>
      <c r="Q51" s="160"/>
    </row>
    <row r="52" spans="2:52" ht="15">
      <c r="B52" s="151" t="s">
        <v>62</v>
      </c>
      <c r="C52" s="152"/>
      <c r="D52" s="145" t="s">
        <v>153</v>
      </c>
      <c r="E52" s="146"/>
      <c r="F52" s="146"/>
      <c r="G52" s="146"/>
      <c r="H52" s="146"/>
      <c r="I52" s="147"/>
      <c r="J52" s="142" t="s">
        <v>58</v>
      </c>
      <c r="K52" s="63" t="s">
        <v>3</v>
      </c>
      <c r="L52" s="64">
        <v>100</v>
      </c>
      <c r="M52" s="161" t="s">
        <v>5</v>
      </c>
      <c r="N52" s="161"/>
      <c r="O52" s="161"/>
      <c r="P52" s="161"/>
      <c r="Q52" s="161"/>
    </row>
    <row r="53" spans="2:52" ht="15">
      <c r="B53" s="153"/>
      <c r="C53" s="154"/>
      <c r="D53" s="148"/>
      <c r="E53" s="149"/>
      <c r="F53" s="149"/>
      <c r="G53" s="149"/>
      <c r="H53" s="149"/>
      <c r="I53" s="150"/>
      <c r="J53" s="142"/>
      <c r="K53" s="63" t="s">
        <v>2</v>
      </c>
      <c r="L53" s="65">
        <v>80</v>
      </c>
      <c r="M53" s="161"/>
      <c r="N53" s="161"/>
      <c r="O53" s="161"/>
      <c r="P53" s="161"/>
      <c r="Q53" s="161"/>
    </row>
    <row r="54" spans="2:52" ht="15">
      <c r="B54" s="151" t="s">
        <v>60</v>
      </c>
      <c r="C54" s="152"/>
      <c r="D54" s="145" t="s">
        <v>154</v>
      </c>
      <c r="E54" s="146"/>
      <c r="F54" s="146"/>
      <c r="G54" s="146"/>
      <c r="H54" s="146"/>
      <c r="I54" s="147"/>
      <c r="J54" s="142" t="s">
        <v>58</v>
      </c>
      <c r="K54" s="63" t="s">
        <v>3</v>
      </c>
      <c r="L54" s="64">
        <v>100</v>
      </c>
      <c r="M54" s="160" t="s">
        <v>4</v>
      </c>
      <c r="N54" s="160"/>
      <c r="O54" s="160"/>
      <c r="P54" s="160"/>
      <c r="Q54" s="160"/>
    </row>
    <row r="55" spans="2:52" ht="15">
      <c r="B55" s="153"/>
      <c r="C55" s="154"/>
      <c r="D55" s="148"/>
      <c r="E55" s="149"/>
      <c r="F55" s="149"/>
      <c r="G55" s="149"/>
      <c r="H55" s="149"/>
      <c r="I55" s="150"/>
      <c r="J55" s="142"/>
      <c r="K55" s="63" t="s">
        <v>2</v>
      </c>
      <c r="L55" s="65">
        <v>80</v>
      </c>
      <c r="M55" s="160"/>
      <c r="N55" s="160"/>
      <c r="O55" s="160"/>
      <c r="P55" s="160"/>
      <c r="Q55" s="160"/>
    </row>
    <row r="56" spans="2:52" ht="15" customHeight="1">
      <c r="B56" s="145" t="s">
        <v>1</v>
      </c>
      <c r="C56" s="146"/>
      <c r="D56" s="146"/>
      <c r="E56" s="146"/>
      <c r="F56" s="146"/>
      <c r="G56" s="146"/>
      <c r="H56" s="146"/>
      <c r="I56" s="146"/>
      <c r="J56" s="146"/>
      <c r="K56" s="146"/>
      <c r="L56" s="147"/>
      <c r="M56" s="160"/>
      <c r="N56" s="160"/>
      <c r="O56" s="160"/>
      <c r="P56" s="160"/>
      <c r="Q56" s="160"/>
    </row>
    <row r="57" spans="2:52" ht="29.25" customHeight="1">
      <c r="B57" s="148"/>
      <c r="C57" s="149"/>
      <c r="D57" s="149"/>
      <c r="E57" s="149"/>
      <c r="F57" s="149"/>
      <c r="G57" s="149"/>
      <c r="H57" s="149"/>
      <c r="I57" s="149"/>
      <c r="J57" s="149"/>
      <c r="K57" s="149"/>
      <c r="L57" s="150"/>
      <c r="M57" s="160"/>
      <c r="N57" s="160"/>
      <c r="O57" s="160"/>
      <c r="P57" s="160"/>
      <c r="Q57" s="160"/>
    </row>
    <row r="58" spans="2:52">
      <c r="M58" s="66"/>
      <c r="N58" s="66"/>
    </row>
    <row r="59" spans="2:52">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2:52">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2:52">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2:52">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2:52">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2:52">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8:52">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8:52">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8:52">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8:52">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8:52">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8:52">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8:52">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8:52">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8:52">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sheetData>
  <autoFilter ref="B17:IP45">
    <filterColumn colId="18" showButton="0"/>
  </autoFilter>
  <mergeCells count="149">
    <mergeCell ref="O24:O25"/>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C6:Q6"/>
    <mergeCell ref="D7:Q7"/>
    <mergeCell ref="D8:Q8"/>
    <mergeCell ref="B9:C9"/>
    <mergeCell ref="D9:I9"/>
    <mergeCell ref="J9:L14"/>
    <mergeCell ref="M9:Q9"/>
    <mergeCell ref="B12:C12"/>
    <mergeCell ref="O26:O27"/>
    <mergeCell ref="S9:W9"/>
    <mergeCell ref="B10:C10"/>
    <mergeCell ref="D10:I10"/>
    <mergeCell ref="N10:P10"/>
    <mergeCell ref="B11:C11"/>
    <mergeCell ref="D11:I11"/>
    <mergeCell ref="N11:P11"/>
    <mergeCell ref="T11:V11"/>
    <mergeCell ref="T12:V12"/>
    <mergeCell ref="T13:V13"/>
    <mergeCell ref="T14:U14"/>
    <mergeCell ref="H15:H17"/>
    <mergeCell ref="I15:L16"/>
    <mergeCell ref="M15:N16"/>
    <mergeCell ref="O15:Q15"/>
    <mergeCell ref="T15:U15"/>
    <mergeCell ref="O16:O17"/>
    <mergeCell ref="P16:P17"/>
    <mergeCell ref="Q16:Q17"/>
    <mergeCell ref="T16:U16"/>
    <mergeCell ref="T17:U17"/>
    <mergeCell ref="Q22:Q23"/>
    <mergeCell ref="C24:C25"/>
    <mergeCell ref="D12:I12"/>
    <mergeCell ref="N12:P12"/>
    <mergeCell ref="B13:C13"/>
    <mergeCell ref="D13:I13"/>
    <mergeCell ref="N13:P13"/>
    <mergeCell ref="D14:I14"/>
    <mergeCell ref="T18:U18"/>
    <mergeCell ref="C20:C21"/>
    <mergeCell ref="E20:E21"/>
    <mergeCell ref="O20:O21"/>
    <mergeCell ref="P20:P21"/>
    <mergeCell ref="Q20:Q21"/>
    <mergeCell ref="C18:C19"/>
    <mergeCell ref="E18:E19"/>
    <mergeCell ref="O18:O19"/>
    <mergeCell ref="P18:P19"/>
    <mergeCell ref="Q18:Q19"/>
    <mergeCell ref="B18:B19"/>
    <mergeCell ref="P26:P27"/>
    <mergeCell ref="Q26:Q27"/>
    <mergeCell ref="C38:C39"/>
    <mergeCell ref="E38:E39"/>
    <mergeCell ref="O38:O39"/>
    <mergeCell ref="M48:Q49"/>
    <mergeCell ref="P38:P39"/>
    <mergeCell ref="Q38:Q39"/>
    <mergeCell ref="D47:I47"/>
    <mergeCell ref="K47:L47"/>
    <mergeCell ref="M47:Q47"/>
    <mergeCell ref="B48:C49"/>
    <mergeCell ref="D48:I49"/>
    <mergeCell ref="J48:J49"/>
    <mergeCell ref="B20:B29"/>
    <mergeCell ref="B30:B35"/>
    <mergeCell ref="B36:B39"/>
    <mergeCell ref="C34:C35"/>
    <mergeCell ref="C36:C37"/>
    <mergeCell ref="O22:O23"/>
    <mergeCell ref="P22:P23"/>
    <mergeCell ref="O44:O45"/>
    <mergeCell ref="P24:P25"/>
    <mergeCell ref="Q24:Q25"/>
    <mergeCell ref="P44:P45"/>
    <mergeCell ref="Q44:Q45"/>
    <mergeCell ref="M56:Q57"/>
    <mergeCell ref="C28:C29"/>
    <mergeCell ref="C30:C31"/>
    <mergeCell ref="C32:C33"/>
    <mergeCell ref="B50:C51"/>
    <mergeCell ref="D50:I51"/>
    <mergeCell ref="J50:J51"/>
    <mergeCell ref="M50:Q51"/>
    <mergeCell ref="B52:C53"/>
    <mergeCell ref="D52:I53"/>
    <mergeCell ref="J52:J53"/>
    <mergeCell ref="M52:Q53"/>
    <mergeCell ref="B47:C47"/>
    <mergeCell ref="M54:Q55"/>
    <mergeCell ref="O28:O29"/>
    <mergeCell ref="P28:P29"/>
    <mergeCell ref="Q28:Q29"/>
    <mergeCell ref="C42:C43"/>
    <mergeCell ref="E42:E43"/>
    <mergeCell ref="B40:B43"/>
    <mergeCell ref="C40:C41"/>
    <mergeCell ref="E40:E41"/>
    <mergeCell ref="B56:L57"/>
    <mergeCell ref="C22:C23"/>
    <mergeCell ref="E22:E23"/>
    <mergeCell ref="E28:E29"/>
    <mergeCell ref="E30:E31"/>
    <mergeCell ref="E32:E33"/>
    <mergeCell ref="E34:E35"/>
    <mergeCell ref="E36:E37"/>
    <mergeCell ref="B54:C55"/>
    <mergeCell ref="D54:I55"/>
    <mergeCell ref="J54:J55"/>
    <mergeCell ref="B44:B45"/>
    <mergeCell ref="C44:C45"/>
    <mergeCell ref="E44:E45"/>
    <mergeCell ref="C26:C27"/>
    <mergeCell ref="E26:E27"/>
    <mergeCell ref="E24:E25"/>
    <mergeCell ref="O34:O35"/>
    <mergeCell ref="P34:P35"/>
    <mergeCell ref="Q34:Q35"/>
    <mergeCell ref="O30:O31"/>
    <mergeCell ref="P30:P31"/>
    <mergeCell ref="Q30:Q31"/>
    <mergeCell ref="O32:O33"/>
    <mergeCell ref="P32:P33"/>
    <mergeCell ref="Q32:Q33"/>
    <mergeCell ref="O40:O41"/>
    <mergeCell ref="P40:P41"/>
    <mergeCell ref="Q40:Q41"/>
    <mergeCell ref="O42:O43"/>
    <mergeCell ref="P42:P43"/>
    <mergeCell ref="Q42:Q43"/>
    <mergeCell ref="O36:O37"/>
    <mergeCell ref="P36:P37"/>
    <mergeCell ref="Q36:Q37"/>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59"/>
  <sheetViews>
    <sheetView zoomScale="80" zoomScaleNormal="80" workbookViewId="0">
      <selection activeCell="B11" sqref="B11:C11"/>
    </sheetView>
  </sheetViews>
  <sheetFormatPr baseColWidth="10" defaultColWidth="12.5703125" defaultRowHeight="14.25"/>
  <cols>
    <col min="1" max="1" width="6.7109375" style="2" customWidth="1"/>
    <col min="2" max="2" width="45.42578125" style="2" customWidth="1"/>
    <col min="3" max="3" width="127" style="2" customWidth="1"/>
    <col min="4" max="4" width="8.85546875" style="2" bestFit="1" customWidth="1"/>
    <col min="5" max="5" width="24" style="2" bestFit="1" customWidth="1"/>
    <col min="6" max="6" width="13.28515625" style="2" bestFit="1" customWidth="1"/>
    <col min="7" max="7" width="25.140625" style="2" bestFit="1" customWidth="1"/>
    <col min="8" max="8" width="26.28515625" style="2" customWidth="1"/>
    <col min="9" max="9" width="25" style="2" customWidth="1"/>
    <col min="10" max="10" width="25.140625" style="2" customWidth="1"/>
    <col min="11" max="11" width="13.5703125" style="2" customWidth="1"/>
    <col min="12" max="12" width="24.28515625" style="2" customWidth="1"/>
    <col min="13" max="13" width="14.85546875" style="3" customWidth="1"/>
    <col min="14" max="14" width="21.140625" style="3" customWidth="1"/>
    <col min="15" max="17" width="16.85546875" style="2" customWidth="1"/>
    <col min="18" max="18" width="12.5703125" style="2"/>
    <col min="19" max="19" width="14.42578125" style="2" customWidth="1"/>
    <col min="20" max="20" width="33.85546875" style="2" customWidth="1"/>
    <col min="21" max="21" width="12.5703125" style="2" hidden="1" customWidth="1"/>
    <col min="22" max="22" width="24.28515625" style="2" customWidth="1"/>
    <col min="23" max="23" width="22.5703125" style="2" customWidth="1"/>
    <col min="24" max="25" width="12.5703125" style="2"/>
    <col min="26" max="26" width="16.85546875" style="2" customWidth="1"/>
    <col min="27" max="27" width="12.5703125" style="2"/>
    <col min="28" max="28" width="30.140625" style="2" customWidth="1"/>
    <col min="29" max="29" width="15.42578125" style="2" customWidth="1"/>
    <col min="30" max="30" width="15.85546875" style="2" customWidth="1"/>
    <col min="31" max="31" width="24.42578125" style="2" customWidth="1"/>
    <col min="32" max="32" width="17.140625" style="2" customWidth="1"/>
    <col min="33" max="16384" width="12.5703125" style="2"/>
  </cols>
  <sheetData>
    <row r="1" spans="2:26" ht="22.5" customHeight="1"/>
    <row r="2" spans="2:26" ht="37.5" customHeight="1">
      <c r="B2" s="204"/>
      <c r="C2" s="204"/>
      <c r="D2" s="205" t="s">
        <v>137</v>
      </c>
      <c r="E2" s="206"/>
      <c r="F2" s="206"/>
      <c r="G2" s="206"/>
      <c r="H2" s="206"/>
      <c r="I2" s="206"/>
      <c r="J2" s="206"/>
      <c r="K2" s="207"/>
      <c r="L2" s="211" t="s">
        <v>138</v>
      </c>
      <c r="M2" s="212"/>
      <c r="N2" s="212"/>
      <c r="O2" s="213"/>
      <c r="P2" s="214"/>
      <c r="Q2" s="215"/>
    </row>
    <row r="3" spans="2:26" ht="37.5" customHeight="1">
      <c r="B3" s="204"/>
      <c r="C3" s="204"/>
      <c r="D3" s="208"/>
      <c r="E3" s="209"/>
      <c r="F3" s="209"/>
      <c r="G3" s="209"/>
      <c r="H3" s="209"/>
      <c r="I3" s="209"/>
      <c r="J3" s="209"/>
      <c r="K3" s="210"/>
      <c r="L3" s="211" t="s">
        <v>139</v>
      </c>
      <c r="M3" s="212"/>
      <c r="N3" s="212"/>
      <c r="O3" s="213"/>
      <c r="P3" s="216"/>
      <c r="Q3" s="217"/>
    </row>
    <row r="4" spans="2:26" ht="33.75" customHeight="1">
      <c r="B4" s="204"/>
      <c r="C4" s="204"/>
      <c r="D4" s="205" t="s">
        <v>140</v>
      </c>
      <c r="E4" s="206"/>
      <c r="F4" s="206"/>
      <c r="G4" s="206"/>
      <c r="H4" s="206"/>
      <c r="I4" s="206"/>
      <c r="J4" s="206"/>
      <c r="K4" s="207"/>
      <c r="L4" s="211" t="s">
        <v>141</v>
      </c>
      <c r="M4" s="212"/>
      <c r="N4" s="212"/>
      <c r="O4" s="213"/>
      <c r="P4" s="216"/>
      <c r="Q4" s="217"/>
    </row>
    <row r="5" spans="2:26" ht="38.25" customHeight="1">
      <c r="B5" s="204"/>
      <c r="C5" s="204"/>
      <c r="D5" s="208"/>
      <c r="E5" s="209"/>
      <c r="F5" s="209"/>
      <c r="G5" s="209"/>
      <c r="H5" s="209"/>
      <c r="I5" s="209"/>
      <c r="J5" s="209"/>
      <c r="K5" s="210"/>
      <c r="L5" s="211" t="s">
        <v>142</v>
      </c>
      <c r="M5" s="212"/>
      <c r="N5" s="212"/>
      <c r="O5" s="213"/>
      <c r="P5" s="218"/>
      <c r="Q5" s="219"/>
    </row>
    <row r="6" spans="2:26" ht="23.25" customHeight="1">
      <c r="C6" s="227"/>
      <c r="D6" s="227"/>
      <c r="E6" s="227"/>
      <c r="F6" s="227"/>
      <c r="G6" s="227"/>
      <c r="H6" s="227"/>
      <c r="I6" s="227"/>
      <c r="J6" s="227"/>
      <c r="K6" s="227"/>
      <c r="L6" s="227"/>
      <c r="M6" s="227"/>
      <c r="N6" s="227"/>
      <c r="O6" s="227"/>
      <c r="P6" s="227"/>
      <c r="Q6" s="227"/>
    </row>
    <row r="7" spans="2:26" ht="31.5" customHeight="1">
      <c r="B7" s="5" t="s">
        <v>31</v>
      </c>
      <c r="C7" s="6" t="s">
        <v>59</v>
      </c>
      <c r="D7" s="228" t="s">
        <v>32</v>
      </c>
      <c r="E7" s="229"/>
      <c r="F7" s="229"/>
      <c r="G7" s="229"/>
      <c r="H7" s="229"/>
      <c r="I7" s="229"/>
      <c r="J7" s="229"/>
      <c r="K7" s="229"/>
      <c r="L7" s="229"/>
      <c r="M7" s="229"/>
      <c r="N7" s="229"/>
      <c r="O7" s="229"/>
      <c r="P7" s="229"/>
      <c r="Q7" s="230"/>
    </row>
    <row r="8" spans="2:26" ht="36" customHeight="1">
      <c r="B8" s="5" t="s">
        <v>25</v>
      </c>
      <c r="C8" s="5"/>
      <c r="D8" s="231" t="s">
        <v>143</v>
      </c>
      <c r="E8" s="231"/>
      <c r="F8" s="231"/>
      <c r="G8" s="231"/>
      <c r="H8" s="231"/>
      <c r="I8" s="231"/>
      <c r="J8" s="231"/>
      <c r="K8" s="231"/>
      <c r="L8" s="231"/>
      <c r="M8" s="231"/>
      <c r="N8" s="231"/>
      <c r="O8" s="231"/>
      <c r="P8" s="231"/>
      <c r="Q8" s="231"/>
    </row>
    <row r="9" spans="2:26" ht="36" customHeight="1">
      <c r="B9" s="185" t="s">
        <v>173</v>
      </c>
      <c r="C9" s="186"/>
      <c r="D9" s="174"/>
      <c r="E9" s="174"/>
      <c r="F9" s="174"/>
      <c r="G9" s="174"/>
      <c r="H9" s="174"/>
      <c r="I9" s="175"/>
      <c r="J9" s="145" t="s">
        <v>174</v>
      </c>
      <c r="K9" s="146"/>
      <c r="L9" s="147"/>
      <c r="M9" s="235" t="s">
        <v>24</v>
      </c>
      <c r="N9" s="236"/>
      <c r="O9" s="236"/>
      <c r="P9" s="236"/>
      <c r="Q9" s="237"/>
      <c r="S9" s="184"/>
      <c r="T9" s="184"/>
      <c r="U9" s="184"/>
      <c r="V9" s="184"/>
    </row>
    <row r="10" spans="2:26" ht="36" customHeight="1">
      <c r="B10" s="185" t="s">
        <v>175</v>
      </c>
      <c r="C10" s="186"/>
      <c r="D10" s="174"/>
      <c r="E10" s="174"/>
      <c r="F10" s="174"/>
      <c r="G10" s="174"/>
      <c r="H10" s="174"/>
      <c r="I10" s="175"/>
      <c r="J10" s="232"/>
      <c r="K10" s="233"/>
      <c r="L10" s="234"/>
      <c r="M10" s="124" t="s">
        <v>23</v>
      </c>
      <c r="N10" s="187" t="s">
        <v>22</v>
      </c>
      <c r="O10" s="187"/>
      <c r="P10" s="187"/>
      <c r="Q10" s="124" t="s">
        <v>21</v>
      </c>
      <c r="S10" s="123"/>
      <c r="T10" s="123"/>
      <c r="U10" s="123"/>
      <c r="V10" s="123"/>
    </row>
    <row r="11" spans="2:26" ht="31.5" customHeight="1">
      <c r="B11" s="188" t="s">
        <v>176</v>
      </c>
      <c r="C11" s="189"/>
      <c r="D11" s="167"/>
      <c r="E11" s="167"/>
      <c r="F11" s="167"/>
      <c r="G11" s="167"/>
      <c r="H11" s="167"/>
      <c r="I11" s="168"/>
      <c r="J11" s="232"/>
      <c r="K11" s="233"/>
      <c r="L11" s="234"/>
      <c r="M11" s="10"/>
      <c r="N11" s="190"/>
      <c r="O11" s="191"/>
      <c r="P11" s="192"/>
      <c r="Q11" s="11"/>
      <c r="S11" s="125"/>
      <c r="T11" s="193"/>
      <c r="U11" s="193"/>
      <c r="V11" s="125"/>
      <c r="X11" s="122"/>
      <c r="Y11" s="122"/>
    </row>
    <row r="12" spans="2:26" ht="74.25" customHeight="1">
      <c r="B12" s="238" t="s">
        <v>177</v>
      </c>
      <c r="C12" s="239"/>
      <c r="D12" s="167"/>
      <c r="E12" s="167"/>
      <c r="F12" s="167"/>
      <c r="G12" s="167"/>
      <c r="H12" s="167"/>
      <c r="I12" s="168"/>
      <c r="J12" s="232"/>
      <c r="K12" s="233"/>
      <c r="L12" s="234"/>
      <c r="M12" s="128"/>
      <c r="N12" s="169"/>
      <c r="O12" s="170"/>
      <c r="P12" s="171"/>
      <c r="Q12" s="15"/>
      <c r="S12" s="16"/>
      <c r="T12" s="194"/>
      <c r="U12" s="194"/>
      <c r="V12" s="17"/>
      <c r="X12" s="18"/>
      <c r="Y12" s="19"/>
      <c r="Z12" s="20"/>
    </row>
    <row r="13" spans="2:26" ht="74.25" customHeight="1">
      <c r="B13" s="172" t="s">
        <v>178</v>
      </c>
      <c r="C13" s="173"/>
      <c r="D13" s="174"/>
      <c r="E13" s="174"/>
      <c r="F13" s="174"/>
      <c r="G13" s="174"/>
      <c r="H13" s="174"/>
      <c r="I13" s="175"/>
      <c r="J13" s="232"/>
      <c r="K13" s="233"/>
      <c r="L13" s="234"/>
      <c r="M13" s="21"/>
      <c r="N13" s="176"/>
      <c r="O13" s="177"/>
      <c r="P13" s="178"/>
      <c r="Q13" s="22"/>
      <c r="S13" s="16"/>
      <c r="T13" s="194"/>
      <c r="U13" s="194"/>
      <c r="V13" s="17"/>
      <c r="X13" s="18"/>
      <c r="Y13" s="19"/>
      <c r="Z13" s="20"/>
    </row>
    <row r="14" spans="2:26" ht="28.5" customHeight="1">
      <c r="B14" s="23" t="s">
        <v>39</v>
      </c>
      <c r="C14" s="24"/>
      <c r="D14" s="179"/>
      <c r="E14" s="179"/>
      <c r="F14" s="179"/>
      <c r="G14" s="179"/>
      <c r="H14" s="179"/>
      <c r="I14" s="180"/>
      <c r="J14" s="148"/>
      <c r="K14" s="149"/>
      <c r="L14" s="150"/>
      <c r="M14" s="25"/>
      <c r="N14" s="176"/>
      <c r="O14" s="177"/>
      <c r="P14" s="178"/>
      <c r="Q14" s="26"/>
      <c r="S14" s="27"/>
      <c r="T14" s="126"/>
      <c r="U14" s="126"/>
      <c r="V14" s="17"/>
      <c r="W14" s="29"/>
      <c r="X14" s="18"/>
      <c r="Y14" s="19"/>
      <c r="Z14" s="20"/>
    </row>
    <row r="15" spans="2:26" ht="28.5" customHeight="1">
      <c r="B15" s="223" t="s">
        <v>29</v>
      </c>
      <c r="C15" s="203" t="s">
        <v>27</v>
      </c>
      <c r="D15" s="195" t="s">
        <v>149</v>
      </c>
      <c r="E15" s="195" t="s">
        <v>20</v>
      </c>
      <c r="F15" s="195" t="s">
        <v>38</v>
      </c>
      <c r="G15" s="226" t="s">
        <v>150</v>
      </c>
      <c r="H15" s="195" t="s">
        <v>30</v>
      </c>
      <c r="I15" s="196" t="s">
        <v>28</v>
      </c>
      <c r="J15" s="197"/>
      <c r="K15" s="197"/>
      <c r="L15" s="198"/>
      <c r="M15" s="195" t="s">
        <v>19</v>
      </c>
      <c r="N15" s="195"/>
      <c r="O15" s="202" t="s">
        <v>18</v>
      </c>
      <c r="P15" s="202"/>
      <c r="Q15" s="202"/>
      <c r="S15" s="30"/>
      <c r="T15" s="127"/>
      <c r="V15" s="17"/>
      <c r="X15" s="18"/>
      <c r="Y15" s="19"/>
      <c r="Z15" s="20"/>
    </row>
    <row r="16" spans="2:26" ht="33.75" customHeight="1">
      <c r="B16" s="224"/>
      <c r="C16" s="203"/>
      <c r="D16" s="195"/>
      <c r="E16" s="195"/>
      <c r="F16" s="195"/>
      <c r="G16" s="195"/>
      <c r="H16" s="195"/>
      <c r="I16" s="199"/>
      <c r="J16" s="200"/>
      <c r="K16" s="200"/>
      <c r="L16" s="201"/>
      <c r="M16" s="195"/>
      <c r="N16" s="195"/>
      <c r="O16" s="195" t="s">
        <v>17</v>
      </c>
      <c r="P16" s="195" t="s">
        <v>16</v>
      </c>
      <c r="Q16" s="203" t="s">
        <v>15</v>
      </c>
      <c r="S16" s="29"/>
      <c r="T16" s="127"/>
      <c r="V16" s="19"/>
      <c r="X16" s="18"/>
      <c r="Y16" s="19"/>
      <c r="Z16" s="20"/>
    </row>
    <row r="17" spans="2:26" ht="39.75" customHeight="1">
      <c r="B17" s="225"/>
      <c r="C17" s="203"/>
      <c r="D17" s="195"/>
      <c r="E17" s="195"/>
      <c r="F17" s="195"/>
      <c r="G17" s="195"/>
      <c r="H17" s="195"/>
      <c r="I17" s="31" t="s">
        <v>14</v>
      </c>
      <c r="J17" s="31" t="s">
        <v>13</v>
      </c>
      <c r="K17" s="31" t="s">
        <v>12</v>
      </c>
      <c r="L17" s="32" t="s">
        <v>11</v>
      </c>
      <c r="M17" s="120" t="s">
        <v>10</v>
      </c>
      <c r="N17" s="121" t="s">
        <v>9</v>
      </c>
      <c r="O17" s="195"/>
      <c r="P17" s="195"/>
      <c r="Q17" s="203"/>
      <c r="S17" s="29"/>
      <c r="T17" s="127"/>
      <c r="V17" s="19"/>
      <c r="X17" s="18"/>
      <c r="Y17" s="19"/>
      <c r="Z17" s="20"/>
    </row>
    <row r="18" spans="2:26" ht="43.5" customHeight="1">
      <c r="B18" s="142" t="s">
        <v>43</v>
      </c>
      <c r="C18" s="287" t="s">
        <v>115</v>
      </c>
      <c r="D18" s="25" t="s">
        <v>33</v>
      </c>
      <c r="E18" s="142" t="s">
        <v>26</v>
      </c>
      <c r="F18" s="288">
        <v>12</v>
      </c>
      <c r="G18" s="47" t="s">
        <v>33</v>
      </c>
      <c r="H18" s="36">
        <f t="shared" ref="H18" si="0">+I18+J18+K18+L18</f>
        <v>421057070650</v>
      </c>
      <c r="I18" s="36"/>
      <c r="J18" s="36">
        <v>124781676519</v>
      </c>
      <c r="K18" s="129"/>
      <c r="L18" s="36">
        <v>296275394131</v>
      </c>
      <c r="M18" s="37">
        <v>45292</v>
      </c>
      <c r="N18" s="37">
        <v>45657</v>
      </c>
      <c r="O18" s="143">
        <f>+F19/F18</f>
        <v>1</v>
      </c>
      <c r="P18" s="143">
        <f>+H19/H18</f>
        <v>0.99669310095695451</v>
      </c>
      <c r="Q18" s="144">
        <f>+(O18*O18)/P18</f>
        <v>1.0033178709071733</v>
      </c>
      <c r="S18" s="29"/>
      <c r="T18" s="127"/>
      <c r="V18" s="38"/>
      <c r="X18" s="18"/>
      <c r="Y18" s="19"/>
      <c r="Z18" s="20"/>
    </row>
    <row r="19" spans="2:26" ht="43.5" customHeight="1">
      <c r="B19" s="142"/>
      <c r="C19" s="287"/>
      <c r="D19" s="25" t="s">
        <v>2</v>
      </c>
      <c r="E19" s="142"/>
      <c r="F19" s="288">
        <v>12</v>
      </c>
      <c r="G19" s="47" t="s">
        <v>34</v>
      </c>
      <c r="H19" s="36">
        <f>SUM(J19:L19)</f>
        <v>419664677426</v>
      </c>
      <c r="I19" s="67"/>
      <c r="J19" s="36">
        <f>+'[1]Salud a tu alcance- Prestación '!$M$6</f>
        <v>124240224215.73999</v>
      </c>
      <c r="K19" s="67"/>
      <c r="L19" s="36">
        <v>295424453210.26001</v>
      </c>
      <c r="M19" s="37">
        <v>45292</v>
      </c>
      <c r="N19" s="37">
        <v>45657</v>
      </c>
      <c r="O19" s="143"/>
      <c r="P19" s="143"/>
      <c r="Q19" s="144"/>
      <c r="S19" s="29"/>
      <c r="T19" s="127"/>
      <c r="V19" s="38"/>
      <c r="X19" s="18"/>
      <c r="Y19" s="19"/>
      <c r="Z19" s="20"/>
    </row>
    <row r="20" spans="2:26" ht="60" customHeight="1">
      <c r="B20" s="142" t="s">
        <v>44</v>
      </c>
      <c r="C20" s="287" t="s">
        <v>111</v>
      </c>
      <c r="D20" s="25" t="s">
        <v>3</v>
      </c>
      <c r="E20" s="142" t="s">
        <v>26</v>
      </c>
      <c r="F20" s="288">
        <v>1</v>
      </c>
      <c r="G20" s="47" t="s">
        <v>3</v>
      </c>
      <c r="H20" s="36">
        <f t="shared" ref="H20:H27" si="1">+I20+J20+K20+L20</f>
        <v>159346666</v>
      </c>
      <c r="I20" s="36">
        <v>159346666</v>
      </c>
      <c r="J20" s="47"/>
      <c r="K20" s="67"/>
      <c r="L20" s="36"/>
      <c r="M20" s="37">
        <v>45292</v>
      </c>
      <c r="N20" s="37">
        <v>45657</v>
      </c>
      <c r="O20" s="143">
        <f t="shared" ref="O20" si="2">+F21/F20</f>
        <v>1</v>
      </c>
      <c r="P20" s="143">
        <f t="shared" ref="P20" si="3">+H21/H20</f>
        <v>1</v>
      </c>
      <c r="Q20" s="144">
        <f t="shared" ref="Q20" si="4">+(O20*O20)/P20</f>
        <v>1</v>
      </c>
      <c r="V20" s="44"/>
    </row>
    <row r="21" spans="2:26" ht="60" customHeight="1">
      <c r="B21" s="142"/>
      <c r="C21" s="287"/>
      <c r="D21" s="25" t="s">
        <v>2</v>
      </c>
      <c r="E21" s="142"/>
      <c r="F21" s="288">
        <v>1</v>
      </c>
      <c r="G21" s="47" t="s">
        <v>34</v>
      </c>
      <c r="H21" s="36">
        <f t="shared" si="1"/>
        <v>159346666</v>
      </c>
      <c r="I21" s="36">
        <v>159346666</v>
      </c>
      <c r="J21" s="47"/>
      <c r="K21" s="67"/>
      <c r="L21" s="47"/>
      <c r="M21" s="37">
        <v>45292</v>
      </c>
      <c r="N21" s="37">
        <v>45657</v>
      </c>
      <c r="O21" s="143"/>
      <c r="P21" s="143"/>
      <c r="Q21" s="144"/>
      <c r="Z21" s="20"/>
    </row>
    <row r="22" spans="2:26" ht="40.5" customHeight="1">
      <c r="B22" s="142"/>
      <c r="C22" s="287" t="s">
        <v>112</v>
      </c>
      <c r="D22" s="25" t="s">
        <v>3</v>
      </c>
      <c r="E22" s="142" t="s">
        <v>26</v>
      </c>
      <c r="F22" s="288">
        <v>230000</v>
      </c>
      <c r="G22" s="47" t="s">
        <v>3</v>
      </c>
      <c r="H22" s="36">
        <f t="shared" si="1"/>
        <v>128655000</v>
      </c>
      <c r="I22" s="36">
        <v>128655000</v>
      </c>
      <c r="J22" s="47"/>
      <c r="K22" s="67"/>
      <c r="L22" s="36"/>
      <c r="M22" s="37">
        <v>45292</v>
      </c>
      <c r="N22" s="37">
        <v>45657</v>
      </c>
      <c r="O22" s="143">
        <f t="shared" ref="O22" si="5">+F23/F22</f>
        <v>1.039013043478261</v>
      </c>
      <c r="P22" s="143">
        <f t="shared" ref="P22" si="6">+H23/H22</f>
        <v>1</v>
      </c>
      <c r="Q22" s="144">
        <f t="shared" ref="Q22" si="7">+(O22*O22)/P22</f>
        <v>1.0795481045179587</v>
      </c>
    </row>
    <row r="23" spans="2:26" ht="40.5" customHeight="1">
      <c r="B23" s="142"/>
      <c r="C23" s="287"/>
      <c r="D23" s="25" t="s">
        <v>2</v>
      </c>
      <c r="E23" s="142"/>
      <c r="F23" s="288">
        <v>238973</v>
      </c>
      <c r="G23" s="47" t="s">
        <v>34</v>
      </c>
      <c r="H23" s="36">
        <f t="shared" si="1"/>
        <v>128655000</v>
      </c>
      <c r="I23" s="36">
        <v>128655000</v>
      </c>
      <c r="J23" s="47"/>
      <c r="K23" s="67"/>
      <c r="L23" s="47"/>
      <c r="M23" s="37">
        <v>45292</v>
      </c>
      <c r="N23" s="37">
        <v>45657</v>
      </c>
      <c r="O23" s="143"/>
      <c r="P23" s="143"/>
      <c r="Q23" s="144"/>
    </row>
    <row r="24" spans="2:26" ht="40.5" customHeight="1">
      <c r="B24" s="142" t="s">
        <v>45</v>
      </c>
      <c r="C24" s="287" t="s">
        <v>113</v>
      </c>
      <c r="D24" s="25" t="s">
        <v>3</v>
      </c>
      <c r="E24" s="142" t="s">
        <v>26</v>
      </c>
      <c r="F24" s="288">
        <v>1</v>
      </c>
      <c r="G24" s="47" t="s">
        <v>3</v>
      </c>
      <c r="H24" s="36">
        <f t="shared" si="1"/>
        <v>10306123900</v>
      </c>
      <c r="I24" s="47"/>
      <c r="J24" s="47"/>
      <c r="K24" s="67"/>
      <c r="L24" s="36">
        <v>10306123900</v>
      </c>
      <c r="M24" s="37">
        <v>45292</v>
      </c>
      <c r="N24" s="37">
        <v>45657</v>
      </c>
      <c r="O24" s="143">
        <f t="shared" ref="O24" si="8">+F25/F24</f>
        <v>1</v>
      </c>
      <c r="P24" s="143">
        <f t="shared" ref="P24" si="9">+H25/H24</f>
        <v>0</v>
      </c>
      <c r="Q24" s="144">
        <v>0</v>
      </c>
    </row>
    <row r="25" spans="2:26" ht="40.5" customHeight="1">
      <c r="B25" s="142"/>
      <c r="C25" s="287"/>
      <c r="D25" s="25" t="s">
        <v>2</v>
      </c>
      <c r="E25" s="142"/>
      <c r="F25" s="288">
        <v>1</v>
      </c>
      <c r="G25" s="47" t="s">
        <v>34</v>
      </c>
      <c r="H25" s="36">
        <f t="shared" si="1"/>
        <v>0</v>
      </c>
      <c r="I25" s="47"/>
      <c r="J25" s="47"/>
      <c r="K25" s="67"/>
      <c r="L25" s="47"/>
      <c r="M25" s="37">
        <v>45292</v>
      </c>
      <c r="N25" s="37">
        <v>45657</v>
      </c>
      <c r="O25" s="143"/>
      <c r="P25" s="143"/>
      <c r="Q25" s="144"/>
    </row>
    <row r="26" spans="2:26" ht="33.75" customHeight="1">
      <c r="B26" s="142"/>
      <c r="C26" s="287" t="s">
        <v>114</v>
      </c>
      <c r="D26" s="25" t="s">
        <v>3</v>
      </c>
      <c r="E26" s="142" t="s">
        <v>26</v>
      </c>
      <c r="F26" s="288">
        <v>1</v>
      </c>
      <c r="G26" s="47" t="s">
        <v>3</v>
      </c>
      <c r="H26" s="36">
        <f t="shared" si="1"/>
        <v>8981394120</v>
      </c>
      <c r="I26" s="36">
        <v>8981394120</v>
      </c>
      <c r="J26" s="67"/>
      <c r="K26" s="67"/>
      <c r="L26" s="36"/>
      <c r="M26" s="37">
        <v>45292</v>
      </c>
      <c r="N26" s="37">
        <v>45657</v>
      </c>
      <c r="O26" s="143">
        <f t="shared" ref="O26" si="10">+F27/F26</f>
        <v>1</v>
      </c>
      <c r="P26" s="143">
        <f t="shared" ref="P26" si="11">+H27/H26</f>
        <v>0.47988303034184188</v>
      </c>
      <c r="Q26" s="144">
        <f t="shared" ref="Q26" si="12">+(O26*O26)/P26</f>
        <v>2.0838411378865715</v>
      </c>
    </row>
    <row r="27" spans="2:26" ht="33.75" customHeight="1">
      <c r="B27" s="142"/>
      <c r="C27" s="287"/>
      <c r="D27" s="25" t="s">
        <v>2</v>
      </c>
      <c r="E27" s="142"/>
      <c r="F27" s="288">
        <v>1</v>
      </c>
      <c r="G27" s="47" t="s">
        <v>34</v>
      </c>
      <c r="H27" s="36">
        <f t="shared" si="1"/>
        <v>4310018627</v>
      </c>
      <c r="I27" s="36">
        <v>4310018627</v>
      </c>
      <c r="J27" s="47"/>
      <c r="K27" s="67"/>
      <c r="L27" s="47"/>
      <c r="M27" s="37">
        <v>45292</v>
      </c>
      <c r="N27" s="37">
        <v>45657</v>
      </c>
      <c r="O27" s="143"/>
      <c r="P27" s="143"/>
      <c r="Q27" s="144"/>
    </row>
    <row r="28" spans="2:26">
      <c r="B28" s="155"/>
      <c r="C28" s="289" t="s">
        <v>8</v>
      </c>
      <c r="D28" s="114" t="s">
        <v>3</v>
      </c>
      <c r="E28" s="157"/>
      <c r="F28" s="290"/>
      <c r="G28" s="291" t="s">
        <v>3</v>
      </c>
      <c r="H28" s="51">
        <f>H18+H20+H22+H24+H26</f>
        <v>440632590336</v>
      </c>
      <c r="I28" s="51">
        <f>I18+I20+I22+I24+I26</f>
        <v>9269395786</v>
      </c>
      <c r="J28" s="51">
        <f t="shared" ref="J28:L29" si="13">J18+J20+J22+J24+J26</f>
        <v>124781676519</v>
      </c>
      <c r="K28" s="51">
        <f t="shared" si="13"/>
        <v>0</v>
      </c>
      <c r="L28" s="51">
        <f t="shared" si="13"/>
        <v>306581518031</v>
      </c>
      <c r="M28" s="68">
        <v>45292</v>
      </c>
      <c r="N28" s="68">
        <v>45657</v>
      </c>
      <c r="O28" s="158"/>
      <c r="P28" s="158"/>
      <c r="Q28" s="159"/>
    </row>
    <row r="29" spans="2:26">
      <c r="B29" s="155"/>
      <c r="C29" s="289"/>
      <c r="D29" s="114" t="s">
        <v>2</v>
      </c>
      <c r="E29" s="157"/>
      <c r="F29" s="290"/>
      <c r="G29" s="291" t="s">
        <v>34</v>
      </c>
      <c r="H29" s="54">
        <f>+H19+H21+H23+H25+H27</f>
        <v>424262697719</v>
      </c>
      <c r="I29" s="54">
        <f>I19+I21+I23+I25+I27</f>
        <v>4598020293</v>
      </c>
      <c r="J29" s="54">
        <f t="shared" si="13"/>
        <v>124240224215.73999</v>
      </c>
      <c r="K29" s="54">
        <f t="shared" si="13"/>
        <v>0</v>
      </c>
      <c r="L29" s="54">
        <f t="shared" si="13"/>
        <v>295424453210.26001</v>
      </c>
      <c r="M29" s="68">
        <v>45292</v>
      </c>
      <c r="N29" s="68">
        <v>45657</v>
      </c>
      <c r="O29" s="158"/>
      <c r="P29" s="158"/>
      <c r="Q29" s="159"/>
    </row>
    <row r="30" spans="2:26">
      <c r="D30" s="55"/>
      <c r="H30" s="56"/>
      <c r="I30" s="57"/>
      <c r="J30" s="18"/>
      <c r="K30" s="18"/>
      <c r="L30" s="18"/>
      <c r="M30" s="59"/>
      <c r="N30" s="59"/>
      <c r="O30" s="57"/>
      <c r="P30" s="60"/>
      <c r="Q30" s="61"/>
    </row>
    <row r="31" spans="2:26" ht="15">
      <c r="B31" s="162" t="s">
        <v>35</v>
      </c>
      <c r="C31" s="162"/>
      <c r="D31" s="163" t="s">
        <v>7</v>
      </c>
      <c r="E31" s="163"/>
      <c r="F31" s="163"/>
      <c r="G31" s="163"/>
      <c r="H31" s="163"/>
      <c r="I31" s="163"/>
      <c r="J31" s="62" t="s">
        <v>36</v>
      </c>
      <c r="K31" s="163" t="s">
        <v>37</v>
      </c>
      <c r="L31" s="163"/>
      <c r="M31" s="164" t="s">
        <v>6</v>
      </c>
      <c r="N31" s="165"/>
      <c r="O31" s="165"/>
      <c r="P31" s="165"/>
      <c r="Q31" s="165"/>
    </row>
    <row r="32" spans="2:26" ht="26.25" customHeight="1">
      <c r="B32" s="145" t="s">
        <v>179</v>
      </c>
      <c r="C32" s="147"/>
      <c r="D32" s="145" t="s">
        <v>180</v>
      </c>
      <c r="E32" s="146"/>
      <c r="F32" s="146"/>
      <c r="G32" s="146"/>
      <c r="H32" s="146"/>
      <c r="I32" s="147"/>
      <c r="J32" s="142" t="s">
        <v>58</v>
      </c>
      <c r="K32" s="63" t="s">
        <v>3</v>
      </c>
      <c r="L32" s="292">
        <v>100</v>
      </c>
      <c r="M32" s="161" t="s">
        <v>5</v>
      </c>
      <c r="N32" s="161"/>
      <c r="O32" s="161"/>
      <c r="P32" s="161"/>
      <c r="Q32" s="161"/>
    </row>
    <row r="33" spans="2:51" ht="18" customHeight="1">
      <c r="B33" s="148"/>
      <c r="C33" s="150"/>
      <c r="D33" s="148"/>
      <c r="E33" s="149"/>
      <c r="F33" s="149"/>
      <c r="G33" s="149"/>
      <c r="H33" s="149"/>
      <c r="I33" s="150"/>
      <c r="J33" s="142"/>
      <c r="K33" s="63" t="s">
        <v>2</v>
      </c>
      <c r="L33" s="292">
        <v>100</v>
      </c>
      <c r="M33" s="161"/>
      <c r="N33" s="161"/>
      <c r="O33" s="161"/>
      <c r="P33" s="161"/>
      <c r="Q33" s="161"/>
    </row>
    <row r="34" spans="2:51" ht="18.75" customHeight="1">
      <c r="B34" s="151" t="s">
        <v>63</v>
      </c>
      <c r="C34" s="152"/>
      <c r="D34" s="145" t="s">
        <v>181</v>
      </c>
      <c r="E34" s="146"/>
      <c r="F34" s="146"/>
      <c r="G34" s="146"/>
      <c r="H34" s="146"/>
      <c r="I34" s="147"/>
      <c r="J34" s="142" t="s">
        <v>58</v>
      </c>
      <c r="K34" s="63" t="s">
        <v>3</v>
      </c>
      <c r="L34" s="292">
        <v>100</v>
      </c>
      <c r="M34" s="160" t="s">
        <v>4</v>
      </c>
      <c r="N34" s="160"/>
      <c r="O34" s="160"/>
      <c r="P34" s="160"/>
      <c r="Q34" s="160"/>
    </row>
    <row r="35" spans="2:51" ht="14.25" customHeight="1">
      <c r="B35" s="153"/>
      <c r="C35" s="154"/>
      <c r="D35" s="148"/>
      <c r="E35" s="149"/>
      <c r="F35" s="149"/>
      <c r="G35" s="149"/>
      <c r="H35" s="149"/>
      <c r="I35" s="150"/>
      <c r="J35" s="142"/>
      <c r="K35" s="63" t="s">
        <v>2</v>
      </c>
      <c r="L35" s="292">
        <v>100</v>
      </c>
      <c r="M35" s="160"/>
      <c r="N35" s="160"/>
      <c r="O35" s="160"/>
      <c r="P35" s="160"/>
      <c r="Q35" s="160"/>
    </row>
    <row r="36" spans="2:51" ht="15">
      <c r="B36" s="151" t="s">
        <v>63</v>
      </c>
      <c r="C36" s="152"/>
      <c r="D36" s="145" t="s">
        <v>182</v>
      </c>
      <c r="E36" s="146"/>
      <c r="F36" s="146"/>
      <c r="G36" s="146"/>
      <c r="H36" s="146"/>
      <c r="I36" s="147"/>
      <c r="J36" s="155" t="s">
        <v>26</v>
      </c>
      <c r="K36" s="63" t="s">
        <v>3</v>
      </c>
      <c r="L36" s="292">
        <v>1</v>
      </c>
      <c r="M36" s="161" t="s">
        <v>5</v>
      </c>
      <c r="N36" s="161"/>
      <c r="O36" s="161"/>
      <c r="P36" s="161"/>
      <c r="Q36" s="161"/>
    </row>
    <row r="37" spans="2:51" ht="15">
      <c r="B37" s="153"/>
      <c r="C37" s="154"/>
      <c r="D37" s="148"/>
      <c r="E37" s="149"/>
      <c r="F37" s="149"/>
      <c r="G37" s="149"/>
      <c r="H37" s="149"/>
      <c r="I37" s="150"/>
      <c r="J37" s="155"/>
      <c r="K37" s="63" t="s">
        <v>2</v>
      </c>
      <c r="L37" s="293">
        <v>1</v>
      </c>
      <c r="M37" s="161"/>
      <c r="N37" s="161"/>
      <c r="O37" s="161"/>
      <c r="P37" s="161"/>
      <c r="Q37" s="161"/>
    </row>
    <row r="38" spans="2:51" ht="15" customHeight="1">
      <c r="B38" s="145" t="s">
        <v>1</v>
      </c>
      <c r="C38" s="146"/>
      <c r="D38" s="146"/>
      <c r="E38" s="146"/>
      <c r="F38" s="146"/>
      <c r="G38" s="146"/>
      <c r="H38" s="146"/>
      <c r="I38" s="146"/>
      <c r="J38" s="146"/>
      <c r="K38" s="146"/>
      <c r="L38" s="147"/>
      <c r="M38" s="160" t="s">
        <v>0</v>
      </c>
      <c r="N38" s="160"/>
      <c r="O38" s="160"/>
      <c r="P38" s="160"/>
      <c r="Q38" s="160"/>
    </row>
    <row r="39" spans="2:51" ht="29.25" customHeight="1">
      <c r="B39" s="148"/>
      <c r="C39" s="149"/>
      <c r="D39" s="149"/>
      <c r="E39" s="149"/>
      <c r="F39" s="149"/>
      <c r="G39" s="149"/>
      <c r="H39" s="149"/>
      <c r="I39" s="149"/>
      <c r="J39" s="149"/>
      <c r="K39" s="149"/>
      <c r="L39" s="150"/>
      <c r="M39" s="160"/>
      <c r="N39" s="160"/>
      <c r="O39" s="160"/>
      <c r="P39" s="160"/>
      <c r="Q39" s="160"/>
    </row>
    <row r="40" spans="2:51">
      <c r="M40" s="66"/>
      <c r="N40" s="66"/>
    </row>
    <row r="41" spans="2:51">
      <c r="E41" s="58"/>
      <c r="L41" s="5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row>
    <row r="42" spans="2:51">
      <c r="G42" s="294"/>
      <c r="H42" s="294"/>
      <c r="J42" s="48"/>
      <c r="L42" s="5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2:5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row>
    <row r="44" spans="2:51">
      <c r="H44" s="295"/>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row>
    <row r="45" spans="2:5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row>
    <row r="46" spans="2:5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2:5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2:5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18:5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18:5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18:5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18:5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18:5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row r="54" spans="18:5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row>
    <row r="55" spans="18:5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row>
    <row r="56" spans="18:5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row>
    <row r="57" spans="18:5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row>
    <row r="58" spans="18:5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row>
    <row r="59" spans="18:5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row>
  </sheetData>
  <mergeCells count="98">
    <mergeCell ref="B2:C5"/>
    <mergeCell ref="D2:K3"/>
    <mergeCell ref="L2:O2"/>
    <mergeCell ref="P2:Q5"/>
    <mergeCell ref="L3:O3"/>
    <mergeCell ref="D4:K5"/>
    <mergeCell ref="L4:O4"/>
    <mergeCell ref="L5:O5"/>
    <mergeCell ref="C6:Q6"/>
    <mergeCell ref="D7:Q7"/>
    <mergeCell ref="D8:Q8"/>
    <mergeCell ref="B9:C9"/>
    <mergeCell ref="D9:I9"/>
    <mergeCell ref="J9:L14"/>
    <mergeCell ref="M9:Q9"/>
    <mergeCell ref="B12:C12"/>
    <mergeCell ref="D12:I12"/>
    <mergeCell ref="N12:P12"/>
    <mergeCell ref="S9:V9"/>
    <mergeCell ref="B10:C10"/>
    <mergeCell ref="D10:I10"/>
    <mergeCell ref="N10:P10"/>
    <mergeCell ref="B11:C11"/>
    <mergeCell ref="D11:I11"/>
    <mergeCell ref="N11:P11"/>
    <mergeCell ref="T11:U11"/>
    <mergeCell ref="G15:G17"/>
    <mergeCell ref="T12:U12"/>
    <mergeCell ref="B13:C13"/>
    <mergeCell ref="D13:I13"/>
    <mergeCell ref="N13:P13"/>
    <mergeCell ref="T13:U13"/>
    <mergeCell ref="D14:I14"/>
    <mergeCell ref="N14:P14"/>
    <mergeCell ref="B15:B17"/>
    <mergeCell ref="C15:C17"/>
    <mergeCell ref="D15:D17"/>
    <mergeCell ref="E15:E17"/>
    <mergeCell ref="F15:F17"/>
    <mergeCell ref="Q18:Q19"/>
    <mergeCell ref="H15:H17"/>
    <mergeCell ref="I15:L16"/>
    <mergeCell ref="M15:N16"/>
    <mergeCell ref="O15:Q15"/>
    <mergeCell ref="O16:O17"/>
    <mergeCell ref="P16:P17"/>
    <mergeCell ref="Q16:Q17"/>
    <mergeCell ref="C22:C23"/>
    <mergeCell ref="E22:E23"/>
    <mergeCell ref="O22:O23"/>
    <mergeCell ref="P22:P23"/>
    <mergeCell ref="B18:B19"/>
    <mergeCell ref="C18:C19"/>
    <mergeCell ref="E18:E19"/>
    <mergeCell ref="O18:O19"/>
    <mergeCell ref="P18:P19"/>
    <mergeCell ref="Q22:Q23"/>
    <mergeCell ref="B24:B27"/>
    <mergeCell ref="C24:C25"/>
    <mergeCell ref="E24:E25"/>
    <mergeCell ref="O24:O25"/>
    <mergeCell ref="P24:P25"/>
    <mergeCell ref="Q24:Q25"/>
    <mergeCell ref="C26:C27"/>
    <mergeCell ref="E26:E27"/>
    <mergeCell ref="O26:O27"/>
    <mergeCell ref="B20:B23"/>
    <mergeCell ref="C20:C21"/>
    <mergeCell ref="E20:E21"/>
    <mergeCell ref="O20:O21"/>
    <mergeCell ref="P20:P21"/>
    <mergeCell ref="Q20:Q21"/>
    <mergeCell ref="P26:P27"/>
    <mergeCell ref="Q26:Q27"/>
    <mergeCell ref="B28:B29"/>
    <mergeCell ref="C28:C29"/>
    <mergeCell ref="E28:E29"/>
    <mergeCell ref="O28:O29"/>
    <mergeCell ref="P28:P29"/>
    <mergeCell ref="Q28:Q29"/>
    <mergeCell ref="B31:C31"/>
    <mergeCell ref="D31:I31"/>
    <mergeCell ref="K31:L31"/>
    <mergeCell ref="M31:Q31"/>
    <mergeCell ref="B32:C33"/>
    <mergeCell ref="D32:I33"/>
    <mergeCell ref="J32:J33"/>
    <mergeCell ref="M32:Q33"/>
    <mergeCell ref="B38:L39"/>
    <mergeCell ref="M38:Q39"/>
    <mergeCell ref="B34:C35"/>
    <mergeCell ref="D34:I35"/>
    <mergeCell ref="J34:J35"/>
    <mergeCell ref="M34:Q35"/>
    <mergeCell ref="B36:C37"/>
    <mergeCell ref="D36:I37"/>
    <mergeCell ref="J36:J37"/>
    <mergeCell ref="M36:Q3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55"/>
  <sheetViews>
    <sheetView zoomScale="80" zoomScaleNormal="80" workbookViewId="0">
      <selection activeCell="B13" sqref="B13:C13"/>
    </sheetView>
  </sheetViews>
  <sheetFormatPr baseColWidth="10" defaultColWidth="12.5703125" defaultRowHeight="14.25"/>
  <cols>
    <col min="1" max="1" width="6.7109375" style="2" customWidth="1"/>
    <col min="2" max="2" width="36.140625" style="2" customWidth="1"/>
    <col min="3" max="3" width="86.85546875" style="93" customWidth="1"/>
    <col min="4" max="4" width="8.85546875" style="2" bestFit="1" customWidth="1"/>
    <col min="5" max="5" width="14" style="2" customWidth="1"/>
    <col min="6" max="6" width="13.28515625" style="2" bestFit="1" customWidth="1"/>
    <col min="7" max="7" width="18" style="2" customWidth="1"/>
    <col min="8" max="8" width="22.85546875" style="2" customWidth="1"/>
    <col min="9" max="9" width="22.5703125" style="2" customWidth="1"/>
    <col min="10" max="10" width="22.42578125" style="2" customWidth="1"/>
    <col min="11" max="11" width="18.7109375" style="2" customWidth="1"/>
    <col min="12" max="12" width="22.28515625" style="2" customWidth="1"/>
    <col min="13" max="13" width="21" style="3" customWidth="1"/>
    <col min="14" max="14" width="21.140625" style="3" customWidth="1"/>
    <col min="15" max="17" width="16.85546875" style="2" customWidth="1"/>
    <col min="18" max="18" width="16.42578125" style="2" customWidth="1"/>
    <col min="19" max="19" width="14.42578125" style="2" customWidth="1"/>
    <col min="20" max="20" width="18.5703125" style="2" customWidth="1"/>
    <col min="21" max="21" width="33.85546875" style="2" customWidth="1"/>
    <col min="22" max="22" width="12.5703125" style="2" hidden="1" customWidth="1"/>
    <col min="23" max="23" width="24.28515625" style="2" customWidth="1"/>
    <col min="24" max="24" width="22.5703125" style="2" customWidth="1"/>
    <col min="25" max="26" width="12.5703125" style="2"/>
    <col min="27" max="27" width="16.85546875" style="2" customWidth="1"/>
    <col min="28" max="28" width="12.5703125" style="2"/>
    <col min="29" max="29" width="30.140625" style="2" customWidth="1"/>
    <col min="30" max="30" width="15.42578125" style="2" customWidth="1"/>
    <col min="31" max="31" width="15.85546875" style="2" customWidth="1"/>
    <col min="32" max="32" width="24.42578125" style="2" customWidth="1"/>
    <col min="33" max="33" width="17.140625" style="2" customWidth="1"/>
    <col min="34" max="16384" width="12.5703125" style="2"/>
  </cols>
  <sheetData>
    <row r="1" spans="1:27" s="117" customFormat="1" ht="22.5" customHeight="1">
      <c r="M1" s="71"/>
      <c r="N1" s="71"/>
    </row>
    <row r="2" spans="1:27" s="117" customFormat="1" ht="15" customHeight="1">
      <c r="B2" s="155"/>
      <c r="C2" s="155"/>
      <c r="D2" s="205" t="s">
        <v>137</v>
      </c>
      <c r="E2" s="206"/>
      <c r="F2" s="206"/>
      <c r="G2" s="206"/>
      <c r="H2" s="206"/>
      <c r="I2" s="206"/>
      <c r="J2" s="206"/>
      <c r="K2" s="207"/>
      <c r="L2" s="282" t="s">
        <v>138</v>
      </c>
      <c r="M2" s="283"/>
      <c r="N2" s="283"/>
      <c r="O2" s="284"/>
      <c r="P2" s="205"/>
      <c r="Q2" s="207"/>
      <c r="R2" s="72"/>
    </row>
    <row r="3" spans="1:27" s="117" customFormat="1" ht="15" customHeight="1">
      <c r="B3" s="155"/>
      <c r="C3" s="155"/>
      <c r="D3" s="208"/>
      <c r="E3" s="209"/>
      <c r="F3" s="209"/>
      <c r="G3" s="209"/>
      <c r="H3" s="209"/>
      <c r="I3" s="209"/>
      <c r="J3" s="209"/>
      <c r="K3" s="210"/>
      <c r="L3" s="282" t="s">
        <v>139</v>
      </c>
      <c r="M3" s="283"/>
      <c r="N3" s="283"/>
      <c r="O3" s="284"/>
      <c r="P3" s="285"/>
      <c r="Q3" s="286"/>
      <c r="R3" s="72"/>
    </row>
    <row r="4" spans="1:27" s="117" customFormat="1" ht="15" customHeight="1">
      <c r="B4" s="155"/>
      <c r="C4" s="155"/>
      <c r="D4" s="205" t="s">
        <v>140</v>
      </c>
      <c r="E4" s="206"/>
      <c r="F4" s="206"/>
      <c r="G4" s="206"/>
      <c r="H4" s="206"/>
      <c r="I4" s="206"/>
      <c r="J4" s="206"/>
      <c r="K4" s="207"/>
      <c r="L4" s="282" t="s">
        <v>141</v>
      </c>
      <c r="M4" s="283"/>
      <c r="N4" s="283"/>
      <c r="O4" s="284"/>
      <c r="P4" s="285"/>
      <c r="Q4" s="286"/>
      <c r="R4" s="72"/>
    </row>
    <row r="5" spans="1:27" s="117" customFormat="1" ht="33" customHeight="1">
      <c r="B5" s="155"/>
      <c r="C5" s="155"/>
      <c r="D5" s="208"/>
      <c r="E5" s="209"/>
      <c r="F5" s="209"/>
      <c r="G5" s="209"/>
      <c r="H5" s="209"/>
      <c r="I5" s="209"/>
      <c r="J5" s="209"/>
      <c r="K5" s="210"/>
      <c r="L5" s="282" t="s">
        <v>142</v>
      </c>
      <c r="M5" s="283"/>
      <c r="N5" s="283"/>
      <c r="O5" s="284"/>
      <c r="P5" s="208"/>
      <c r="Q5" s="210"/>
      <c r="R5" s="72"/>
    </row>
    <row r="6" spans="1:27" s="117" customFormat="1" ht="23.25" customHeight="1">
      <c r="C6" s="273"/>
      <c r="D6" s="273"/>
      <c r="E6" s="273"/>
      <c r="F6" s="273"/>
      <c r="G6" s="273"/>
      <c r="H6" s="273"/>
      <c r="I6" s="273"/>
      <c r="J6" s="273"/>
      <c r="K6" s="273"/>
      <c r="L6" s="273"/>
      <c r="M6" s="273"/>
      <c r="N6" s="273"/>
      <c r="O6" s="273"/>
      <c r="P6" s="273"/>
      <c r="Q6" s="273"/>
      <c r="R6" s="72"/>
    </row>
    <row r="7" spans="1:27" s="56" customFormat="1" ht="30" customHeight="1">
      <c r="B7" s="63" t="s">
        <v>31</v>
      </c>
      <c r="C7" s="73" t="s">
        <v>59</v>
      </c>
      <c r="D7" s="185" t="s">
        <v>32</v>
      </c>
      <c r="E7" s="274"/>
      <c r="F7" s="274"/>
      <c r="G7" s="274"/>
      <c r="H7" s="274"/>
      <c r="I7" s="274"/>
      <c r="J7" s="274"/>
      <c r="K7" s="274"/>
      <c r="L7" s="274"/>
      <c r="M7" s="274"/>
      <c r="N7" s="274"/>
      <c r="O7" s="274"/>
      <c r="P7" s="274"/>
      <c r="Q7" s="186"/>
      <c r="R7" s="74"/>
    </row>
    <row r="8" spans="1:27" s="56" customFormat="1" ht="30" customHeight="1">
      <c r="B8" s="63" t="s">
        <v>25</v>
      </c>
      <c r="C8" s="63"/>
      <c r="D8" s="275" t="s">
        <v>143</v>
      </c>
      <c r="E8" s="275"/>
      <c r="F8" s="275"/>
      <c r="G8" s="275"/>
      <c r="H8" s="275"/>
      <c r="I8" s="275"/>
      <c r="J8" s="275"/>
      <c r="K8" s="275"/>
      <c r="L8" s="275"/>
      <c r="M8" s="275"/>
      <c r="N8" s="275"/>
      <c r="O8" s="275"/>
      <c r="P8" s="275"/>
      <c r="Q8" s="275"/>
    </row>
    <row r="9" spans="1:27" s="56" customFormat="1" ht="30" customHeight="1">
      <c r="B9" s="185" t="s">
        <v>155</v>
      </c>
      <c r="C9" s="186"/>
      <c r="D9" s="264"/>
      <c r="E9" s="264"/>
      <c r="F9" s="264"/>
      <c r="G9" s="264"/>
      <c r="H9" s="264"/>
      <c r="I9" s="265"/>
      <c r="J9" s="196" t="s">
        <v>156</v>
      </c>
      <c r="K9" s="197"/>
      <c r="L9" s="198"/>
      <c r="M9" s="279" t="s">
        <v>24</v>
      </c>
      <c r="N9" s="280"/>
      <c r="O9" s="280"/>
      <c r="P9" s="280"/>
      <c r="Q9" s="281"/>
      <c r="R9" s="116"/>
      <c r="S9" s="266"/>
      <c r="T9" s="266"/>
      <c r="U9" s="266"/>
      <c r="V9" s="266"/>
      <c r="W9" s="266"/>
    </row>
    <row r="10" spans="1:27" s="56" customFormat="1" ht="30" customHeight="1">
      <c r="B10" s="185" t="s">
        <v>157</v>
      </c>
      <c r="C10" s="186"/>
      <c r="D10" s="264"/>
      <c r="E10" s="264"/>
      <c r="F10" s="264"/>
      <c r="G10" s="264"/>
      <c r="H10" s="264"/>
      <c r="I10" s="265"/>
      <c r="J10" s="276"/>
      <c r="K10" s="277"/>
      <c r="L10" s="278"/>
      <c r="M10" s="105" t="s">
        <v>23</v>
      </c>
      <c r="N10" s="165" t="s">
        <v>22</v>
      </c>
      <c r="O10" s="165"/>
      <c r="P10" s="165"/>
      <c r="Q10" s="105" t="s">
        <v>21</v>
      </c>
      <c r="R10" s="116"/>
      <c r="S10" s="115"/>
      <c r="T10" s="115"/>
      <c r="U10" s="115"/>
      <c r="V10" s="115"/>
      <c r="W10" s="115"/>
    </row>
    <row r="11" spans="1:27" s="56" customFormat="1" ht="30" customHeight="1">
      <c r="B11" s="188" t="s">
        <v>158</v>
      </c>
      <c r="C11" s="189"/>
      <c r="D11" s="267"/>
      <c r="E11" s="267"/>
      <c r="F11" s="267"/>
      <c r="G11" s="267"/>
      <c r="H11" s="267"/>
      <c r="I11" s="268"/>
      <c r="J11" s="276"/>
      <c r="K11" s="277"/>
      <c r="L11" s="278"/>
      <c r="M11" s="75"/>
      <c r="N11" s="269"/>
      <c r="O11" s="270"/>
      <c r="P11" s="271"/>
      <c r="Q11" s="76"/>
      <c r="R11" s="116"/>
      <c r="S11" s="116"/>
      <c r="T11" s="272"/>
      <c r="U11" s="272"/>
      <c r="V11" s="272"/>
      <c r="W11" s="116"/>
    </row>
    <row r="12" spans="1:27" s="56" customFormat="1" ht="45.75" customHeight="1">
      <c r="B12" s="188" t="s">
        <v>159</v>
      </c>
      <c r="C12" s="189"/>
      <c r="D12" s="267"/>
      <c r="E12" s="267"/>
      <c r="F12" s="267"/>
      <c r="G12" s="267"/>
      <c r="H12" s="267"/>
      <c r="I12" s="268"/>
      <c r="J12" s="276"/>
      <c r="K12" s="277"/>
      <c r="L12" s="278"/>
      <c r="M12" s="73"/>
      <c r="N12" s="176"/>
      <c r="O12" s="177"/>
      <c r="P12" s="178"/>
      <c r="Q12" s="77"/>
      <c r="R12" s="116"/>
      <c r="S12" s="110"/>
      <c r="T12" s="194"/>
      <c r="U12" s="194"/>
      <c r="V12" s="194"/>
      <c r="W12" s="78"/>
      <c r="Y12" s="79"/>
      <c r="Z12" s="80"/>
      <c r="AA12" s="81"/>
    </row>
    <row r="13" spans="1:27" s="56" customFormat="1" ht="30" customHeight="1">
      <c r="B13" s="185" t="s">
        <v>172</v>
      </c>
      <c r="C13" s="186"/>
      <c r="D13" s="264"/>
      <c r="E13" s="264"/>
      <c r="F13" s="264"/>
      <c r="G13" s="264"/>
      <c r="H13" s="264"/>
      <c r="I13" s="265"/>
      <c r="J13" s="276"/>
      <c r="K13" s="277"/>
      <c r="L13" s="278"/>
      <c r="M13" s="82"/>
      <c r="N13" s="176"/>
      <c r="O13" s="177"/>
      <c r="P13" s="178"/>
      <c r="Q13" s="83"/>
      <c r="R13" s="116"/>
      <c r="S13" s="110"/>
      <c r="T13" s="194"/>
      <c r="U13" s="194"/>
      <c r="V13" s="194"/>
      <c r="W13" s="78"/>
      <c r="Y13" s="79"/>
      <c r="Z13" s="80"/>
      <c r="AA13" s="81"/>
    </row>
    <row r="14" spans="1:27" s="117" customFormat="1" ht="30" customHeight="1">
      <c r="A14" s="56"/>
      <c r="B14" s="108" t="s">
        <v>119</v>
      </c>
      <c r="C14" s="106"/>
      <c r="D14" s="179" t="s">
        <v>120</v>
      </c>
      <c r="E14" s="179"/>
      <c r="F14" s="179"/>
      <c r="G14" s="179"/>
      <c r="H14" s="179"/>
      <c r="I14" s="180"/>
      <c r="J14" s="199"/>
      <c r="K14" s="200"/>
      <c r="L14" s="201"/>
      <c r="M14" s="25"/>
      <c r="N14" s="169"/>
      <c r="O14" s="170"/>
      <c r="P14" s="171"/>
      <c r="Q14" s="26"/>
      <c r="R14" s="109"/>
      <c r="S14" s="84"/>
      <c r="T14" s="262"/>
      <c r="U14" s="262"/>
      <c r="V14" s="119"/>
      <c r="W14" s="85"/>
      <c r="X14" s="86"/>
      <c r="Y14" s="84"/>
      <c r="Z14" s="87"/>
      <c r="AA14" s="88"/>
    </row>
    <row r="15" spans="1:27" s="117" customFormat="1" ht="28.5" customHeight="1">
      <c r="B15" s="195" t="s">
        <v>29</v>
      </c>
      <c r="C15" s="203" t="s">
        <v>27</v>
      </c>
      <c r="D15" s="195" t="s">
        <v>149</v>
      </c>
      <c r="E15" s="195" t="s">
        <v>20</v>
      </c>
      <c r="F15" s="195" t="s">
        <v>38</v>
      </c>
      <c r="G15" s="226" t="s">
        <v>150</v>
      </c>
      <c r="H15" s="195" t="s">
        <v>30</v>
      </c>
      <c r="I15" s="196" t="s">
        <v>28</v>
      </c>
      <c r="J15" s="197"/>
      <c r="K15" s="197"/>
      <c r="L15" s="198"/>
      <c r="M15" s="195" t="s">
        <v>19</v>
      </c>
      <c r="N15" s="195"/>
      <c r="O15" s="203" t="s">
        <v>18</v>
      </c>
      <c r="P15" s="203"/>
      <c r="Q15" s="203"/>
      <c r="S15" s="86"/>
      <c r="T15" s="262"/>
      <c r="U15" s="262"/>
      <c r="W15" s="85"/>
      <c r="Y15" s="84"/>
      <c r="Z15" s="87"/>
      <c r="AA15" s="88"/>
    </row>
    <row r="16" spans="1:27" s="117" customFormat="1" ht="33.75" customHeight="1">
      <c r="B16" s="195"/>
      <c r="C16" s="203"/>
      <c r="D16" s="195"/>
      <c r="E16" s="195"/>
      <c r="F16" s="195"/>
      <c r="G16" s="195"/>
      <c r="H16" s="195"/>
      <c r="I16" s="199"/>
      <c r="J16" s="200"/>
      <c r="K16" s="200"/>
      <c r="L16" s="201"/>
      <c r="M16" s="195"/>
      <c r="N16" s="195"/>
      <c r="O16" s="195" t="s">
        <v>17</v>
      </c>
      <c r="P16" s="195" t="s">
        <v>16</v>
      </c>
      <c r="Q16" s="203" t="s">
        <v>15</v>
      </c>
      <c r="S16" s="86"/>
      <c r="T16" s="262"/>
      <c r="U16" s="262"/>
      <c r="W16" s="87"/>
      <c r="Y16" s="84"/>
      <c r="Z16" s="87"/>
      <c r="AA16" s="88"/>
    </row>
    <row r="17" spans="2:27" s="117" customFormat="1" ht="39.75" customHeight="1">
      <c r="B17" s="195"/>
      <c r="C17" s="263"/>
      <c r="D17" s="195"/>
      <c r="E17" s="195"/>
      <c r="F17" s="195"/>
      <c r="G17" s="195"/>
      <c r="H17" s="195"/>
      <c r="I17" s="31" t="s">
        <v>14</v>
      </c>
      <c r="J17" s="31" t="s">
        <v>13</v>
      </c>
      <c r="K17" s="31" t="s">
        <v>12</v>
      </c>
      <c r="L17" s="32" t="s">
        <v>11</v>
      </c>
      <c r="M17" s="112" t="s">
        <v>10</v>
      </c>
      <c r="N17" s="111" t="s">
        <v>9</v>
      </c>
      <c r="O17" s="195"/>
      <c r="P17" s="195"/>
      <c r="Q17" s="203"/>
      <c r="S17" s="86"/>
      <c r="T17" s="262"/>
      <c r="U17" s="262"/>
      <c r="W17" s="87"/>
      <c r="Y17" s="84"/>
      <c r="Z17" s="87"/>
      <c r="AA17" s="88"/>
    </row>
    <row r="18" spans="2:27" s="117" customFormat="1" ht="39.75" customHeight="1">
      <c r="B18" s="260" t="s">
        <v>46</v>
      </c>
      <c r="C18" s="251" t="s">
        <v>134</v>
      </c>
      <c r="D18" s="25" t="s">
        <v>33</v>
      </c>
      <c r="E18" s="131" t="s">
        <v>26</v>
      </c>
      <c r="F18" s="131">
        <v>1</v>
      </c>
      <c r="G18" s="25" t="s">
        <v>33</v>
      </c>
      <c r="H18" s="130">
        <f>+I18+J18+K18+L18</f>
        <v>39845755</v>
      </c>
      <c r="I18" s="89">
        <v>39845755</v>
      </c>
      <c r="J18" s="89"/>
      <c r="K18" s="89"/>
      <c r="L18" s="89"/>
      <c r="M18" s="31"/>
      <c r="N18" s="132"/>
      <c r="O18" s="249">
        <f>+F19/F18</f>
        <v>1</v>
      </c>
      <c r="P18" s="249">
        <f>+H19/H18</f>
        <v>1</v>
      </c>
      <c r="Q18" s="250">
        <f>+(O18*O18)/P18</f>
        <v>1</v>
      </c>
      <c r="S18" s="86"/>
      <c r="T18" s="119"/>
      <c r="U18" s="119"/>
      <c r="W18" s="87"/>
      <c r="Y18" s="84"/>
      <c r="Z18" s="87"/>
      <c r="AA18" s="88"/>
    </row>
    <row r="19" spans="2:27" s="117" customFormat="1" ht="39.75" customHeight="1">
      <c r="B19" s="261"/>
      <c r="C19" s="251"/>
      <c r="D19" s="25" t="s">
        <v>2</v>
      </c>
      <c r="E19" s="131" t="s">
        <v>26</v>
      </c>
      <c r="F19" s="131">
        <v>1</v>
      </c>
      <c r="G19" s="25" t="s">
        <v>34</v>
      </c>
      <c r="H19" s="130">
        <f t="shared" ref="H19:H69" si="0">+I19+J19+K19+L19</f>
        <v>39845755</v>
      </c>
      <c r="I19" s="89">
        <v>39845755</v>
      </c>
      <c r="J19" s="89"/>
      <c r="K19" s="89"/>
      <c r="L19" s="89"/>
      <c r="M19" s="31"/>
      <c r="N19" s="132"/>
      <c r="O19" s="249"/>
      <c r="P19" s="249"/>
      <c r="Q19" s="250"/>
      <c r="S19" s="86"/>
      <c r="T19" s="119"/>
      <c r="U19" s="119"/>
      <c r="W19" s="87"/>
      <c r="Y19" s="84"/>
      <c r="Z19" s="87"/>
      <c r="AA19" s="88"/>
    </row>
    <row r="20" spans="2:27" ht="35.450000000000003" customHeight="1">
      <c r="B20" s="256" t="s">
        <v>165</v>
      </c>
      <c r="C20" s="251" t="s">
        <v>166</v>
      </c>
      <c r="D20" s="25" t="s">
        <v>33</v>
      </c>
      <c r="E20" s="131" t="s">
        <v>26</v>
      </c>
      <c r="F20" s="133">
        <v>1</v>
      </c>
      <c r="G20" s="25" t="s">
        <v>33</v>
      </c>
      <c r="H20" s="130">
        <f t="shared" si="0"/>
        <v>202600000</v>
      </c>
      <c r="I20" s="48">
        <v>37100000</v>
      </c>
      <c r="J20" s="45">
        <v>165500000</v>
      </c>
      <c r="K20" s="48"/>
      <c r="L20" s="45"/>
      <c r="M20" s="134"/>
      <c r="N20" s="134"/>
      <c r="O20" s="249">
        <f>+F21/F20</f>
        <v>1</v>
      </c>
      <c r="P20" s="249">
        <f>+H21/H20</f>
        <v>0.55695952615992106</v>
      </c>
      <c r="Q20" s="250">
        <f>+(O20*O20)/P20</f>
        <v>1.7954626019142148</v>
      </c>
      <c r="S20" s="29"/>
      <c r="T20" s="107"/>
      <c r="U20" s="107"/>
      <c r="W20" s="38"/>
      <c r="Y20" s="18"/>
      <c r="Z20" s="19"/>
      <c r="AA20" s="20"/>
    </row>
    <row r="21" spans="2:27" ht="35.450000000000003" customHeight="1">
      <c r="B21" s="257"/>
      <c r="C21" s="251"/>
      <c r="D21" s="25" t="s">
        <v>2</v>
      </c>
      <c r="E21" s="131" t="s">
        <v>26</v>
      </c>
      <c r="F21" s="133">
        <v>1</v>
      </c>
      <c r="G21" s="25" t="s">
        <v>34</v>
      </c>
      <c r="H21" s="130">
        <f t="shared" si="0"/>
        <v>112840000</v>
      </c>
      <c r="I21" s="48">
        <v>37100000</v>
      </c>
      <c r="J21" s="45">
        <v>75740000</v>
      </c>
      <c r="K21" s="48"/>
      <c r="L21" s="45"/>
      <c r="M21" s="134"/>
      <c r="N21" s="134"/>
      <c r="O21" s="249"/>
      <c r="P21" s="249"/>
      <c r="Q21" s="250"/>
      <c r="S21" s="29"/>
      <c r="T21" s="107"/>
      <c r="U21" s="107"/>
      <c r="W21" s="38"/>
      <c r="Y21" s="18"/>
      <c r="Z21" s="19"/>
      <c r="AA21" s="20"/>
    </row>
    <row r="22" spans="2:27" ht="35.450000000000003" customHeight="1">
      <c r="B22" s="255" t="s">
        <v>47</v>
      </c>
      <c r="C22" s="251" t="s">
        <v>121</v>
      </c>
      <c r="D22" s="25" t="s">
        <v>33</v>
      </c>
      <c r="E22" s="131" t="s">
        <v>26</v>
      </c>
      <c r="F22" s="133">
        <v>1</v>
      </c>
      <c r="G22" s="25" t="s">
        <v>33</v>
      </c>
      <c r="H22" s="130">
        <f t="shared" si="0"/>
        <v>11620000</v>
      </c>
      <c r="I22" s="48"/>
      <c r="J22" s="45">
        <v>11620000</v>
      </c>
      <c r="K22" s="48"/>
      <c r="L22" s="45"/>
      <c r="M22" s="134"/>
      <c r="N22" s="134"/>
      <c r="O22" s="249">
        <f>+F23/F22</f>
        <v>1</v>
      </c>
      <c r="P22" s="249">
        <f>+H23/H22</f>
        <v>1</v>
      </c>
      <c r="Q22" s="250">
        <f>+(O22*O22)/P22</f>
        <v>1</v>
      </c>
      <c r="S22" s="29"/>
      <c r="T22" s="107"/>
      <c r="U22" s="107"/>
      <c r="W22" s="38"/>
      <c r="Y22" s="18"/>
      <c r="Z22" s="19"/>
      <c r="AA22" s="20"/>
    </row>
    <row r="23" spans="2:27" ht="35.450000000000003" customHeight="1">
      <c r="B23" s="256"/>
      <c r="C23" s="251"/>
      <c r="D23" s="25" t="s">
        <v>2</v>
      </c>
      <c r="E23" s="131" t="s">
        <v>26</v>
      </c>
      <c r="F23" s="133">
        <v>1</v>
      </c>
      <c r="G23" s="25" t="s">
        <v>34</v>
      </c>
      <c r="H23" s="130">
        <f t="shared" si="0"/>
        <v>11620000</v>
      </c>
      <c r="I23" s="48"/>
      <c r="J23" s="45">
        <v>11620000</v>
      </c>
      <c r="K23" s="48"/>
      <c r="L23" s="45"/>
      <c r="M23" s="134"/>
      <c r="N23" s="134"/>
      <c r="O23" s="249"/>
      <c r="P23" s="249"/>
      <c r="Q23" s="250"/>
      <c r="S23" s="29"/>
      <c r="T23" s="107"/>
      <c r="U23" s="107"/>
      <c r="W23" s="38"/>
      <c r="Y23" s="18"/>
      <c r="Z23" s="19"/>
      <c r="AA23" s="20"/>
    </row>
    <row r="24" spans="2:27" ht="35.450000000000003" customHeight="1">
      <c r="B24" s="256"/>
      <c r="C24" s="251" t="s">
        <v>167</v>
      </c>
      <c r="D24" s="25" t="s">
        <v>33</v>
      </c>
      <c r="E24" s="131" t="s">
        <v>58</v>
      </c>
      <c r="F24" s="133">
        <v>100</v>
      </c>
      <c r="G24" s="25" t="s">
        <v>33</v>
      </c>
      <c r="H24" s="130">
        <f t="shared" si="0"/>
        <v>360448283</v>
      </c>
      <c r="I24" s="48">
        <v>104710000</v>
      </c>
      <c r="J24" s="45">
        <v>255738283</v>
      </c>
      <c r="K24" s="48"/>
      <c r="L24" s="45"/>
      <c r="M24" s="134"/>
      <c r="N24" s="134"/>
      <c r="O24" s="249">
        <f>+F25/F24</f>
        <v>1</v>
      </c>
      <c r="P24" s="249">
        <f>+H25/H24</f>
        <v>0.82437618380887112</v>
      </c>
      <c r="Q24" s="250">
        <f>+(O24*O24)/P24</f>
        <v>1.2130384400234526</v>
      </c>
      <c r="S24" s="29"/>
      <c r="T24" s="107"/>
      <c r="U24" s="107"/>
      <c r="W24" s="38"/>
      <c r="Y24" s="18"/>
      <c r="Z24" s="19"/>
      <c r="AA24" s="20"/>
    </row>
    <row r="25" spans="2:27" ht="35.450000000000003" customHeight="1">
      <c r="B25" s="257"/>
      <c r="C25" s="251"/>
      <c r="D25" s="25" t="s">
        <v>2</v>
      </c>
      <c r="E25" s="131" t="s">
        <v>58</v>
      </c>
      <c r="F25" s="133">
        <v>100</v>
      </c>
      <c r="G25" s="25" t="s">
        <v>34</v>
      </c>
      <c r="H25" s="130">
        <f t="shared" si="0"/>
        <v>297144980</v>
      </c>
      <c r="I25" s="48">
        <v>104710000</v>
      </c>
      <c r="J25" s="45">
        <v>192434980</v>
      </c>
      <c r="K25" s="48"/>
      <c r="L25" s="45"/>
      <c r="M25" s="134"/>
      <c r="N25" s="134"/>
      <c r="O25" s="249"/>
      <c r="P25" s="249"/>
      <c r="Q25" s="250"/>
      <c r="S25" s="29"/>
      <c r="T25" s="107"/>
      <c r="U25" s="107"/>
      <c r="W25" s="38"/>
      <c r="Y25" s="18"/>
      <c r="Z25" s="19"/>
      <c r="AA25" s="20"/>
    </row>
    <row r="26" spans="2:27" ht="35.450000000000003" customHeight="1">
      <c r="B26" s="255" t="s">
        <v>48</v>
      </c>
      <c r="C26" s="251" t="s">
        <v>122</v>
      </c>
      <c r="D26" s="25" t="s">
        <v>33</v>
      </c>
      <c r="E26" s="131" t="s">
        <v>26</v>
      </c>
      <c r="F26" s="133">
        <v>1</v>
      </c>
      <c r="G26" s="25" t="s">
        <v>33</v>
      </c>
      <c r="H26" s="130">
        <f t="shared" si="0"/>
        <v>631905751</v>
      </c>
      <c r="I26" s="135">
        <v>138400000</v>
      </c>
      <c r="J26" s="45">
        <v>493505751</v>
      </c>
      <c r="K26" s="48"/>
      <c r="L26" s="45"/>
      <c r="M26" s="134"/>
      <c r="N26" s="134"/>
      <c r="O26" s="249">
        <f>+F27/F26</f>
        <v>1</v>
      </c>
      <c r="P26" s="249">
        <f>+H27/H26</f>
        <v>0.63855441790400802</v>
      </c>
      <c r="Q26" s="250">
        <f>+(O26*O26)/P26</f>
        <v>1.5660372428122908</v>
      </c>
      <c r="S26" s="29"/>
      <c r="T26" s="107"/>
      <c r="U26" s="107"/>
      <c r="W26" s="38"/>
      <c r="Y26" s="18"/>
      <c r="Z26" s="19"/>
      <c r="AA26" s="20"/>
    </row>
    <row r="27" spans="2:27" ht="35.450000000000003" customHeight="1">
      <c r="B27" s="256"/>
      <c r="C27" s="251"/>
      <c r="D27" s="25" t="s">
        <v>2</v>
      </c>
      <c r="E27" s="131" t="s">
        <v>26</v>
      </c>
      <c r="F27" s="133">
        <v>1</v>
      </c>
      <c r="G27" s="25" t="s">
        <v>34</v>
      </c>
      <c r="H27" s="130">
        <f t="shared" si="0"/>
        <v>403506209</v>
      </c>
      <c r="I27" s="48">
        <v>138400000</v>
      </c>
      <c r="J27" s="45">
        <v>265106209</v>
      </c>
      <c r="K27" s="48"/>
      <c r="L27" s="45"/>
      <c r="M27" s="134"/>
      <c r="N27" s="134"/>
      <c r="O27" s="249"/>
      <c r="P27" s="249"/>
      <c r="Q27" s="250"/>
      <c r="S27" s="29"/>
      <c r="T27" s="107"/>
      <c r="U27" s="107"/>
      <c r="W27" s="38"/>
      <c r="Y27" s="18"/>
      <c r="Z27" s="19"/>
      <c r="AA27" s="20"/>
    </row>
    <row r="28" spans="2:27" ht="35.450000000000003" customHeight="1">
      <c r="B28" s="256"/>
      <c r="C28" s="251" t="s">
        <v>168</v>
      </c>
      <c r="D28" s="25" t="s">
        <v>33</v>
      </c>
      <c r="E28" s="131" t="s">
        <v>26</v>
      </c>
      <c r="F28" s="133">
        <v>1</v>
      </c>
      <c r="G28" s="25" t="s">
        <v>33</v>
      </c>
      <c r="H28" s="130">
        <f t="shared" si="0"/>
        <v>590785000.33333337</v>
      </c>
      <c r="I28" s="48">
        <v>156333333.33333334</v>
      </c>
      <c r="J28" s="45">
        <v>434451667</v>
      </c>
      <c r="K28" s="48"/>
      <c r="L28" s="45"/>
      <c r="M28" s="134"/>
      <c r="N28" s="134"/>
      <c r="O28" s="249">
        <f>+F29/F28</f>
        <v>1</v>
      </c>
      <c r="P28" s="249">
        <f>+H29/H28</f>
        <v>0.88565496140126831</v>
      </c>
      <c r="Q28" s="250">
        <f>+(O28*O28)/P28</f>
        <v>1.1291078846527511</v>
      </c>
      <c r="S28" s="29"/>
      <c r="T28" s="107"/>
      <c r="U28" s="107"/>
      <c r="W28" s="38"/>
      <c r="Y28" s="18"/>
      <c r="Z28" s="19"/>
      <c r="AA28" s="20"/>
    </row>
    <row r="29" spans="2:27" ht="35.450000000000003" customHeight="1">
      <c r="B29" s="257"/>
      <c r="C29" s="251"/>
      <c r="D29" s="25" t="s">
        <v>2</v>
      </c>
      <c r="E29" s="131" t="s">
        <v>26</v>
      </c>
      <c r="F29" s="133">
        <v>1</v>
      </c>
      <c r="G29" s="25" t="s">
        <v>34</v>
      </c>
      <c r="H29" s="130">
        <f t="shared" si="0"/>
        <v>523231666.66666663</v>
      </c>
      <c r="I29" s="48">
        <v>152933333.33333334</v>
      </c>
      <c r="J29" s="45">
        <v>370298333.33333331</v>
      </c>
      <c r="K29" s="48"/>
      <c r="L29" s="45"/>
      <c r="M29" s="134"/>
      <c r="N29" s="134"/>
      <c r="O29" s="249"/>
      <c r="P29" s="249"/>
      <c r="Q29" s="250"/>
      <c r="S29" s="29"/>
      <c r="T29" s="107"/>
      <c r="U29" s="107"/>
      <c r="W29" s="38"/>
      <c r="Y29" s="18"/>
      <c r="Z29" s="19"/>
      <c r="AA29" s="20"/>
    </row>
    <row r="30" spans="2:27" ht="35.450000000000003" customHeight="1">
      <c r="B30" s="255" t="s">
        <v>49</v>
      </c>
      <c r="C30" s="251" t="s">
        <v>123</v>
      </c>
      <c r="D30" s="25" t="s">
        <v>33</v>
      </c>
      <c r="E30" s="131" t="s">
        <v>26</v>
      </c>
      <c r="F30" s="133">
        <v>6</v>
      </c>
      <c r="G30" s="25" t="s">
        <v>33</v>
      </c>
      <c r="H30" s="130">
        <f t="shared" si="0"/>
        <v>2225148311</v>
      </c>
      <c r="I30" s="48">
        <v>370080000</v>
      </c>
      <c r="J30" s="45">
        <v>1855068311</v>
      </c>
      <c r="K30" s="48"/>
      <c r="L30" s="45"/>
      <c r="M30" s="134"/>
      <c r="N30" s="134"/>
      <c r="O30" s="249">
        <f>+F31/F30</f>
        <v>1</v>
      </c>
      <c r="P30" s="249">
        <f>+H31/H30</f>
        <v>0.68821077296422817</v>
      </c>
      <c r="Q30" s="250">
        <f>+(O30*O30)/P30</f>
        <v>1.4530432235067294</v>
      </c>
      <c r="S30" s="29"/>
      <c r="T30" s="107"/>
      <c r="U30" s="107"/>
      <c r="W30" s="38"/>
      <c r="Y30" s="18"/>
      <c r="Z30" s="19"/>
      <c r="AA30" s="20"/>
    </row>
    <row r="31" spans="2:27" ht="35.450000000000003" customHeight="1">
      <c r="B31" s="256"/>
      <c r="C31" s="251"/>
      <c r="D31" s="25" t="s">
        <v>2</v>
      </c>
      <c r="E31" s="131" t="s">
        <v>26</v>
      </c>
      <c r="F31" s="133">
        <v>6</v>
      </c>
      <c r="G31" s="25" t="s">
        <v>34</v>
      </c>
      <c r="H31" s="130">
        <f t="shared" si="0"/>
        <v>1531371039.0733569</v>
      </c>
      <c r="I31" s="48">
        <v>370080000</v>
      </c>
      <c r="J31" s="48">
        <v>1161291039.0733569</v>
      </c>
      <c r="K31" s="48"/>
      <c r="L31" s="45"/>
      <c r="M31" s="134"/>
      <c r="N31" s="134"/>
      <c r="O31" s="249"/>
      <c r="P31" s="249"/>
      <c r="Q31" s="250"/>
      <c r="S31" s="29"/>
      <c r="T31" s="107"/>
      <c r="U31" s="107"/>
      <c r="W31" s="38"/>
      <c r="Y31" s="18"/>
      <c r="Z31" s="19"/>
      <c r="AA31" s="20"/>
    </row>
    <row r="32" spans="2:27" ht="57" customHeight="1">
      <c r="B32" s="255" t="s">
        <v>50</v>
      </c>
      <c r="C32" s="251" t="s">
        <v>124</v>
      </c>
      <c r="D32" s="25" t="s">
        <v>33</v>
      </c>
      <c r="E32" s="131" t="s">
        <v>26</v>
      </c>
      <c r="F32" s="133">
        <v>4</v>
      </c>
      <c r="G32" s="25" t="s">
        <v>33</v>
      </c>
      <c r="H32" s="130">
        <f t="shared" si="0"/>
        <v>417502333</v>
      </c>
      <c r="I32" s="48">
        <v>379702333</v>
      </c>
      <c r="J32" s="45">
        <v>37800000</v>
      </c>
      <c r="K32" s="48"/>
      <c r="L32" s="45"/>
      <c r="M32" s="134"/>
      <c r="N32" s="134"/>
      <c r="O32" s="249">
        <f>+F33/F32</f>
        <v>1</v>
      </c>
      <c r="P32" s="249">
        <f>+H33/H32</f>
        <v>0.31035355435965911</v>
      </c>
      <c r="Q32" s="250">
        <f>+(O32*O32)/P32</f>
        <v>3.2221316171592189</v>
      </c>
      <c r="S32" s="29"/>
      <c r="T32" s="107"/>
      <c r="U32" s="107"/>
      <c r="W32" s="38"/>
      <c r="Y32" s="18"/>
      <c r="Z32" s="19"/>
      <c r="AA32" s="20"/>
    </row>
    <row r="33" spans="2:27" ht="35.450000000000003" customHeight="1">
      <c r="B33" s="256"/>
      <c r="C33" s="251"/>
      <c r="D33" s="25" t="s">
        <v>2</v>
      </c>
      <c r="E33" s="131" t="s">
        <v>26</v>
      </c>
      <c r="F33" s="133">
        <v>4</v>
      </c>
      <c r="G33" s="25" t="s">
        <v>34</v>
      </c>
      <c r="H33" s="130">
        <f t="shared" si="0"/>
        <v>129573333</v>
      </c>
      <c r="I33" s="48">
        <v>129573333</v>
      </c>
      <c r="J33" s="45"/>
      <c r="K33" s="48"/>
      <c r="L33" s="45"/>
      <c r="M33" s="134"/>
      <c r="N33" s="134"/>
      <c r="O33" s="249"/>
      <c r="P33" s="249"/>
      <c r="Q33" s="250"/>
      <c r="S33" s="29"/>
      <c r="T33" s="107"/>
      <c r="U33" s="107"/>
      <c r="W33" s="38"/>
      <c r="Y33" s="18"/>
      <c r="Z33" s="19"/>
      <c r="AA33" s="20"/>
    </row>
    <row r="34" spans="2:27" ht="35.450000000000003" customHeight="1">
      <c r="B34" s="256"/>
      <c r="C34" s="251" t="s">
        <v>169</v>
      </c>
      <c r="D34" s="25" t="s">
        <v>33</v>
      </c>
      <c r="E34" s="131" t="s">
        <v>58</v>
      </c>
      <c r="F34" s="133">
        <v>100</v>
      </c>
      <c r="G34" s="25" t="s">
        <v>33</v>
      </c>
      <c r="H34" s="130">
        <f t="shared" si="0"/>
        <v>82053334</v>
      </c>
      <c r="I34" s="48"/>
      <c r="J34" s="45">
        <v>82053334</v>
      </c>
      <c r="K34" s="48"/>
      <c r="L34" s="45"/>
      <c r="M34" s="134"/>
      <c r="N34" s="134"/>
      <c r="O34" s="249">
        <f>+F35/F34</f>
        <v>1</v>
      </c>
      <c r="P34" s="249">
        <f>+H35/H34</f>
        <v>0.40030874309141418</v>
      </c>
      <c r="Q34" s="250">
        <f>+(O34*O34)/P34</f>
        <v>2.4980718439408176</v>
      </c>
      <c r="S34" s="29"/>
      <c r="T34" s="107"/>
      <c r="U34" s="107"/>
      <c r="W34" s="38"/>
      <c r="Y34" s="18"/>
      <c r="Z34" s="19"/>
      <c r="AA34" s="20"/>
    </row>
    <row r="35" spans="2:27" ht="35.450000000000003" customHeight="1">
      <c r="B35" s="257"/>
      <c r="C35" s="251"/>
      <c r="D35" s="25" t="s">
        <v>2</v>
      </c>
      <c r="E35" s="131" t="s">
        <v>58</v>
      </c>
      <c r="F35" s="133">
        <v>100</v>
      </c>
      <c r="G35" s="25" t="s">
        <v>34</v>
      </c>
      <c r="H35" s="130">
        <f t="shared" si="0"/>
        <v>32846667</v>
      </c>
      <c r="I35" s="48"/>
      <c r="J35" s="45">
        <v>32846667</v>
      </c>
      <c r="K35" s="48"/>
      <c r="L35" s="45"/>
      <c r="M35" s="134"/>
      <c r="N35" s="134"/>
      <c r="O35" s="249"/>
      <c r="P35" s="249"/>
      <c r="Q35" s="250"/>
      <c r="S35" s="29"/>
      <c r="T35" s="107"/>
      <c r="U35" s="107"/>
      <c r="W35" s="38"/>
      <c r="Y35" s="18"/>
      <c r="Z35" s="19"/>
      <c r="AA35" s="20"/>
    </row>
    <row r="36" spans="2:27" ht="35.450000000000003" customHeight="1">
      <c r="B36" s="255" t="s">
        <v>51</v>
      </c>
      <c r="C36" s="251" t="s">
        <v>170</v>
      </c>
      <c r="D36" s="25" t="s">
        <v>33</v>
      </c>
      <c r="E36" s="131" t="s">
        <v>58</v>
      </c>
      <c r="F36" s="133">
        <v>100</v>
      </c>
      <c r="G36" s="25" t="s">
        <v>33</v>
      </c>
      <c r="H36" s="130">
        <f t="shared" si="0"/>
        <v>572623158</v>
      </c>
      <c r="I36" s="48"/>
      <c r="J36" s="45">
        <v>572623158</v>
      </c>
      <c r="K36" s="48"/>
      <c r="L36" s="45"/>
      <c r="M36" s="134"/>
      <c r="N36" s="134"/>
      <c r="O36" s="249">
        <f>+F37/F36</f>
        <v>1</v>
      </c>
      <c r="P36" s="249">
        <f>+H37/H36</f>
        <v>1</v>
      </c>
      <c r="Q36" s="250">
        <f>+(O36*O36)/P36</f>
        <v>1</v>
      </c>
      <c r="S36" s="29"/>
      <c r="T36" s="107"/>
      <c r="U36" s="107"/>
      <c r="W36" s="38"/>
      <c r="Y36" s="18"/>
      <c r="Z36" s="19"/>
      <c r="AA36" s="20"/>
    </row>
    <row r="37" spans="2:27" ht="35.450000000000003" customHeight="1">
      <c r="B37" s="256"/>
      <c r="C37" s="251"/>
      <c r="D37" s="25" t="s">
        <v>2</v>
      </c>
      <c r="E37" s="131" t="s">
        <v>58</v>
      </c>
      <c r="F37" s="133">
        <v>100</v>
      </c>
      <c r="G37" s="25" t="s">
        <v>34</v>
      </c>
      <c r="H37" s="130">
        <f t="shared" si="0"/>
        <v>572623158</v>
      </c>
      <c r="I37" s="48"/>
      <c r="J37" s="45">
        <v>572623158</v>
      </c>
      <c r="K37" s="48"/>
      <c r="L37" s="45"/>
      <c r="M37" s="134"/>
      <c r="N37" s="134"/>
      <c r="O37" s="249"/>
      <c r="P37" s="249"/>
      <c r="Q37" s="250"/>
      <c r="S37" s="29"/>
      <c r="T37" s="107"/>
      <c r="U37" s="107"/>
      <c r="W37" s="38"/>
      <c r="Y37" s="18"/>
      <c r="Z37" s="19"/>
      <c r="AA37" s="20"/>
    </row>
    <row r="38" spans="2:27" ht="35.450000000000003" customHeight="1">
      <c r="B38" s="256"/>
      <c r="C38" s="251" t="s">
        <v>125</v>
      </c>
      <c r="D38" s="25" t="s">
        <v>33</v>
      </c>
      <c r="E38" s="131" t="s">
        <v>26</v>
      </c>
      <c r="F38" s="133">
        <v>2</v>
      </c>
      <c r="G38" s="25" t="s">
        <v>33</v>
      </c>
      <c r="H38" s="130">
        <f t="shared" si="0"/>
        <v>447196667</v>
      </c>
      <c r="I38" s="48">
        <v>110520000</v>
      </c>
      <c r="J38" s="45">
        <v>336676667</v>
      </c>
      <c r="K38" s="48"/>
      <c r="L38" s="45"/>
      <c r="M38" s="134"/>
      <c r="N38" s="134"/>
      <c r="O38" s="249">
        <f>+F39/F38</f>
        <v>1</v>
      </c>
      <c r="P38" s="249">
        <f>+H39/H38</f>
        <v>0.7733667589997627</v>
      </c>
      <c r="Q38" s="250">
        <f>+(O38*O38)/P38</f>
        <v>1.2930475590822579</v>
      </c>
      <c r="S38" s="29"/>
      <c r="T38" s="107"/>
      <c r="U38" s="107"/>
      <c r="W38" s="38"/>
      <c r="Y38" s="18"/>
      <c r="Z38" s="19"/>
      <c r="AA38" s="20"/>
    </row>
    <row r="39" spans="2:27" ht="35.450000000000003" customHeight="1">
      <c r="B39" s="257"/>
      <c r="C39" s="251"/>
      <c r="D39" s="25" t="s">
        <v>2</v>
      </c>
      <c r="E39" s="131" t="s">
        <v>26</v>
      </c>
      <c r="F39" s="133">
        <v>2</v>
      </c>
      <c r="G39" s="25" t="s">
        <v>34</v>
      </c>
      <c r="H39" s="130">
        <f t="shared" si="0"/>
        <v>345847036.99328613</v>
      </c>
      <c r="I39" s="48">
        <v>110520000</v>
      </c>
      <c r="J39" s="45">
        <v>235327036.99328613</v>
      </c>
      <c r="K39" s="48"/>
      <c r="L39" s="45"/>
      <c r="M39" s="134"/>
      <c r="N39" s="134"/>
      <c r="O39" s="249"/>
      <c r="P39" s="249"/>
      <c r="Q39" s="250"/>
      <c r="S39" s="29"/>
      <c r="T39" s="107"/>
      <c r="U39" s="107"/>
      <c r="W39" s="38"/>
      <c r="Y39" s="18"/>
      <c r="Z39" s="19"/>
      <c r="AA39" s="20"/>
    </row>
    <row r="40" spans="2:27" ht="35.450000000000003" customHeight="1">
      <c r="B40" s="255" t="s">
        <v>52</v>
      </c>
      <c r="C40" s="251" t="s">
        <v>126</v>
      </c>
      <c r="D40" s="25" t="s">
        <v>33</v>
      </c>
      <c r="E40" s="131" t="s">
        <v>26</v>
      </c>
      <c r="F40" s="133">
        <v>1</v>
      </c>
      <c r="G40" s="25" t="s">
        <v>33</v>
      </c>
      <c r="H40" s="130">
        <f t="shared" si="0"/>
        <v>112285800</v>
      </c>
      <c r="I40" s="48">
        <v>39900000</v>
      </c>
      <c r="J40" s="45">
        <v>72385800</v>
      </c>
      <c r="K40" s="48"/>
      <c r="L40" s="45"/>
      <c r="M40" s="134"/>
      <c r="N40" s="134"/>
      <c r="O40" s="249">
        <f>+F41/F40</f>
        <v>1</v>
      </c>
      <c r="P40" s="249">
        <f>+H41/H40</f>
        <v>0.91145006759536829</v>
      </c>
      <c r="Q40" s="250">
        <f>+(O40*O40)/P40</f>
        <v>1.0971528068874343</v>
      </c>
      <c r="S40" s="29"/>
      <c r="T40" s="107"/>
      <c r="U40" s="107"/>
      <c r="W40" s="38"/>
      <c r="Y40" s="18"/>
      <c r="Z40" s="19"/>
      <c r="AA40" s="20"/>
    </row>
    <row r="41" spans="2:27" ht="35.450000000000003" customHeight="1">
      <c r="B41" s="256"/>
      <c r="C41" s="251"/>
      <c r="D41" s="25" t="s">
        <v>2</v>
      </c>
      <c r="E41" s="131" t="s">
        <v>26</v>
      </c>
      <c r="F41" s="133">
        <v>1</v>
      </c>
      <c r="G41" s="25" t="s">
        <v>34</v>
      </c>
      <c r="H41" s="130">
        <f t="shared" si="0"/>
        <v>102342900</v>
      </c>
      <c r="I41" s="48">
        <v>39900000</v>
      </c>
      <c r="J41" s="45">
        <v>62442900</v>
      </c>
      <c r="K41" s="48"/>
      <c r="L41" s="45"/>
      <c r="M41" s="134"/>
      <c r="N41" s="134"/>
      <c r="O41" s="249"/>
      <c r="P41" s="249"/>
      <c r="Q41" s="250"/>
      <c r="S41" s="29"/>
      <c r="T41" s="107"/>
      <c r="U41" s="107"/>
      <c r="W41" s="38"/>
      <c r="Y41" s="18"/>
      <c r="Z41" s="19"/>
      <c r="AA41" s="20"/>
    </row>
    <row r="42" spans="2:27" ht="35.450000000000003" customHeight="1">
      <c r="B42" s="256"/>
      <c r="C42" s="251" t="s">
        <v>127</v>
      </c>
      <c r="D42" s="25" t="s">
        <v>33</v>
      </c>
      <c r="E42" s="131" t="s">
        <v>26</v>
      </c>
      <c r="F42" s="133">
        <v>1</v>
      </c>
      <c r="G42" s="25" t="s">
        <v>33</v>
      </c>
      <c r="H42" s="130">
        <f t="shared" si="0"/>
        <v>20020000</v>
      </c>
      <c r="I42" s="48"/>
      <c r="J42" s="45">
        <v>20020000</v>
      </c>
      <c r="K42" s="48"/>
      <c r="L42" s="45"/>
      <c r="M42" s="134"/>
      <c r="N42" s="134"/>
      <c r="O42" s="249">
        <f>+F43/F42</f>
        <v>1</v>
      </c>
      <c r="P42" s="249">
        <f>+H43/H42</f>
        <v>0.69230769230769229</v>
      </c>
      <c r="Q42" s="250">
        <f>+(O42*O42)/P42</f>
        <v>1.4444444444444444</v>
      </c>
      <c r="S42" s="29"/>
      <c r="T42" s="107"/>
      <c r="U42" s="107"/>
      <c r="W42" s="38"/>
      <c r="Y42" s="18"/>
      <c r="Z42" s="19"/>
      <c r="AA42" s="20"/>
    </row>
    <row r="43" spans="2:27" ht="35.450000000000003" customHeight="1">
      <c r="B43" s="257"/>
      <c r="C43" s="251"/>
      <c r="D43" s="25" t="s">
        <v>2</v>
      </c>
      <c r="E43" s="131" t="s">
        <v>26</v>
      </c>
      <c r="F43" s="133">
        <v>1</v>
      </c>
      <c r="G43" s="25" t="s">
        <v>34</v>
      </c>
      <c r="H43" s="130">
        <f t="shared" si="0"/>
        <v>13860000</v>
      </c>
      <c r="I43" s="48"/>
      <c r="J43" s="45">
        <v>13860000</v>
      </c>
      <c r="K43" s="48"/>
      <c r="L43" s="45"/>
      <c r="M43" s="134"/>
      <c r="N43" s="134"/>
      <c r="O43" s="249"/>
      <c r="P43" s="249"/>
      <c r="Q43" s="250"/>
      <c r="S43" s="29"/>
      <c r="T43" s="107"/>
      <c r="U43" s="107"/>
      <c r="W43" s="38"/>
      <c r="Y43" s="18"/>
      <c r="Z43" s="19"/>
      <c r="AA43" s="20"/>
    </row>
    <row r="44" spans="2:27" ht="35.450000000000003" customHeight="1">
      <c r="B44" s="255" t="s">
        <v>53</v>
      </c>
      <c r="C44" s="251" t="s">
        <v>128</v>
      </c>
      <c r="D44" s="25" t="s">
        <v>33</v>
      </c>
      <c r="E44" s="131" t="s">
        <v>26</v>
      </c>
      <c r="F44" s="133">
        <v>1050</v>
      </c>
      <c r="G44" s="25" t="s">
        <v>33</v>
      </c>
      <c r="H44" s="130">
        <f t="shared" si="0"/>
        <v>292244750</v>
      </c>
      <c r="I44" s="48">
        <v>262844750</v>
      </c>
      <c r="J44" s="45">
        <v>29400000</v>
      </c>
      <c r="K44" s="48"/>
      <c r="L44" s="45"/>
      <c r="M44" s="134"/>
      <c r="N44" s="134"/>
      <c r="O44" s="249">
        <f>+F45/F44</f>
        <v>1</v>
      </c>
      <c r="P44" s="249">
        <f>+H45/H44</f>
        <v>0.84906200025834511</v>
      </c>
      <c r="Q44" s="250">
        <f>+(O44*O44)/P44</f>
        <v>1.1777702920348911</v>
      </c>
      <c r="S44" s="29"/>
      <c r="T44" s="107"/>
      <c r="U44" s="107"/>
      <c r="W44" s="38"/>
      <c r="Y44" s="18"/>
      <c r="Z44" s="19"/>
      <c r="AA44" s="20"/>
    </row>
    <row r="45" spans="2:27" ht="35.450000000000003" customHeight="1">
      <c r="B45" s="256"/>
      <c r="C45" s="251"/>
      <c r="D45" s="25" t="s">
        <v>2</v>
      </c>
      <c r="E45" s="131" t="s">
        <v>26</v>
      </c>
      <c r="F45" s="133">
        <v>1050</v>
      </c>
      <c r="G45" s="25" t="s">
        <v>34</v>
      </c>
      <c r="H45" s="130">
        <f t="shared" si="0"/>
        <v>248133912</v>
      </c>
      <c r="I45" s="48">
        <v>231333912</v>
      </c>
      <c r="J45" s="45">
        <v>16800000</v>
      </c>
      <c r="K45" s="48"/>
      <c r="L45" s="45"/>
      <c r="M45" s="134"/>
      <c r="N45" s="134"/>
      <c r="O45" s="249"/>
      <c r="P45" s="249"/>
      <c r="Q45" s="250"/>
      <c r="S45" s="29"/>
      <c r="T45" s="107"/>
      <c r="U45" s="107"/>
      <c r="W45" s="38"/>
      <c r="Y45" s="18"/>
      <c r="Z45" s="19"/>
      <c r="AA45" s="20"/>
    </row>
    <row r="46" spans="2:27" ht="35.450000000000003" customHeight="1">
      <c r="B46" s="255" t="s">
        <v>54</v>
      </c>
      <c r="C46" s="251" t="s">
        <v>129</v>
      </c>
      <c r="D46" s="25" t="s">
        <v>33</v>
      </c>
      <c r="E46" s="131" t="s">
        <v>26</v>
      </c>
      <c r="F46" s="133">
        <v>500</v>
      </c>
      <c r="G46" s="25" t="s">
        <v>33</v>
      </c>
      <c r="H46" s="130">
        <f t="shared" si="0"/>
        <v>158060000</v>
      </c>
      <c r="I46" s="48">
        <v>158060000</v>
      </c>
      <c r="J46" s="45"/>
      <c r="K46" s="48"/>
      <c r="L46" s="45"/>
      <c r="M46" s="134"/>
      <c r="N46" s="134"/>
      <c r="O46" s="249">
        <f>+F47/F46</f>
        <v>1</v>
      </c>
      <c r="P46" s="249">
        <f>+H47/H46</f>
        <v>0.97608503100088573</v>
      </c>
      <c r="Q46" s="250">
        <f>+(O46*O46)/P46</f>
        <v>1.0245009074410163</v>
      </c>
      <c r="S46" s="29"/>
      <c r="T46" s="107"/>
      <c r="U46" s="107"/>
      <c r="W46" s="38"/>
      <c r="Y46" s="18"/>
      <c r="Z46" s="19"/>
      <c r="AA46" s="20"/>
    </row>
    <row r="47" spans="2:27" ht="35.450000000000003" customHeight="1">
      <c r="B47" s="256"/>
      <c r="C47" s="251"/>
      <c r="D47" s="25" t="s">
        <v>2</v>
      </c>
      <c r="E47" s="131" t="s">
        <v>26</v>
      </c>
      <c r="F47" s="133">
        <v>500</v>
      </c>
      <c r="G47" s="25" t="s">
        <v>34</v>
      </c>
      <c r="H47" s="130">
        <f t="shared" si="0"/>
        <v>154280000</v>
      </c>
      <c r="I47" s="48">
        <v>154280000</v>
      </c>
      <c r="J47" s="45"/>
      <c r="K47" s="136"/>
      <c r="L47" s="45"/>
      <c r="M47" s="134"/>
      <c r="N47" s="134"/>
      <c r="O47" s="249"/>
      <c r="P47" s="249"/>
      <c r="Q47" s="250"/>
      <c r="S47" s="29"/>
      <c r="T47" s="107"/>
      <c r="U47" s="107"/>
      <c r="W47" s="38"/>
      <c r="Y47" s="18"/>
      <c r="Z47" s="19"/>
      <c r="AA47" s="20"/>
    </row>
    <row r="48" spans="2:27" ht="35.450000000000003" customHeight="1">
      <c r="B48" s="256"/>
      <c r="C48" s="251" t="s">
        <v>171</v>
      </c>
      <c r="D48" s="25" t="s">
        <v>33</v>
      </c>
      <c r="E48" s="131" t="s">
        <v>26</v>
      </c>
      <c r="F48" s="133">
        <v>1</v>
      </c>
      <c r="G48" s="25" t="s">
        <v>33</v>
      </c>
      <c r="H48" s="130">
        <f t="shared" si="0"/>
        <v>37800000</v>
      </c>
      <c r="I48" s="48">
        <v>37800000</v>
      </c>
      <c r="J48" s="45"/>
      <c r="K48" s="48"/>
      <c r="L48" s="45"/>
      <c r="M48" s="134"/>
      <c r="N48" s="134"/>
      <c r="O48" s="249">
        <f>+F49/F48</f>
        <v>1</v>
      </c>
      <c r="P48" s="249">
        <f>+H49/H48</f>
        <v>1</v>
      </c>
      <c r="Q48" s="250">
        <f>+(O48*O48)/P48</f>
        <v>1</v>
      </c>
      <c r="S48" s="29"/>
      <c r="T48" s="107"/>
      <c r="U48" s="107"/>
      <c r="W48" s="38"/>
      <c r="Y48" s="18"/>
      <c r="Z48" s="19"/>
      <c r="AA48" s="20"/>
    </row>
    <row r="49" spans="2:27" ht="35.450000000000003" customHeight="1">
      <c r="B49" s="257"/>
      <c r="C49" s="251"/>
      <c r="D49" s="25" t="s">
        <v>2</v>
      </c>
      <c r="E49" s="131" t="s">
        <v>26</v>
      </c>
      <c r="F49" s="133">
        <v>1</v>
      </c>
      <c r="G49" s="25" t="s">
        <v>34</v>
      </c>
      <c r="H49" s="130">
        <f t="shared" si="0"/>
        <v>37800000</v>
      </c>
      <c r="I49" s="48">
        <v>37800000</v>
      </c>
      <c r="J49" s="45"/>
      <c r="K49" s="48"/>
      <c r="L49" s="45"/>
      <c r="M49" s="134"/>
      <c r="N49" s="134"/>
      <c r="O49" s="249"/>
      <c r="P49" s="249"/>
      <c r="Q49" s="250"/>
      <c r="S49" s="29"/>
      <c r="T49" s="107"/>
      <c r="U49" s="107"/>
      <c r="W49" s="38"/>
      <c r="Y49" s="18"/>
      <c r="Z49" s="19"/>
      <c r="AA49" s="20"/>
    </row>
    <row r="50" spans="2:27" ht="35.450000000000003" customHeight="1">
      <c r="B50" s="252" t="s">
        <v>55</v>
      </c>
      <c r="C50" s="251" t="s">
        <v>160</v>
      </c>
      <c r="D50" s="25" t="s">
        <v>33</v>
      </c>
      <c r="E50" s="131" t="s">
        <v>26</v>
      </c>
      <c r="F50" s="133">
        <v>27</v>
      </c>
      <c r="G50" s="25" t="s">
        <v>33</v>
      </c>
      <c r="H50" s="130">
        <v>22873511</v>
      </c>
      <c r="I50" s="48"/>
      <c r="J50" s="45">
        <v>22873511</v>
      </c>
      <c r="K50" s="48"/>
      <c r="L50" s="45"/>
      <c r="M50" s="134"/>
      <c r="N50" s="134"/>
      <c r="O50" s="249">
        <f>+F51/F50</f>
        <v>1</v>
      </c>
      <c r="P50" s="249">
        <f>+H51/H50</f>
        <v>0.90687140247074438</v>
      </c>
      <c r="Q50" s="250">
        <f>+(O50*O50)/P50</f>
        <v>1.1026921758427155</v>
      </c>
      <c r="S50" s="29"/>
      <c r="T50" s="107"/>
      <c r="U50" s="107"/>
      <c r="W50" s="38"/>
      <c r="Y50" s="18"/>
      <c r="Z50" s="19"/>
      <c r="AA50" s="20"/>
    </row>
    <row r="51" spans="2:27" ht="35.450000000000003" customHeight="1">
      <c r="B51" s="253"/>
      <c r="C51" s="251"/>
      <c r="D51" s="25" t="s">
        <v>2</v>
      </c>
      <c r="E51" s="131" t="s">
        <v>26</v>
      </c>
      <c r="F51" s="133">
        <v>27</v>
      </c>
      <c r="G51" s="25" t="s">
        <v>34</v>
      </c>
      <c r="H51" s="130">
        <f t="shared" si="0"/>
        <v>20743333</v>
      </c>
      <c r="I51" s="48"/>
      <c r="J51" s="45">
        <v>20743333</v>
      </c>
      <c r="K51" s="48"/>
      <c r="L51" s="45"/>
      <c r="M51" s="134"/>
      <c r="N51" s="134"/>
      <c r="O51" s="249"/>
      <c r="P51" s="249"/>
      <c r="Q51" s="250"/>
      <c r="S51" s="29"/>
      <c r="T51" s="107"/>
      <c r="U51" s="107"/>
      <c r="W51" s="38"/>
      <c r="Y51" s="18"/>
      <c r="Z51" s="19"/>
      <c r="AA51" s="20"/>
    </row>
    <row r="52" spans="2:27" ht="35.450000000000003" customHeight="1">
      <c r="B52" s="253"/>
      <c r="C52" s="251" t="s">
        <v>161</v>
      </c>
      <c r="D52" s="25" t="s">
        <v>33</v>
      </c>
      <c r="E52" s="131" t="s">
        <v>26</v>
      </c>
      <c r="F52" s="133">
        <v>27</v>
      </c>
      <c r="G52" s="25" t="s">
        <v>33</v>
      </c>
      <c r="H52" s="130">
        <v>22873511</v>
      </c>
      <c r="I52" s="48"/>
      <c r="J52" s="45">
        <v>22873511</v>
      </c>
      <c r="K52" s="48"/>
      <c r="L52" s="45"/>
      <c r="M52" s="134"/>
      <c r="N52" s="134"/>
      <c r="O52" s="249">
        <f>+F53/F52</f>
        <v>1</v>
      </c>
      <c r="P52" s="249">
        <f>+H53/H52</f>
        <v>0.90687140247074438</v>
      </c>
      <c r="Q52" s="250">
        <f>+(O52*O52)/P52</f>
        <v>1.1026921758427155</v>
      </c>
      <c r="S52" s="29"/>
      <c r="T52" s="107"/>
      <c r="U52" s="107"/>
      <c r="W52" s="38"/>
      <c r="Y52" s="18"/>
      <c r="Z52" s="19"/>
      <c r="AA52" s="20"/>
    </row>
    <row r="53" spans="2:27" ht="35.450000000000003" customHeight="1">
      <c r="B53" s="253"/>
      <c r="C53" s="251"/>
      <c r="D53" s="25" t="s">
        <v>2</v>
      </c>
      <c r="E53" s="131" t="s">
        <v>26</v>
      </c>
      <c r="F53" s="133">
        <v>27</v>
      </c>
      <c r="G53" s="25" t="s">
        <v>34</v>
      </c>
      <c r="H53" s="130">
        <f t="shared" si="0"/>
        <v>20743333</v>
      </c>
      <c r="I53" s="48"/>
      <c r="J53" s="45">
        <v>20743333</v>
      </c>
      <c r="K53" s="48"/>
      <c r="L53" s="45"/>
      <c r="M53" s="134"/>
      <c r="N53" s="134"/>
      <c r="O53" s="249"/>
      <c r="P53" s="249"/>
      <c r="Q53" s="250"/>
      <c r="S53" s="29"/>
      <c r="T53" s="107"/>
      <c r="U53" s="107"/>
      <c r="W53" s="38"/>
      <c r="Y53" s="18"/>
      <c r="Z53" s="19"/>
      <c r="AA53" s="20"/>
    </row>
    <row r="54" spans="2:27" ht="35.450000000000003" customHeight="1">
      <c r="B54" s="253"/>
      <c r="C54" s="251" t="s">
        <v>162</v>
      </c>
      <c r="D54" s="25" t="s">
        <v>33</v>
      </c>
      <c r="E54" s="131" t="s">
        <v>26</v>
      </c>
      <c r="F54" s="133">
        <v>27</v>
      </c>
      <c r="G54" s="25" t="s">
        <v>33</v>
      </c>
      <c r="H54" s="130">
        <v>22873511</v>
      </c>
      <c r="I54" s="48"/>
      <c r="J54" s="45">
        <v>22873511</v>
      </c>
      <c r="K54" s="48"/>
      <c r="L54" s="45"/>
      <c r="M54" s="134"/>
      <c r="N54" s="134"/>
      <c r="O54" s="249">
        <f>+F55/F54</f>
        <v>1</v>
      </c>
      <c r="P54" s="249">
        <f>+H55/H54</f>
        <v>0.90687140247074438</v>
      </c>
      <c r="Q54" s="250">
        <f>+(O54*O54)/P54</f>
        <v>1.1026921758427155</v>
      </c>
      <c r="S54" s="29"/>
      <c r="T54" s="107"/>
      <c r="U54" s="107"/>
      <c r="W54" s="38"/>
      <c r="Y54" s="18"/>
      <c r="Z54" s="19"/>
      <c r="AA54" s="20"/>
    </row>
    <row r="55" spans="2:27" ht="35.450000000000003" customHeight="1">
      <c r="B55" s="253"/>
      <c r="C55" s="251"/>
      <c r="D55" s="25" t="s">
        <v>2</v>
      </c>
      <c r="E55" s="131" t="s">
        <v>26</v>
      </c>
      <c r="F55" s="133">
        <v>27</v>
      </c>
      <c r="G55" s="25" t="s">
        <v>34</v>
      </c>
      <c r="H55" s="130">
        <f t="shared" si="0"/>
        <v>20743333</v>
      </c>
      <c r="I55" s="48"/>
      <c r="J55" s="45">
        <v>20743333</v>
      </c>
      <c r="K55" s="48"/>
      <c r="L55" s="45"/>
      <c r="M55" s="134"/>
      <c r="N55" s="134"/>
      <c r="O55" s="249"/>
      <c r="P55" s="249"/>
      <c r="Q55" s="250"/>
      <c r="S55" s="29"/>
      <c r="T55" s="107"/>
      <c r="U55" s="107"/>
      <c r="W55" s="38"/>
      <c r="Y55" s="18"/>
      <c r="Z55" s="19"/>
      <c r="AA55" s="20"/>
    </row>
    <row r="56" spans="2:27" ht="35.450000000000003" customHeight="1">
      <c r="B56" s="253"/>
      <c r="C56" s="258" t="s">
        <v>130</v>
      </c>
      <c r="D56" s="25" t="s">
        <v>33</v>
      </c>
      <c r="E56" s="131" t="s">
        <v>26</v>
      </c>
      <c r="F56" s="133">
        <v>27</v>
      </c>
      <c r="G56" s="25" t="s">
        <v>33</v>
      </c>
      <c r="H56" s="130">
        <f t="shared" si="0"/>
        <v>30520000</v>
      </c>
      <c r="I56" s="48"/>
      <c r="J56" s="45">
        <v>30520000</v>
      </c>
      <c r="K56" s="48"/>
      <c r="L56" s="45"/>
      <c r="M56" s="134"/>
      <c r="N56" s="134"/>
      <c r="O56" s="249">
        <f>+F57/F56</f>
        <v>1</v>
      </c>
      <c r="P56" s="249">
        <f>+H57/H56</f>
        <v>1</v>
      </c>
      <c r="Q56" s="250">
        <f>+(O56*O56)/P56</f>
        <v>1</v>
      </c>
      <c r="S56" s="29"/>
      <c r="T56" s="107"/>
      <c r="U56" s="107"/>
      <c r="W56" s="38"/>
      <c r="Y56" s="18"/>
      <c r="Z56" s="19"/>
      <c r="AA56" s="20"/>
    </row>
    <row r="57" spans="2:27" ht="35.450000000000003" customHeight="1">
      <c r="B57" s="254"/>
      <c r="C57" s="259"/>
      <c r="D57" s="25" t="s">
        <v>2</v>
      </c>
      <c r="E57" s="131" t="s">
        <v>26</v>
      </c>
      <c r="F57" s="133">
        <v>27</v>
      </c>
      <c r="G57" s="25" t="s">
        <v>34</v>
      </c>
      <c r="H57" s="130">
        <f t="shared" si="0"/>
        <v>30520000</v>
      </c>
      <c r="I57" s="48"/>
      <c r="J57" s="45">
        <v>30520000</v>
      </c>
      <c r="K57" s="48"/>
      <c r="L57" s="45"/>
      <c r="M57" s="134"/>
      <c r="N57" s="134"/>
      <c r="O57" s="249"/>
      <c r="P57" s="249"/>
      <c r="Q57" s="250"/>
      <c r="S57" s="29"/>
      <c r="T57" s="107"/>
      <c r="U57" s="107"/>
      <c r="W57" s="38"/>
      <c r="Y57" s="18"/>
      <c r="Z57" s="19"/>
      <c r="AA57" s="20"/>
    </row>
    <row r="58" spans="2:27" ht="35.450000000000003" customHeight="1">
      <c r="B58" s="255" t="s">
        <v>56</v>
      </c>
      <c r="C58" s="251" t="s">
        <v>117</v>
      </c>
      <c r="D58" s="25" t="s">
        <v>33</v>
      </c>
      <c r="E58" s="131" t="s">
        <v>26</v>
      </c>
      <c r="F58" s="133">
        <v>1</v>
      </c>
      <c r="G58" s="25" t="s">
        <v>33</v>
      </c>
      <c r="H58" s="130">
        <f t="shared" si="0"/>
        <v>6580000</v>
      </c>
      <c r="I58" s="48">
        <v>6580000</v>
      </c>
      <c r="J58" s="45"/>
      <c r="K58" s="48"/>
      <c r="L58" s="45"/>
      <c r="M58" s="134"/>
      <c r="N58" s="134"/>
      <c r="O58" s="249">
        <f>+F59/F58</f>
        <v>1</v>
      </c>
      <c r="P58" s="249">
        <f>+H59/H58</f>
        <v>1</v>
      </c>
      <c r="Q58" s="250">
        <f>+(O58*O58)/P58</f>
        <v>1</v>
      </c>
      <c r="S58" s="29"/>
      <c r="T58" s="107"/>
      <c r="U58" s="107"/>
      <c r="W58" s="38"/>
      <c r="Y58" s="18"/>
      <c r="Z58" s="19"/>
      <c r="AA58" s="20"/>
    </row>
    <row r="59" spans="2:27" ht="35.450000000000003" customHeight="1">
      <c r="B59" s="256"/>
      <c r="C59" s="251"/>
      <c r="D59" s="25" t="s">
        <v>2</v>
      </c>
      <c r="E59" s="131" t="s">
        <v>26</v>
      </c>
      <c r="F59" s="133">
        <v>1</v>
      </c>
      <c r="G59" s="25" t="s">
        <v>34</v>
      </c>
      <c r="H59" s="130">
        <f t="shared" si="0"/>
        <v>6580000</v>
      </c>
      <c r="I59" s="48">
        <v>6580000</v>
      </c>
      <c r="J59" s="45"/>
      <c r="K59" s="48"/>
      <c r="L59" s="45"/>
      <c r="M59" s="134"/>
      <c r="N59" s="134"/>
      <c r="O59" s="249"/>
      <c r="P59" s="249"/>
      <c r="Q59" s="250"/>
      <c r="S59" s="29"/>
      <c r="T59" s="107"/>
      <c r="U59" s="107"/>
      <c r="W59" s="38"/>
      <c r="Y59" s="18"/>
      <c r="Z59" s="19"/>
      <c r="AA59" s="20"/>
    </row>
    <row r="60" spans="2:27" ht="35.450000000000003" customHeight="1">
      <c r="B60" s="256"/>
      <c r="C60" s="251" t="s">
        <v>116</v>
      </c>
      <c r="D60" s="25" t="s">
        <v>33</v>
      </c>
      <c r="E60" s="131" t="s">
        <v>26</v>
      </c>
      <c r="F60" s="133">
        <v>1</v>
      </c>
      <c r="G60" s="25" t="s">
        <v>33</v>
      </c>
      <c r="H60" s="130">
        <f t="shared" si="0"/>
        <v>41580000</v>
      </c>
      <c r="I60" s="48">
        <v>41580000</v>
      </c>
      <c r="J60" s="45"/>
      <c r="K60" s="48"/>
      <c r="L60" s="45"/>
      <c r="M60" s="134"/>
      <c r="N60" s="134"/>
      <c r="O60" s="249">
        <f>+F61/F60</f>
        <v>1</v>
      </c>
      <c r="P60" s="249">
        <f>+H61/H60</f>
        <v>1</v>
      </c>
      <c r="Q60" s="250">
        <f>+(O60*O60)/P60</f>
        <v>1</v>
      </c>
      <c r="S60" s="29"/>
      <c r="T60" s="107"/>
      <c r="U60" s="107"/>
      <c r="W60" s="38"/>
      <c r="Y60" s="18"/>
      <c r="Z60" s="19"/>
      <c r="AA60" s="20"/>
    </row>
    <row r="61" spans="2:27" ht="35.450000000000003" customHeight="1">
      <c r="B61" s="257"/>
      <c r="C61" s="251"/>
      <c r="D61" s="25" t="s">
        <v>2</v>
      </c>
      <c r="E61" s="131" t="s">
        <v>26</v>
      </c>
      <c r="F61" s="133">
        <v>1</v>
      </c>
      <c r="G61" s="25" t="s">
        <v>34</v>
      </c>
      <c r="H61" s="130">
        <f t="shared" si="0"/>
        <v>41580000</v>
      </c>
      <c r="I61" s="48">
        <v>41580000</v>
      </c>
      <c r="J61" s="45"/>
      <c r="K61" s="48"/>
      <c r="L61" s="45"/>
      <c r="M61" s="134"/>
      <c r="N61" s="134"/>
      <c r="O61" s="249"/>
      <c r="P61" s="249"/>
      <c r="Q61" s="250"/>
      <c r="S61" s="29"/>
      <c r="T61" s="107"/>
      <c r="U61" s="107"/>
      <c r="W61" s="38"/>
      <c r="Y61" s="18"/>
      <c r="Z61" s="19"/>
      <c r="AA61" s="20"/>
    </row>
    <row r="62" spans="2:27" ht="35.450000000000003" customHeight="1">
      <c r="B62" s="252" t="s">
        <v>57</v>
      </c>
      <c r="C62" s="251" t="s">
        <v>131</v>
      </c>
      <c r="D62" s="25" t="s">
        <v>33</v>
      </c>
      <c r="E62" s="131" t="s">
        <v>26</v>
      </c>
      <c r="F62" s="133">
        <v>1</v>
      </c>
      <c r="G62" s="25" t="s">
        <v>33</v>
      </c>
      <c r="H62" s="130">
        <f t="shared" si="0"/>
        <v>12600000</v>
      </c>
      <c r="I62" s="48"/>
      <c r="J62" s="45">
        <v>12600000</v>
      </c>
      <c r="K62" s="48"/>
      <c r="L62" s="45"/>
      <c r="M62" s="134"/>
      <c r="N62" s="134"/>
      <c r="O62" s="249">
        <f>+F63/F62</f>
        <v>1</v>
      </c>
      <c r="P62" s="249">
        <f>+H63/H62</f>
        <v>0</v>
      </c>
      <c r="Q62" s="250" t="e">
        <f>+(O62*O62)/P62</f>
        <v>#DIV/0!</v>
      </c>
      <c r="S62" s="29"/>
      <c r="T62" s="107"/>
      <c r="U62" s="107"/>
      <c r="W62" s="38"/>
      <c r="Y62" s="18"/>
      <c r="Z62" s="19"/>
      <c r="AA62" s="20"/>
    </row>
    <row r="63" spans="2:27" ht="35.450000000000003" customHeight="1">
      <c r="B63" s="253"/>
      <c r="C63" s="251"/>
      <c r="D63" s="25" t="s">
        <v>2</v>
      </c>
      <c r="E63" s="131" t="s">
        <v>26</v>
      </c>
      <c r="F63" s="133">
        <v>1</v>
      </c>
      <c r="G63" s="25" t="s">
        <v>34</v>
      </c>
      <c r="H63" s="130">
        <f t="shared" si="0"/>
        <v>0</v>
      </c>
      <c r="I63" s="48"/>
      <c r="J63" s="45"/>
      <c r="K63" s="48"/>
      <c r="L63" s="45"/>
      <c r="M63" s="134"/>
      <c r="N63" s="134"/>
      <c r="O63" s="249"/>
      <c r="P63" s="249"/>
      <c r="Q63" s="250"/>
      <c r="S63" s="29"/>
      <c r="T63" s="107"/>
      <c r="U63" s="107"/>
      <c r="W63" s="38"/>
      <c r="Y63" s="18"/>
      <c r="Z63" s="19"/>
      <c r="AA63" s="20"/>
    </row>
    <row r="64" spans="2:27" ht="35.450000000000003" customHeight="1">
      <c r="B64" s="253"/>
      <c r="C64" s="251" t="s">
        <v>118</v>
      </c>
      <c r="D64" s="25" t="s">
        <v>33</v>
      </c>
      <c r="E64" s="131" t="s">
        <v>26</v>
      </c>
      <c r="F64" s="133">
        <v>1</v>
      </c>
      <c r="G64" s="25" t="s">
        <v>33</v>
      </c>
      <c r="H64" s="130">
        <f t="shared" si="0"/>
        <v>16500000</v>
      </c>
      <c r="I64" s="48"/>
      <c r="J64" s="45">
        <v>16500000</v>
      </c>
      <c r="K64" s="48"/>
      <c r="L64" s="45"/>
      <c r="M64" s="134"/>
      <c r="N64" s="134"/>
      <c r="O64" s="249">
        <f>+F65/F64</f>
        <v>1</v>
      </c>
      <c r="P64" s="249">
        <f>+H65/H64</f>
        <v>0.5</v>
      </c>
      <c r="Q64" s="250">
        <f>+(O64*O64)/P64</f>
        <v>2</v>
      </c>
      <c r="S64" s="29"/>
      <c r="T64" s="107"/>
      <c r="U64" s="107"/>
      <c r="W64" s="38"/>
      <c r="Y64" s="18"/>
      <c r="Z64" s="19"/>
      <c r="AA64" s="20"/>
    </row>
    <row r="65" spans="2:27" ht="35.450000000000003" customHeight="1">
      <c r="B65" s="253"/>
      <c r="C65" s="251"/>
      <c r="D65" s="25" t="s">
        <v>2</v>
      </c>
      <c r="E65" s="131" t="s">
        <v>26</v>
      </c>
      <c r="F65" s="133">
        <v>1</v>
      </c>
      <c r="G65" s="25" t="s">
        <v>34</v>
      </c>
      <c r="H65" s="130">
        <f t="shared" si="0"/>
        <v>8250000</v>
      </c>
      <c r="I65" s="48"/>
      <c r="J65" s="45">
        <v>8250000</v>
      </c>
      <c r="K65" s="48"/>
      <c r="L65" s="45"/>
      <c r="M65" s="134"/>
      <c r="N65" s="134"/>
      <c r="O65" s="249"/>
      <c r="P65" s="249"/>
      <c r="Q65" s="250"/>
      <c r="S65" s="29"/>
      <c r="T65" s="107"/>
      <c r="U65" s="107"/>
      <c r="W65" s="38"/>
      <c r="Y65" s="18"/>
      <c r="Z65" s="19"/>
      <c r="AA65" s="20"/>
    </row>
    <row r="66" spans="2:27" ht="35.450000000000003" customHeight="1">
      <c r="B66" s="253"/>
      <c r="C66" s="251" t="s">
        <v>132</v>
      </c>
      <c r="D66" s="25" t="s">
        <v>33</v>
      </c>
      <c r="E66" s="131" t="s">
        <v>26</v>
      </c>
      <c r="F66" s="133">
        <v>1</v>
      </c>
      <c r="G66" s="25" t="s">
        <v>33</v>
      </c>
      <c r="H66" s="130">
        <f t="shared" si="0"/>
        <v>1821327517.333313</v>
      </c>
      <c r="I66" s="48">
        <v>412039494</v>
      </c>
      <c r="J66" s="45">
        <v>1409288023.333313</v>
      </c>
      <c r="K66" s="48"/>
      <c r="L66" s="45"/>
      <c r="M66" s="134"/>
      <c r="N66" s="134"/>
      <c r="O66" s="249">
        <f>+F67/F66</f>
        <v>1</v>
      </c>
      <c r="P66" s="249">
        <f>+H67/H66</f>
        <v>0.46765042411504892</v>
      </c>
      <c r="Q66" s="250">
        <f>+(O66*O66)/P66</f>
        <v>2.1383493918397156</v>
      </c>
      <c r="S66" s="29"/>
      <c r="T66" s="107"/>
      <c r="U66" s="107"/>
      <c r="W66" s="38"/>
      <c r="Y66" s="18"/>
      <c r="Z66" s="19"/>
      <c r="AA66" s="20"/>
    </row>
    <row r="67" spans="2:27" ht="35.450000000000003" customHeight="1">
      <c r="B67" s="253"/>
      <c r="C67" s="251"/>
      <c r="D67" s="25" t="s">
        <v>2</v>
      </c>
      <c r="E67" s="131" t="s">
        <v>26</v>
      </c>
      <c r="F67" s="133">
        <v>1</v>
      </c>
      <c r="G67" s="25" t="s">
        <v>34</v>
      </c>
      <c r="H67" s="130">
        <f t="shared" si="0"/>
        <v>851744585.93333292</v>
      </c>
      <c r="I67" s="48">
        <v>387733332</v>
      </c>
      <c r="J67" s="45">
        <v>464011253.93333298</v>
      </c>
      <c r="K67" s="48"/>
      <c r="L67" s="45"/>
      <c r="M67" s="134"/>
      <c r="N67" s="134"/>
      <c r="O67" s="249"/>
      <c r="P67" s="249"/>
      <c r="Q67" s="250"/>
      <c r="S67" s="29"/>
      <c r="T67" s="107"/>
      <c r="U67" s="107"/>
      <c r="W67" s="38"/>
      <c r="Y67" s="18"/>
      <c r="Z67" s="19"/>
      <c r="AA67" s="20"/>
    </row>
    <row r="68" spans="2:27" ht="35.450000000000003" customHeight="1">
      <c r="B68" s="253"/>
      <c r="C68" s="251" t="s">
        <v>133</v>
      </c>
      <c r="D68" s="25" t="s">
        <v>33</v>
      </c>
      <c r="E68" s="131" t="s">
        <v>26</v>
      </c>
      <c r="F68" s="133">
        <v>1</v>
      </c>
      <c r="G68" s="25" t="s">
        <v>33</v>
      </c>
      <c r="H68" s="130">
        <f t="shared" si="0"/>
        <v>255079166.33333334</v>
      </c>
      <c r="I68" s="48">
        <v>56453333.333333336</v>
      </c>
      <c r="J68" s="45">
        <v>198625833</v>
      </c>
      <c r="K68" s="48"/>
      <c r="L68" s="45"/>
      <c r="M68" s="134"/>
      <c r="N68" s="134"/>
      <c r="O68" s="249">
        <f>+F69/F68</f>
        <v>1</v>
      </c>
      <c r="P68" s="249">
        <f>+H69/H68</f>
        <v>0.64721442643259697</v>
      </c>
      <c r="Q68" s="250">
        <f>+(O68*O68)/P68</f>
        <v>1.5450829882021229</v>
      </c>
      <c r="S68" s="29"/>
      <c r="T68" s="107"/>
      <c r="U68" s="107"/>
      <c r="W68" s="38"/>
      <c r="Y68" s="18"/>
      <c r="Z68" s="19"/>
      <c r="AA68" s="20"/>
    </row>
    <row r="69" spans="2:27" ht="35.450000000000003" customHeight="1">
      <c r="B69" s="254"/>
      <c r="C69" s="251"/>
      <c r="D69" s="25" t="s">
        <v>2</v>
      </c>
      <c r="E69" s="131" t="s">
        <v>26</v>
      </c>
      <c r="F69" s="133">
        <v>1</v>
      </c>
      <c r="G69" s="25" t="s">
        <v>34</v>
      </c>
      <c r="H69" s="130">
        <f t="shared" si="0"/>
        <v>165090916.33333334</v>
      </c>
      <c r="I69" s="48">
        <v>56453333.333333336</v>
      </c>
      <c r="J69" s="45">
        <v>108637583</v>
      </c>
      <c r="K69" s="48"/>
      <c r="L69" s="45"/>
      <c r="M69" s="134"/>
      <c r="N69" s="134"/>
      <c r="O69" s="249"/>
      <c r="P69" s="249"/>
      <c r="Q69" s="250"/>
      <c r="S69" s="29"/>
      <c r="T69" s="107"/>
      <c r="U69" s="107"/>
      <c r="W69" s="38"/>
      <c r="Y69" s="18"/>
      <c r="Z69" s="19"/>
      <c r="AA69" s="20"/>
    </row>
    <row r="70" spans="2:27" ht="35.450000000000003" customHeight="1">
      <c r="B70" s="137"/>
      <c r="C70" s="138"/>
      <c r="D70" s="103"/>
      <c r="E70" s="101"/>
      <c r="F70" s="35"/>
      <c r="G70" s="103"/>
      <c r="H70" s="67"/>
      <c r="I70" s="67"/>
      <c r="J70" s="47"/>
      <c r="K70" s="67"/>
      <c r="L70" s="47"/>
      <c r="M70" s="37"/>
      <c r="N70" s="37"/>
      <c r="O70" s="102"/>
      <c r="P70" s="102"/>
      <c r="Q70" s="113"/>
      <c r="S70" s="29"/>
      <c r="T70" s="107"/>
      <c r="U70" s="107"/>
      <c r="W70" s="38"/>
      <c r="Y70" s="18"/>
      <c r="Z70" s="19"/>
      <c r="AA70" s="20"/>
    </row>
    <row r="71" spans="2:27">
      <c r="B71" s="155"/>
      <c r="C71" s="248" t="s">
        <v>8</v>
      </c>
      <c r="D71" s="114" t="s">
        <v>33</v>
      </c>
      <c r="E71" s="90" t="s">
        <v>26</v>
      </c>
      <c r="F71" s="91"/>
      <c r="G71" s="114" t="s">
        <v>135</v>
      </c>
      <c r="H71" s="92">
        <f>H18+H20+H22+H54+H52+H24+H26+H28+H30+H32+H34+H36+H38+H40+H42+H44+H46+H48+H50+H56+H58+H60+H62+H64+H66+H68</f>
        <v>8454946358.99998</v>
      </c>
      <c r="I71" s="92">
        <f t="shared" ref="I71:L72" si="1">I18+I20+I22+I54+I52+I24+I26+I28+I30+I32+I34+I36+I38+I40+I42+I44+I46+I48+I50+I56+I58+I60+I62+I64+I66+I68</f>
        <v>2351948998.666667</v>
      </c>
      <c r="J71" s="92">
        <f t="shared" si="1"/>
        <v>6102997360.333313</v>
      </c>
      <c r="K71" s="92">
        <f t="shared" si="1"/>
        <v>0</v>
      </c>
      <c r="L71" s="92">
        <f t="shared" si="1"/>
        <v>0</v>
      </c>
      <c r="M71" s="68">
        <v>45292</v>
      </c>
      <c r="N71" s="68">
        <v>45657</v>
      </c>
      <c r="O71" s="158"/>
      <c r="P71" s="158"/>
      <c r="Q71" s="159"/>
    </row>
    <row r="72" spans="2:27">
      <c r="B72" s="155"/>
      <c r="C72" s="248"/>
      <c r="D72" s="114" t="s">
        <v>2</v>
      </c>
      <c r="E72" s="90" t="s">
        <v>26</v>
      </c>
      <c r="F72" s="91"/>
      <c r="G72" s="114" t="s">
        <v>136</v>
      </c>
      <c r="H72" s="92">
        <f>H19+H21+H23+H55+H53+H25+H27+H29+H31+H33+H35+H37+H39+H41+H43+H45+H47+H49+H51+H57+H59+H61+H63+H65+H67+H69</f>
        <v>5722862157.9999762</v>
      </c>
      <c r="I72" s="92">
        <f>I19+I21+I23+I55+I53+I25+I27+I29+I31+I33+I35+I37+I39+I41+I43+I45+I47+I49+I51+I57+I59+I61+I63+I65+I67+I69</f>
        <v>2038822998.6666667</v>
      </c>
      <c r="J72" s="92">
        <f t="shared" si="1"/>
        <v>3684039159.3333092</v>
      </c>
      <c r="K72" s="92">
        <f t="shared" si="1"/>
        <v>0</v>
      </c>
      <c r="L72" s="92">
        <f t="shared" si="1"/>
        <v>0</v>
      </c>
      <c r="M72" s="68">
        <v>45292</v>
      </c>
      <c r="N72" s="68">
        <v>45657</v>
      </c>
      <c r="O72" s="158"/>
      <c r="P72" s="158"/>
      <c r="Q72" s="159"/>
    </row>
    <row r="73" spans="2:27">
      <c r="D73" s="55"/>
      <c r="H73" s="56"/>
      <c r="I73" s="57"/>
      <c r="J73" s="139"/>
      <c r="K73" s="18"/>
      <c r="L73" s="18"/>
      <c r="M73" s="59"/>
      <c r="N73" s="59"/>
      <c r="O73" s="57"/>
      <c r="P73" s="60"/>
      <c r="Q73" s="61"/>
      <c r="R73" s="60"/>
    </row>
    <row r="74" spans="2:27">
      <c r="D74" s="55"/>
      <c r="H74" s="56"/>
      <c r="I74" s="57"/>
      <c r="J74" s="140"/>
      <c r="K74" s="18"/>
      <c r="L74" s="18"/>
      <c r="M74" s="59"/>
      <c r="N74" s="59"/>
      <c r="O74" s="57"/>
      <c r="P74" s="60"/>
      <c r="Q74" s="61"/>
      <c r="R74" s="60"/>
    </row>
    <row r="75" spans="2:27">
      <c r="D75" s="55"/>
      <c r="H75" s="56"/>
      <c r="I75" s="57"/>
      <c r="J75" s="140"/>
      <c r="K75" s="18"/>
      <c r="L75" s="18"/>
      <c r="M75" s="59"/>
      <c r="N75" s="59"/>
      <c r="O75" s="57"/>
      <c r="P75" s="60"/>
      <c r="Q75" s="61"/>
      <c r="R75" s="60"/>
    </row>
    <row r="76" spans="2:27">
      <c r="D76" s="55"/>
      <c r="H76" s="56"/>
      <c r="I76" s="57"/>
      <c r="J76" s="18"/>
      <c r="K76" s="18"/>
      <c r="L76" s="18"/>
      <c r="M76" s="59"/>
      <c r="N76" s="59"/>
      <c r="O76" s="57"/>
      <c r="P76" s="60"/>
      <c r="Q76" s="61"/>
      <c r="R76" s="60"/>
    </row>
    <row r="77" spans="2:27" ht="15">
      <c r="B77" s="162" t="s">
        <v>35</v>
      </c>
      <c r="C77" s="162"/>
      <c r="D77" s="163" t="s">
        <v>7</v>
      </c>
      <c r="E77" s="163"/>
      <c r="F77" s="163"/>
      <c r="G77" s="163"/>
      <c r="H77" s="163"/>
      <c r="I77" s="163"/>
      <c r="J77" s="62" t="s">
        <v>36</v>
      </c>
      <c r="K77" s="163" t="s">
        <v>37</v>
      </c>
      <c r="L77" s="163"/>
      <c r="M77" s="164" t="s">
        <v>6</v>
      </c>
      <c r="N77" s="165"/>
      <c r="O77" s="165"/>
      <c r="P77" s="165"/>
      <c r="Q77" s="165"/>
    </row>
    <row r="78" spans="2:27" ht="26.25" customHeight="1">
      <c r="B78" s="145" t="s">
        <v>163</v>
      </c>
      <c r="C78" s="147"/>
      <c r="D78" s="242" t="s">
        <v>95</v>
      </c>
      <c r="E78" s="243"/>
      <c r="F78" s="243"/>
      <c r="G78" s="243"/>
      <c r="H78" s="243"/>
      <c r="I78" s="244"/>
      <c r="J78" s="195" t="s">
        <v>98</v>
      </c>
      <c r="K78" s="63" t="s">
        <v>3</v>
      </c>
      <c r="L78" s="94">
        <v>95.13</v>
      </c>
      <c r="M78" s="161" t="s">
        <v>5</v>
      </c>
      <c r="N78" s="161"/>
      <c r="O78" s="161"/>
      <c r="P78" s="161"/>
      <c r="Q78" s="161"/>
    </row>
    <row r="79" spans="2:27" ht="18" customHeight="1">
      <c r="B79" s="148"/>
      <c r="C79" s="150"/>
      <c r="D79" s="245"/>
      <c r="E79" s="246"/>
      <c r="F79" s="246"/>
      <c r="G79" s="246"/>
      <c r="H79" s="246"/>
      <c r="I79" s="247"/>
      <c r="J79" s="195"/>
      <c r="K79" s="63" t="s">
        <v>2</v>
      </c>
      <c r="L79" s="95">
        <v>96</v>
      </c>
      <c r="M79" s="161"/>
      <c r="N79" s="161"/>
      <c r="O79" s="161"/>
      <c r="P79" s="161"/>
      <c r="Q79" s="161"/>
    </row>
    <row r="80" spans="2:27" ht="18.75" customHeight="1">
      <c r="B80" s="151" t="s">
        <v>64</v>
      </c>
      <c r="C80" s="152"/>
      <c r="D80" s="242" t="s">
        <v>81</v>
      </c>
      <c r="E80" s="243"/>
      <c r="F80" s="243"/>
      <c r="G80" s="243"/>
      <c r="H80" s="243"/>
      <c r="I80" s="244"/>
      <c r="J80" s="195" t="s">
        <v>98</v>
      </c>
      <c r="K80" s="63" t="s">
        <v>3</v>
      </c>
      <c r="L80" s="69">
        <v>14.29</v>
      </c>
      <c r="M80" s="160" t="s">
        <v>4</v>
      </c>
      <c r="N80" s="160"/>
      <c r="O80" s="160"/>
      <c r="P80" s="160"/>
      <c r="Q80" s="160"/>
    </row>
    <row r="81" spans="2:17" ht="14.25" customHeight="1">
      <c r="B81" s="153"/>
      <c r="C81" s="154"/>
      <c r="D81" s="245"/>
      <c r="E81" s="246"/>
      <c r="F81" s="246"/>
      <c r="G81" s="246"/>
      <c r="H81" s="246"/>
      <c r="I81" s="247"/>
      <c r="J81" s="195"/>
      <c r="K81" s="63" t="s">
        <v>2</v>
      </c>
      <c r="L81" s="96">
        <v>15</v>
      </c>
      <c r="M81" s="160"/>
      <c r="N81" s="160"/>
      <c r="O81" s="160"/>
      <c r="P81" s="160"/>
      <c r="Q81" s="160"/>
    </row>
    <row r="82" spans="2:17" ht="15">
      <c r="B82" s="151" t="s">
        <v>64</v>
      </c>
      <c r="C82" s="152"/>
      <c r="D82" s="242" t="s">
        <v>82</v>
      </c>
      <c r="E82" s="243"/>
      <c r="F82" s="243"/>
      <c r="G82" s="243"/>
      <c r="H82" s="243"/>
      <c r="I82" s="244"/>
      <c r="J82" s="195" t="s">
        <v>98</v>
      </c>
      <c r="K82" s="63" t="s">
        <v>3</v>
      </c>
      <c r="L82" s="70">
        <v>6.27</v>
      </c>
      <c r="M82" s="161" t="s">
        <v>5</v>
      </c>
      <c r="N82" s="161"/>
      <c r="O82" s="161"/>
      <c r="P82" s="161"/>
      <c r="Q82" s="161"/>
    </row>
    <row r="83" spans="2:17" ht="15">
      <c r="B83" s="153"/>
      <c r="C83" s="154"/>
      <c r="D83" s="245"/>
      <c r="E83" s="246"/>
      <c r="F83" s="246"/>
      <c r="G83" s="246"/>
      <c r="H83" s="246"/>
      <c r="I83" s="247"/>
      <c r="J83" s="195"/>
      <c r="K83" s="63" t="s">
        <v>2</v>
      </c>
      <c r="L83" s="96">
        <v>6.3</v>
      </c>
      <c r="M83" s="161"/>
      <c r="N83" s="161"/>
      <c r="O83" s="161"/>
      <c r="P83" s="161"/>
      <c r="Q83" s="161"/>
    </row>
    <row r="84" spans="2:17" ht="15">
      <c r="B84" s="151" t="s">
        <v>64</v>
      </c>
      <c r="C84" s="152"/>
      <c r="D84" s="242" t="s">
        <v>83</v>
      </c>
      <c r="E84" s="243"/>
      <c r="F84" s="243"/>
      <c r="G84" s="243"/>
      <c r="H84" s="243"/>
      <c r="I84" s="244"/>
      <c r="J84" s="195" t="s">
        <v>98</v>
      </c>
      <c r="K84" s="63" t="s">
        <v>3</v>
      </c>
      <c r="L84" s="69">
        <v>12.9</v>
      </c>
      <c r="M84" s="160" t="s">
        <v>4</v>
      </c>
      <c r="N84" s="160"/>
      <c r="O84" s="160"/>
      <c r="P84" s="160"/>
      <c r="Q84" s="160"/>
    </row>
    <row r="85" spans="2:17" ht="15">
      <c r="B85" s="153"/>
      <c r="C85" s="154"/>
      <c r="D85" s="245"/>
      <c r="E85" s="246"/>
      <c r="F85" s="246"/>
      <c r="G85" s="246"/>
      <c r="H85" s="246"/>
      <c r="I85" s="247"/>
      <c r="J85" s="195"/>
      <c r="K85" s="63" t="s">
        <v>2</v>
      </c>
      <c r="L85" s="96">
        <v>13</v>
      </c>
      <c r="M85" s="160"/>
      <c r="N85" s="160"/>
      <c r="O85" s="160"/>
      <c r="P85" s="160"/>
      <c r="Q85" s="160"/>
    </row>
    <row r="86" spans="2:17" ht="15">
      <c r="B86" s="151" t="s">
        <v>65</v>
      </c>
      <c r="C86" s="152"/>
      <c r="D86" s="242" t="s">
        <v>84</v>
      </c>
      <c r="E86" s="243"/>
      <c r="F86" s="243"/>
      <c r="G86" s="243"/>
      <c r="H86" s="243"/>
      <c r="I86" s="244"/>
      <c r="J86" s="195" t="s">
        <v>98</v>
      </c>
      <c r="K86" s="63" t="s">
        <v>3</v>
      </c>
      <c r="L86" s="70">
        <v>7.59</v>
      </c>
      <c r="M86" s="104"/>
      <c r="N86" s="104"/>
      <c r="O86" s="104"/>
      <c r="P86" s="104"/>
      <c r="Q86" s="104"/>
    </row>
    <row r="87" spans="2:17" ht="15">
      <c r="B87" s="153"/>
      <c r="C87" s="154"/>
      <c r="D87" s="245"/>
      <c r="E87" s="246"/>
      <c r="F87" s="246"/>
      <c r="G87" s="246"/>
      <c r="H87" s="246"/>
      <c r="I87" s="247"/>
      <c r="J87" s="195"/>
      <c r="K87" s="63" t="s">
        <v>2</v>
      </c>
      <c r="L87" s="96">
        <v>8</v>
      </c>
      <c r="M87" s="104"/>
      <c r="N87" s="104"/>
      <c r="O87" s="104"/>
      <c r="P87" s="104"/>
      <c r="Q87" s="104"/>
    </row>
    <row r="88" spans="2:17" ht="15">
      <c r="B88" s="151" t="s">
        <v>66</v>
      </c>
      <c r="C88" s="152"/>
      <c r="D88" s="242" t="s">
        <v>84</v>
      </c>
      <c r="E88" s="243"/>
      <c r="F88" s="243"/>
      <c r="G88" s="243"/>
      <c r="H88" s="243"/>
      <c r="I88" s="244"/>
      <c r="J88" s="195" t="s">
        <v>98</v>
      </c>
      <c r="K88" s="63" t="s">
        <v>3</v>
      </c>
      <c r="L88" s="69">
        <v>7.59</v>
      </c>
      <c r="M88" s="104"/>
      <c r="N88" s="104"/>
      <c r="O88" s="104"/>
      <c r="P88" s="104"/>
      <c r="Q88" s="104"/>
    </row>
    <row r="89" spans="2:17" ht="15">
      <c r="B89" s="153"/>
      <c r="C89" s="154"/>
      <c r="D89" s="245"/>
      <c r="E89" s="246"/>
      <c r="F89" s="246"/>
      <c r="G89" s="246"/>
      <c r="H89" s="246"/>
      <c r="I89" s="247"/>
      <c r="J89" s="195"/>
      <c r="K89" s="63" t="s">
        <v>2</v>
      </c>
      <c r="L89" s="96">
        <v>8.1999999999999993</v>
      </c>
      <c r="M89" s="104"/>
      <c r="N89" s="104"/>
      <c r="O89" s="104"/>
      <c r="P89" s="104"/>
      <c r="Q89" s="104"/>
    </row>
    <row r="90" spans="2:17" ht="15">
      <c r="B90" s="151" t="s">
        <v>64</v>
      </c>
      <c r="C90" s="152"/>
      <c r="D90" s="242" t="s">
        <v>85</v>
      </c>
      <c r="E90" s="243"/>
      <c r="F90" s="243"/>
      <c r="G90" s="243"/>
      <c r="H90" s="243"/>
      <c r="I90" s="244"/>
      <c r="J90" s="195" t="s">
        <v>98</v>
      </c>
      <c r="K90" s="63" t="s">
        <v>3</v>
      </c>
      <c r="L90" s="70">
        <v>6.83</v>
      </c>
      <c r="M90" s="104"/>
      <c r="N90" s="104"/>
      <c r="O90" s="104"/>
      <c r="P90" s="104"/>
      <c r="Q90" s="104"/>
    </row>
    <row r="91" spans="2:17" ht="15">
      <c r="B91" s="153"/>
      <c r="C91" s="154"/>
      <c r="D91" s="245"/>
      <c r="E91" s="246"/>
      <c r="F91" s="246"/>
      <c r="G91" s="246"/>
      <c r="H91" s="246"/>
      <c r="I91" s="247"/>
      <c r="J91" s="195"/>
      <c r="K91" s="63" t="s">
        <v>2</v>
      </c>
      <c r="L91" s="96">
        <v>7</v>
      </c>
      <c r="M91" s="104"/>
      <c r="N91" s="104"/>
      <c r="O91" s="104"/>
      <c r="P91" s="104"/>
      <c r="Q91" s="104"/>
    </row>
    <row r="92" spans="2:17" ht="15">
      <c r="B92" s="151" t="s">
        <v>67</v>
      </c>
      <c r="C92" s="152"/>
      <c r="D92" s="242" t="s">
        <v>86</v>
      </c>
      <c r="E92" s="243"/>
      <c r="F92" s="243"/>
      <c r="G92" s="243"/>
      <c r="H92" s="243"/>
      <c r="I92" s="244"/>
      <c r="J92" s="195" t="s">
        <v>98</v>
      </c>
      <c r="K92" s="63" t="s">
        <v>3</v>
      </c>
      <c r="L92" s="69" t="s">
        <v>96</v>
      </c>
      <c r="M92" s="104"/>
      <c r="N92" s="104"/>
      <c r="O92" s="104"/>
      <c r="P92" s="104"/>
      <c r="Q92" s="104"/>
    </row>
    <row r="93" spans="2:17" ht="15">
      <c r="B93" s="153"/>
      <c r="C93" s="154"/>
      <c r="D93" s="245"/>
      <c r="E93" s="246"/>
      <c r="F93" s="246"/>
      <c r="G93" s="246"/>
      <c r="H93" s="246"/>
      <c r="I93" s="247"/>
      <c r="J93" s="195"/>
      <c r="K93" s="63" t="s">
        <v>2</v>
      </c>
      <c r="L93" s="96">
        <v>3.2</v>
      </c>
      <c r="M93" s="104"/>
      <c r="N93" s="104"/>
      <c r="O93" s="104"/>
      <c r="P93" s="104"/>
      <c r="Q93" s="104"/>
    </row>
    <row r="94" spans="2:17" ht="15">
      <c r="B94" s="151" t="s">
        <v>68</v>
      </c>
      <c r="C94" s="152"/>
      <c r="D94" s="242" t="s">
        <v>87</v>
      </c>
      <c r="E94" s="243"/>
      <c r="F94" s="243"/>
      <c r="G94" s="243"/>
      <c r="H94" s="243"/>
      <c r="I94" s="244"/>
      <c r="J94" s="195" t="s">
        <v>98</v>
      </c>
      <c r="K94" s="63" t="s">
        <v>3</v>
      </c>
      <c r="L94" s="70">
        <v>58</v>
      </c>
      <c r="M94" s="104"/>
      <c r="N94" s="104"/>
      <c r="O94" s="104"/>
      <c r="P94" s="104"/>
      <c r="Q94" s="104"/>
    </row>
    <row r="95" spans="2:17" ht="15">
      <c r="B95" s="153"/>
      <c r="C95" s="154"/>
      <c r="D95" s="245"/>
      <c r="E95" s="246"/>
      <c r="F95" s="246"/>
      <c r="G95" s="246"/>
      <c r="H95" s="246"/>
      <c r="I95" s="247"/>
      <c r="J95" s="195"/>
      <c r="K95" s="63" t="s">
        <v>2</v>
      </c>
      <c r="L95" s="96">
        <v>59</v>
      </c>
      <c r="M95" s="104"/>
      <c r="N95" s="104"/>
      <c r="O95" s="104"/>
      <c r="P95" s="104"/>
      <c r="Q95" s="104"/>
    </row>
    <row r="96" spans="2:17" ht="15">
      <c r="B96" s="151" t="s">
        <v>69</v>
      </c>
      <c r="C96" s="152"/>
      <c r="D96" s="242" t="s">
        <v>88</v>
      </c>
      <c r="E96" s="243"/>
      <c r="F96" s="243"/>
      <c r="G96" s="243"/>
      <c r="H96" s="243"/>
      <c r="I96" s="244"/>
      <c r="J96" s="195" t="s">
        <v>98</v>
      </c>
      <c r="K96" s="63" t="s">
        <v>3</v>
      </c>
      <c r="L96" s="69">
        <v>13.2</v>
      </c>
      <c r="M96" s="104"/>
      <c r="N96" s="104"/>
      <c r="O96" s="104"/>
      <c r="P96" s="104"/>
      <c r="Q96" s="104"/>
    </row>
    <row r="97" spans="2:17" ht="15">
      <c r="B97" s="153"/>
      <c r="C97" s="154"/>
      <c r="D97" s="245"/>
      <c r="E97" s="246"/>
      <c r="F97" s="246"/>
      <c r="G97" s="246"/>
      <c r="H97" s="246"/>
      <c r="I97" s="247"/>
      <c r="J97" s="195"/>
      <c r="K97" s="63" t="s">
        <v>2</v>
      </c>
      <c r="L97" s="96">
        <v>14</v>
      </c>
      <c r="M97" s="104"/>
      <c r="N97" s="104"/>
      <c r="O97" s="104"/>
      <c r="P97" s="104"/>
      <c r="Q97" s="104"/>
    </row>
    <row r="98" spans="2:17" ht="15">
      <c r="B98" s="151" t="s">
        <v>70</v>
      </c>
      <c r="C98" s="152"/>
      <c r="D98" s="242" t="s">
        <v>89</v>
      </c>
      <c r="E98" s="243"/>
      <c r="F98" s="243"/>
      <c r="G98" s="243"/>
      <c r="H98" s="243"/>
      <c r="I98" s="244"/>
      <c r="J98" s="195" t="s">
        <v>98</v>
      </c>
      <c r="K98" s="63" t="s">
        <v>3</v>
      </c>
      <c r="L98" s="70">
        <v>0.16</v>
      </c>
      <c r="M98" s="104"/>
      <c r="N98" s="104"/>
      <c r="O98" s="104"/>
      <c r="P98" s="104"/>
      <c r="Q98" s="104"/>
    </row>
    <row r="99" spans="2:17" ht="15">
      <c r="B99" s="153"/>
      <c r="C99" s="154"/>
      <c r="D99" s="245"/>
      <c r="E99" s="246"/>
      <c r="F99" s="246"/>
      <c r="G99" s="246"/>
      <c r="H99" s="246"/>
      <c r="I99" s="247"/>
      <c r="J99" s="195"/>
      <c r="K99" s="63" t="s">
        <v>2</v>
      </c>
      <c r="L99" s="96">
        <v>0.23</v>
      </c>
      <c r="M99" s="104"/>
      <c r="N99" s="104"/>
      <c r="O99" s="104"/>
      <c r="P99" s="104"/>
      <c r="Q99" s="104"/>
    </row>
    <row r="100" spans="2:17" ht="15">
      <c r="B100" s="151" t="s">
        <v>71</v>
      </c>
      <c r="C100" s="152"/>
      <c r="D100" s="242" t="s">
        <v>90</v>
      </c>
      <c r="E100" s="243"/>
      <c r="F100" s="243"/>
      <c r="G100" s="243"/>
      <c r="H100" s="243"/>
      <c r="I100" s="244"/>
      <c r="J100" s="195" t="s">
        <v>98</v>
      </c>
      <c r="K100" s="63" t="s">
        <v>3</v>
      </c>
      <c r="L100" s="69">
        <v>2</v>
      </c>
      <c r="M100" s="104"/>
      <c r="N100" s="104"/>
      <c r="O100" s="104"/>
      <c r="P100" s="104"/>
      <c r="Q100" s="104"/>
    </row>
    <row r="101" spans="2:17" ht="15">
      <c r="B101" s="153"/>
      <c r="C101" s="154"/>
      <c r="D101" s="245"/>
      <c r="E101" s="246"/>
      <c r="F101" s="246"/>
      <c r="G101" s="246"/>
      <c r="H101" s="246"/>
      <c r="I101" s="247"/>
      <c r="J101" s="195"/>
      <c r="K101" s="63" t="s">
        <v>2</v>
      </c>
      <c r="L101" s="96">
        <v>2.4</v>
      </c>
      <c r="M101" s="104"/>
      <c r="N101" s="104"/>
      <c r="O101" s="104"/>
      <c r="P101" s="104"/>
      <c r="Q101" s="104"/>
    </row>
    <row r="102" spans="2:17" ht="15">
      <c r="B102" s="151" t="s">
        <v>72</v>
      </c>
      <c r="C102" s="152"/>
      <c r="D102" s="242" t="s">
        <v>91</v>
      </c>
      <c r="E102" s="243"/>
      <c r="F102" s="243"/>
      <c r="G102" s="243"/>
      <c r="H102" s="243"/>
      <c r="I102" s="244"/>
      <c r="J102" s="195" t="s">
        <v>98</v>
      </c>
      <c r="K102" s="63" t="s">
        <v>3</v>
      </c>
      <c r="L102" s="70">
        <v>197.1</v>
      </c>
      <c r="M102" s="104"/>
      <c r="N102" s="104"/>
      <c r="O102" s="104"/>
      <c r="P102" s="104"/>
      <c r="Q102" s="104"/>
    </row>
    <row r="103" spans="2:17" ht="15">
      <c r="B103" s="153"/>
      <c r="C103" s="154"/>
      <c r="D103" s="245"/>
      <c r="E103" s="246"/>
      <c r="F103" s="246"/>
      <c r="G103" s="246"/>
      <c r="H103" s="246"/>
      <c r="I103" s="247"/>
      <c r="J103" s="195"/>
      <c r="K103" s="63" t="s">
        <v>2</v>
      </c>
      <c r="L103" s="96">
        <v>199</v>
      </c>
      <c r="M103" s="104"/>
      <c r="N103" s="104"/>
      <c r="O103" s="104"/>
      <c r="P103" s="104"/>
      <c r="Q103" s="104"/>
    </row>
    <row r="104" spans="2:17" ht="15">
      <c r="B104" s="151" t="s">
        <v>73</v>
      </c>
      <c r="C104" s="152"/>
      <c r="D104" s="242" t="s">
        <v>91</v>
      </c>
      <c r="E104" s="243"/>
      <c r="F104" s="243"/>
      <c r="G104" s="243"/>
      <c r="H104" s="243"/>
      <c r="I104" s="244"/>
      <c r="J104" s="195" t="s">
        <v>98</v>
      </c>
      <c r="K104" s="63" t="s">
        <v>3</v>
      </c>
      <c r="L104" s="70">
        <v>197.1</v>
      </c>
      <c r="M104" s="104"/>
      <c r="N104" s="104"/>
      <c r="O104" s="104"/>
      <c r="P104" s="104"/>
      <c r="Q104" s="104"/>
    </row>
    <row r="105" spans="2:17" ht="15">
      <c r="B105" s="153"/>
      <c r="C105" s="154"/>
      <c r="D105" s="245"/>
      <c r="E105" s="246"/>
      <c r="F105" s="246"/>
      <c r="G105" s="246"/>
      <c r="H105" s="246"/>
      <c r="I105" s="247"/>
      <c r="J105" s="195"/>
      <c r="K105" s="63" t="s">
        <v>2</v>
      </c>
      <c r="L105" s="96">
        <v>199</v>
      </c>
      <c r="M105" s="104"/>
      <c r="N105" s="104"/>
      <c r="O105" s="104"/>
      <c r="P105" s="104"/>
      <c r="Q105" s="104"/>
    </row>
    <row r="106" spans="2:17" ht="15">
      <c r="B106" s="151" t="s">
        <v>74</v>
      </c>
      <c r="C106" s="152"/>
      <c r="D106" s="242" t="s">
        <v>92</v>
      </c>
      <c r="E106" s="243"/>
      <c r="F106" s="243"/>
      <c r="G106" s="243"/>
      <c r="H106" s="243"/>
      <c r="I106" s="244"/>
      <c r="J106" s="195" t="s">
        <v>98</v>
      </c>
      <c r="K106" s="63" t="s">
        <v>3</v>
      </c>
      <c r="L106" s="70">
        <v>0</v>
      </c>
      <c r="M106" s="104"/>
      <c r="N106" s="104"/>
      <c r="O106" s="104"/>
      <c r="P106" s="104"/>
      <c r="Q106" s="104"/>
    </row>
    <row r="107" spans="2:17" ht="15">
      <c r="B107" s="153"/>
      <c r="C107" s="154"/>
      <c r="D107" s="245"/>
      <c r="E107" s="246"/>
      <c r="F107" s="246"/>
      <c r="G107" s="246"/>
      <c r="H107" s="246"/>
      <c r="I107" s="247"/>
      <c r="J107" s="195"/>
      <c r="K107" s="63" t="s">
        <v>2</v>
      </c>
      <c r="L107" s="96">
        <v>0</v>
      </c>
      <c r="M107" s="104"/>
      <c r="N107" s="104"/>
      <c r="O107" s="104"/>
      <c r="P107" s="104"/>
      <c r="Q107" s="104"/>
    </row>
    <row r="108" spans="2:17" ht="15">
      <c r="B108" s="151" t="s">
        <v>75</v>
      </c>
      <c r="C108" s="152"/>
      <c r="D108" s="242" t="s">
        <v>93</v>
      </c>
      <c r="E108" s="243"/>
      <c r="F108" s="243"/>
      <c r="G108" s="243"/>
      <c r="H108" s="243"/>
      <c r="I108" s="244"/>
      <c r="J108" s="195" t="s">
        <v>98</v>
      </c>
      <c r="K108" s="63" t="s">
        <v>3</v>
      </c>
      <c r="L108" s="69">
        <v>2400</v>
      </c>
      <c r="M108" s="104"/>
      <c r="N108" s="104"/>
      <c r="O108" s="104"/>
      <c r="P108" s="104"/>
      <c r="Q108" s="104"/>
    </row>
    <row r="109" spans="2:17" ht="15">
      <c r="B109" s="153"/>
      <c r="C109" s="154"/>
      <c r="D109" s="245"/>
      <c r="E109" s="246"/>
      <c r="F109" s="246"/>
      <c r="G109" s="246"/>
      <c r="H109" s="246"/>
      <c r="I109" s="247"/>
      <c r="J109" s="195"/>
      <c r="K109" s="63" t="s">
        <v>2</v>
      </c>
      <c r="L109" s="96">
        <v>1.05</v>
      </c>
      <c r="M109" s="104"/>
      <c r="N109" s="104"/>
      <c r="O109" s="104"/>
      <c r="P109" s="104"/>
      <c r="Q109" s="104"/>
    </row>
    <row r="110" spans="2:17" ht="15">
      <c r="B110" s="151" t="s">
        <v>76</v>
      </c>
      <c r="C110" s="152"/>
      <c r="D110" s="242" t="s">
        <v>94</v>
      </c>
      <c r="E110" s="243"/>
      <c r="F110" s="243"/>
      <c r="G110" s="243"/>
      <c r="H110" s="243"/>
      <c r="I110" s="244"/>
      <c r="J110" s="195" t="s">
        <v>98</v>
      </c>
      <c r="K110" s="63" t="s">
        <v>3</v>
      </c>
      <c r="L110" s="70">
        <v>95.13</v>
      </c>
      <c r="M110" s="104"/>
      <c r="N110" s="104"/>
      <c r="O110" s="104"/>
      <c r="P110" s="104"/>
      <c r="Q110" s="104"/>
    </row>
    <row r="111" spans="2:17" ht="15">
      <c r="B111" s="153"/>
      <c r="C111" s="154"/>
      <c r="D111" s="245"/>
      <c r="E111" s="246"/>
      <c r="F111" s="246"/>
      <c r="G111" s="246"/>
      <c r="H111" s="246"/>
      <c r="I111" s="247"/>
      <c r="J111" s="195"/>
      <c r="K111" s="63" t="s">
        <v>2</v>
      </c>
      <c r="L111" s="96">
        <v>96</v>
      </c>
      <c r="M111" s="104"/>
      <c r="N111" s="104"/>
      <c r="O111" s="104"/>
      <c r="P111" s="104"/>
      <c r="Q111" s="104"/>
    </row>
    <row r="112" spans="2:17" ht="15">
      <c r="B112" s="151" t="s">
        <v>77</v>
      </c>
      <c r="C112" s="152"/>
      <c r="D112" s="242" t="s">
        <v>94</v>
      </c>
      <c r="E112" s="243"/>
      <c r="F112" s="243"/>
      <c r="G112" s="243"/>
      <c r="H112" s="243"/>
      <c r="I112" s="244"/>
      <c r="J112" s="195" t="s">
        <v>98</v>
      </c>
      <c r="K112" s="63" t="s">
        <v>3</v>
      </c>
      <c r="L112" s="70">
        <v>95.13</v>
      </c>
      <c r="M112" s="104"/>
      <c r="N112" s="104"/>
      <c r="O112" s="104"/>
      <c r="P112" s="104"/>
      <c r="Q112" s="104"/>
    </row>
    <row r="113" spans="2:52" ht="15">
      <c r="B113" s="153"/>
      <c r="C113" s="154"/>
      <c r="D113" s="245"/>
      <c r="E113" s="246"/>
      <c r="F113" s="246"/>
      <c r="G113" s="246"/>
      <c r="H113" s="246"/>
      <c r="I113" s="247"/>
      <c r="J113" s="195"/>
      <c r="K113" s="63" t="s">
        <v>2</v>
      </c>
      <c r="L113" s="96">
        <v>96</v>
      </c>
      <c r="M113" s="104"/>
      <c r="N113" s="104"/>
      <c r="O113" s="104"/>
      <c r="P113" s="104"/>
      <c r="Q113" s="104"/>
    </row>
    <row r="114" spans="2:52" ht="15">
      <c r="B114" s="151" t="s">
        <v>78</v>
      </c>
      <c r="C114" s="152"/>
      <c r="D114" s="242" t="s">
        <v>94</v>
      </c>
      <c r="E114" s="243"/>
      <c r="F114" s="243"/>
      <c r="G114" s="243"/>
      <c r="H114" s="243"/>
      <c r="I114" s="244"/>
      <c r="J114" s="195" t="s">
        <v>98</v>
      </c>
      <c r="K114" s="63" t="s">
        <v>3</v>
      </c>
      <c r="L114" s="70">
        <v>95.13</v>
      </c>
      <c r="M114" s="104"/>
      <c r="N114" s="104"/>
      <c r="O114" s="104"/>
      <c r="P114" s="104"/>
      <c r="Q114" s="104"/>
    </row>
    <row r="115" spans="2:52" ht="15">
      <c r="B115" s="153"/>
      <c r="C115" s="154"/>
      <c r="D115" s="245"/>
      <c r="E115" s="246"/>
      <c r="F115" s="246"/>
      <c r="G115" s="246"/>
      <c r="H115" s="246"/>
      <c r="I115" s="247"/>
      <c r="J115" s="195"/>
      <c r="K115" s="63" t="s">
        <v>2</v>
      </c>
      <c r="L115" s="96">
        <v>96</v>
      </c>
      <c r="M115" s="104"/>
      <c r="N115" s="104"/>
      <c r="O115" s="104"/>
      <c r="P115" s="104"/>
      <c r="Q115" s="104"/>
    </row>
    <row r="116" spans="2:52" ht="15">
      <c r="B116" s="151" t="s">
        <v>79</v>
      </c>
      <c r="C116" s="152"/>
      <c r="D116" s="242" t="s">
        <v>94</v>
      </c>
      <c r="E116" s="243"/>
      <c r="F116" s="243"/>
      <c r="G116" s="243"/>
      <c r="H116" s="243"/>
      <c r="I116" s="244"/>
      <c r="J116" s="195" t="s">
        <v>98</v>
      </c>
      <c r="K116" s="63" t="s">
        <v>3</v>
      </c>
      <c r="L116" s="70">
        <v>95.13</v>
      </c>
      <c r="M116" s="104"/>
      <c r="N116" s="104"/>
      <c r="O116" s="104"/>
      <c r="P116" s="104"/>
      <c r="Q116" s="104"/>
    </row>
    <row r="117" spans="2:52" ht="15">
      <c r="B117" s="153"/>
      <c r="C117" s="154"/>
      <c r="D117" s="245"/>
      <c r="E117" s="246"/>
      <c r="F117" s="246"/>
      <c r="G117" s="246"/>
      <c r="H117" s="246"/>
      <c r="I117" s="247"/>
      <c r="J117" s="195"/>
      <c r="K117" s="63" t="s">
        <v>2</v>
      </c>
      <c r="L117" s="96">
        <v>96</v>
      </c>
      <c r="M117" s="104"/>
      <c r="N117" s="104"/>
      <c r="O117" s="104"/>
      <c r="P117" s="104"/>
      <c r="Q117" s="104"/>
    </row>
    <row r="118" spans="2:52" ht="15">
      <c r="B118" s="151" t="s">
        <v>80</v>
      </c>
      <c r="C118" s="152"/>
      <c r="D118" s="151"/>
      <c r="E118" s="240"/>
      <c r="F118" s="240"/>
      <c r="G118" s="240"/>
      <c r="H118" s="240"/>
      <c r="I118" s="152"/>
      <c r="J118" s="97"/>
      <c r="K118" s="118"/>
      <c r="L118" s="98"/>
      <c r="M118" s="104"/>
      <c r="N118" s="104"/>
      <c r="O118" s="104"/>
      <c r="P118" s="104"/>
      <c r="Q118" s="104"/>
    </row>
    <row r="119" spans="2:52" ht="15">
      <c r="B119" s="153"/>
      <c r="C119" s="154"/>
      <c r="D119" s="153"/>
      <c r="E119" s="241"/>
      <c r="F119" s="241"/>
      <c r="G119" s="241"/>
      <c r="H119" s="241"/>
      <c r="I119" s="154"/>
      <c r="J119" s="97"/>
      <c r="K119" s="118"/>
      <c r="L119" s="98"/>
      <c r="M119" s="104"/>
      <c r="N119" s="104"/>
      <c r="O119" s="104"/>
      <c r="P119" s="104"/>
      <c r="Q119" s="104"/>
    </row>
    <row r="120" spans="2:52" ht="15" customHeight="1">
      <c r="B120" s="145" t="s">
        <v>1</v>
      </c>
      <c r="C120" s="146"/>
      <c r="D120" s="146"/>
      <c r="E120" s="146"/>
      <c r="F120" s="146"/>
      <c r="G120" s="146"/>
      <c r="H120" s="146"/>
      <c r="I120" s="146"/>
      <c r="J120" s="146"/>
      <c r="K120" s="146"/>
      <c r="L120" s="147"/>
      <c r="M120" s="160"/>
      <c r="N120" s="160"/>
      <c r="O120" s="160"/>
      <c r="P120" s="160"/>
      <c r="Q120" s="160"/>
    </row>
    <row r="121" spans="2:52" ht="29.25" customHeight="1">
      <c r="B121" s="148"/>
      <c r="C121" s="149"/>
      <c r="D121" s="149"/>
      <c r="E121" s="149"/>
      <c r="F121" s="149"/>
      <c r="G121" s="149"/>
      <c r="H121" s="149"/>
      <c r="I121" s="149"/>
      <c r="J121" s="149"/>
      <c r="K121" s="149"/>
      <c r="L121" s="150"/>
      <c r="M121" s="160"/>
      <c r="N121" s="160"/>
      <c r="O121" s="160"/>
      <c r="P121" s="160"/>
      <c r="Q121" s="160"/>
    </row>
    <row r="122" spans="2:52">
      <c r="M122" s="66"/>
      <c r="N122" s="66"/>
    </row>
    <row r="123" spans="2:52">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row>
    <row r="124" spans="2:52">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row>
    <row r="125" spans="2:52">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row>
    <row r="126" spans="2:52">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row>
    <row r="127" spans="2:52">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row>
    <row r="128" spans="2:52">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row>
    <row r="129" spans="18:52">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row>
    <row r="130" spans="18:52">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row>
    <row r="131" spans="18:52">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row>
    <row r="132" spans="18:52">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row>
    <row r="133" spans="18:52">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row>
    <row r="134" spans="18:52">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row>
    <row r="135" spans="18:52">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row>
    <row r="136" spans="18:52">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row>
    <row r="137" spans="18:52">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row>
    <row r="138" spans="18:52">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row>
    <row r="139" spans="18:52">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row>
    <row r="140" spans="18:52">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row>
    <row r="141" spans="18:52">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row>
    <row r="142" spans="18:52">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row>
    <row r="143" spans="18:52">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row>
    <row r="144" spans="18:52">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row>
    <row r="145" spans="18:52">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row>
    <row r="146" spans="18:52">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row>
    <row r="147" spans="18:52">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row>
    <row r="148" spans="18:52">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18:52">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18:52">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18:52">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18:52">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18:52">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18:52">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18:52">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row>
  </sheetData>
  <mergeCells count="244">
    <mergeCell ref="B2:C5"/>
    <mergeCell ref="D2:K3"/>
    <mergeCell ref="L2:O2"/>
    <mergeCell ref="P2:Q5"/>
    <mergeCell ref="L3:O3"/>
    <mergeCell ref="D4:K5"/>
    <mergeCell ref="L4:O4"/>
    <mergeCell ref="L5:O5"/>
    <mergeCell ref="S9:W9"/>
    <mergeCell ref="B10:C10"/>
    <mergeCell ref="D10:I10"/>
    <mergeCell ref="N10:P10"/>
    <mergeCell ref="B11:C11"/>
    <mergeCell ref="D11:I11"/>
    <mergeCell ref="N11:P11"/>
    <mergeCell ref="T11:V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T12:V12"/>
    <mergeCell ref="B13:C13"/>
    <mergeCell ref="D13:I13"/>
    <mergeCell ref="N13:P13"/>
    <mergeCell ref="T13:V13"/>
    <mergeCell ref="D14:I14"/>
    <mergeCell ref="N14:P14"/>
    <mergeCell ref="T14:U14"/>
    <mergeCell ref="H15:H17"/>
    <mergeCell ref="I15:L16"/>
    <mergeCell ref="M15:N16"/>
    <mergeCell ref="O15:Q15"/>
    <mergeCell ref="T15:U15"/>
    <mergeCell ref="O16:O17"/>
    <mergeCell ref="P16:P17"/>
    <mergeCell ref="Q16:Q17"/>
    <mergeCell ref="T16:U16"/>
    <mergeCell ref="T17:U17"/>
    <mergeCell ref="B18:B19"/>
    <mergeCell ref="C18:C19"/>
    <mergeCell ref="O18:O19"/>
    <mergeCell ref="P18:P19"/>
    <mergeCell ref="Q18:Q19"/>
    <mergeCell ref="B20:B21"/>
    <mergeCell ref="C20:C21"/>
    <mergeCell ref="O20:O21"/>
    <mergeCell ref="P20:P21"/>
    <mergeCell ref="Q20:Q21"/>
    <mergeCell ref="B22:B25"/>
    <mergeCell ref="C22:C23"/>
    <mergeCell ref="O22:O23"/>
    <mergeCell ref="P22:P23"/>
    <mergeCell ref="Q22:Q23"/>
    <mergeCell ref="C24:C25"/>
    <mergeCell ref="O24:O25"/>
    <mergeCell ref="P24:P25"/>
    <mergeCell ref="Q24:Q25"/>
    <mergeCell ref="B26:B29"/>
    <mergeCell ref="C26:C27"/>
    <mergeCell ref="O26:O27"/>
    <mergeCell ref="P26:P27"/>
    <mergeCell ref="Q26:Q27"/>
    <mergeCell ref="C28:C29"/>
    <mergeCell ref="O28:O29"/>
    <mergeCell ref="P28:P29"/>
    <mergeCell ref="Q28:Q29"/>
    <mergeCell ref="B30:B31"/>
    <mergeCell ref="C30:C31"/>
    <mergeCell ref="O30:O31"/>
    <mergeCell ref="P30:P31"/>
    <mergeCell ref="Q30:Q31"/>
    <mergeCell ref="B32:B35"/>
    <mergeCell ref="C32:C33"/>
    <mergeCell ref="O32:O33"/>
    <mergeCell ref="P32:P33"/>
    <mergeCell ref="Q32:Q33"/>
    <mergeCell ref="C34:C35"/>
    <mergeCell ref="O34:O35"/>
    <mergeCell ref="P34:P35"/>
    <mergeCell ref="Q34:Q35"/>
    <mergeCell ref="B36:B39"/>
    <mergeCell ref="C36:C37"/>
    <mergeCell ref="O36:O37"/>
    <mergeCell ref="P36:P37"/>
    <mergeCell ref="Q36:Q37"/>
    <mergeCell ref="C38:C39"/>
    <mergeCell ref="P42:P43"/>
    <mergeCell ref="Q42:Q43"/>
    <mergeCell ref="B44:B45"/>
    <mergeCell ref="C44:C45"/>
    <mergeCell ref="O44:O45"/>
    <mergeCell ref="P44:P45"/>
    <mergeCell ref="Q44:Q45"/>
    <mergeCell ref="O38:O39"/>
    <mergeCell ref="P38:P39"/>
    <mergeCell ref="Q38:Q39"/>
    <mergeCell ref="B40:B43"/>
    <mergeCell ref="C40:C41"/>
    <mergeCell ref="O40:O41"/>
    <mergeCell ref="P40:P41"/>
    <mergeCell ref="Q40:Q41"/>
    <mergeCell ref="C42:C43"/>
    <mergeCell ref="O42:O43"/>
    <mergeCell ref="B46:B49"/>
    <mergeCell ref="C46:C47"/>
    <mergeCell ref="O46:O47"/>
    <mergeCell ref="P46:P47"/>
    <mergeCell ref="Q46:Q47"/>
    <mergeCell ref="C48:C49"/>
    <mergeCell ref="O48:O49"/>
    <mergeCell ref="P48:P49"/>
    <mergeCell ref="Q48:Q49"/>
    <mergeCell ref="O54:O55"/>
    <mergeCell ref="P54:P55"/>
    <mergeCell ref="Q54:Q55"/>
    <mergeCell ref="C56:C57"/>
    <mergeCell ref="O56:O57"/>
    <mergeCell ref="P56:P57"/>
    <mergeCell ref="Q56:Q57"/>
    <mergeCell ref="B50:B57"/>
    <mergeCell ref="C50:C51"/>
    <mergeCell ref="O50:O51"/>
    <mergeCell ref="P50:P51"/>
    <mergeCell ref="Q50:Q51"/>
    <mergeCell ref="C52:C53"/>
    <mergeCell ref="O52:O53"/>
    <mergeCell ref="P52:P53"/>
    <mergeCell ref="Q52:Q53"/>
    <mergeCell ref="C54:C55"/>
    <mergeCell ref="B58:B61"/>
    <mergeCell ref="C58:C59"/>
    <mergeCell ref="O58:O59"/>
    <mergeCell ref="P58:P59"/>
    <mergeCell ref="Q58:Q59"/>
    <mergeCell ref="C60:C61"/>
    <mergeCell ref="O60:O61"/>
    <mergeCell ref="P60:P61"/>
    <mergeCell ref="Q60:Q61"/>
    <mergeCell ref="O66:O67"/>
    <mergeCell ref="P66:P67"/>
    <mergeCell ref="Q66:Q67"/>
    <mergeCell ref="C68:C69"/>
    <mergeCell ref="O68:O69"/>
    <mergeCell ref="P68:P69"/>
    <mergeCell ref="Q68:Q69"/>
    <mergeCell ref="B62:B69"/>
    <mergeCell ref="C62:C63"/>
    <mergeCell ref="O62:O63"/>
    <mergeCell ref="P62:P63"/>
    <mergeCell ref="Q62:Q63"/>
    <mergeCell ref="C64:C65"/>
    <mergeCell ref="O64:O65"/>
    <mergeCell ref="P64:P65"/>
    <mergeCell ref="Q64:Q65"/>
    <mergeCell ref="C66:C67"/>
    <mergeCell ref="B71:B72"/>
    <mergeCell ref="C71:C72"/>
    <mergeCell ref="O71:O72"/>
    <mergeCell ref="P71:P72"/>
    <mergeCell ref="Q71:Q72"/>
    <mergeCell ref="B77:C77"/>
    <mergeCell ref="D77:I77"/>
    <mergeCell ref="K77:L77"/>
    <mergeCell ref="M77:Q77"/>
    <mergeCell ref="M82:Q83"/>
    <mergeCell ref="B84:C85"/>
    <mergeCell ref="D84:I85"/>
    <mergeCell ref="J84:J85"/>
    <mergeCell ref="M84:Q85"/>
    <mergeCell ref="B78:C79"/>
    <mergeCell ref="D78:I79"/>
    <mergeCell ref="J78:J79"/>
    <mergeCell ref="M78:Q79"/>
    <mergeCell ref="B80:C81"/>
    <mergeCell ref="D80:I81"/>
    <mergeCell ref="J80:J81"/>
    <mergeCell ref="M80:Q81"/>
    <mergeCell ref="B86:C87"/>
    <mergeCell ref="D86:I87"/>
    <mergeCell ref="J86:J87"/>
    <mergeCell ref="B88:C89"/>
    <mergeCell ref="D88:I89"/>
    <mergeCell ref="J88:J89"/>
    <mergeCell ref="B82:C83"/>
    <mergeCell ref="D82:I83"/>
    <mergeCell ref="J82:J83"/>
    <mergeCell ref="B94:C95"/>
    <mergeCell ref="D94:I95"/>
    <mergeCell ref="J94:J95"/>
    <mergeCell ref="B96:C97"/>
    <mergeCell ref="D96:I97"/>
    <mergeCell ref="J96:J97"/>
    <mergeCell ref="B90:C91"/>
    <mergeCell ref="D90:I91"/>
    <mergeCell ref="J90:J91"/>
    <mergeCell ref="B92:C93"/>
    <mergeCell ref="D92:I93"/>
    <mergeCell ref="J92:J93"/>
    <mergeCell ref="B102:C103"/>
    <mergeCell ref="D102:I103"/>
    <mergeCell ref="J102:J103"/>
    <mergeCell ref="B104:C105"/>
    <mergeCell ref="D104:I105"/>
    <mergeCell ref="J104:J105"/>
    <mergeCell ref="B98:C99"/>
    <mergeCell ref="D98:I99"/>
    <mergeCell ref="J98:J99"/>
    <mergeCell ref="B100:C101"/>
    <mergeCell ref="D100:I101"/>
    <mergeCell ref="J100:J101"/>
    <mergeCell ref="B110:C111"/>
    <mergeCell ref="D110:I111"/>
    <mergeCell ref="J110:J111"/>
    <mergeCell ref="B112:C113"/>
    <mergeCell ref="D112:I113"/>
    <mergeCell ref="J112:J113"/>
    <mergeCell ref="B106:C107"/>
    <mergeCell ref="D106:I107"/>
    <mergeCell ref="J106:J107"/>
    <mergeCell ref="B108:C109"/>
    <mergeCell ref="D108:I109"/>
    <mergeCell ref="J108:J109"/>
    <mergeCell ref="B118:C119"/>
    <mergeCell ref="D118:I119"/>
    <mergeCell ref="B120:L121"/>
    <mergeCell ref="M120:Q121"/>
    <mergeCell ref="B114:C115"/>
    <mergeCell ref="D114:I115"/>
    <mergeCell ref="J114:J115"/>
    <mergeCell ref="B116:C117"/>
    <mergeCell ref="D116:I117"/>
    <mergeCell ref="J116:J117"/>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VIGILANCIA SALUDABLE</vt:lpstr>
      <vt:lpstr>SALUD A TU ALCANCE</vt:lpstr>
      <vt:lpstr>TU  SALUD NUESTRA PRIORIDAD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dcterms:created xsi:type="dcterms:W3CDTF">2017-08-24T15:03:39Z</dcterms:created>
  <dcterms:modified xsi:type="dcterms:W3CDTF">2025-01-29T21:41:27Z</dcterms:modified>
</cp:coreProperties>
</file>