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tabRatio="763" firstSheet="1" activeTab="12"/>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VALORACION RIESGOS INHERENTES" sheetId="16" r:id="rId14"/>
    <sheet name="CONTROLES Y EVALUACIÓN" sheetId="3" r:id="rId15"/>
    <sheet name="EVALUACIÓN SOLIDEZ CONTROLES" sheetId="26" r:id="rId16"/>
    <sheet name="VALORACIÓN RIESGOS RESIDUAL" sheetId="29" r:id="rId17"/>
    <sheet name="MAPA CORRUPCIÓN" sheetId="1" r:id="rId18"/>
    <sheet name="Hoja4" sheetId="37" state="hidden" r:id="rId19"/>
    <sheet name="Hoja5" sheetId="38" state="hidden" r:id="rId20"/>
    <sheet name="Hoja6" sheetId="39" state="hidden" r:id="rId21"/>
    <sheet name="Hoja7" sheetId="40" state="hidden" r:id="rId22"/>
    <sheet name="Hoja8" sheetId="41" state="hidden" r:id="rId23"/>
    <sheet name="Hoja9" sheetId="42" state="hidden" r:id="rId24"/>
    <sheet name="Hoja10" sheetId="43" state="hidden" r:id="rId25"/>
    <sheet name="Hoja11" sheetId="44" state="hidden" r:id="rId26"/>
    <sheet name="Hoja12" sheetId="45" state="hidden" r:id="rId27"/>
    <sheet name="Hoja3" sheetId="36" state="hidden" r:id="rId28"/>
    <sheet name="NOOO" sheetId="21" state="hidden" r:id="rId29"/>
    <sheet name="Hoja2" sheetId="35" state="hidden" r:id="rId30"/>
    <sheet name="NOO" sheetId="33" state="hidden" r:id="rId31"/>
    <sheet name="NO" sheetId="32" state="hidden" r:id="rId32"/>
  </sheets>
  <externalReferences>
    <externalReference r:id="rId33"/>
  </externalReferences>
  <definedNames>
    <definedName name="_xlnm.Print_Area" localSheetId="17">'MAPA CORRUPCIÓN'!$A$1:$P$17</definedName>
    <definedName name="_xlnm.Print_Titles" localSheetId="10">DESCRIPCION!$1:$9</definedName>
    <definedName name="_xlnm.Print_Titles" localSheetId="9">'IDENTIFICACION DE RIESGOS'!$1:$11</definedName>
    <definedName name="_xlnm.Print_Titles" localSheetId="17">'MAPA CORRUPCIÓN'!$9:$9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I11" i="1" l="1"/>
  <c r="I17" i="1" l="1"/>
  <c r="I16" i="1"/>
  <c r="I15" i="1"/>
  <c r="I14" i="1"/>
  <c r="I13" i="1"/>
  <c r="E10" i="1"/>
  <c r="J19" i="16"/>
  <c r="R12" i="8"/>
  <c r="B15" i="20"/>
  <c r="G46" i="1" l="1"/>
  <c r="F46" i="1"/>
  <c r="E46" i="1"/>
  <c r="C46" i="1"/>
  <c r="D44" i="1"/>
  <c r="G42" i="1"/>
  <c r="F42" i="1"/>
  <c r="E42" i="1"/>
  <c r="C42" i="1"/>
  <c r="F38" i="1"/>
  <c r="E38" i="1"/>
  <c r="C38" i="1"/>
  <c r="F34" i="1"/>
  <c r="E34" i="1"/>
  <c r="C34" i="1"/>
  <c r="D32" i="1"/>
  <c r="F30" i="1"/>
  <c r="E30" i="1"/>
  <c r="C30" i="1"/>
  <c r="F26" i="1"/>
  <c r="E26" i="1"/>
  <c r="C26" i="1"/>
  <c r="F22" i="1"/>
  <c r="E22" i="1"/>
  <c r="C22" i="1"/>
  <c r="D20" i="1"/>
  <c r="F18" i="1"/>
  <c r="E18" i="1"/>
  <c r="C18" i="1"/>
  <c r="F14" i="1"/>
  <c r="E14" i="1"/>
  <c r="C14" i="1"/>
  <c r="B14" i="1"/>
  <c r="F10" i="1"/>
  <c r="C10" i="1"/>
  <c r="A10" i="1"/>
  <c r="J214" i="29"/>
  <c r="J212" i="29"/>
  <c r="J210" i="29"/>
  <c r="J208" i="29"/>
  <c r="K201" i="29" s="1"/>
  <c r="J193" i="29"/>
  <c r="J191" i="29"/>
  <c r="J189" i="29"/>
  <c r="J187" i="29"/>
  <c r="K180" i="29" s="1"/>
  <c r="J171" i="29"/>
  <c r="J169" i="29"/>
  <c r="J167" i="29"/>
  <c r="J165" i="29"/>
  <c r="K158" i="29" s="1"/>
  <c r="G38" i="1" s="1"/>
  <c r="J150" i="29"/>
  <c r="J148" i="29"/>
  <c r="J146" i="29"/>
  <c r="J144" i="29"/>
  <c r="K137" i="29"/>
  <c r="G34" i="1" s="1"/>
  <c r="J129" i="29"/>
  <c r="J127" i="29"/>
  <c r="J125" i="29"/>
  <c r="J123" i="29"/>
  <c r="K116" i="29" s="1"/>
  <c r="G30" i="1" s="1"/>
  <c r="J108" i="29"/>
  <c r="J106" i="29"/>
  <c r="J104" i="29"/>
  <c r="J102" i="29"/>
  <c r="K95" i="29" s="1"/>
  <c r="G26" i="1" s="1"/>
  <c r="J87" i="29"/>
  <c r="J85" i="29"/>
  <c r="J83" i="29"/>
  <c r="J81" i="29"/>
  <c r="K74" i="29"/>
  <c r="G22" i="1" s="1"/>
  <c r="J66" i="29"/>
  <c r="K53" i="29" s="1"/>
  <c r="G18" i="1" s="1"/>
  <c r="J64" i="29"/>
  <c r="J62" i="29"/>
  <c r="J60" i="29"/>
  <c r="J45" i="29"/>
  <c r="J43" i="29"/>
  <c r="J41" i="29"/>
  <c r="J39" i="29"/>
  <c r="K32" i="29" s="1"/>
  <c r="G14" i="1" s="1"/>
  <c r="J24" i="29"/>
  <c r="J22" i="29"/>
  <c r="J20" i="29"/>
  <c r="J18" i="29"/>
  <c r="K11" i="29" s="1"/>
  <c r="G10" i="1" s="1"/>
  <c r="A9" i="29"/>
  <c r="A8" i="29"/>
  <c r="E49" i="26"/>
  <c r="C49" i="26"/>
  <c r="E48" i="26"/>
  <c r="C48" i="26"/>
  <c r="E47" i="26"/>
  <c r="C47" i="26"/>
  <c r="E45" i="26"/>
  <c r="C45" i="26"/>
  <c r="E44" i="26"/>
  <c r="C44" i="26"/>
  <c r="E43" i="26"/>
  <c r="C43" i="26"/>
  <c r="E41" i="26"/>
  <c r="C41" i="26"/>
  <c r="E40" i="26"/>
  <c r="C40" i="26"/>
  <c r="E39" i="26"/>
  <c r="C39" i="26"/>
  <c r="B39" i="26"/>
  <c r="A39" i="26"/>
  <c r="E37" i="26"/>
  <c r="C37" i="26"/>
  <c r="E36" i="26"/>
  <c r="C36" i="26"/>
  <c r="E35" i="26"/>
  <c r="C35" i="26"/>
  <c r="E33" i="26"/>
  <c r="C33" i="26"/>
  <c r="B33" i="26"/>
  <c r="E32" i="26"/>
  <c r="C32" i="26"/>
  <c r="B32" i="26"/>
  <c r="E31" i="26"/>
  <c r="C31" i="26"/>
  <c r="E29" i="26"/>
  <c r="C29" i="26"/>
  <c r="E28" i="26"/>
  <c r="C28" i="26"/>
  <c r="E27" i="26"/>
  <c r="C27" i="26"/>
  <c r="E25" i="26"/>
  <c r="C25" i="26"/>
  <c r="E24" i="26"/>
  <c r="C24" i="26"/>
  <c r="E23" i="26"/>
  <c r="C23" i="26"/>
  <c r="A23" i="26"/>
  <c r="E21" i="26"/>
  <c r="C21" i="26"/>
  <c r="E20" i="26"/>
  <c r="C20" i="26"/>
  <c r="E19" i="26"/>
  <c r="C19" i="26"/>
  <c r="E17" i="26"/>
  <c r="C17" i="26"/>
  <c r="B17" i="26"/>
  <c r="E16" i="26"/>
  <c r="C16" i="26"/>
  <c r="E15" i="26"/>
  <c r="C15" i="26"/>
  <c r="E13" i="26"/>
  <c r="C13" i="26"/>
  <c r="E12" i="26"/>
  <c r="C12" i="26"/>
  <c r="E11" i="26"/>
  <c r="D11" i="26"/>
  <c r="C11" i="26"/>
  <c r="A7" i="26"/>
  <c r="A6" i="26"/>
  <c r="G336" i="3"/>
  <c r="G335" i="3"/>
  <c r="G334" i="3"/>
  <c r="G333" i="3"/>
  <c r="G332" i="3"/>
  <c r="G331" i="3"/>
  <c r="G330" i="3"/>
  <c r="G337" i="3" s="1"/>
  <c r="H330" i="3" s="1"/>
  <c r="G325" i="3"/>
  <c r="G324" i="3"/>
  <c r="G323" i="3"/>
  <c r="G322" i="3"/>
  <c r="G321" i="3"/>
  <c r="G320" i="3"/>
  <c r="G319" i="3"/>
  <c r="G326" i="3" s="1"/>
  <c r="H319" i="3" s="1"/>
  <c r="G314" i="3"/>
  <c r="G313" i="3"/>
  <c r="G312" i="3"/>
  <c r="G311" i="3"/>
  <c r="G310" i="3"/>
  <c r="G309" i="3"/>
  <c r="G315" i="3" s="1"/>
  <c r="H308" i="3" s="1"/>
  <c r="G308" i="3"/>
  <c r="G303" i="3"/>
  <c r="G302" i="3"/>
  <c r="G301" i="3"/>
  <c r="G300" i="3"/>
  <c r="G299" i="3"/>
  <c r="G298" i="3"/>
  <c r="G304" i="3" s="1"/>
  <c r="H297" i="3" s="1"/>
  <c r="G297" i="3"/>
  <c r="G292" i="3"/>
  <c r="G291" i="3"/>
  <c r="G290" i="3"/>
  <c r="G289" i="3"/>
  <c r="G288" i="3"/>
  <c r="G287" i="3"/>
  <c r="G286" i="3"/>
  <c r="G293" i="3" s="1"/>
  <c r="H286" i="3" s="1"/>
  <c r="G281" i="3"/>
  <c r="G280" i="3"/>
  <c r="G279" i="3"/>
  <c r="G278" i="3"/>
  <c r="G277" i="3"/>
  <c r="G282" i="3" s="1"/>
  <c r="H275" i="3" s="1"/>
  <c r="G276" i="3"/>
  <c r="G275" i="3"/>
  <c r="G270" i="3"/>
  <c r="G269" i="3"/>
  <c r="G268" i="3"/>
  <c r="G267" i="3"/>
  <c r="G271" i="3" s="1"/>
  <c r="H264" i="3" s="1"/>
  <c r="G266" i="3"/>
  <c r="G265" i="3"/>
  <c r="G264" i="3"/>
  <c r="G259" i="3"/>
  <c r="G260" i="3" s="1"/>
  <c r="H253" i="3" s="1"/>
  <c r="G258" i="3"/>
  <c r="G257" i="3"/>
  <c r="G256" i="3"/>
  <c r="G255" i="3"/>
  <c r="G254" i="3"/>
  <c r="G253" i="3"/>
  <c r="A253" i="3"/>
  <c r="G249" i="3"/>
  <c r="H242" i="3" s="1"/>
  <c r="G248" i="3"/>
  <c r="G247" i="3"/>
  <c r="G246" i="3"/>
  <c r="G245" i="3"/>
  <c r="G244" i="3"/>
  <c r="G243" i="3"/>
  <c r="G242" i="3"/>
  <c r="B242" i="3"/>
  <c r="A242" i="3"/>
  <c r="G237" i="3"/>
  <c r="G236" i="3"/>
  <c r="G235" i="3"/>
  <c r="G234" i="3"/>
  <c r="G233" i="3"/>
  <c r="G232" i="3"/>
  <c r="G231" i="3"/>
  <c r="G238" i="3" s="1"/>
  <c r="H231" i="3" s="1"/>
  <c r="B231" i="3"/>
  <c r="G226" i="3"/>
  <c r="G225" i="3"/>
  <c r="G224" i="3"/>
  <c r="G223" i="3"/>
  <c r="G222" i="3"/>
  <c r="G221" i="3"/>
  <c r="G220" i="3"/>
  <c r="G227" i="3" s="1"/>
  <c r="H220" i="3" s="1"/>
  <c r="A220" i="3"/>
  <c r="G215" i="3"/>
  <c r="G214" i="3"/>
  <c r="G213" i="3"/>
  <c r="G212" i="3"/>
  <c r="G211" i="3"/>
  <c r="G210" i="3"/>
  <c r="G209" i="3"/>
  <c r="G216" i="3" s="1"/>
  <c r="H209" i="3" s="1"/>
  <c r="G204" i="3"/>
  <c r="G203" i="3"/>
  <c r="G202" i="3"/>
  <c r="G201" i="3"/>
  <c r="G200" i="3"/>
  <c r="G199" i="3"/>
  <c r="G198" i="3"/>
  <c r="G205" i="3" s="1"/>
  <c r="H198" i="3" s="1"/>
  <c r="G193" i="3"/>
  <c r="G192" i="3"/>
  <c r="G191" i="3"/>
  <c r="G190" i="3"/>
  <c r="G189" i="3"/>
  <c r="G188" i="3"/>
  <c r="G187" i="3"/>
  <c r="G194" i="3" s="1"/>
  <c r="H187" i="3" s="1"/>
  <c r="G182" i="3"/>
  <c r="G181" i="3"/>
  <c r="G180" i="3"/>
  <c r="G179" i="3"/>
  <c r="G178" i="3"/>
  <c r="G177" i="3"/>
  <c r="G183" i="3" s="1"/>
  <c r="H176" i="3" s="1"/>
  <c r="G176" i="3"/>
  <c r="G171" i="3"/>
  <c r="G170" i="3"/>
  <c r="G169" i="3"/>
  <c r="G168" i="3"/>
  <c r="G167" i="3"/>
  <c r="G166" i="3"/>
  <c r="G172" i="3" s="1"/>
  <c r="H165" i="3" s="1"/>
  <c r="G165" i="3"/>
  <c r="G160" i="3"/>
  <c r="G159" i="3"/>
  <c r="G158" i="3"/>
  <c r="G157" i="3"/>
  <c r="G156" i="3"/>
  <c r="G155" i="3"/>
  <c r="G154" i="3"/>
  <c r="G161" i="3" s="1"/>
  <c r="H154" i="3" s="1"/>
  <c r="G149" i="3"/>
  <c r="G148" i="3"/>
  <c r="G147" i="3"/>
  <c r="G146" i="3"/>
  <c r="G145" i="3"/>
  <c r="G150" i="3" s="1"/>
  <c r="H143" i="3" s="1"/>
  <c r="G144" i="3"/>
  <c r="G143" i="3"/>
  <c r="G138" i="3"/>
  <c r="G137" i="3"/>
  <c r="G136" i="3"/>
  <c r="G135" i="3"/>
  <c r="G139" i="3" s="1"/>
  <c r="H132" i="3" s="1"/>
  <c r="G134" i="3"/>
  <c r="G133" i="3"/>
  <c r="G132" i="3"/>
  <c r="B132" i="3"/>
  <c r="G127" i="3"/>
  <c r="G128" i="3" s="1"/>
  <c r="H121" i="3" s="1"/>
  <c r="G126" i="3"/>
  <c r="G125" i="3"/>
  <c r="G124" i="3"/>
  <c r="G123" i="3"/>
  <c r="G122" i="3"/>
  <c r="G121" i="3"/>
  <c r="A121" i="3"/>
  <c r="G117" i="3"/>
  <c r="H110" i="3" s="1"/>
  <c r="G116" i="3"/>
  <c r="G115" i="3"/>
  <c r="G114" i="3"/>
  <c r="G113" i="3"/>
  <c r="G112" i="3"/>
  <c r="G111" i="3"/>
  <c r="G110" i="3"/>
  <c r="A110" i="3"/>
  <c r="G105" i="3"/>
  <c r="G104" i="3"/>
  <c r="G103" i="3"/>
  <c r="G102" i="3"/>
  <c r="G101" i="3"/>
  <c r="G100" i="3"/>
  <c r="G99" i="3"/>
  <c r="G106" i="3" s="1"/>
  <c r="H99" i="3" s="1"/>
  <c r="B99" i="3"/>
  <c r="G94" i="3"/>
  <c r="G93" i="3"/>
  <c r="G92" i="3"/>
  <c r="G91" i="3"/>
  <c r="G90" i="3"/>
  <c r="G89" i="3"/>
  <c r="G88" i="3"/>
  <c r="G95" i="3" s="1"/>
  <c r="H88" i="3" s="1"/>
  <c r="G83" i="3"/>
  <c r="G82" i="3"/>
  <c r="G81" i="3"/>
  <c r="G80" i="3"/>
  <c r="G79" i="3"/>
  <c r="G78" i="3"/>
  <c r="G77" i="3"/>
  <c r="G84" i="3" s="1"/>
  <c r="H77" i="3" s="1"/>
  <c r="G72" i="3"/>
  <c r="G71" i="3"/>
  <c r="G70" i="3"/>
  <c r="G69" i="3"/>
  <c r="G68" i="3"/>
  <c r="G67" i="3"/>
  <c r="G66" i="3"/>
  <c r="G61" i="3"/>
  <c r="G60" i="3"/>
  <c r="G59" i="3"/>
  <c r="G58" i="3"/>
  <c r="G57" i="3"/>
  <c r="G56" i="3"/>
  <c r="G55" i="3"/>
  <c r="G50" i="3"/>
  <c r="G49" i="3"/>
  <c r="G48" i="3"/>
  <c r="G47" i="3"/>
  <c r="G46" i="3"/>
  <c r="G45" i="3"/>
  <c r="G44" i="3"/>
  <c r="G39" i="3"/>
  <c r="G38" i="3"/>
  <c r="G37" i="3"/>
  <c r="G36" i="3"/>
  <c r="G35" i="3"/>
  <c r="G34" i="3"/>
  <c r="G33" i="3"/>
  <c r="G23" i="3"/>
  <c r="G22" i="3"/>
  <c r="G18" i="3"/>
  <c r="H11" i="3" s="1"/>
  <c r="J11" i="3" s="1"/>
  <c r="K11" i="3" s="1"/>
  <c r="A7" i="3"/>
  <c r="A6" i="3"/>
  <c r="B145" i="21"/>
  <c r="B144" i="21"/>
  <c r="B143" i="21"/>
  <c r="B142" i="21"/>
  <c r="B141" i="21"/>
  <c r="B140" i="21"/>
  <c r="B139" i="21"/>
  <c r="B138" i="21"/>
  <c r="B137" i="21"/>
  <c r="B136" i="21"/>
  <c r="B135" i="21"/>
  <c r="B134" i="21"/>
  <c r="B133" i="21"/>
  <c r="B146" i="21" s="1"/>
  <c r="D124" i="25" s="1"/>
  <c r="F105" i="25" s="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123" i="21" s="1"/>
  <c r="D101" i="25" s="1"/>
  <c r="F82" i="25" s="1"/>
  <c r="B99" i="21"/>
  <c r="B98" i="21"/>
  <c r="B97" i="21"/>
  <c r="B96" i="21"/>
  <c r="B95" i="21"/>
  <c r="B94" i="21"/>
  <c r="B93" i="21"/>
  <c r="B92" i="21"/>
  <c r="B91" i="21"/>
  <c r="B90" i="21"/>
  <c r="B89" i="21"/>
  <c r="B88" i="21"/>
  <c r="B87" i="21"/>
  <c r="B86" i="21"/>
  <c r="B85" i="21"/>
  <c r="B84" i="21"/>
  <c r="B83" i="21"/>
  <c r="B82" i="21"/>
  <c r="B81" i="21"/>
  <c r="B100" i="21" s="1"/>
  <c r="D78" i="25" s="1"/>
  <c r="F59" i="25" s="1"/>
  <c r="B76" i="21"/>
  <c r="B75" i="21"/>
  <c r="B74" i="21"/>
  <c r="B73" i="21"/>
  <c r="B72" i="21"/>
  <c r="B71" i="21"/>
  <c r="B70" i="21"/>
  <c r="B69" i="21"/>
  <c r="B68" i="21"/>
  <c r="B67" i="21"/>
  <c r="B66" i="21"/>
  <c r="B65" i="21"/>
  <c r="B64" i="21"/>
  <c r="B63" i="21"/>
  <c r="B62" i="21"/>
  <c r="B61" i="21"/>
  <c r="B60" i="21"/>
  <c r="B59" i="21"/>
  <c r="B58" i="21"/>
  <c r="B53" i="21"/>
  <c r="B52" i="21"/>
  <c r="B51" i="21"/>
  <c r="B50" i="21"/>
  <c r="B49" i="21"/>
  <c r="B48" i="21"/>
  <c r="B47" i="21"/>
  <c r="B46" i="21"/>
  <c r="B45" i="21"/>
  <c r="B44" i="21"/>
  <c r="B43" i="21"/>
  <c r="B42" i="21"/>
  <c r="B41" i="21"/>
  <c r="B40" i="21"/>
  <c r="B39" i="21"/>
  <c r="B38" i="21"/>
  <c r="B37" i="21"/>
  <c r="B36" i="21"/>
  <c r="B35" i="21"/>
  <c r="J204" i="16"/>
  <c r="J202" i="16"/>
  <c r="K192" i="16" s="1"/>
  <c r="K202" i="29" s="1"/>
  <c r="J200" i="16"/>
  <c r="J198" i="16"/>
  <c r="J184" i="16"/>
  <c r="J182" i="16"/>
  <c r="J180" i="16"/>
  <c r="J178" i="16"/>
  <c r="K172" i="16" s="1"/>
  <c r="K181" i="29" s="1"/>
  <c r="J163" i="16"/>
  <c r="J161" i="16"/>
  <c r="J159" i="16"/>
  <c r="J157" i="16"/>
  <c r="K151" i="16" s="1"/>
  <c r="K159" i="29" s="1"/>
  <c r="B151" i="16"/>
  <c r="J143" i="16"/>
  <c r="J141" i="16"/>
  <c r="J139" i="16"/>
  <c r="J137" i="16"/>
  <c r="K131" i="16" s="1"/>
  <c r="K138" i="29" s="1"/>
  <c r="J123" i="16"/>
  <c r="J121" i="16"/>
  <c r="J119" i="16"/>
  <c r="J117" i="16"/>
  <c r="K111" i="16" s="1"/>
  <c r="K117" i="29" s="1"/>
  <c r="J103" i="16"/>
  <c r="J101" i="16"/>
  <c r="J99" i="16"/>
  <c r="J97" i="16"/>
  <c r="K91" i="16" s="1"/>
  <c r="K96" i="29" s="1"/>
  <c r="J83" i="16"/>
  <c r="J81" i="16"/>
  <c r="J79" i="16"/>
  <c r="J77" i="16"/>
  <c r="K71" i="16"/>
  <c r="K75" i="29" s="1"/>
  <c r="J63" i="16"/>
  <c r="K51" i="16" s="1"/>
  <c r="K54" i="29" s="1"/>
  <c r="J61" i="16"/>
  <c r="J59" i="16"/>
  <c r="J57" i="16"/>
  <c r="J43" i="16"/>
  <c r="J41" i="16"/>
  <c r="J39" i="16"/>
  <c r="J37" i="16"/>
  <c r="K31" i="16" s="1"/>
  <c r="K33" i="29" s="1"/>
  <c r="B31" i="16"/>
  <c r="J23" i="16"/>
  <c r="J21" i="16"/>
  <c r="J17" i="16"/>
  <c r="K11" i="16"/>
  <c r="K12" i="29" s="1"/>
  <c r="A9" i="16"/>
  <c r="A8" i="16"/>
  <c r="A8" i="25"/>
  <c r="A6" i="25"/>
  <c r="S20" i="8"/>
  <c r="T20" i="8" s="1"/>
  <c r="D193" i="16" s="1"/>
  <c r="R20" i="8"/>
  <c r="T19" i="8"/>
  <c r="D173" i="16" s="1"/>
  <c r="S19" i="8"/>
  <c r="R19" i="8"/>
  <c r="S18" i="8"/>
  <c r="T18" i="8" s="1"/>
  <c r="D152" i="16" s="1"/>
  <c r="R18" i="8"/>
  <c r="S17" i="8"/>
  <c r="T17" i="8" s="1"/>
  <c r="D132" i="16" s="1"/>
  <c r="R17" i="8"/>
  <c r="T16" i="8"/>
  <c r="D112" i="16" s="1"/>
  <c r="S16" i="8"/>
  <c r="R16" i="8"/>
  <c r="S15" i="8"/>
  <c r="T15" i="8" s="1"/>
  <c r="D92" i="16" s="1"/>
  <c r="R15" i="8"/>
  <c r="S14" i="8"/>
  <c r="T14" i="8" s="1"/>
  <c r="D72" i="16" s="1"/>
  <c r="R14" i="8"/>
  <c r="T13" i="8"/>
  <c r="D52" i="16" s="1"/>
  <c r="S13" i="8"/>
  <c r="R13" i="8"/>
  <c r="S12" i="8"/>
  <c r="T12" i="8" s="1"/>
  <c r="D32" i="16" s="1"/>
  <c r="S11" i="8"/>
  <c r="T11" i="8" s="1"/>
  <c r="D12" i="16" s="1"/>
  <c r="R11" i="8"/>
  <c r="A7" i="8"/>
  <c r="A6" i="8"/>
  <c r="E39" i="22"/>
  <c r="D39" i="22"/>
  <c r="D48" i="1" s="1"/>
  <c r="E38" i="22"/>
  <c r="D38" i="22"/>
  <c r="D47" i="1" s="1"/>
  <c r="E37" i="22"/>
  <c r="D37" i="22"/>
  <c r="B47" i="26" s="1"/>
  <c r="C37" i="22"/>
  <c r="A37" i="22"/>
  <c r="A330" i="3" s="1"/>
  <c r="E36" i="22"/>
  <c r="D36" i="22"/>
  <c r="B297" i="3" s="1"/>
  <c r="E35" i="22"/>
  <c r="D35" i="22"/>
  <c r="B44" i="26" s="1"/>
  <c r="E34" i="22"/>
  <c r="D34" i="22"/>
  <c r="D42" i="1" s="1"/>
  <c r="C34" i="22"/>
  <c r="A34" i="22"/>
  <c r="A43" i="26" s="1"/>
  <c r="E33" i="22"/>
  <c r="D33" i="22"/>
  <c r="D40" i="1" s="1"/>
  <c r="E32" i="22"/>
  <c r="D32" i="22"/>
  <c r="B40" i="26" s="1"/>
  <c r="E31" i="22"/>
  <c r="D31" i="22"/>
  <c r="D38" i="1" s="1"/>
  <c r="C31" i="22"/>
  <c r="A31" i="22"/>
  <c r="A18" i="8" s="1"/>
  <c r="E30" i="22"/>
  <c r="D30" i="22"/>
  <c r="D36" i="1" s="1"/>
  <c r="E29" i="22"/>
  <c r="D29" i="22"/>
  <c r="D35" i="1" s="1"/>
  <c r="E28" i="22"/>
  <c r="D28" i="22"/>
  <c r="D34" i="1" s="1"/>
  <c r="C28" i="22"/>
  <c r="A28" i="22"/>
  <c r="A209" i="3" s="1"/>
  <c r="E27" i="22"/>
  <c r="D27" i="22"/>
  <c r="B198" i="3" s="1"/>
  <c r="E26" i="22"/>
  <c r="D26" i="22"/>
  <c r="B187" i="3" s="1"/>
  <c r="E25" i="22"/>
  <c r="D25" i="22"/>
  <c r="D30" i="1" s="1"/>
  <c r="C25" i="22"/>
  <c r="A25" i="22"/>
  <c r="A16" i="8" s="1"/>
  <c r="E24" i="22"/>
  <c r="D24" i="22"/>
  <c r="B165" i="3" s="1"/>
  <c r="E23" i="22"/>
  <c r="D23" i="22"/>
  <c r="B28" i="26" s="1"/>
  <c r="E22" i="22"/>
  <c r="D22" i="22"/>
  <c r="B143" i="3" s="1"/>
  <c r="C22" i="22"/>
  <c r="A22" i="22"/>
  <c r="A27" i="26" s="1"/>
  <c r="E21" i="22"/>
  <c r="D21" i="22"/>
  <c r="D24" i="1" s="1"/>
  <c r="E20" i="22"/>
  <c r="D20" i="22"/>
  <c r="D23" i="1" s="1"/>
  <c r="E19" i="22"/>
  <c r="D19" i="22"/>
  <c r="D22" i="1" s="1"/>
  <c r="C19" i="22"/>
  <c r="A19" i="22"/>
  <c r="A14" i="8" s="1"/>
  <c r="E18" i="22"/>
  <c r="D18" i="22"/>
  <c r="B21" i="26" s="1"/>
  <c r="E17" i="22"/>
  <c r="D17" i="22"/>
  <c r="D19" i="1" s="1"/>
  <c r="E16" i="22"/>
  <c r="D16" i="22"/>
  <c r="D18" i="1" s="1"/>
  <c r="C16" i="22"/>
  <c r="A16" i="22"/>
  <c r="A13" i="8" s="1"/>
  <c r="E15" i="22"/>
  <c r="D15" i="22"/>
  <c r="B55" i="3" s="1"/>
  <c r="E14" i="22"/>
  <c r="D14" i="22"/>
  <c r="D15" i="1" s="1"/>
  <c r="E13" i="22"/>
  <c r="D13" i="22"/>
  <c r="C13" i="22"/>
  <c r="A13" i="22"/>
  <c r="B32" i="29" s="1"/>
  <c r="E12" i="22"/>
  <c r="D12" i="22"/>
  <c r="B13" i="26" s="1"/>
  <c r="E11" i="22"/>
  <c r="D11" i="22"/>
  <c r="D11" i="1" s="1"/>
  <c r="E10" i="22"/>
  <c r="D10" i="22"/>
  <c r="C10" i="22"/>
  <c r="A10" i="22"/>
  <c r="B10" i="1" s="1"/>
  <c r="A7" i="22"/>
  <c r="A6" i="22"/>
  <c r="A7" i="20"/>
  <c r="A6" i="20"/>
  <c r="A6" i="23"/>
  <c r="A8" i="34"/>
  <c r="A6" i="34"/>
  <c r="S40" i="24"/>
  <c r="R40" i="24"/>
  <c r="S39" i="24"/>
  <c r="R39" i="24"/>
  <c r="S38" i="24"/>
  <c r="R38" i="24"/>
  <c r="S37" i="24"/>
  <c r="R37" i="24"/>
  <c r="S36" i="24"/>
  <c r="R36" i="24"/>
  <c r="S35" i="24"/>
  <c r="R35" i="24"/>
  <c r="S34" i="24"/>
  <c r="R34" i="24"/>
  <c r="S33" i="24"/>
  <c r="R33" i="24"/>
  <c r="S32" i="24"/>
  <c r="R32" i="24"/>
  <c r="S31" i="24"/>
  <c r="R31" i="24"/>
  <c r="S30" i="24"/>
  <c r="R30" i="24"/>
  <c r="S29" i="24"/>
  <c r="R29" i="24"/>
  <c r="S28" i="24"/>
  <c r="R28" i="24"/>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S41" i="24" s="1"/>
  <c r="S42" i="24" s="1"/>
  <c r="R11" i="24"/>
  <c r="A7" i="24"/>
  <c r="A6" i="24"/>
  <c r="J330" i="3" l="1"/>
  <c r="D49" i="26"/>
  <c r="D35" i="26"/>
  <c r="J209" i="3"/>
  <c r="J110" i="3"/>
  <c r="D23" i="26"/>
  <c r="J154" i="3"/>
  <c r="D28" i="26"/>
  <c r="D43" i="26"/>
  <c r="J275" i="3"/>
  <c r="J297" i="3"/>
  <c r="D45" i="26"/>
  <c r="D31" i="26"/>
  <c r="J176" i="3"/>
  <c r="J253" i="3"/>
  <c r="D40" i="26"/>
  <c r="D48" i="26"/>
  <c r="J319" i="3"/>
  <c r="D37" i="26"/>
  <c r="J231" i="3"/>
  <c r="J198" i="3"/>
  <c r="D33" i="26"/>
  <c r="J132" i="3"/>
  <c r="D25" i="26"/>
  <c r="D19" i="26"/>
  <c r="J77" i="3"/>
  <c r="J286" i="3"/>
  <c r="D44" i="26"/>
  <c r="J143" i="3"/>
  <c r="D27" i="26"/>
  <c r="D36" i="26"/>
  <c r="J220" i="3"/>
  <c r="J242" i="3"/>
  <c r="D39" i="26"/>
  <c r="J264" i="3"/>
  <c r="D41" i="26"/>
  <c r="J121" i="3"/>
  <c r="D24" i="26"/>
  <c r="J165" i="3"/>
  <c r="D29" i="26"/>
  <c r="D20" i="26"/>
  <c r="J88" i="3"/>
  <c r="D21" i="26"/>
  <c r="J99" i="3"/>
  <c r="D32" i="26"/>
  <c r="J187" i="3"/>
  <c r="D47" i="26"/>
  <c r="J308" i="3"/>
  <c r="B11" i="26"/>
  <c r="B11" i="3"/>
  <c r="A88" i="3"/>
  <c r="B209" i="3"/>
  <c r="B27" i="26"/>
  <c r="B43" i="26"/>
  <c r="B26" i="1"/>
  <c r="B38" i="1"/>
  <c r="B172" i="16"/>
  <c r="B71" i="16"/>
  <c r="B88" i="3"/>
  <c r="A99" i="3"/>
  <c r="B220" i="3"/>
  <c r="A231" i="3"/>
  <c r="A11" i="26"/>
  <c r="B20" i="26"/>
  <c r="B29" i="26"/>
  <c r="B36" i="26"/>
  <c r="B45" i="26"/>
  <c r="B74" i="29"/>
  <c r="B137" i="29"/>
  <c r="B201" i="29"/>
  <c r="D12" i="1"/>
  <c r="D26" i="1"/>
  <c r="D31" i="1"/>
  <c r="D43" i="1"/>
  <c r="B111" i="16"/>
  <c r="B121" i="3"/>
  <c r="A132" i="3"/>
  <c r="B253" i="3"/>
  <c r="A264" i="3"/>
  <c r="B25" i="26"/>
  <c r="B41" i="26"/>
  <c r="B48" i="26"/>
  <c r="B22" i="1"/>
  <c r="B34" i="1"/>
  <c r="B46" i="1"/>
  <c r="B110" i="3"/>
  <c r="B23" i="26"/>
  <c r="A143" i="3"/>
  <c r="B264" i="3"/>
  <c r="A275" i="3"/>
  <c r="A19" i="26"/>
  <c r="A35" i="26"/>
  <c r="B53" i="29"/>
  <c r="B116" i="29"/>
  <c r="B180" i="29"/>
  <c r="A44" i="3"/>
  <c r="A33" i="3"/>
  <c r="A55" i="3"/>
  <c r="A17" i="8"/>
  <c r="A20" i="8"/>
  <c r="B51" i="16"/>
  <c r="A154" i="3"/>
  <c r="B275" i="3"/>
  <c r="A286" i="3"/>
  <c r="B19" i="26"/>
  <c r="B35" i="26"/>
  <c r="D27" i="1"/>
  <c r="D39" i="1"/>
  <c r="D46" i="1"/>
  <c r="B192" i="16"/>
  <c r="G29" i="3"/>
  <c r="B154" i="3"/>
  <c r="A165" i="3"/>
  <c r="B286" i="3"/>
  <c r="A297" i="3"/>
  <c r="B37" i="26"/>
  <c r="B11" i="29"/>
  <c r="D28" i="1"/>
  <c r="B91" i="16"/>
  <c r="A176" i="3"/>
  <c r="A308" i="3"/>
  <c r="A31" i="26"/>
  <c r="A47" i="26"/>
  <c r="B18" i="1"/>
  <c r="B30" i="1"/>
  <c r="B42" i="1"/>
  <c r="B12" i="26"/>
  <c r="B22" i="3"/>
  <c r="D14" i="1"/>
  <c r="B33" i="3"/>
  <c r="A11" i="8"/>
  <c r="B176" i="3"/>
  <c r="A187" i="3"/>
  <c r="B308" i="3"/>
  <c r="A319" i="3"/>
  <c r="A15" i="26"/>
  <c r="B31" i="26"/>
  <c r="B95" i="29"/>
  <c r="B158" i="29"/>
  <c r="A15" i="8"/>
  <c r="B131" i="16"/>
  <c r="A198" i="3"/>
  <c r="B319" i="3"/>
  <c r="B24" i="26"/>
  <c r="B49" i="26"/>
  <c r="A19" i="8"/>
  <c r="B11" i="16"/>
  <c r="A22" i="3"/>
  <c r="A11" i="3"/>
  <c r="B16" i="26"/>
  <c r="B44" i="3"/>
  <c r="A12" i="8"/>
  <c r="B330" i="3"/>
  <c r="D16" i="1"/>
  <c r="G73" i="3"/>
  <c r="H66" i="3" s="1"/>
  <c r="D17" i="26" s="1"/>
  <c r="G62" i="3"/>
  <c r="H55" i="3" s="1"/>
  <c r="J55" i="3" s="1"/>
  <c r="G51" i="3"/>
  <c r="H44" i="3" s="1"/>
  <c r="J44" i="3" s="1"/>
  <c r="K44" i="3" s="1"/>
  <c r="G40" i="3"/>
  <c r="H33" i="3" s="1"/>
  <c r="J33" i="3" s="1"/>
  <c r="K33" i="3" s="1"/>
  <c r="H22" i="3"/>
  <c r="J22" i="3" s="1"/>
  <c r="K22" i="3" s="1"/>
  <c r="F11" i="26"/>
  <c r="G11" i="26" s="1"/>
  <c r="B77" i="21"/>
  <c r="D55" i="25" s="1"/>
  <c r="F36" i="25" s="1"/>
  <c r="B54" i="21"/>
  <c r="D32" i="25" s="1"/>
  <c r="F13" i="25" s="1"/>
  <c r="B15" i="26"/>
  <c r="D10" i="1"/>
  <c r="K264" i="3" l="1"/>
  <c r="F41" i="26"/>
  <c r="G41" i="26" s="1"/>
  <c r="K132" i="3"/>
  <c r="F25" i="26"/>
  <c r="G25" i="26" s="1"/>
  <c r="F45" i="26"/>
  <c r="G45" i="26" s="1"/>
  <c r="K297" i="3"/>
  <c r="F47" i="26"/>
  <c r="G47" i="26" s="1"/>
  <c r="K308" i="3"/>
  <c r="F32" i="26"/>
  <c r="G32" i="26" s="1"/>
  <c r="K187" i="3"/>
  <c r="K275" i="3"/>
  <c r="F43" i="26"/>
  <c r="G43" i="26" s="1"/>
  <c r="F36" i="26"/>
  <c r="G36" i="26" s="1"/>
  <c r="K220" i="3"/>
  <c r="F37" i="26"/>
  <c r="G37" i="26" s="1"/>
  <c r="K231" i="3"/>
  <c r="F28" i="26"/>
  <c r="G28" i="26" s="1"/>
  <c r="K154" i="3"/>
  <c r="F39" i="26"/>
  <c r="G39" i="26" s="1"/>
  <c r="G42" i="26" s="1"/>
  <c r="H39" i="26" s="1"/>
  <c r="K160" i="29" s="1"/>
  <c r="K242" i="3"/>
  <c r="F20" i="26"/>
  <c r="G20" i="26" s="1"/>
  <c r="K88" i="3"/>
  <c r="K319" i="3"/>
  <c r="F48" i="26"/>
  <c r="G48" i="26" s="1"/>
  <c r="K143" i="3"/>
  <c r="F27" i="26"/>
  <c r="G27" i="26" s="1"/>
  <c r="F23" i="26"/>
  <c r="G23" i="26" s="1"/>
  <c r="K110" i="3"/>
  <c r="K198" i="3"/>
  <c r="F33" i="26"/>
  <c r="G33" i="26" s="1"/>
  <c r="F35" i="26"/>
  <c r="G35" i="26" s="1"/>
  <c r="G38" i="26" s="1"/>
  <c r="H35" i="26" s="1"/>
  <c r="K139" i="29" s="1"/>
  <c r="K209" i="3"/>
  <c r="F29" i="26"/>
  <c r="G29" i="26" s="1"/>
  <c r="K165" i="3"/>
  <c r="F44" i="26"/>
  <c r="G44" i="26" s="1"/>
  <c r="K286" i="3"/>
  <c r="K253" i="3"/>
  <c r="F40" i="26"/>
  <c r="G40" i="26" s="1"/>
  <c r="F19" i="26"/>
  <c r="G19" i="26" s="1"/>
  <c r="K77" i="3"/>
  <c r="F31" i="26"/>
  <c r="G31" i="26" s="1"/>
  <c r="K176" i="3"/>
  <c r="F21" i="26"/>
  <c r="G21" i="26" s="1"/>
  <c r="K99" i="3"/>
  <c r="K121" i="3"/>
  <c r="F24" i="26"/>
  <c r="G24" i="26" s="1"/>
  <c r="K330" i="3"/>
  <c r="F49" i="26"/>
  <c r="G49" i="26" s="1"/>
  <c r="J66" i="3"/>
  <c r="F17" i="26" s="1"/>
  <c r="G17" i="26" s="1"/>
  <c r="D16" i="26"/>
  <c r="K55" i="3"/>
  <c r="F16" i="26"/>
  <c r="G16" i="26" s="1"/>
  <c r="D15" i="26"/>
  <c r="F15" i="26"/>
  <c r="G15" i="26" s="1"/>
  <c r="D13" i="26"/>
  <c r="F13" i="26" s="1"/>
  <c r="G13" i="26" s="1"/>
  <c r="D12" i="26"/>
  <c r="F12" i="26" s="1"/>
  <c r="G12" i="26" s="1"/>
  <c r="G50" i="26" l="1"/>
  <c r="H47" i="26" s="1"/>
  <c r="K203" i="29" s="1"/>
  <c r="G46" i="26"/>
  <c r="H43" i="26" s="1"/>
  <c r="K182" i="29" s="1"/>
  <c r="G34" i="26"/>
  <c r="H31" i="26" s="1"/>
  <c r="K118" i="29" s="1"/>
  <c r="G22" i="26"/>
  <c r="H19" i="26" s="1"/>
  <c r="K55" i="29" s="1"/>
  <c r="G26" i="26"/>
  <c r="H23" i="26" s="1"/>
  <c r="K76" i="29" s="1"/>
  <c r="G30" i="26"/>
  <c r="H27" i="26" s="1"/>
  <c r="K97" i="29" s="1"/>
  <c r="K66" i="3"/>
  <c r="G18" i="26"/>
  <c r="H15" i="26" s="1"/>
  <c r="K34" i="29" s="1"/>
  <c r="G14" i="26"/>
  <c r="H11" i="26" l="1"/>
  <c r="K13" i="29" s="1"/>
</calcChain>
</file>

<file path=xl/comments1.xml><?xml version="1.0" encoding="utf-8"?>
<comments xmlns="http://schemas.openxmlformats.org/spreadsheetml/2006/main">
  <authors>
    <author>HACIENDA</author>
  </authors>
  <commentList>
    <comment ref="L15" authorId="0" shapeId="0">
      <text>
        <r>
          <rPr>
            <b/>
            <sz val="9"/>
            <color indexed="81"/>
            <rFont val="Tahoma"/>
            <family val="2"/>
          </rPr>
          <t>HACIENDA:</t>
        </r>
        <r>
          <rPr>
            <sz val="9"/>
            <color indexed="81"/>
            <rFont val="Tahoma"/>
            <family val="2"/>
          </rPr>
          <t xml:space="preserve">
ACTUALIZACION MAPA ENERO 2023
</t>
        </r>
      </text>
    </comment>
  </commentList>
</comments>
</file>

<file path=xl/sharedStrings.xml><?xml version="1.0" encoding="utf-8"?>
<sst xmlns="http://schemas.openxmlformats.org/spreadsheetml/2006/main" count="2601" uniqueCount="573">
  <si>
    <r>
      <t xml:space="preserve">PROCESO: </t>
    </r>
    <r>
      <rPr>
        <sz val="11"/>
        <color indexed="8"/>
        <rFont val="Arial"/>
        <family val="2"/>
      </rPr>
      <t>GESTION INTEGRAL DE CALIDAD</t>
    </r>
  </si>
  <si>
    <t>Codigo:FOR-13-PRO-GIC-02</t>
  </si>
  <si>
    <t>Versión:</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</si>
  <si>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</si>
  <si>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</si>
  <si>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</si>
  <si>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</si>
  <si>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</si>
  <si>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</si>
  <si>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</si>
  <si>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</si>
  <si>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</si>
  <si>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</si>
  <si>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</si>
  <si>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</si>
  <si>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</si>
  <si>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</si>
  <si>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</si>
  <si>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</si>
  <si>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</si>
  <si>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</si>
  <si>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</si>
  <si>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</si>
  <si>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</si>
  <si>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</si>
  <si>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</si>
  <si>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</si>
  <si>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</si>
  <si>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</si>
  <si>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</si>
  <si>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</si>
  <si>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</si>
  <si>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</si>
  <si>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</si>
  <si>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</si>
  <si>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</si>
  <si>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</si>
  <si>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</si>
  <si>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</si>
  <si>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</si>
  <si>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No.</t>
  </si>
  <si>
    <t>P1</t>
  </si>
  <si>
    <t>P2</t>
  </si>
  <si>
    <t>P3</t>
  </si>
  <si>
    <t>P4</t>
  </si>
  <si>
    <t>P5</t>
  </si>
  <si>
    <t>P6</t>
  </si>
  <si>
    <t>P7</t>
  </si>
  <si>
    <t>P8</t>
  </si>
  <si>
    <t>P9</t>
  </si>
  <si>
    <t>P10</t>
  </si>
  <si>
    <t>P11</t>
  </si>
  <si>
    <t>P12</t>
  </si>
  <si>
    <t>P13</t>
  </si>
  <si>
    <t>P14</t>
  </si>
  <si>
    <t>P15</t>
  </si>
  <si>
    <t>TOTAL</t>
  </si>
  <si>
    <t>PROMEDIO</t>
  </si>
  <si>
    <t xml:space="preserve">
MATRIZ DOFA
IDENTIFICACION DE FACTORES 
Y
DEFINICION DE ESTRATEGIAS
</t>
  </si>
  <si>
    <t>NEGATIVOS</t>
  </si>
  <si>
    <t>POSITIVOS</t>
  </si>
  <si>
    <t>DEBILIDADES (D)</t>
  </si>
  <si>
    <t>FORTALEZAS (F)</t>
  </si>
  <si>
    <t>OPORTUNIDADES (O)</t>
  </si>
  <si>
    <t>AMENAZAS (A)</t>
  </si>
  <si>
    <t>Riesgo</t>
  </si>
  <si>
    <t>Clasificación</t>
  </si>
  <si>
    <t>Descripción</t>
  </si>
  <si>
    <t xml:space="preserve"> Clasificación</t>
  </si>
  <si>
    <t>Causas</t>
  </si>
  <si>
    <t>Consecuencias</t>
  </si>
  <si>
    <t xml:space="preserve">Seleccione </t>
  </si>
  <si>
    <t>PRIORIZACION DE LA PROBABILIDAD
(Califique de 1 a 5 , de acuerdo con la tabla de criterios</t>
  </si>
  <si>
    <t>Nivel</t>
  </si>
  <si>
    <t>RIESGO</t>
  </si>
  <si>
    <t>Seleccione</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</si>
  <si>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</si>
  <si>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</si>
  <si>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</si>
  <si>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</si>
  <si>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</si>
  <si>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</si>
  <si>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</si>
  <si>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</si>
  <si>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</si>
  <si>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</si>
  <si>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</si>
  <si>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</si>
  <si>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</si>
  <si>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</si>
  <si>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</si>
  <si>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</si>
  <si>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</si>
  <si>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</si>
  <si>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</si>
  <si>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</si>
  <si>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</si>
  <si>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</si>
  <si>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</si>
  <si>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</si>
  <si>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</si>
  <si>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</si>
  <si>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</si>
  <si>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</si>
  <si>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</si>
  <si>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</si>
  <si>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</si>
  <si>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</si>
  <si>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</si>
  <si>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</si>
  <si>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</si>
  <si>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</si>
  <si>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</si>
  <si>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</si>
  <si>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</si>
  <si>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</si>
  <si>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</si>
  <si>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</si>
  <si>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</si>
  <si>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</si>
  <si>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</si>
  <si>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</si>
  <si>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</si>
  <si>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</si>
  <si>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</si>
  <si>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</si>
  <si>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</si>
  <si>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</si>
  <si>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</si>
  <si>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</si>
  <si>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</si>
  <si>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</si>
  <si>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</si>
  <si>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</si>
  <si>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</si>
  <si>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</si>
  <si>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</si>
  <si>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</si>
  <si>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</si>
  <si>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</si>
  <si>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</si>
  <si>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</si>
  <si>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</si>
  <si>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</si>
  <si>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</si>
  <si>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</si>
  <si>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</si>
  <si>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</si>
  <si>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</si>
  <si>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</si>
  <si>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</si>
  <si>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</si>
  <si>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</si>
  <si>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</si>
  <si>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</si>
  <si>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</si>
  <si>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</si>
  <si>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</si>
  <si>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</si>
  <si>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</si>
  <si>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</si>
  <si>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</si>
  <si>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</si>
  <si>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</si>
  <si>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</si>
  <si>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</si>
  <si>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</si>
  <si>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</si>
  <si>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</si>
  <si>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</si>
  <si>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</si>
  <si>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</si>
  <si>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</si>
  <si>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</si>
  <si>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</si>
  <si>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</si>
  <si>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</si>
  <si>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</si>
  <si>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</si>
  <si>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</si>
  <si>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</si>
  <si>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</si>
  <si>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</si>
  <si>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</si>
  <si>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</si>
  <si>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</si>
  <si>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</si>
  <si>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</si>
  <si>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</si>
  <si>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</si>
  <si>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</si>
  <si>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</si>
  <si>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</si>
  <si>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</si>
  <si>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</si>
  <si>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</si>
  <si>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</si>
  <si>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</si>
  <si>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</si>
  <si>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</si>
  <si>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</si>
  <si>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</si>
  <si>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</si>
  <si>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</si>
  <si>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</si>
  <si>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</si>
  <si>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</si>
  <si>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</si>
  <si>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</si>
  <si>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</si>
  <si>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</si>
  <si>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</si>
  <si>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CAUSA</t>
  </si>
  <si>
    <t>CALIFICACION DE LA EJECUCION DEL CONTROL</t>
  </si>
  <si>
    <t>SOLIDEZ INDIVIDUAL DEL CONTROL 
control Fuerte:100
Moderado:50
Débil:0</t>
  </si>
  <si>
    <t>SOLIDEZ DEL CONJUNTO DE CONTROLES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</si>
  <si>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</si>
  <si>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</si>
  <si>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</si>
  <si>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</si>
  <si>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</si>
  <si>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</si>
  <si>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</si>
  <si>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</si>
  <si>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</si>
  <si>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</si>
  <si>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</si>
  <si>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</si>
  <si>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</si>
  <si>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</si>
  <si>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</si>
  <si>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</si>
  <si>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</si>
  <si>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</si>
  <si>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</si>
  <si>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</si>
  <si>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</si>
  <si>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</si>
  <si>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</si>
  <si>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</si>
  <si>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</si>
  <si>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</si>
  <si>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</si>
  <si>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</si>
  <si>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</si>
  <si>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</si>
  <si>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</si>
  <si>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</si>
  <si>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</si>
  <si>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</si>
  <si>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</si>
  <si>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</si>
  <si>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</si>
  <si>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</si>
  <si>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</si>
  <si>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</si>
  <si>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</si>
  <si>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</si>
  <si>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</si>
  <si>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</si>
  <si>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</si>
  <si>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</si>
  <si>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</si>
  <si>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</si>
  <si>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</si>
  <si>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</si>
  <si>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</si>
  <si>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</si>
  <si>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</si>
  <si>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</si>
  <si>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</si>
  <si>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</si>
  <si>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</si>
  <si>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</si>
  <si>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</si>
  <si>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</si>
  <si>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</si>
  <si>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</si>
  <si>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</si>
  <si>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</si>
  <si>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</si>
  <si>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</si>
  <si>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</si>
  <si>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</si>
  <si>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</si>
  <si>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</si>
  <si>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</si>
  <si>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</si>
  <si>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</si>
  <si>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</si>
  <si>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</si>
  <si>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</si>
  <si>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</si>
  <si>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</si>
  <si>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</si>
  <si>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</si>
  <si>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</si>
  <si>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</si>
  <si>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</si>
  <si>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</si>
  <si>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</si>
  <si>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</si>
  <si>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</si>
  <si>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</si>
  <si>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</si>
  <si>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</si>
  <si>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</si>
  <si>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</si>
  <si>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</si>
  <si>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</si>
  <si>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</si>
  <si>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</si>
  <si>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</si>
  <si>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</si>
  <si>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</si>
  <si>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</si>
  <si>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</si>
  <si>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</si>
  <si>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</si>
  <si>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</si>
  <si>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</si>
  <si>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</si>
  <si>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</si>
  <si>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</si>
  <si>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</si>
  <si>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</si>
  <si>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</si>
  <si>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</si>
  <si>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</si>
  <si>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</si>
  <si>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</si>
  <si>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</si>
  <si>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</si>
  <si>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</si>
  <si>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</si>
  <si>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</si>
  <si>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</si>
  <si>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</si>
  <si>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</si>
  <si>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</si>
  <si>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</si>
  <si>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</si>
  <si>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</si>
  <si>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</si>
  <si>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</si>
  <si>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</si>
  <si>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</si>
  <si>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</si>
  <si>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</si>
  <si>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</si>
  <si>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</si>
  <si>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</si>
  <si>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</si>
  <si>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</si>
  <si>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</si>
  <si>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</si>
  <si>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</si>
  <si>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</si>
  <si>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</si>
  <si>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</si>
  <si>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</si>
  <si>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</si>
  <si>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r>
      <rPr>
        <b/>
        <sz val="10"/>
        <color theme="1"/>
        <rFont val="Arial"/>
        <family val="2"/>
      </rPr>
      <t>Versión:</t>
    </r>
    <r>
      <rPr>
        <sz val="10"/>
        <color theme="1"/>
        <rFont val="Arial"/>
        <family val="2"/>
      </rPr>
      <t xml:space="preserve"> 05</t>
    </r>
  </si>
  <si>
    <r>
      <rPr>
        <b/>
        <sz val="10"/>
        <color theme="1"/>
        <rFont val="Arial"/>
        <family val="2"/>
      </rPr>
      <t xml:space="preserve">Fecha:     </t>
    </r>
    <r>
      <rPr>
        <sz val="10"/>
        <color theme="1"/>
        <rFont val="Arial"/>
        <family val="2"/>
      </rPr>
      <t>21/02/2024</t>
    </r>
  </si>
  <si>
    <r>
      <rPr>
        <b/>
        <sz val="10"/>
        <color theme="1"/>
        <rFont val="Arial"/>
        <family val="2"/>
      </rPr>
      <t xml:space="preserve">Código:  </t>
    </r>
    <r>
      <rPr>
        <sz val="10"/>
        <color theme="1"/>
        <rFont val="Arial"/>
        <family val="2"/>
      </rPr>
      <t>FOR-13-PRO-SIG-05</t>
    </r>
  </si>
  <si>
    <r>
      <rPr>
        <b/>
        <sz val="10"/>
        <color theme="1"/>
        <rFont val="Arial"/>
        <family val="2"/>
      </rPr>
      <t xml:space="preserve">Página:  </t>
    </r>
    <r>
      <rPr>
        <sz val="10"/>
        <color theme="1"/>
        <rFont val="Arial"/>
        <family val="2"/>
      </rPr>
      <t xml:space="preserve"> 15 de 15</t>
    </r>
  </si>
  <si>
    <r>
      <t xml:space="preserve">FORMATO: </t>
    </r>
    <r>
      <rPr>
        <sz val="10"/>
        <color rgb="FF000000"/>
        <rFont val="Arial"/>
        <family val="2"/>
      </rPr>
      <t>MAPA Y PLAN DE TRATAMIENTO DE RIESGOS</t>
    </r>
    <r>
      <rPr>
        <b/>
        <sz val="10"/>
        <color rgb="FF000000"/>
        <rFont val="Arial"/>
        <family val="2"/>
      </rPr>
      <t xml:space="preserve">    </t>
    </r>
  </si>
  <si>
    <r>
      <t xml:space="preserve">FORMATO: </t>
    </r>
    <r>
      <rPr>
        <sz val="10"/>
        <color indexed="8"/>
        <rFont val="Arial"/>
        <family val="2"/>
      </rPr>
      <t>MAPA DE RIESGOS ADMINISTRATIVO</t>
    </r>
  </si>
  <si>
    <r>
      <rPr>
        <b/>
        <sz val="10"/>
        <color theme="1"/>
        <rFont val="Arial"/>
        <family val="2"/>
      </rPr>
      <t xml:space="preserve">Versión: </t>
    </r>
    <r>
      <rPr>
        <sz val="10"/>
        <color theme="1"/>
        <rFont val="Arial"/>
        <family val="2"/>
      </rPr>
      <t>05</t>
    </r>
  </si>
  <si>
    <r>
      <rPr>
        <b/>
        <sz val="10"/>
        <color theme="1"/>
        <rFont val="Arial"/>
        <family val="2"/>
      </rPr>
      <t>Fecha:</t>
    </r>
    <r>
      <rPr>
        <sz val="10"/>
        <color theme="1"/>
        <rFont val="Arial"/>
        <family val="2"/>
      </rPr>
      <t xml:space="preserve">   21/02/2024</t>
    </r>
  </si>
  <si>
    <r>
      <rPr>
        <b/>
        <sz val="10"/>
        <color theme="1"/>
        <rFont val="Arial"/>
        <family val="2"/>
      </rPr>
      <t xml:space="preserve">Página: </t>
    </r>
    <r>
      <rPr>
        <sz val="10"/>
        <color theme="1"/>
        <rFont val="Arial"/>
        <family val="2"/>
      </rPr>
      <t>14 de 15</t>
    </r>
  </si>
  <si>
    <r>
      <rPr>
        <b/>
        <sz val="10"/>
        <color rgb="FF000000"/>
        <rFont val="Arial"/>
        <family val="2"/>
      </rPr>
      <t>FORMATO:</t>
    </r>
    <r>
      <rPr>
        <sz val="10"/>
        <color indexed="8"/>
        <rFont val="Arial"/>
        <family val="2"/>
      </rPr>
      <t xml:space="preserve"> EVALUACION SOLIDEZ  DEL CONJUNTO DE CONTROLES</t>
    </r>
  </si>
  <si>
    <r>
      <rPr>
        <b/>
        <sz val="10"/>
        <color theme="1"/>
        <rFont val="Arial"/>
        <family val="2"/>
      </rPr>
      <t>Versión</t>
    </r>
    <r>
      <rPr>
        <sz val="10"/>
        <color theme="1"/>
        <rFont val="Arial"/>
        <family val="2"/>
      </rPr>
      <t>: 05</t>
    </r>
  </si>
  <si>
    <r>
      <rPr>
        <b/>
        <sz val="10"/>
        <color theme="1"/>
        <rFont val="Arial"/>
        <family val="2"/>
      </rPr>
      <t>Código:</t>
    </r>
    <r>
      <rPr>
        <sz val="10"/>
        <color theme="1"/>
        <rFont val="Arial"/>
        <family val="2"/>
      </rPr>
      <t xml:space="preserve">  FOR-13-PRO-SIG-05</t>
    </r>
  </si>
  <si>
    <r>
      <rPr>
        <b/>
        <sz val="10"/>
        <color theme="1"/>
        <rFont val="Arial"/>
        <family val="2"/>
      </rPr>
      <t xml:space="preserve">Página: </t>
    </r>
    <r>
      <rPr>
        <sz val="10"/>
        <color theme="1"/>
        <rFont val="Arial"/>
        <family val="2"/>
      </rPr>
      <t xml:space="preserve"> 13 de 15</t>
    </r>
  </si>
  <si>
    <r>
      <rPr>
        <b/>
        <sz val="10"/>
        <color theme="1"/>
        <rFont val="Arial"/>
        <family val="2"/>
      </rPr>
      <t>Fecha:</t>
    </r>
    <r>
      <rPr>
        <sz val="10"/>
        <color theme="1"/>
        <rFont val="Arial"/>
        <family val="2"/>
      </rPr>
      <t xml:space="preserve">    21/02/2024</t>
    </r>
  </si>
  <si>
    <r>
      <t>FORMATO:</t>
    </r>
    <r>
      <rPr>
        <sz val="10"/>
        <color rgb="FF000000"/>
        <rFont val="Arial"/>
        <family val="2"/>
      </rPr>
      <t xml:space="preserve"> EVALUACION DE CONTROLES</t>
    </r>
  </si>
  <si>
    <r>
      <rPr>
        <b/>
        <sz val="10"/>
        <color theme="1"/>
        <rFont val="Arial"/>
        <family val="2"/>
      </rPr>
      <t xml:space="preserve">Página: </t>
    </r>
    <r>
      <rPr>
        <sz val="10"/>
        <color theme="1"/>
        <rFont val="Arial"/>
        <family val="2"/>
      </rPr>
      <t>12 de 15</t>
    </r>
  </si>
  <si>
    <r>
      <rPr>
        <b/>
        <sz val="10"/>
        <color theme="1"/>
        <rFont val="Arial"/>
        <family val="2"/>
      </rPr>
      <t xml:space="preserve">Codigo:  </t>
    </r>
    <r>
      <rPr>
        <sz val="10"/>
        <color theme="1"/>
        <rFont val="Arial"/>
        <family val="2"/>
      </rPr>
      <t>FOR-13-PRO-SIG-05</t>
    </r>
  </si>
  <si>
    <r>
      <rPr>
        <b/>
        <sz val="10"/>
        <color theme="1"/>
        <rFont val="Arial"/>
        <family val="2"/>
      </rPr>
      <t xml:space="preserve">Fecha:   </t>
    </r>
    <r>
      <rPr>
        <sz val="10"/>
        <color theme="1"/>
        <rFont val="Arial"/>
        <family val="2"/>
      </rPr>
      <t>21/02/2024</t>
    </r>
  </si>
  <si>
    <r>
      <rPr>
        <b/>
        <sz val="10"/>
        <color theme="1"/>
        <rFont val="Arial"/>
        <family val="2"/>
      </rPr>
      <t xml:space="preserve">Página: </t>
    </r>
    <r>
      <rPr>
        <sz val="10"/>
        <color theme="1"/>
        <rFont val="Arial"/>
        <family val="2"/>
      </rPr>
      <t>11 de 15</t>
    </r>
  </si>
  <si>
    <r>
      <t>FORMATO:</t>
    </r>
    <r>
      <rPr>
        <sz val="11"/>
        <color rgb="FF000000"/>
        <rFont val="Arial"/>
        <family val="2"/>
      </rPr>
      <t xml:space="preserve"> DETERMINACION DEL IMPACTO RIESGOS DE CORRUPCION</t>
    </r>
  </si>
  <si>
    <r>
      <rPr>
        <b/>
        <sz val="10"/>
        <color theme="1"/>
        <rFont val="Arial"/>
        <family val="2"/>
      </rPr>
      <t xml:space="preserve">Página: </t>
    </r>
    <r>
      <rPr>
        <sz val="10"/>
        <color theme="1"/>
        <rFont val="Arial"/>
        <family val="2"/>
      </rPr>
      <t xml:space="preserve">  10 de 15</t>
    </r>
  </si>
  <si>
    <r>
      <rPr>
        <b/>
        <sz val="10"/>
        <color theme="1"/>
        <rFont val="Arial"/>
        <family val="2"/>
      </rPr>
      <t xml:space="preserve">Código:   </t>
    </r>
    <r>
      <rPr>
        <sz val="10"/>
        <color theme="1"/>
        <rFont val="Arial"/>
        <family val="2"/>
      </rPr>
      <t xml:space="preserve">FOR-13-PRO-SIG-05       </t>
    </r>
  </si>
  <si>
    <r>
      <t>FORMATO:</t>
    </r>
    <r>
      <rPr>
        <sz val="10"/>
        <color rgb="FF000000"/>
        <rFont val="Arial"/>
        <family val="2"/>
      </rPr>
      <t>DETERMINACION  DE LA PROBABILIDAD</t>
    </r>
  </si>
  <si>
    <r>
      <rPr>
        <b/>
        <sz val="10"/>
        <color theme="1"/>
        <rFont val="Arial"/>
        <family val="2"/>
      </rPr>
      <t xml:space="preserve">Código:  </t>
    </r>
    <r>
      <rPr>
        <sz val="10"/>
        <color theme="1"/>
        <rFont val="Arial"/>
        <family val="2"/>
      </rPr>
      <t xml:space="preserve">FOR-13-PRO-SIG-05                         </t>
    </r>
  </si>
  <si>
    <r>
      <rPr>
        <b/>
        <sz val="10"/>
        <color theme="1"/>
        <rFont val="Arial"/>
        <family val="2"/>
      </rPr>
      <t>Fecha</t>
    </r>
    <r>
      <rPr>
        <sz val="10"/>
        <color theme="1"/>
        <rFont val="Arial"/>
        <family val="2"/>
      </rPr>
      <t>:    21/02/2024</t>
    </r>
  </si>
  <si>
    <r>
      <rPr>
        <b/>
        <sz val="10"/>
        <color theme="1"/>
        <rFont val="Arial"/>
        <family val="2"/>
      </rPr>
      <t xml:space="preserve">Página:   </t>
    </r>
    <r>
      <rPr>
        <sz val="10"/>
        <color theme="1"/>
        <rFont val="Arial"/>
        <family val="2"/>
      </rPr>
      <t>8 de 15</t>
    </r>
  </si>
  <si>
    <r>
      <t xml:space="preserve">FORMATO: </t>
    </r>
    <r>
      <rPr>
        <sz val="10"/>
        <color rgb="FF000000"/>
        <rFont val="Arial"/>
        <family val="2"/>
      </rPr>
      <t xml:space="preserve">DESCRIPCION DEL RIESGO </t>
    </r>
  </si>
  <si>
    <r>
      <rPr>
        <b/>
        <sz val="10"/>
        <color theme="1"/>
        <rFont val="Arial"/>
        <family val="2"/>
      </rPr>
      <t>Página:</t>
    </r>
    <r>
      <rPr>
        <sz val="10"/>
        <color theme="1"/>
        <rFont val="Arial"/>
        <family val="2"/>
      </rPr>
      <t xml:space="preserve">  7 de 15</t>
    </r>
  </si>
  <si>
    <r>
      <t xml:space="preserve">FORMATO: </t>
    </r>
    <r>
      <rPr>
        <sz val="11"/>
        <color rgb="FF000000"/>
        <rFont val="Arial"/>
        <family val="2"/>
      </rPr>
      <t>IDENTIFICACION DE RIESGOS</t>
    </r>
  </si>
  <si>
    <r>
      <rPr>
        <b/>
        <sz val="10"/>
        <color theme="1"/>
        <rFont val="Arial"/>
        <family val="2"/>
      </rPr>
      <t>Pagina:</t>
    </r>
    <r>
      <rPr>
        <sz val="10"/>
        <color theme="1"/>
        <rFont val="Arial"/>
        <family val="2"/>
      </rPr>
      <t xml:space="preserve">  5 de 15</t>
    </r>
  </si>
  <si>
    <r>
      <rPr>
        <b/>
        <sz val="10"/>
        <color theme="1"/>
        <rFont val="Arial"/>
        <family val="2"/>
      </rPr>
      <t>Fecha:</t>
    </r>
    <r>
      <rPr>
        <sz val="10"/>
        <color theme="1"/>
        <rFont val="Arial"/>
        <family val="2"/>
      </rPr>
      <t xml:space="preserve">     21/02/2024</t>
    </r>
  </si>
  <si>
    <r>
      <rPr>
        <b/>
        <sz val="10"/>
        <color theme="1"/>
        <rFont val="Arial"/>
        <family val="2"/>
      </rPr>
      <t>Código:</t>
    </r>
    <r>
      <rPr>
        <sz val="10"/>
        <color theme="1"/>
        <rFont val="Arial"/>
        <family val="2"/>
      </rPr>
      <t xml:space="preserve">   FOR-13-PRO-SIG-05</t>
    </r>
  </si>
  <si>
    <r>
      <t>FORMATO:</t>
    </r>
    <r>
      <rPr>
        <sz val="10"/>
        <color rgb="FF000000"/>
        <rFont val="Arial"/>
        <family val="2"/>
      </rPr>
      <t xml:space="preserve"> PRIORIZACIÓN DE CAUSAS DE  RIESGOS DE CORRUPCIÓN ASOCIADOS A TRÁMITES</t>
    </r>
  </si>
  <si>
    <r>
      <rPr>
        <b/>
        <sz val="10"/>
        <color theme="1"/>
        <rFont val="Arial"/>
        <family val="2"/>
      </rPr>
      <t xml:space="preserve">Código: </t>
    </r>
    <r>
      <rPr>
        <sz val="10"/>
        <color theme="1"/>
        <rFont val="Arial"/>
        <family val="2"/>
      </rPr>
      <t xml:space="preserve"> FOR-13-PRO-SIG-05                      </t>
    </r>
  </si>
  <si>
    <r>
      <rPr>
        <b/>
        <sz val="10"/>
        <color theme="1"/>
        <rFont val="Arial"/>
        <family val="2"/>
      </rPr>
      <t>Versión:</t>
    </r>
    <r>
      <rPr>
        <sz val="10"/>
        <color theme="1"/>
        <rFont val="Arial"/>
        <family val="2"/>
      </rPr>
      <t xml:space="preserve"> 5</t>
    </r>
  </si>
  <si>
    <r>
      <rPr>
        <b/>
        <sz val="10"/>
        <color theme="1"/>
        <rFont val="Arial"/>
        <family val="2"/>
      </rPr>
      <t xml:space="preserve">Fecha:    </t>
    </r>
    <r>
      <rPr>
        <sz val="10"/>
        <color theme="1"/>
        <rFont val="Arial"/>
        <family val="2"/>
      </rPr>
      <t>21/02/2024</t>
    </r>
  </si>
  <si>
    <r>
      <t xml:space="preserve">Página: </t>
    </r>
    <r>
      <rPr>
        <sz val="10"/>
        <color theme="1"/>
        <rFont val="Arial"/>
        <family val="2"/>
      </rPr>
      <t>4 de 15</t>
    </r>
  </si>
  <si>
    <r>
      <t xml:space="preserve">FORMATO: </t>
    </r>
    <r>
      <rPr>
        <sz val="10"/>
        <color rgb="FF000000"/>
        <rFont val="Arial"/>
        <family val="2"/>
      </rPr>
      <t>PRIORIZACION DE CAUSAS (Amenazas y Debilidades)</t>
    </r>
  </si>
  <si>
    <r>
      <t xml:space="preserve">Versión: </t>
    </r>
    <r>
      <rPr>
        <sz val="10"/>
        <color rgb="FF000000"/>
        <rFont val="Arial"/>
        <family val="2"/>
      </rPr>
      <t>05</t>
    </r>
  </si>
  <si>
    <r>
      <t xml:space="preserve">Código:  </t>
    </r>
    <r>
      <rPr>
        <sz val="10"/>
        <color rgb="FF000000"/>
        <rFont val="Arial"/>
        <family val="2"/>
      </rPr>
      <t>FOR-13-PRO-SIG-05</t>
    </r>
  </si>
  <si>
    <r>
      <t xml:space="preserve">Fecha:    </t>
    </r>
    <r>
      <rPr>
        <sz val="10"/>
        <color rgb="FF000000"/>
        <rFont val="Arial"/>
        <family val="2"/>
      </rPr>
      <t>21/02/2024</t>
    </r>
  </si>
  <si>
    <r>
      <t xml:space="preserve">Página:  </t>
    </r>
    <r>
      <rPr>
        <sz val="10"/>
        <color rgb="FF000000"/>
        <rFont val="Arial"/>
        <family val="2"/>
      </rPr>
      <t xml:space="preserve"> 3 de 15</t>
    </r>
  </si>
  <si>
    <r>
      <t xml:space="preserve">FORMATO: </t>
    </r>
    <r>
      <rPr>
        <sz val="10"/>
        <color rgb="FF000000"/>
        <rFont val="Arial"/>
        <family val="2"/>
      </rPr>
      <t>CONTEXTO ESTRATEGICO</t>
    </r>
  </si>
  <si>
    <r>
      <rPr>
        <b/>
        <sz val="10"/>
        <color theme="1"/>
        <rFont val="Arial"/>
        <family val="2"/>
      </rPr>
      <t xml:space="preserve">Página: </t>
    </r>
    <r>
      <rPr>
        <sz val="10"/>
        <color theme="1"/>
        <rFont val="Arial"/>
        <family val="2"/>
      </rPr>
      <t xml:space="preserve"> 2 de 15</t>
    </r>
  </si>
  <si>
    <r>
      <rPr>
        <b/>
        <sz val="10"/>
        <color theme="1"/>
        <rFont val="Arial"/>
        <family val="2"/>
      </rPr>
      <t xml:space="preserve">Página: </t>
    </r>
    <r>
      <rPr>
        <sz val="10"/>
        <color theme="1"/>
        <rFont val="Arial"/>
        <family val="2"/>
      </rPr>
      <t xml:space="preserve"> 1 de 15</t>
    </r>
  </si>
  <si>
    <r>
      <t xml:space="preserve">PROCESO: </t>
    </r>
    <r>
      <rPr>
        <sz val="10"/>
        <color rgb="FF000000"/>
        <rFont val="Arial"/>
        <family val="2"/>
      </rPr>
      <t xml:space="preserve"> SISTEMA INTEGRADO DE GESTIÓN Y MIPG</t>
    </r>
  </si>
  <si>
    <r>
      <t xml:space="preserve">PROCESO: </t>
    </r>
    <r>
      <rPr>
        <sz val="10"/>
        <color rgb="FF000000"/>
        <rFont val="Arial"/>
        <family val="2"/>
      </rPr>
      <t>SISTEMA INTEGRADO DE GÉSTION</t>
    </r>
    <r>
      <rPr>
        <b/>
        <sz val="10"/>
        <color indexed="8"/>
        <rFont val="Arial"/>
        <family val="2"/>
      </rPr>
      <t xml:space="preserve"> </t>
    </r>
    <r>
      <rPr>
        <sz val="10"/>
        <color rgb="FF000000"/>
        <rFont val="Arial"/>
        <family val="2"/>
      </rPr>
      <t>Y MIPG</t>
    </r>
  </si>
  <si>
    <r>
      <t xml:space="preserve">PROCESO: </t>
    </r>
    <r>
      <rPr>
        <sz val="11"/>
        <color rgb="FF000000"/>
        <rFont val="Arial"/>
        <family val="2"/>
      </rPr>
      <t>SISTEMA INTEGRADO DE GÉSTION</t>
    </r>
    <r>
      <rPr>
        <b/>
        <sz val="11"/>
        <color indexed="8"/>
        <rFont val="Arial"/>
        <family val="2"/>
      </rPr>
      <t xml:space="preserve"> </t>
    </r>
    <r>
      <rPr>
        <sz val="11"/>
        <color rgb="FF000000"/>
        <rFont val="Arial"/>
        <family val="2"/>
      </rPr>
      <t>Y MIPG</t>
    </r>
  </si>
  <si>
    <r>
      <t>PROCESO: S</t>
    </r>
    <r>
      <rPr>
        <sz val="11"/>
        <color rgb="FF000000"/>
        <rFont val="Arial"/>
        <family val="2"/>
      </rPr>
      <t>ISTEMA INTEGRADO DE GÉSTION</t>
    </r>
    <r>
      <rPr>
        <b/>
        <sz val="11"/>
        <color indexed="8"/>
        <rFont val="Arial"/>
        <family val="2"/>
      </rPr>
      <t xml:space="preserve"> </t>
    </r>
    <r>
      <rPr>
        <sz val="11"/>
        <color rgb="FF000000"/>
        <rFont val="Arial"/>
        <family val="2"/>
      </rPr>
      <t>Y MIPG</t>
    </r>
  </si>
  <si>
    <r>
      <rPr>
        <b/>
        <sz val="10"/>
        <color rgb="FF000000"/>
        <rFont val="Arial"/>
        <family val="2"/>
      </rPr>
      <t>PROCESO:</t>
    </r>
    <r>
      <rPr>
        <b/>
        <sz val="10"/>
        <color indexed="8"/>
        <rFont val="Arial"/>
        <family val="2"/>
      </rPr>
      <t xml:space="preserve"> </t>
    </r>
    <r>
      <rPr>
        <sz val="10"/>
        <color rgb="FF000000"/>
        <rFont val="Arial"/>
        <family val="2"/>
      </rPr>
      <t>SISTEMA INTEGRADO DE GÉSTION Y MIPG</t>
    </r>
  </si>
  <si>
    <r>
      <t xml:space="preserve">PROCESO: </t>
    </r>
    <r>
      <rPr>
        <sz val="10"/>
        <color rgb="FF000000"/>
        <rFont val="Arial"/>
        <family val="2"/>
      </rPr>
      <t>SISTEMA INTEGRADO DE GÉSTION</t>
    </r>
    <r>
      <rPr>
        <b/>
        <sz val="10"/>
        <color rgb="FF000000"/>
        <rFont val="Arial"/>
        <family val="2"/>
      </rPr>
      <t xml:space="preserve"> </t>
    </r>
    <r>
      <rPr>
        <sz val="10"/>
        <color rgb="FF000000"/>
        <rFont val="Arial"/>
        <family val="2"/>
      </rPr>
      <t>Y MIPG</t>
    </r>
  </si>
  <si>
    <r>
      <rPr>
        <b/>
        <sz val="10"/>
        <color rgb="FF000000"/>
        <rFont val="Arial"/>
        <family val="2"/>
      </rPr>
      <t>PROCESO:</t>
    </r>
    <r>
      <rPr>
        <sz val="10"/>
        <color indexed="8"/>
        <rFont val="Arial"/>
        <family val="2"/>
      </rPr>
      <t xml:space="preserve"> SISTEMA INTEGRADO DE GÉSTION</t>
    </r>
    <r>
      <rPr>
        <sz val="10"/>
        <color rgb="FF000000"/>
        <rFont val="Arial"/>
        <family val="2"/>
      </rPr>
      <t xml:space="preserve"> Y MIPG</t>
    </r>
  </si>
  <si>
    <r>
      <t>PROCESO:</t>
    </r>
    <r>
      <rPr>
        <sz val="10"/>
        <color rgb="FF000000"/>
        <rFont val="Arial"/>
        <family val="2"/>
      </rPr>
      <t xml:space="preserve"> SISTEMA INTEGRADO DE GÉSTION Y MIPG</t>
    </r>
  </si>
  <si>
    <t xml:space="preserve">PROCESO: Gestión de Hacienda Pública </t>
  </si>
  <si>
    <t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t>
  </si>
  <si>
    <t xml:space="preserve">Cambios de Gobierno </t>
  </si>
  <si>
    <t>Cambios legislativos de orden nacional, departamental y local</t>
  </si>
  <si>
    <t>Ataques ciberneticos a los sistemas de informacion por personas externas.</t>
  </si>
  <si>
    <t>Avances tecnologicos</t>
  </si>
  <si>
    <t>Disminucion de los ingresos de la poblacion qué afecta el recaudo.</t>
  </si>
  <si>
    <t>Declataroria de la Urgencia manifiesta, ambiental, economica y Social por Pandemias o catastófes nacionales</t>
  </si>
  <si>
    <t xml:space="preserve">Falta de información clara y debilidad en canales de acceso a la publicidad de las condiciones del trámite. </t>
  </si>
  <si>
    <t xml:space="preserve">Falta de controles de la gestión de trámites </t>
  </si>
  <si>
    <t>Alta rotación de personal  afectando la continuidad en los procesos.</t>
  </si>
  <si>
    <t>Falta  de inducción y capacitación para conocer adecuadamente las actividades propias del proceso</t>
  </si>
  <si>
    <t xml:space="preserve">Falta de ética profesional y compromiso en el desarrollo de las actividades del procesos </t>
  </si>
  <si>
    <t>Falta de digitalización de la totalidad de los expedientes que reposan en las diferentes direcciones.</t>
  </si>
  <si>
    <t>Baja capacidad de liderazgo</t>
  </si>
  <si>
    <t xml:space="preserve">Dificultad en el trabajo en equipo </t>
  </si>
  <si>
    <t>Dificultad en el acceso a las diferentes plataformas tecnologicas para nuestro desempeño en los procesos.</t>
  </si>
  <si>
    <t>Falta de integralidad en los modulos en los sistemas de información</t>
  </si>
  <si>
    <t>Falta de recursos para cumplir las metas de la entidad.</t>
  </si>
  <si>
    <t xml:space="preserve">Deficiencia en la comunicación interna de la alta dirección con la parte operativa y viceversa. </t>
  </si>
  <si>
    <t>Falta de personal de planta para asumir las responsabilidades en la operación y continuidad de los procesos.</t>
  </si>
  <si>
    <t>Falta de seguimiento y gestión al proceso de peticiones, quejas y reclamos y/o tramites de gestión de Hacienda Pública.</t>
  </si>
  <si>
    <t>Incumplimiento en la gestión del CLDO del Impuesto predial unificado dentro de los términos establecidos en el procedimiento PRO-GHP-05 FACTURACION  I.P.U para la actividad No. 11-12 y 13 (C.L.D.O)</t>
  </si>
  <si>
    <t xml:space="preserve">Desconocimiento del objetivo de los procesos que origina extralimitación de funciones. </t>
  </si>
  <si>
    <t>Aplicación inadecuada de las políticas de operación y carencia de controles en los procedimientos</t>
  </si>
  <si>
    <t>Deficiencia en la comunicación de los lineamientos emitidos de la secretaria para la aplicación en los procesos.</t>
  </si>
  <si>
    <t>Demoras en los Reporte de la información</t>
  </si>
  <si>
    <t>Declataroria de la Urgencia manifiesta, ambiental, economica y Social por Pandemias o catastrófes nacionales</t>
  </si>
  <si>
    <t>EXTER</t>
  </si>
  <si>
    <t>INTERNA</t>
  </si>
  <si>
    <t xml:space="preserve">Posibilidad de recibir o solicitar cualquier dadiva para omitir requisitos </t>
  </si>
  <si>
    <t>1. Alta rotación de personal  afectando la continuidad en los procesos.</t>
  </si>
  <si>
    <t xml:space="preserve">1. Módulo de predial, autoliquidador de industria y comercio, Módulo de constituciónde titulo, Módulo central de cuentas, Modulo de contabilidad, Módulo de Tesoreria, Módulo de deuda pública. </t>
  </si>
  <si>
    <t>2. Falta  de inducción y capacitación para conocer adecuadamente las actividades propias del proceso</t>
  </si>
  <si>
    <t>2. constante actualizacion y socializacion  de los cambios normativos (normograma)</t>
  </si>
  <si>
    <t xml:space="preserve">3. Falta de ética profesional y compromiso en el desarrollo de las actividades del procesos </t>
  </si>
  <si>
    <t xml:space="preserve">3. Plan de Acción secretaria de Hacienda </t>
  </si>
  <si>
    <t>4. Baja capacidad de liderazgo</t>
  </si>
  <si>
    <t>4. Actos administrativos a nivel territorial para el périodo de la urgencia manifiesta por decreto Presidencial 491 y 461 del 2020 y resolución 0069 del 2020 Por medio de la cual se amplía la suspensión de términos ordenada en las Resoluciones No. 0062 de 2 de abril de 2020 y No 0063 de 13 de abril de 2020. decreto 249  Por medio del cual se modifica el numeral cuatro del Decreto 1000-0227 del 2020 y se amplía la suspensión de términos en los procesos administrativos contravenciones, disciplinarios y demás acuaciones administrativas que adelanta el municipio de Ibagué</t>
  </si>
  <si>
    <t>5. Falta de integralidad en los módulos en los sistemas de información</t>
  </si>
  <si>
    <t xml:space="preserve">5. Recepción, trámite y pago de contratos en el periodo de confinamiento. </t>
  </si>
  <si>
    <t>6. Deficiencia en la comunicación interna de la alta dirección con la parte operativa y viceversa.</t>
  </si>
  <si>
    <t>6. Apoyo técnico por parte de la Dirección del Grupo de Informática</t>
  </si>
  <si>
    <t>7.Falta de personal de planta para asumir las responsabilidades en la operación y continuidad de los procesos.</t>
  </si>
  <si>
    <t>7) Se cuenta con una política integral desarrollada en el  Sistema Integrado de Gestión de la Alcaldía municipal de Ibagué -SIGAMI</t>
  </si>
  <si>
    <t>8. Declataroria de la Urgencia manifiesta, ambiental, economica y Social por Pandemias o catastrófes nacionales</t>
  </si>
  <si>
    <t xml:space="preserve">8) contamos con un plan institucional de Capacitación PIC </t>
  </si>
  <si>
    <t>9. Falta de seguimiento y gestión al proceso de peticiones, quejas y reclamos y/o tramites de gestión de Hacienda Pública.</t>
  </si>
  <si>
    <t>10) programa de inducción y reinducción</t>
  </si>
  <si>
    <t>10. Falta de controles de la gestión de trámites</t>
  </si>
  <si>
    <t xml:space="preserve"> </t>
  </si>
  <si>
    <t>11. Falta de digitalización de la totalidad de los expedientes que reposan en las diferentes direcciones.</t>
  </si>
  <si>
    <t>1) Lineamientos nacionales, departamentales y municipales de hacienda publica que incentivan el pago de impuesto,  según decreto 678 del 20 de mayo 2020</t>
  </si>
  <si>
    <t xml:space="preserve">D5. O2 La secretaria de Hacienda convocará a mesas de trabajo a  las TICS junto al comité de Riesgos, para definir un plan de integralidad en la operación de los modulos del proceso de Gestión de Hacienda pública. </t>
  </si>
  <si>
    <t xml:space="preserve">F1. O2 Solicitar apoyo técnico a la secretaria de las TICS para la integradilidad de los diferentes Modulos de la secretaria de Hacienda, como lo son: el Módulo de predial, autoliquidador de industria y comercio, Módulo de constituciónde titulo, Módulo central de cuentas, Modulo de contabilidad, Módulo de Tesoreria, Módulo de deuda pública. 2) Apoyo técnico en las herramientas de las TICS </t>
  </si>
  <si>
    <t xml:space="preserve">2) Apoyo técnico en las herramientas de las TICS </t>
  </si>
  <si>
    <t>D8. O1 Cumplir con los lineamientos nacionales se adoptará las medidas necesarias para darle aplicabilidad al decreto 678 del 20 de mayo 2020 de acuerdo a la declataroria de la Urgencia manifiesta, ambiental, economica y Social por Pandemias o catastrófes nacionales y acogiendonos a los lineamientos nacionales, departamentales y municipales de hacienda publica que incentivan el pago de impuesto.</t>
  </si>
  <si>
    <t>F2. O5 Realizar una constante actualizacion y socializacion  de los cambios normativos (normograma) de la secretaria de Hacienda para su correcta aplicabilidad.</t>
  </si>
  <si>
    <t xml:space="preserve">3) Contamos con 4 certificaciones de sistema de Gestión en la Alcaldía </t>
  </si>
  <si>
    <t>D6. O4 Incentivar en la secretaria de Hacienda la realización de los comites técnicos de forma periodica que faciliten la comunicación del nivel directivo y el nivel operativo y viceversa</t>
  </si>
  <si>
    <t>F5.O6 Dar cumplimiento a las acciones establecidas según los Actos administrativos a nivel territorial para el périodo de la urgencia manifiesta por decreto Presidencial 491 y 461 del 2020 y resolución 0069 del 2020 Por medio de la cual se amplía la suspensión de términos ordenada en las Resoluciones No. 0062 de 2 de abril de 2020 y No 0063 de 13 de abril de 2020. decreto 249  Por medio del cual se modifica el numeral cuatro del Decreto 1000-0227 del 2020 y se amplía la suspensión de términos en los procesos administrativos contravenciones, disciplinarios y demás actuaciones administrativas que adelanta el municipio de Ibagué.</t>
  </si>
  <si>
    <t xml:space="preserve">4) Modelo Integrado de Planeación y Gestión - MIPG </t>
  </si>
  <si>
    <t xml:space="preserve">D8. O6 Implementar acciones como el confinamiento preventivo y trabajo en casa, en respuesta de los lineamientos nacionales para controlar la urgencia manifiesta ambiental, economica declarada en todo el país. Estar atentos a tomar acciones de control en respuesta a los protocolos de bioseguridad que nos proponga la Alcaldia para el desarrollo de Gestión de Hacienda Pública. </t>
  </si>
  <si>
    <t xml:space="preserve">F.8 O4 Se cuenta con una política integral desarrollada en el  Sistema Integrado de Gestión de la Alcaldía municipal de Ibagué -SIGAMI. 4) Modelo Integrado de Planeación y Gestión - MIPG </t>
  </si>
  <si>
    <t>5) Normatividad Constitucional y Legal Colombiana.</t>
  </si>
  <si>
    <t>D3, O7 Sensibilización a los funcionarios en principios,ética y valores Institucionales Aplicación del Código de Integridad y buen Gobierno, para la satisfacción de clientes y grupos de valor.</t>
  </si>
  <si>
    <t>6)  Acciones para implementar en la Administracion publica las medidas establecidas en el protocolo general de bioseguridad adoptado en la Resolución 666 del 24 abril del 2020 del Ministerio de salud y Protección social.</t>
  </si>
  <si>
    <t>D 1,2,4 O3,4,5  Capacitación continua para reconocer y aplicar las caracteristicas y requisitos dados por la ley, los Acuerdos Municipales, sentencias judiciales, según la naturaleza del asunto, para asegurar eficacia, eficiencia y transparencia en el desarrollo de los tramites. (Facturacion Impuesto Predial Unificado, Excencion del impuesto de Industria y comercio, Certificados de paz y salvo )</t>
  </si>
  <si>
    <t xml:space="preserve">7) Código de Integridad y Buen Gobierno </t>
  </si>
  <si>
    <t xml:space="preserve">D7 O8 Solicitar personal de planta para la secretaria con el fin de garantizar la continuidad de los procesos. </t>
  </si>
  <si>
    <t xml:space="preserve">8)  Reorganización administrativa basada en estudios técnicos </t>
  </si>
  <si>
    <t>D 1,2,4,6,7,8 O 1,2,3,4,6,7 El director de Rentas y Tesorería anualmente actualizará los trámites , teniendo en cuenta la normatividad vigente y los requisitos requeridos.
( PRO-SIG-001: "CONTROL DE DOCUMENTOS DEL SIGAMI")</t>
  </si>
  <si>
    <t>1. Falta de información clara y debilidad en canales de acceso a la publicidad de las condiciones del trámite.</t>
  </si>
  <si>
    <t>D1,2,3,4,6,7,8 A1  Al Iniciar la investigación disciplinaria, fiscal o remitir a las instancias correspondientes para el proceso penal</t>
  </si>
  <si>
    <t>F3,4,6,7 - A1 Solicitar a la Dirección de Informática la actualización continua del desarrollo de los trámites actuales de la plataforma de la Alcaldía.</t>
  </si>
  <si>
    <t>2. Declataroria de la Urgencia manifiesta, ambiental, economica y Social por Pandemias o catastrófes nacionales</t>
  </si>
  <si>
    <t xml:space="preserve">D4,6,8. A2 Activar los lineamientos establecidos por el Ministerio de Salud  y Proteccion Social de Colombia, para remitir a las instancias correspondientes. </t>
  </si>
  <si>
    <t>F3,4,5,6 - A2. Activiar los prótocolos generales de bioseguridad, para mitigar, controlar y realizar el adecuado manejo de la pandemia del COVID-19 emitida por el Ministerio de Salud y Protección Social de Colombia.</t>
  </si>
  <si>
    <t>D1.A3. Solictar personal de planta para la Secretaría de Hacienda para dar aplicación  al procedimiento ,  PRO-GHP-05 FACTURACION  I.P.U para la actividad No. 11-12 y 13 (C.L.D.O)</t>
  </si>
  <si>
    <t xml:space="preserve">Que se cambie la autenticidad de las bases registradas  </t>
  </si>
  <si>
    <t>Falta de capacidad de liderazgo</t>
  </si>
  <si>
    <t xml:space="preserve">Cuando el ciudadano necesita realizar un trámite del proceso de Gestión de Hacienda Pública </t>
  </si>
  <si>
    <t xml:space="preserve">Pérdida de credibilidad institucional </t>
  </si>
  <si>
    <t>Posibilidad de recibir o solicitar cualquier dadiva para modificar y/o alterar los datos existentes en los distintos sistemas de información</t>
  </si>
  <si>
    <t xml:space="preserve">Sanciones disciplinarias, fiscales y penales </t>
  </si>
  <si>
    <t>Disminucion en el recaudo y sanciones</t>
  </si>
  <si>
    <t>Omitir los requisitos de los trámites</t>
  </si>
  <si>
    <t>Falta de información clara y debilidad en canales de acceso a la publicidad de las condiciones del trámite</t>
  </si>
  <si>
    <t xml:space="preserve">Al iniciar el trámite </t>
  </si>
  <si>
    <t>Pérdida de credibilidad institucional</t>
  </si>
  <si>
    <t>Posibilidad de recibir o solicitar cualquier dadiva para omitir requisitos en el desarrollo de los trámites y servicios del proceso de gestión de Hacienda Pública</t>
  </si>
  <si>
    <t>prescripción y detrimento patrimonial</t>
  </si>
  <si>
    <t>CORRUPCION</t>
  </si>
  <si>
    <t xml:space="preserve">La Combinación de factores como: la falta de capacidad de liderazgo, la falta de ética profesional y falta de compromiso de las habilidades del proceso, pueden ocasionar la posibilidad de recibir y solicitar cualquier dadiva para modificar y/o alterar los datos existentes en los distintos sistemas de información. Teniendo como potenciales consecuencias: La pérdida de credibilidad, sanciones disciplinarias y disminución en el recaudo. </t>
  </si>
  <si>
    <t xml:space="preserve">La combinacion de factores como: la falta de información clara y debilidad en canales de acceso a la publicidad de las condiciones del trámite, la falta de controles de la gestión de trámites y la falta de comportamientos de integridad de lo público del servidor que revisa, puede ocasionar la posiblidad de recibir o solicitar cualquier dadiva para omitir requisitos en el desarrollo de los trámites y servicios. Teniendo como potenciales consecuencias la perdida de crédibilidad institucional, sanciones disciplinarias y disminución en el recaudo. </t>
  </si>
  <si>
    <t>1.Cada Director de la secretaria de Hacienda 2.convoca mensualmente a su equipo de trabajo para 3. revisar y hacer seguimiento a los planes de acción y demás planes estrátegicos, 4. Revisando las metas proyectas y su ejecución. 5. si los resultados de los avances no están acorde a lo programado, establecera estrategias para el cumplimiento de las metas y/o objetivos propuestos. 6. y se dejará para la evidencia acta y registro de asistencia ( puede ser pantallazos o planilla fisica de asistencia de videoconferencias virtuales)</t>
  </si>
  <si>
    <t>1.Cada Director de las diferentes dependencias de la Secretaria de Hacienda se encarga de programar 2. cada cuatro meses una capacitación al personal, 3. Con el fin de fortalecer los valores y principios éticos del servidor público.
4.Esta actividad control se realizará mediante actividades pedagógicos y lúdicos sensibilizando a los funcionarios en principios, ética y valores Institucionales. Aplicación del Código de Integridad y buen Gobierno, para la satisfacción de clientes y grupos de valor, 5. en caso de comprobar el incumplimiento al código de integridad y buen gobierno, el director iniciará el debido proceso y adoptará las instrucciones de la entidad para tal fin, dejando documentada las evidencias 6.dejando como evidencia el registro de asistencia,( puede ser pantallazos o planilla fisica de asistencia de videoconferencias virtuales)</t>
  </si>
  <si>
    <t xml:space="preserve">1, El director (a) de Rentas,con su equipo de trabajo 2,  trimestralamente, 3, con el propósito de prevenir la  prescripción y detrimento patrimonial, 4,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5, se depura la base de datos de los contribuyentes morosos, respecto a las dos vigencias anteriores a la actual, que no hayan celebrado acuerdo de pago por dichas vigencias y se genera el certificado de liquidación de determinación oficial (C.L.D.O). 6,dejando como evidencia los avances presentados en el plan de acción de  gestión trimestral de la dirección de rentas. </t>
  </si>
  <si>
    <t xml:space="preserve">1.El director de Rentas y Tesorería 2.anualmente 3.con el próposito de facilitar y dar a conocer al ciudadano los diferentes trámites del proceso de gestión de Hacienda Pública, 4.  actualizará los trámites , teniendo en cuenta la normatividad vigente y los requisitos requeridos. 5. en caso de no cumplirse la actividad anterior, se tomarán acciones pertinentes por parte del secretario de Hacienda frente a los responsables de cada dirección.  6. dejando como evidencia memorando remisorio a la dirección de Fortalecemiento Institucional para la actualización de los trámites.
</t>
  </si>
  <si>
    <t>1.La Dirección de Tesorería 2. cuatrimestralmente  3. a traves de la profesional de acuerdos de pago, verificará los acuerdos de pago de tránsito, impuesto PREDIAL e ICA cumplan con los requisitos de aprobación establecidos en los decretos. 4. lo anterior se realizará semanalmente através de muestreos aleatorios y expontáneos revisando los requisitos exigidos del trámite con lo señalado en la hoja de vida del mismo. 5. en caso de que los resultados identifiquen que en un trámite no se solciitarón los requisitos exigidos para el mismo se reportará al líder del proceso para que inicie las acciones que considere pertinente.6. Dejando como evidencia informe.
stitucional para la actualización de los trámites.</t>
  </si>
  <si>
    <t>Acta y registro de asistencia ( puede ser pantallazos o planilla fisica de asistencia de videoconferencias virtuales)</t>
  </si>
  <si>
    <t>Cada Director de las diferentes dependencias de la Secretaria de Hacienda</t>
  </si>
  <si>
    <t>Comunicación iniciando o remitiendo investigación.</t>
  </si>
  <si>
    <t xml:space="preserve">Una semana una vez el Riesgo se materialice </t>
  </si>
  <si>
    <t>Actividades ejecutadas/ Actividades programadas*100</t>
  </si>
  <si>
    <t xml:space="preserve"> Memorando remisorio a la dirección de Fortalecemiento Institucional para la actualización de los trámites, </t>
  </si>
  <si>
    <t xml:space="preserve"> Plan de acción de  gestión trimestral de la dirección de rentas. </t>
  </si>
  <si>
    <t>Dirección de Rentas</t>
  </si>
  <si>
    <t xml:space="preserve"> informe.</t>
  </si>
  <si>
    <t xml:space="preserve">Observaciones
BIMESTRE 01 2024
</t>
  </si>
  <si>
    <t>ACT</t>
  </si>
  <si>
    <t xml:space="preserve">Observaciones-MAPA DE RIESGOS ACTUALIZADO PARA B2
BIMESTRE 02 2024
</t>
  </si>
  <si>
    <t xml:space="preserve">Observaciones
BIMESTRE 03 2024
</t>
  </si>
  <si>
    <t xml:space="preserve">Observaciones
BIMESTRE 04 2024
(JULIO-AGOSTO)
</t>
  </si>
  <si>
    <r>
      <rPr>
        <b/>
        <sz val="8"/>
        <color theme="1"/>
        <rFont val="Arial"/>
        <family val="2"/>
      </rPr>
      <t xml:space="preserve">RENTAS: </t>
    </r>
    <r>
      <rPr>
        <sz val="8"/>
        <color theme="1"/>
        <rFont val="Arial"/>
        <family val="2"/>
      </rPr>
      <t xml:space="preserve">
Acta 01 del 30 de enero de 2024
Acta 02 del 28 de febrero de 2024
•	El 30 de enero de 2024, se realizó socialización de los valores del servidor público de acuerdo a lo establecido en el código de integridad y buen Gobierno. memorando 1340-002716  del 26 de enero de 2024. se adjunta asistencia.
•	El 28 de febrero de 2024, se realizó socialización de los valores del servidor público de acuerdo a lo establecido en el código de integridad y buen Gobierno. memorando 1340-06319 del 20 de febrero de 2024. se adjunta asistencia y registro fotográfico.
</t>
    </r>
    <r>
      <rPr>
        <b/>
        <sz val="8"/>
        <color theme="1"/>
        <rFont val="Arial"/>
        <family val="2"/>
      </rPr>
      <t xml:space="preserve">PRESUPUESTO:  
</t>
    </r>
    <r>
      <rPr>
        <sz val="8"/>
        <color theme="1"/>
        <rFont val="Arial"/>
        <family val="2"/>
      </rPr>
      <t xml:space="preserve">Se realizó Comité Técnico los días 15-enero y 28-febrero del 2024.  Evidencias:  Acta N. 1310 001  15/01/2024 con listado de asistencia.  1310 002 28/02/2024 con listado de asistencia.
</t>
    </r>
    <r>
      <rPr>
        <b/>
        <sz val="8"/>
        <color theme="1"/>
        <rFont val="Arial"/>
        <family val="2"/>
      </rPr>
      <t xml:space="preserve">TESORERIA:
</t>
    </r>
    <r>
      <rPr>
        <sz val="8"/>
        <color theme="1"/>
        <rFont val="Arial"/>
        <family val="2"/>
      </rPr>
      <t xml:space="preserve">Para el primer bimestre del año 2024, el Director de Tesoreria realizó dos comites tecnicos, el primero evidenciado mediante acta No 01 del dia 19 de enero de 2024 y el segundo mediante acta No 02 del dia 28 de febrero de 2024. (con el registro de asistencia y fotografico) 
</t>
    </r>
    <r>
      <rPr>
        <b/>
        <sz val="8"/>
        <color theme="1"/>
        <rFont val="Arial"/>
        <family val="2"/>
      </rPr>
      <t xml:space="preserve">DIRECCION DE CONTABILIDAD: </t>
    </r>
    <r>
      <rPr>
        <sz val="8"/>
        <color theme="1"/>
        <rFont val="Arial"/>
        <family val="2"/>
      </rPr>
      <t xml:space="preserve">
Se realizaron 2 reuniones de Comité Tecnico en el bimestre I de la vigencia 2024:
Soportes digitales: 
 1. CONTABILIDAD V4 ACTA DE COMITÉ TECNICO 001
 1. CONTABILIDAD V4 ACTA DE COMITÉ TECNICO 002
</t>
    </r>
  </si>
  <si>
    <r>
      <rPr>
        <b/>
        <sz val="8"/>
        <color theme="1"/>
        <rFont val="Arial"/>
        <family val="2"/>
      </rPr>
      <t>RENTAS:</t>
    </r>
    <r>
      <rPr>
        <sz val="8"/>
        <color theme="1"/>
        <rFont val="Arial"/>
        <family val="2"/>
      </rPr>
      <t xml:space="preserve"> 
Acta 03 del 22 de marzo de 2024
Acta 04 del 29 de abril de 2024
• El 22 de marzo de 2024, se realizó socialización de los valores del servidor público de acuerdo a lo establecido en el código de integridad y buen Gobierno Plan anticorrupcion y de atencion al ciudadano. memorando 1340-009998 del 12 de marzo de 2024. se adjunta asistencia y registro fotográfico.
• El 29 de abril de 2024, se realizó socialización de los valores del servidor público de acuerdo a lo establecido en el código de integridad y buen Gobierno Plan anticorrupcion y de atencion al ciudadano. memorando 1340-015563 del 19 de abril de 2024. se adjunta asistencia y registro fotográfico.
TESORERIA:
Para el segundo bimestre del año 2024, el Director de Tesoreria realizó dos comites tecnicos, el primero evidenciado mediante acta No 03 del dia 22 de marzo de 2024 y el segundo mediante acta No 04 del dia 15 de abril de 2024. (con el registro de asistencia y fotografico) 
PRESUPUESTO:  Se realizó Comité Técnico los días 22 marzo y 25 abril - 2024.  Evidencias:  Acta N. 1310 003 22/03/2024 con listado de asistencia.  1310 004 25/04/2024 con listado de asistencia.
DIRECCION DE CONTABILIDAD: 
Se realizaron 2 reuniones de Comité Tecnico en el bimestre  II de la vigencia 2024:
Soportes digitales: 
 1. CONTABILIDAD V4 ACTA DE COMITÉ TECNICO 003
 1. CONTABILIDAD V4 ACTA DE COMITÉ TECNICO 004</t>
    </r>
  </si>
  <si>
    <r>
      <rPr>
        <b/>
        <sz val="8"/>
        <color theme="1"/>
        <rFont val="Arial"/>
        <family val="2"/>
      </rPr>
      <t xml:space="preserve">PRESUPUESTO: </t>
    </r>
    <r>
      <rPr>
        <sz val="8"/>
        <color theme="1"/>
        <rFont val="Arial"/>
        <family val="2"/>
      </rPr>
      <t xml:space="preserve"> Se realizó Comité Técnico los días 29 mayo y 28 junio - 2024.  Evidencias:  Acta N. 1310 005 29/05/2024 con listado de asistencia.  1310 006 28/06/2024 con listado de asistencia.
</t>
    </r>
    <r>
      <rPr>
        <b/>
        <sz val="8"/>
        <color theme="1"/>
        <rFont val="Arial"/>
        <family val="2"/>
      </rPr>
      <t xml:space="preserve">
RENTAS: 
</t>
    </r>
    <r>
      <rPr>
        <sz val="8"/>
        <color theme="1"/>
        <rFont val="Arial"/>
        <family val="2"/>
      </rPr>
      <t>Acta 05 del 29 de mayo de 2024
Acta 06 del 27 de junio de 2024
• El 29 de mayo de 2024, se realizó socialización de los valores del servidor público de acuerdo a lo establecido en el código de integridad y buen Gobierno. memorando 1</t>
    </r>
    <r>
      <rPr>
        <b/>
        <sz val="8"/>
        <color theme="1"/>
        <rFont val="Arial"/>
        <family val="2"/>
      </rPr>
      <t>340-020756</t>
    </r>
    <r>
      <rPr>
        <sz val="8"/>
        <color theme="1"/>
        <rFont val="Arial"/>
        <family val="2"/>
      </rPr>
      <t xml:space="preserve"> del 21 de mayo de 2024. se adjunta asistencia y registro fotográfico.
• El 27 de junio de 2024, se realizó socialización de los valores del servidor público de acuerdo a lo establecido en el código de integridad y buen Gobierno. memorando</t>
    </r>
    <r>
      <rPr>
        <b/>
        <sz val="8"/>
        <color theme="1"/>
        <rFont val="Arial"/>
        <family val="2"/>
      </rPr>
      <t xml:space="preserve"> 1340-026628 </t>
    </r>
    <r>
      <rPr>
        <sz val="8"/>
        <color theme="1"/>
        <rFont val="Arial"/>
        <family val="2"/>
      </rPr>
      <t xml:space="preserve">del 25 de junio de 2024. se adjunta asistencia y registro fotográfico.
</t>
    </r>
    <r>
      <rPr>
        <b/>
        <sz val="8"/>
        <color theme="1"/>
        <rFont val="Arial"/>
        <family val="2"/>
      </rPr>
      <t xml:space="preserve">
TESORERIA:
</t>
    </r>
    <r>
      <rPr>
        <sz val="8"/>
        <color theme="1"/>
        <rFont val="Arial"/>
        <family val="2"/>
      </rPr>
      <t xml:space="preserve">Para el segundo bimestre del año 2024, el Director de Tesoreria realizó dos comites tecnicos, el primero evidenciado mediante acta No 05 del dia 15 de mayo de 2024 y el segundo mediante acta No 06 del dia 20 de junio de 2024. (con el registro de asistencia y fotografico) 
</t>
    </r>
    <r>
      <rPr>
        <b/>
        <sz val="8"/>
        <color theme="1"/>
        <rFont val="Arial"/>
        <family val="2"/>
      </rPr>
      <t xml:space="preserve">DIRECCION DE CONTABILIDAD: </t>
    </r>
    <r>
      <rPr>
        <sz val="8"/>
        <color theme="1"/>
        <rFont val="Arial"/>
        <family val="2"/>
      </rPr>
      <t xml:space="preserve">
Se realizaron 2 reuniones de Comité Tecnico en el bimestre  III de la vigencia 2024:
Soportes digitales: 
 1. CONTABILIDAD V4 ACTA DE COMITÉ TECNICO 006
 1. CONTABILIDAD V4 ACTA DE COMITÉ TECNICO 007</t>
    </r>
  </si>
  <si>
    <r>
      <t xml:space="preserve">RENTAS: 
</t>
    </r>
    <r>
      <rPr>
        <sz val="8"/>
        <color theme="1"/>
        <rFont val="Arial"/>
        <family val="2"/>
      </rPr>
      <t>- El 29 de julio de 2024, se realizó socialización de los valores del servidor público de acuerdo a lo establecido en el código de integridad y buen Gobierno. memorando 1340-031680 del 24 de julio de 2024. se adjunta asistencia y registro fotográfico.
- El 28 de agosto de 2024, se realizó socialización de los valores del servidor público de acuerdo a lo establecido en el código de integridad y buen Gobierno. memorando 1340-0037447 del 23 de agosto de 2024. se adjunta asistencia y registro fotográfico.</t>
    </r>
    <r>
      <rPr>
        <b/>
        <sz val="8"/>
        <color theme="1"/>
        <rFont val="Arial"/>
        <family val="2"/>
      </rPr>
      <t xml:space="preserve">
Acta 07 del 29 de julio de 2024
Acta 08 del 28 de agosto de 2024
TESORERIA:
</t>
    </r>
    <r>
      <rPr>
        <sz val="8"/>
        <color theme="1"/>
        <rFont val="Arial"/>
        <family val="2"/>
      </rPr>
      <t>Para el cuarto bimestre del año 2024, el Director de Tesoreria realizó dos comites tecnicos, el primero evidenciado</t>
    </r>
    <r>
      <rPr>
        <b/>
        <sz val="8"/>
        <color theme="1"/>
        <rFont val="Arial"/>
        <family val="2"/>
      </rPr>
      <t xml:space="preserve"> mediante acta No 07 del dia 26 de julio de 2024 y el segundo mediante acta No 08 del dia 27 de agosto de 2024.</t>
    </r>
    <r>
      <rPr>
        <sz val="8"/>
        <color theme="1"/>
        <rFont val="Arial"/>
        <family val="2"/>
      </rPr>
      <t xml:space="preserve"> (se anexa acta, registro de asistencia y registro fotografico) </t>
    </r>
    <r>
      <rPr>
        <b/>
        <sz val="8"/>
        <color theme="1"/>
        <rFont val="Arial"/>
        <family val="2"/>
      </rPr>
      <t xml:space="preserve">
PRESUPUESTO:  </t>
    </r>
    <r>
      <rPr>
        <sz val="8"/>
        <color theme="1"/>
        <rFont val="Arial"/>
        <family val="2"/>
      </rPr>
      <t xml:space="preserve">Se realizó Comité Técnico los días 30 julio y 30 agosto - 2024.  Evidencias:  Acta N. 1310 007 30/08/2024 con listado de asistencia.  1310 008 30/08/2024 con listado de asistencia.  </t>
    </r>
    <r>
      <rPr>
        <b/>
        <sz val="8"/>
        <color theme="1"/>
        <rFont val="Arial"/>
        <family val="2"/>
      </rPr>
      <t xml:space="preserve">
DIRECCION DE CONTABILIDAD: 
</t>
    </r>
    <r>
      <rPr>
        <sz val="8"/>
        <color theme="1"/>
        <rFont val="Arial"/>
        <family val="2"/>
      </rPr>
      <t>Se realizaron 2 reuniones de Comité Tecnico en el bimestre  IV de la vigencia 2024:
Soportes digitales: 
 1. CONTABILIDAD V4 ACTA DE COMITÉ TECNICO 008
 1. CONTABILIDAD V4 ACTA DE COMITÉ TECNICO 009</t>
    </r>
  </si>
  <si>
    <r>
      <rPr>
        <b/>
        <sz val="8"/>
        <color theme="1"/>
        <rFont val="Arial"/>
        <family val="2"/>
      </rPr>
      <t>RENTAS:</t>
    </r>
    <r>
      <rPr>
        <sz val="8"/>
        <color theme="1"/>
        <rFont val="Arial"/>
        <family val="2"/>
      </rPr>
      <t xml:space="preserve">
Acta 01 del 30 de enero de 2024
Acta 02 del 28 de febrero de 2024
•	El 30 de enero de 2024, se realizó socialización de los valores del servidor público de acuerdo a lo establecido en el código de integridad y buen Gobierno. memorando 1340-001738 del 20 de enero de 2024. se adjunta asistencia.
•	El 28 de febrero de 2024, se realizó socialización de los valores del servidor público de acuerdo a lo establecido en el código de integridad y buen Gobierno. memorando 1340-06319 del 20 de febrero de 2024. se adjunta asistencia y registro fotográfico.
</t>
    </r>
    <r>
      <rPr>
        <b/>
        <sz val="8"/>
        <color theme="1"/>
        <rFont val="Arial"/>
        <family val="2"/>
      </rPr>
      <t xml:space="preserve">PRESUPUESTO:
</t>
    </r>
    <r>
      <rPr>
        <sz val="8"/>
        <color theme="1"/>
        <rFont val="Arial"/>
        <family val="2"/>
      </rPr>
      <t xml:space="preserve">  Actividades programadas para los meses de:  abril, agosto y diciembre 2024.
</t>
    </r>
    <r>
      <rPr>
        <b/>
        <sz val="8"/>
        <color theme="1"/>
        <rFont val="Arial"/>
        <family val="2"/>
      </rPr>
      <t xml:space="preserve">TESORERIA:
</t>
    </r>
    <r>
      <rPr>
        <sz val="8"/>
        <color theme="1"/>
        <rFont val="Arial"/>
        <family val="2"/>
      </rPr>
      <t xml:space="preserve">Para el presente bimestre no se realizó  capacitación, dando espera a la Contratacion de la Direccion de Tesoreria y grupo de Cobro Coactivo. La primera capacitacion se  tiene programada para el mes de abril de 2024. 
</t>
    </r>
    <r>
      <rPr>
        <b/>
        <sz val="8"/>
        <color theme="1"/>
        <rFont val="Arial"/>
        <family val="2"/>
      </rPr>
      <t xml:space="preserve">DIRECCION DE CONTABILIDAD: </t>
    </r>
    <r>
      <rPr>
        <sz val="8"/>
        <color theme="1"/>
        <rFont val="Arial"/>
        <family val="2"/>
      </rPr>
      <t xml:space="preserve">
La actividad se realizará en el Bimestre II de la vigencia 2024</t>
    </r>
  </si>
  <si>
    <t>RENTAS:
Acta 03 del 22 de marzo de 2024
Acta 04 del 29 de abril de 2024
• El 22 de marzo de 2024, se realizó socialización de los valores del servidor público de acuerdo a lo establecido en el código de integridad y buen Gobierno Plan anticorrupcion y de atencion al ciudadano. memorando 1340-009998 del 12 de marzo de 2024. se adjunta asistencia y registro fotográfico.
• El 29 de abril de 2024, se realizó socialización de los valores del servidor público de acuerdo a lo establecido en el código de integridad y buen Gobierno Plan anticorrupcion y de atencion al ciudadano. memorando 1340-015563 del 19 de abril de 2024. se adjunta asistencia y registro fotográfico.
TESORERIA:
Para el segundo bimestre del año 2024, el Director de Tesoreria realizó una capacitación al personal de cobro coactivo, la cual se evidencia mediante acta No 1 del dia 24 de abril de 2024.
PRESUPUESTO:  
El 25 de abril se llevó a cabo la primera jornada de socialización y retroalimentación para el fortalecimiento de los valores y principios eticos, através de la aplicación del Codigo de Integridad y Buen Gobierno.  Evidencias:  Acta N. 1310 004 25/04/2024 punto 4 de la agenda jornada lúdica.  Fotografias.
DIRECCION DE CONTABILIDAD: 
El dia miercoles 24 de Abril de 2024   se realizo 1 reunion de Comité Tecnico "Socializacion Codigo de Integridad y Buen Gobierno"
1, 2 CONTABILIDAD V4 ACTA DE COMITÉ TECNICO 005</t>
  </si>
  <si>
    <r>
      <rPr>
        <b/>
        <sz val="8"/>
        <color theme="1"/>
        <rFont val="Arial"/>
        <family val="2"/>
      </rPr>
      <t xml:space="preserve">PRESUPUESTO:  </t>
    </r>
    <r>
      <rPr>
        <sz val="8"/>
        <color theme="1"/>
        <rFont val="Arial"/>
        <family val="2"/>
      </rPr>
      <t xml:space="preserve">Se proyecta la segunda jornada de socialización y retroalimentación para el fortalecimiento de los valores y principios eticos, para el mes de agosto del año en curso. 
</t>
    </r>
    <r>
      <rPr>
        <b/>
        <sz val="8"/>
        <color theme="1"/>
        <rFont val="Arial"/>
        <family val="2"/>
      </rPr>
      <t>RENTAS:</t>
    </r>
    <r>
      <rPr>
        <sz val="8"/>
        <color theme="1"/>
        <rFont val="Arial"/>
        <family val="2"/>
      </rPr>
      <t xml:space="preserve">
Acta 05 del 29 de mayo de 2024
Acta 06 del 27 de junio de 2024
• El 29 de mayo de 2024, se realizó socialización de los valores del servidor público de acuerdo a lo establecido en el código de integridad y buen Gobierno. memorando </t>
    </r>
    <r>
      <rPr>
        <b/>
        <sz val="8"/>
        <color theme="1"/>
        <rFont val="Arial"/>
        <family val="2"/>
      </rPr>
      <t xml:space="preserve">1340-020756 </t>
    </r>
    <r>
      <rPr>
        <sz val="8"/>
        <color theme="1"/>
        <rFont val="Arial"/>
        <family val="2"/>
      </rPr>
      <t>del 21 de mayo de 2024. se adjunta asistencia y registro fotográfico.
• El 27 de junio de 2024, se realizó socialización de los valores del servidor público de acuerdo a lo establecido en el código de integridad y buen Gobierno. memorando 1</t>
    </r>
    <r>
      <rPr>
        <b/>
        <sz val="8"/>
        <color theme="1"/>
        <rFont val="Arial"/>
        <family val="2"/>
      </rPr>
      <t>340-026628</t>
    </r>
    <r>
      <rPr>
        <sz val="8"/>
        <color theme="1"/>
        <rFont val="Arial"/>
        <family val="2"/>
      </rPr>
      <t xml:space="preserve"> del 25 de junio de 2024. se adjunta asistencia y registro fotográfico.
</t>
    </r>
    <r>
      <rPr>
        <b/>
        <sz val="8"/>
        <color theme="1"/>
        <rFont val="Arial"/>
        <family val="2"/>
      </rPr>
      <t>TESORERIA:</t>
    </r>
    <r>
      <rPr>
        <sz val="8"/>
        <color theme="1"/>
        <rFont val="Arial"/>
        <family val="2"/>
      </rPr>
      <t xml:space="preserve">
Para el tercer bimestre del año 2024, no se requirió de esta actividad.</t>
    </r>
  </si>
  <si>
    <r>
      <rPr>
        <b/>
        <sz val="8"/>
        <color theme="1"/>
        <rFont val="Arial"/>
        <family val="2"/>
      </rPr>
      <t xml:space="preserve">RENTAS: 
</t>
    </r>
    <r>
      <rPr>
        <sz val="8"/>
        <color theme="1"/>
        <rFont val="Arial"/>
        <family val="2"/>
      </rPr>
      <t xml:space="preserve">El 29 de julio de 2024, se realizó socialización de los valores del servidor público de acuerdo a lo establecido en el código de integridad y buen Gobierno. memorando 1340-031680 del 24 de julio de 2024. se adjunta asistencia y registro fotográfico.
El 28 de agosto de 2024, se realizó socialización de los valores del servidor público de acuerdo a lo establecido en el código de integridad y buen Gobierno. memorando 1340-0037447 del 23 de agosto de 2024. se adjunta asistencia y registro fotográfico
</t>
    </r>
    <r>
      <rPr>
        <b/>
        <sz val="8"/>
        <color theme="1"/>
        <rFont val="Arial"/>
        <family val="2"/>
      </rPr>
      <t>Acta 07 del 29 de julio de 2024
Acta 08 del 28 de agosto de 2024</t>
    </r>
    <r>
      <rPr>
        <sz val="8"/>
        <color theme="1"/>
        <rFont val="Arial"/>
        <family val="2"/>
      </rPr>
      <t xml:space="preserve">
</t>
    </r>
    <r>
      <rPr>
        <b/>
        <sz val="8"/>
        <color theme="1"/>
        <rFont val="Arial"/>
        <family val="2"/>
      </rPr>
      <t>TESORERIA:</t>
    </r>
    <r>
      <rPr>
        <sz val="8"/>
        <color theme="1"/>
        <rFont val="Arial"/>
        <family val="2"/>
      </rPr>
      <t xml:space="preserve">
Para el cuarto bimestre del año 2024, el Director de Tesoreria realizó una capacitación al personal de cobro coactivo, la cual se evidencia mediante </t>
    </r>
    <r>
      <rPr>
        <b/>
        <sz val="8"/>
        <color theme="1"/>
        <rFont val="Arial"/>
        <family val="2"/>
      </rPr>
      <t>acta No 2 del dia 21 de agosto de 2024.</t>
    </r>
    <r>
      <rPr>
        <sz val="8"/>
        <color theme="1"/>
        <rFont val="Arial"/>
        <family val="2"/>
      </rPr>
      <t xml:space="preserve"> Durante la capacitación se realizarón unas actividades lúdicas donde el personal de la dirección identificaban los diferentes valores y principios del codigo de Integridad de la Alcaldia de Ibagué. 
</t>
    </r>
    <r>
      <rPr>
        <b/>
        <sz val="8"/>
        <color theme="1"/>
        <rFont val="Arial"/>
        <family val="2"/>
      </rPr>
      <t xml:space="preserve">
PRESUPUESTO: 
</t>
    </r>
    <r>
      <rPr>
        <sz val="8"/>
        <color theme="1"/>
        <rFont val="Arial"/>
        <family val="2"/>
      </rPr>
      <t xml:space="preserve">Sensibilización principios, ética y valores Institucionales aplicación del Código de
Integridad y buen Gobierno.  En el punto 3 de la agenda de trabajo de la reunión operativa del mes de agosto se desarrollo esta actividad con todo el equipo de trabajo.  Evidencias: Punto 3 Acta N.008 30/08/2024 con registro fotografico y acta de asistencia.
</t>
    </r>
    <r>
      <rPr>
        <b/>
        <sz val="8"/>
        <color theme="1"/>
        <rFont val="Arial"/>
        <family val="2"/>
      </rPr>
      <t>DIRECCION DE CONTABILIDAD:</t>
    </r>
    <r>
      <rPr>
        <sz val="8"/>
        <color theme="1"/>
        <rFont val="Arial"/>
        <family val="2"/>
      </rPr>
      <t xml:space="preserve"> 
El dia miercoles 28 de Agosto de 2024   se realizo 1 reunion de Comité Tecnico "Socializacion Codigo de Integridad y Buen Gobierno"
1, 2 CONTABILIDAD V4 ACTA DE COMITÉ TECNICO 010</t>
    </r>
  </si>
  <si>
    <t>N/A</t>
  </si>
  <si>
    <r>
      <rPr>
        <b/>
        <sz val="8"/>
        <color theme="1"/>
        <rFont val="Arial"/>
        <family val="2"/>
      </rPr>
      <t xml:space="preserve">RENTAS: </t>
    </r>
    <r>
      <rPr>
        <sz val="8"/>
        <color theme="1"/>
        <rFont val="Arial"/>
        <family val="2"/>
      </rPr>
      <t xml:space="preserve">
Memorando No 006640 del 21 de febrero de 2024 Tramite Impuesto predial unificado link de la oficna virtual tributaria para realizar la liquidación y otros ajustes a realizar en la pagina del SUIT.
</t>
    </r>
    <r>
      <rPr>
        <b/>
        <sz val="8"/>
        <color theme="1"/>
        <rFont val="Arial"/>
        <family val="2"/>
      </rPr>
      <t xml:space="preserve">
TESORERIA:
</t>
    </r>
    <r>
      <rPr>
        <sz val="8"/>
        <color theme="1"/>
        <rFont val="Arial"/>
        <family val="2"/>
      </rPr>
      <t xml:space="preserve"> Mediante memorando No 006364 del 20 de febrero de 2024, se solicita apoyo a la Dirección de fortalecimiento institucional, para revision y actualización de los tramites de paz y salvo y estampillas electronicas correspondientes a la Direccion de Tesoreria Municipal. </t>
    </r>
  </si>
  <si>
    <r>
      <t xml:space="preserve">RENTAS: 
Memorando No 011644 del 21 de marzo de 2024 invitacion a mesa de trabajo para la revision y ajustes del total de tramites de la Dirección de rentas.
</t>
    </r>
    <r>
      <rPr>
        <sz val="8"/>
        <color rgb="FFFF0000"/>
        <rFont val="Arial"/>
        <family val="2"/>
      </rPr>
      <t xml:space="preserve">
Acta  del 09 de abril de 2024</t>
    </r>
    <r>
      <rPr>
        <sz val="8"/>
        <color theme="1"/>
        <rFont val="Arial"/>
        <family val="2"/>
      </rPr>
      <t xml:space="preserve">, mesa de trabajo para la revision de los 19 tramites de la Direccion de rentas con el director de fortalecimiento Institucional.
TESORERIA: 
Mediante memorando No 006364 del 20 de febrero de 2024, se solicita apoyo a la Dirección de fortalecimiento institucional, para revision y actualización de los tramites de paz y salvo y estampillas electronicas correspondientes a la Direccion de Tesoreria Municipal. 
La Dirección de Fortalecimiento institucional responde mediante memorando 008248 del 29 de febrero del 2024. </t>
    </r>
  </si>
  <si>
    <r>
      <rPr>
        <b/>
        <sz val="8"/>
        <color theme="1"/>
        <rFont val="Arial"/>
        <family val="2"/>
      </rPr>
      <t xml:space="preserve">TESORERIA: </t>
    </r>
    <r>
      <rPr>
        <sz val="8"/>
        <color theme="1"/>
        <rFont val="Arial"/>
        <family val="2"/>
      </rPr>
      <t xml:space="preserve">
para el tercer bimestre no se requirió de esta actividad. </t>
    </r>
  </si>
  <si>
    <r>
      <rPr>
        <b/>
        <sz val="8"/>
        <color theme="1"/>
        <rFont val="Arial"/>
        <family val="2"/>
      </rPr>
      <t>RENTAS</t>
    </r>
    <r>
      <rPr>
        <sz val="8"/>
        <color theme="1"/>
        <rFont val="Arial"/>
        <family val="2"/>
      </rPr>
      <t xml:space="preserve">
</t>
    </r>
    <r>
      <rPr>
        <sz val="8"/>
        <color theme="4" tint="-0.249977111117893"/>
        <rFont val="Arial"/>
        <family val="2"/>
      </rPr>
      <t>" Memorando No 006640 del 21 de febrero de 2024 Tramite Impuesto predial unificado link de la oficina virtual tributaria para realizar la liquidación, y condiciones del trámite para modificar en la página del SUIT.
Memorando No 011644 del 21 de marzo de 2024 invitación a mesa de trabajo para la revisión y ajustes del total de tramites de la Dirección de Rentas.
Acta 001 del 09 de abril de 2024, reunión de revisión de 19 tramites de la Dirección de Rentas con el director de fortalecimiento.  se realizó la revisión de los tramites.
Memorando 1340 22866 seguimiento construcción y trámite tributario</t>
    </r>
    <r>
      <rPr>
        <sz val="8"/>
        <color theme="1"/>
        <rFont val="Arial"/>
        <family val="2"/>
      </rPr>
      <t xml:space="preserve"> "
</t>
    </r>
    <r>
      <rPr>
        <b/>
        <sz val="8"/>
        <color theme="1"/>
        <rFont val="Arial"/>
        <family val="2"/>
      </rPr>
      <t xml:space="preserve">TESORERIA:
</t>
    </r>
    <r>
      <rPr>
        <sz val="8"/>
        <color theme="1"/>
        <rFont val="Arial"/>
        <family val="2"/>
      </rPr>
      <t xml:space="preserve"> Mediante memorando No 36964 del 21 de agosto de 2024, se envia la soliciutd de eliminacion de (dos) formatos de la pagina web a la Dirección de fortalecimiento institucional, dado que el formato de acta de gestion para recaudo ya no hace parte de proceso de Gestion de Hacienda y el procedimiento de prescripciones se encuentra dentro del manual de cartera.</t>
    </r>
  </si>
  <si>
    <r>
      <rPr>
        <b/>
        <sz val="8"/>
        <color theme="1"/>
        <rFont val="Arial"/>
        <family val="2"/>
      </rPr>
      <t>RENTAS:</t>
    </r>
    <r>
      <rPr>
        <sz val="8"/>
        <color theme="1"/>
        <rFont val="Arial"/>
        <family val="2"/>
      </rPr>
      <t xml:space="preserve">
Memorando No 060225 del 21 de Diciembre de 2023, presentacion del plan de accion de Gestion año 2024, actividad 2 (constitucion de los CLDO, cartera a cobro coactivo vigencias 2022-2023 y vigencias anteriores).
Seguimiento a plan de accion de gestion año 2024.  acta 01 y acta 02.</t>
    </r>
  </si>
  <si>
    <r>
      <t xml:space="preserve">RENTAS: 
</t>
    </r>
    <r>
      <rPr>
        <sz val="8"/>
        <color theme="3" tint="0.39997558519241921"/>
        <rFont val="Arial"/>
        <family val="2"/>
      </rPr>
      <t>Memorando No 060225 del 21 de Diciembre de 2023, presentacion del plan de accion de Gestion año 2024, actividad 2 (constitucion de los CLDO, cartera a cobro coactivo vigencias 2022-2023 y vigencias anteriores).</t>
    </r>
    <r>
      <rPr>
        <sz val="8"/>
        <color theme="1"/>
        <rFont val="Arial"/>
        <family val="2"/>
      </rPr>
      <t xml:space="preserve">
Seguimiento a plan de accion de gestion año 2024.,  03 del mes de marzo de 2024, acta 04 de abril de 2024.</t>
    </r>
  </si>
  <si>
    <r>
      <rPr>
        <b/>
        <sz val="8"/>
        <color theme="1"/>
        <rFont val="Arial"/>
        <family val="2"/>
      </rPr>
      <t>RENTAS</t>
    </r>
    <r>
      <rPr>
        <sz val="8"/>
        <color theme="1"/>
        <rFont val="Arial"/>
        <family val="2"/>
      </rPr>
      <t xml:space="preserve">
• Memorando</t>
    </r>
    <r>
      <rPr>
        <b/>
        <sz val="8"/>
        <color theme="1"/>
        <rFont val="Arial"/>
        <family val="2"/>
      </rPr>
      <t xml:space="preserve"> 1340-022868</t>
    </r>
    <r>
      <rPr>
        <sz val="8"/>
        <color theme="1"/>
        <rFont val="Arial"/>
        <family val="2"/>
      </rPr>
      <t xml:space="preserve"> del 31 de mayo de 2024, solicitud de entrega formal avance metal plan de acción de gestión sobre los TITULOS EJECUTIVOS a cobro coactivo.</t>
    </r>
  </si>
  <si>
    <r>
      <rPr>
        <b/>
        <sz val="8"/>
        <color theme="1"/>
        <rFont val="Arial"/>
        <family val="2"/>
      </rPr>
      <t xml:space="preserve">RENTAS: </t>
    </r>
    <r>
      <rPr>
        <sz val="8"/>
        <color theme="1"/>
        <rFont val="Arial"/>
        <family val="2"/>
      </rPr>
      <t xml:space="preserve">
Memorando 1340-022866 del 31 de marzo de 2024, solicitud de entrega formal avance metal plan de acción de gestión sobre los TITULOS EJECUTIVOS a cobro coactivo.
Certificacion del 03 de julio de 2024,   envio de  30.914 LIQUIDACIÓN DE DETERMINACIÓN OFICIAL para su respectiva notificación del impuesto predial unificado.</t>
    </r>
  </si>
  <si>
    <r>
      <t xml:space="preserve">TESORERIA: 
</t>
    </r>
    <r>
      <rPr>
        <sz val="8"/>
        <rFont val="Arial"/>
        <family val="2"/>
      </rPr>
      <t xml:space="preserve">Se adjuntan dos informes de aplicación de listas de chequeo de acuerdos de pago de transito y predial e ica correspondientes a los meses de enero y febrero de 2024. junto a los informes se anexan los muestreos aleatorios y expontaneos, en donde se verifican los requisitos exigidos y se cumple con los mismos. </t>
    </r>
  </si>
  <si>
    <t xml:space="preserve">TESORERIA:
Se adjuntan dos informes de aplicación de listas de chequeo de acuerdos de pago de transito y predial e ica correspondientes a los meses de marzo y abril de 2024. junto a los informes se anexan los muestreos aleatorios y expontaneos, en donde se verifican los requisitos exigidos y se cumple con los mismos. </t>
  </si>
  <si>
    <r>
      <t xml:space="preserve">TESORERIA:
</t>
    </r>
    <r>
      <rPr>
        <sz val="8"/>
        <rFont val="Arial"/>
        <family val="2"/>
      </rPr>
      <t xml:space="preserve">Se adjuntan dos informes de aplicación de listas de chequeo de acuerdos de pago de transito y predial e ica correspondientes a los meses de mayo y junio de 2024. junto a los informes se anexan los muestreos aleatorios y expontaneos, en donde se verifican los requisitos exigidos y se cumple con los mismos. </t>
    </r>
  </si>
  <si>
    <r>
      <t xml:space="preserve">TESORERIA:
</t>
    </r>
    <r>
      <rPr>
        <sz val="8"/>
        <rFont val="Arial"/>
        <family val="2"/>
      </rPr>
      <t>Se adjuntan dos informes de aplicación de</t>
    </r>
    <r>
      <rPr>
        <b/>
        <sz val="8"/>
        <rFont val="Arial"/>
        <family val="2"/>
      </rPr>
      <t xml:space="preserve"> listas de chequeo </t>
    </r>
    <r>
      <rPr>
        <sz val="8"/>
        <rFont val="Arial"/>
        <family val="2"/>
      </rPr>
      <t>de acuerdos de pago de transito y predial e ica correspondientes a los meses de julio y agosto de 2024. junto a los informes se anexan lo</t>
    </r>
    <r>
      <rPr>
        <b/>
        <sz val="8"/>
        <rFont val="Arial"/>
        <family val="2"/>
      </rPr>
      <t>s muestreos aleatorios y expontaneos,</t>
    </r>
    <r>
      <rPr>
        <sz val="8"/>
        <rFont val="Arial"/>
        <family val="2"/>
      </rPr>
      <t xml:space="preserve"> en donde se verifican los requisitos exigidos y se cumple con los mismos. </t>
    </r>
  </si>
  <si>
    <r>
      <rPr>
        <b/>
        <sz val="8"/>
        <color theme="1"/>
        <rFont val="Calibri"/>
        <family val="2"/>
        <scheme val="minor"/>
      </rPr>
      <t xml:space="preserve">
SEGUIMIENTO DESPACHO SECRETARIA DE HACIENDA BIMESTRE 01 2024
Resolución 0152 de 12 de Abril de 2019 con Resolución modificatoria No. 0389 de 26 octubre de 2021.
ACTA 01 DE FEBRERO DE 2024 ,  DE REUNION DE COMITÉ DE EVALUACION, SEGUIMIENTO, MANEJO DE RIESGOS EN LOS PROCESOS DE LA SECRETARIA DE HACIENDA:
TEMAS:
ORDEN DEL DIA
1.	Saludo inicial
2.	Verificación del quórum
3.	ARTICULO 2º: Conformación del Comité para la vigencia 2024
4.	Programación de monitoreos por Dirección.
5.	Planeación envío primer bimestre vigencia 2024, evidencias e indicadores a la Secretaría de Planeación Municipal.
6.	Definir procedimiento a seguir para nueva actualización de mapa y plan de tratamiento de riesgos, por proceso, gestión de Hacienda 2024. Según puntos de control en los procesos de la Secretaría de Hacienda
7.	Socialización procedimiento y estado Planes de mejoramiento y mapas de riesgos (Carolina Rodríguez Ángel)
8.	Socialización sistema Integrado de Gestión de la Alcaldía de Ibagué-SIGAMI (Jeimmy Elizabeth Medina Barrera)
9.	Socialización Política Antisoborno (Pilar Cuevas G)
10.	Compromisos y tareas
MONITOREOS PROGRAMADOS  SEGUN COMITE DE RIESGOS:
MESAS DE TRABAJO O REUNIONES  DE ACOMPAÑAMIENTO
PLANILLAS DE ASISTENCIA MONITOREO 
29/02/2024 DIRECCION DE CONTABILIDAD
29/02/2024 DIRECCION DE PRESUPUESTO 
29/02/2024 DIRECCION DE TESORERIA
ACTA 02 FEBRERO 29 DE 2024,  DE REUNION DE COMITÉ DE EVALUACION, SEGUIMIENTO, MANEJO DE RIESGOS EN LOS PROCESOS DE LA SECRETARIA DE HACIENDA:
TEMAS:
ORDEN DEL DIA
1.	Saludo inicial
2.	Verificación del quórum
3.	Socialización proyecto Actualización Mapas de Riesgos de Gestión y Corrupción
4.	Aprobación de la Actualización mapas de riesgos de gestión y corrupción de la Secretaría de Hacienda 2024
5.	Compromisos y tareas
VARIOS
ACTUALIZACION MAPAS DE RIESGOS DE GESTION Y DE CORRUPCION -APROBADOS EN COMITE.  ENVÍO A PLANEACIÓN-
Sugerencias a reportes presentados por parte de cada Dirección, correcciones  y conciliación de información para reporte bimestral a la Secretaría de Planeación Municipal.
Comunicación continua para el desarrollo  efectivo de las actividades de mejoramiento.
ENTREGA DE MONITOREO 01 BIMESTRE 2024 A SECRETARIA DE PLANEACION:   
correo electronico sigami@ibague.gov.co MARZO 01 de 2023</t>
    </r>
    <r>
      <rPr>
        <sz val="8"/>
        <color theme="1"/>
        <rFont val="Calibri"/>
        <family val="2"/>
        <scheme val="minor"/>
      </rPr>
      <t xml:space="preserve">
</t>
    </r>
  </si>
  <si>
    <r>
      <rPr>
        <b/>
        <sz val="8"/>
        <color theme="1"/>
        <rFont val="Calibri"/>
        <family val="2"/>
        <scheme val="minor"/>
      </rPr>
      <t>SEGUIMIENTO DESPACHO SECRETARIA DE HACIENDA BIMESTRE 02 2024
Resolución 0152 de 12 de Abril de 2019 con Resolución modificatoria No. 0389 de 26 octubre de 2021.
ACTA 03 DE ABRIL DE 2024 ,  DE REUNION DE COMITÉ DE EVALUACION, SEGUIMIENTO, MANEJO DE RIESGOS EN LOS PROCESOS DE LA SECRETARIA DE HACIENDA:
TEMAS:
ORDEN DEL DIA
1.	Saludo inicial
2.	Verificación del Cuórum
3.	Programación de monitoreo por Dirección.
4.	Planeación envío segundo bimestre vigencia 2024, evidencias e indicadores a la Secretaría de Planeación Municipal.
5.	Planeación envío primer cuatrimestre vigencia 2024, evidencias e indicadores la Oficina de Control Interno. 
6.	Planeación entrega avance planes de mejoramiento a oficina de control interno ( CGR-CMI)
7.	Citación actualización - proceso SGP 17 de abril de 2024
8.	Compromisos y tareas
MONITOREOS PROGRAMADOS  SEGUN COMITE DE RIESGOS:
MESAS DE TRABAJO O REUNIONES  DE ACOMPAÑAMIENTO
PLANILLAS DE ASISTENCIA MONITOREO 
26/04/2024 DIRECCION DE CONTABILIDAD
26/04/2024DIRECCION DE PRESUPUESTO 
26/04/2024DIRECCION DE TESORERIA
Sugerencias a reportes presentados por parte de cada Dirección, correcciones  y conciliación de información para reporte bimestral a la Secretaría de Planeación Municipal.
Comunicación continua para el desarrollo  efectivo de las actividades de mejoramiento.
ENTREGA DE MONITOREO 02 BIMESTRE 2024 A SECRETARIA DE PLANEACION:   
correo electronico sigami@ibague.gov.co MAYO 02 de 2024</t>
    </r>
    <r>
      <rPr>
        <sz val="8"/>
        <color theme="1"/>
        <rFont val="Calibri"/>
        <family val="2"/>
        <scheme val="minor"/>
      </rPr>
      <t xml:space="preserve">
</t>
    </r>
  </si>
  <si>
    <r>
      <rPr>
        <b/>
        <sz val="8"/>
        <color theme="1"/>
        <rFont val="Calibri"/>
        <family val="2"/>
        <scheme val="minor"/>
      </rPr>
      <t>SEGUIMIENTO DESPACHO SECRETARIA DE HACIENDA BIMESTRE 03 2024</t>
    </r>
    <r>
      <rPr>
        <sz val="8"/>
        <color theme="1"/>
        <rFont val="Calibri"/>
        <family val="2"/>
        <scheme val="minor"/>
      </rPr>
      <t xml:space="preserve">
Resolución 0152 de 12 de Abril de 2019 con Resolución modificatoria No. 0389 de 26 octubre de 2021.
</t>
    </r>
    <r>
      <rPr>
        <b/>
        <sz val="8"/>
        <color theme="1"/>
        <rFont val="Calibri"/>
        <family val="2"/>
        <scheme val="minor"/>
      </rPr>
      <t xml:space="preserve">
ACTA 04 DE 28 DE JUNIO DE 2024 , </t>
    </r>
    <r>
      <rPr>
        <sz val="8"/>
        <color theme="1"/>
        <rFont val="Calibri"/>
        <family val="2"/>
        <scheme val="minor"/>
      </rPr>
      <t xml:space="preserve"> DE REUNION DE COMITÉ DE EVALUACION, SEGUIMIENTO, MANEJO DE RIESGOS EN LOS PROCESOS DE LA SECRETARIA DE HACIENDA:
TEMAS:
ORDEN DEL DIA
1.	Saludo inicial
2.	Verificación del Cuórum
3.	Programación de monitoreo por Dirección.
4.	Reporte de la matriz de gestión de eventos
5.	Planeación envío tercer bimestre vigencia 2024, evidencias e indicadores a la Secretaría de Planeación Municipal.
6.	Planeación entrega avance planes de mejoramiento a oficina de control interno ( CGR-CMI), a 30 de junio 2024
7.	Programación actualización - proceso SGP 2024-DIRECCION DE PRESUPUESTO,  TESORERIA Y CONTABILIDAD
8.	Compromisos y tareas
MONITOREOS PROGRAMADOS  SEGUN COMITE DE RIESGOS:
MESAS DE TRABAJO O REUNIONES  DE ACOMPAÑAMIENTO
Sugerencias a reportes presentados por parte de cada Dirección, correcciones  y conciliación de información para reporte bimestral a la Secretaría de Planeación Municipal.
Comunicación continua para el desarrollo  efectivo de las actividades de mejoramiento.
ENTREGA DE MONITOREO 03 BIMESTRE 2024 A SECRETARIA DE PLANEACION:   
correo electronico sigami@ibague.gov.co JULIO 05 de 2024</t>
    </r>
  </si>
  <si>
    <r>
      <rPr>
        <b/>
        <sz val="8"/>
        <color theme="1"/>
        <rFont val="Calibri"/>
        <family val="2"/>
        <scheme val="minor"/>
      </rPr>
      <t>SEGUIMIENTO DESPACHO SECRETARIA DE HACIENDA BIMESTRE 04 2024</t>
    </r>
    <r>
      <rPr>
        <sz val="8"/>
        <color theme="1"/>
        <rFont val="Calibri"/>
        <family val="2"/>
        <scheme val="minor"/>
      </rPr>
      <t xml:space="preserve">
Resolución 0152 de 12 de Abril de 2019 con Resolución modificatoria No. 0389 de 26 octubre de 2021.
ACTA 05 DE 28 DE AGOSTO DE 2024 ,  DE REUNION DE COMITÉ DE EVALUACION, SEGUIMIENTO, MANEJO DE RIESGOS EN LOS PROCESOS DE LA SECRETARIA DE HACIENDA:
TEMAS:
ORDEN DEL DIA
1.	Saludo inicial
2.	Verificación del Cuórum
3.	Programación de monitoreo por Dirección.
4.	Reporte de la matriz de gestión de eventos
5.	Planeación envío cuarto bimestre vigencia 2024, evidencias e indicadores a la Secretaría de Planeación Municipal.
6.	Planeación de envío, evidencias e indicadores a la oficina de control interno. Cuatrimestre 02  vigencia 2024
7.	Actualización mapas de riesgos de gestión y Fiscales,  mapa de Riesgos de corrupción de la Secretaría de Hacienda 2024 según nuevo formato Actualizado por SIGAMI y publicado en agosto 22 de 2024
8.	Planeación entrega avance planes de mejoramiento a oficina de control interno ( CGR-CMI), a 30 de agosto 2024
9.	Programación actualización - proceso SGP 2024-DIRECCION DE PRESUPUESTO, TESORERIA Y CONTABILIDAD
10.	Actualización Proceso, procedimientos, instructivos y formatos y demás documentos de la Gestión Secretaría de Hacienda
11.	Autorización reporte acciones correctivas proceso de auditoría interna gestión secretaria de hacienda
12.	Compromisos y tareas
MONITOREOS PROGRAMADOS  SEGUN COMITE DE RIESGOS:
PLANILLAS DE ASISTENCIA MONITOREO 
29/08/2024 DIRECCION DE CONTABILIDAD
29/08/2024DIRECCION DE PRESUPUESTO 
29/08/2024DIRECCION DE TESORERIA
29/08/2024DIRECCION DE RENTAS
MESAS DE TRABAJO O REUNIONES  DE ACOMPAÑAMIENTO
Sugerencias a reportes presentados por parte de cada Dirección, correcciones  y conciliación de información para reporte bimestral a la Secretaría de Planeación Municipal.
Comunicación continua para el desarrollo  efectivo de las actividades de mejoramiento.
ENTREGA DE MONITOREO 04 BIMESTRE 2024 A SECRETARIA DE PLANEACION:   
correo electronico sigami@ibague.gov.co SEPTIEMBRE 03  de 2024</t>
    </r>
  </si>
  <si>
    <t xml:space="preserve">Observaciones
BIMESTRE 05 2024
(SEPTIEMBRE-OCTUBRE)
</t>
  </si>
  <si>
    <t xml:space="preserve">Observaciones
BIMESTRE 06 2024
(NOVIEMBRE DICIEMBRE) ACTUALIZACION
</t>
  </si>
  <si>
    <t>3, Falta de aplicación de las actividades del procedimiento PRO-GHP-05 FACTURACION  I.P.U</t>
  </si>
  <si>
    <t xml:space="preserve">4, Baja efectividad de los flujos de informacion (demora en los tiempos de respuesta) </t>
  </si>
  <si>
    <t xml:space="preserve">9) Cambios políticos que afectan positivamente. </t>
  </si>
  <si>
    <t>10) Mejoramiento de los procesos de comunicación interna dentro de la entidad.</t>
  </si>
  <si>
    <t>Dirección  Tesorería 
Dirección de Rentas</t>
  </si>
  <si>
    <t xml:space="preserve">Director de  Tesorería </t>
  </si>
  <si>
    <t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t>
  </si>
  <si>
    <t>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t>
  </si>
  <si>
    <r>
      <t>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t>
    </r>
    <r>
      <rPr>
        <sz val="11"/>
        <color rgb="FF0070C0"/>
        <rFont val="Arial"/>
        <family val="2"/>
      </rPr>
      <t xml:space="preserve"> principios</t>
    </r>
    <r>
      <rPr>
        <b/>
        <sz val="11"/>
        <color rgb="FF0070C0"/>
        <rFont val="Arial"/>
        <family val="2"/>
      </rPr>
      <t xml:space="preserve">,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t>
    </r>
  </si>
  <si>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</si>
  <si>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 xml:space="preserve">01/01/2024
Bimestralmente 
</t>
  </si>
  <si>
    <t xml:space="preserve">01/01/2024
cada cuatro Meses 
</t>
  </si>
  <si>
    <t xml:space="preserve">01/01/2024
Trimestralmente
</t>
  </si>
  <si>
    <t xml:space="preserve">01/01/2024
Cuatrimestales
</t>
  </si>
  <si>
    <t xml:space="preserve">01/01/2024
Anualmente
</t>
  </si>
  <si>
    <t>FORMATO: MATRIZ DOFA</t>
  </si>
  <si>
    <t>PROCESO: SISTEMA INTEGRADO DE GÉSTION Y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</si>
</sst>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3"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i/>
      <sz val="10"/>
      <color theme="1"/>
      <name val="Arial"/>
      <family val="2"/>
    </font>
    <font>
      <i/>
      <sz val="11"/>
      <color theme="1"/>
      <name val="Arial"/>
      <family val="2"/>
    </font>
    <font>
      <b/>
      <i/>
      <sz val="11"/>
      <color rgb="FFC00000"/>
      <name val="Arial"/>
      <family val="2"/>
    </font>
    <font>
      <b/>
      <sz val="10"/>
      <color indexed="17"/>
      <name val="Arial"/>
      <family val="2"/>
    </font>
    <font>
      <sz val="10"/>
      <color rgb="FF000000"/>
      <name val="Arial"/>
      <family val="2"/>
    </font>
    <font>
      <b/>
      <sz val="10"/>
      <color rgb="FF000000"/>
      <name val="Arial"/>
      <family val="2"/>
    </font>
    <font>
      <sz val="10"/>
      <color indexed="8"/>
      <name val="Arial"/>
      <family val="2"/>
    </font>
    <font>
      <sz val="11"/>
      <color rgb="FF000000"/>
      <name val="Arial"/>
      <family val="2"/>
    </font>
    <font>
      <sz val="10"/>
      <color rgb="FF383B37"/>
      <name val="Tahoma"/>
      <family val="2"/>
    </font>
    <font>
      <b/>
      <sz val="9"/>
      <color indexed="81"/>
      <name val="Tahoma"/>
      <family val="2"/>
    </font>
    <font>
      <sz val="9"/>
      <color indexed="81"/>
      <name val="Tahoma"/>
      <family val="2"/>
    </font>
    <font>
      <b/>
      <sz val="8"/>
      <color theme="1"/>
      <name val="Calibri"/>
      <family val="2"/>
      <scheme val="minor"/>
    </font>
    <font>
      <b/>
      <sz val="8"/>
      <color theme="1"/>
      <name val="Arial"/>
      <family val="2"/>
    </font>
    <font>
      <b/>
      <sz val="12"/>
      <color theme="0"/>
      <name val="Arial"/>
      <family val="2"/>
    </font>
    <font>
      <sz val="8"/>
      <color theme="1"/>
      <name val="Arial"/>
      <family val="2"/>
    </font>
    <font>
      <sz val="8"/>
      <color rgb="FFFF0000"/>
      <name val="Arial"/>
      <family val="2"/>
    </font>
    <font>
      <sz val="8"/>
      <color theme="4" tint="-0.249977111117893"/>
      <name val="Arial"/>
      <family val="2"/>
    </font>
    <font>
      <sz val="8"/>
      <color theme="3" tint="0.39997558519241921"/>
      <name val="Arial"/>
      <family val="2"/>
    </font>
    <font>
      <b/>
      <sz val="8"/>
      <name val="Arial"/>
      <family val="2"/>
    </font>
    <font>
      <sz val="8"/>
      <name val="Arial"/>
      <family val="2"/>
    </font>
    <font>
      <sz val="8"/>
      <color theme="1"/>
      <name val="Calibri"/>
      <family val="2"/>
      <scheme val="minor"/>
    </font>
    <font>
      <sz val="8"/>
      <name val="Calibri"/>
      <family val="2"/>
      <scheme val="minor"/>
    </font>
    <font>
      <b/>
      <sz val="10"/>
      <color theme="1"/>
      <name val="Calibri"/>
      <family val="2"/>
      <scheme val="minor"/>
    </font>
    <font>
      <b/>
      <sz val="10"/>
      <color rgb="FF0070C0"/>
      <name val="Arial"/>
      <family val="2"/>
    </font>
    <font>
      <b/>
      <sz val="11"/>
      <color rgb="FF0070C0"/>
      <name val="Arial"/>
      <family val="2"/>
    </font>
    <font>
      <sz val="11"/>
      <color rgb="FF0070C0"/>
      <name val="Arial"/>
      <family val="2"/>
    </font>
  </fonts>
  <fills count="34">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1037">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3" fillId="0" borderId="0" xfId="0" applyFont="1" applyAlignment="1">
      <alignment vertical="center" wrapText="1"/>
    </xf>
    <xf numFmtId="0" fontId="13" fillId="0" borderId="44" xfId="0" applyFont="1" applyBorder="1" applyAlignment="1">
      <alignment horizontal="left" vertical="top" wrapText="1"/>
    </xf>
    <xf numFmtId="0" fontId="13" fillId="0" borderId="36" xfId="0" applyFont="1" applyBorder="1" applyAlignment="1">
      <alignment horizontal="left" vertical="top" wrapText="1"/>
    </xf>
    <xf numFmtId="0" fontId="13" fillId="0" borderId="17" xfId="0" applyFont="1" applyBorder="1" applyAlignment="1">
      <alignment horizontal="left" vertical="top"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5" fillId="0" borderId="1" xfId="0" applyFont="1" applyBorder="1" applyAlignment="1">
      <alignment horizontal="left" vertical="top" wrapText="1"/>
    </xf>
    <xf numFmtId="0" fontId="9" fillId="0" borderId="1" xfId="0" applyFont="1" applyBorder="1" applyAlignment="1" applyProtection="1">
      <alignment horizontal="center" vertical="center" wrapText="1"/>
      <protection locked="0"/>
    </xf>
    <xf numFmtId="0" fontId="9" fillId="0" borderId="7" xfId="0" applyFont="1" applyBorder="1" applyAlignment="1">
      <alignment horizontal="left" vertical="center" wrapText="1"/>
    </xf>
    <xf numFmtId="0" fontId="43" fillId="25" borderId="1" xfId="0" applyFont="1" applyFill="1" applyBorder="1" applyAlignment="1">
      <alignment horizontal="left" vertical="center" wrapText="1"/>
    </xf>
    <xf numFmtId="0" fontId="1" fillId="0" borderId="1" xfId="0" applyFont="1" applyBorder="1" applyAlignment="1">
      <alignment wrapText="1"/>
    </xf>
    <xf numFmtId="0" fontId="1" fillId="0" borderId="0" xfId="0" applyFont="1" applyAlignment="1">
      <alignment horizontal="justify" vertical="top"/>
    </xf>
    <xf numFmtId="0" fontId="1" fillId="0" borderId="6" xfId="0" applyFont="1" applyBorder="1" applyAlignment="1">
      <alignment horizontal="left" vertical="center" wrapText="1"/>
    </xf>
    <xf numFmtId="0" fontId="1" fillId="0" borderId="0" xfId="0" applyFont="1" applyAlignment="1">
      <alignment horizontal="left" vertical="center"/>
    </xf>
    <xf numFmtId="0" fontId="1" fillId="0" borderId="1" xfId="0" applyFont="1" applyBorder="1" applyAlignment="1" applyProtection="1">
      <alignment horizontal="center" vertical="center"/>
      <protection locked="0"/>
    </xf>
    <xf numFmtId="0" fontId="0" fillId="28" borderId="1" xfId="0" applyFill="1" applyBorder="1"/>
    <xf numFmtId="0" fontId="0" fillId="27" borderId="1" xfId="0" applyFill="1" applyBorder="1"/>
    <xf numFmtId="0" fontId="0" fillId="29" borderId="1" xfId="0" applyFill="1" applyBorder="1"/>
    <xf numFmtId="0" fontId="5" fillId="3" borderId="0" xfId="0" applyFont="1" applyFill="1" applyAlignment="1">
      <alignment horizontal="left" vertical="top" wrapText="1"/>
    </xf>
    <xf numFmtId="0" fontId="6" fillId="15" borderId="28" xfId="0" applyFont="1" applyFill="1" applyBorder="1" applyAlignment="1">
      <alignment horizontal="center" vertical="top" wrapText="1"/>
    </xf>
    <xf numFmtId="0" fontId="9" fillId="26" borderId="7" xfId="0" applyFont="1" applyFill="1" applyBorder="1" applyAlignment="1">
      <alignment horizontal="left" vertical="top" wrapText="1"/>
    </xf>
    <xf numFmtId="0" fontId="1" fillId="26" borderId="1" xfId="0" applyFont="1" applyFill="1" applyBorder="1" applyAlignment="1">
      <alignment horizontal="left" vertical="top" wrapText="1"/>
    </xf>
    <xf numFmtId="0" fontId="1" fillId="26" borderId="1" xfId="0" applyFont="1" applyFill="1" applyBorder="1" applyAlignment="1">
      <alignment horizontal="left" vertical="top"/>
    </xf>
    <xf numFmtId="0" fontId="1" fillId="26" borderId="28" xfId="0" applyFont="1" applyFill="1" applyBorder="1" applyAlignment="1">
      <alignment horizontal="left" vertical="top" wrapText="1"/>
    </xf>
    <xf numFmtId="0" fontId="1" fillId="27" borderId="7" xfId="0" applyFont="1" applyFill="1" applyBorder="1" applyAlignment="1">
      <alignment horizontal="left" vertical="top" wrapText="1"/>
    </xf>
    <xf numFmtId="0" fontId="1" fillId="27" borderId="1" xfId="0" applyFont="1" applyFill="1" applyBorder="1" applyAlignment="1">
      <alignment horizontal="left" vertical="top" wrapText="1"/>
    </xf>
    <xf numFmtId="0" fontId="43" fillId="27" borderId="1" xfId="0" applyFont="1" applyFill="1" applyBorder="1" applyAlignment="1">
      <alignment horizontal="left" vertical="top" wrapText="1"/>
    </xf>
    <xf numFmtId="0" fontId="1" fillId="27" borderId="9" xfId="0" applyFont="1" applyFill="1" applyBorder="1" applyAlignment="1">
      <alignment horizontal="left" vertical="top" wrapText="1"/>
    </xf>
    <xf numFmtId="0" fontId="1" fillId="7" borderId="0" xfId="0" applyFont="1" applyFill="1" applyAlignment="1">
      <alignment vertical="top" wrapText="1"/>
    </xf>
    <xf numFmtId="0" fontId="1" fillId="7" borderId="3" xfId="0" applyFont="1" applyFill="1" applyBorder="1" applyAlignment="1">
      <alignment horizontal="left" vertical="top" wrapText="1"/>
    </xf>
    <xf numFmtId="0" fontId="5" fillId="0" borderId="10" xfId="0" applyFont="1" applyBorder="1" applyAlignment="1">
      <alignment horizontal="left" vertical="top" wrapText="1"/>
    </xf>
    <xf numFmtId="0" fontId="0" fillId="0" borderId="0" xfId="0" applyAlignment="1" applyProtection="1">
      <alignment vertical="top"/>
      <protection locked="0"/>
    </xf>
    <xf numFmtId="164" fontId="5" fillId="30" borderId="60" xfId="0" applyNumberFormat="1" applyFont="1" applyFill="1" applyBorder="1" applyAlignment="1">
      <alignment horizontal="center" vertical="center"/>
    </xf>
    <xf numFmtId="0" fontId="9" fillId="25" borderId="1" xfId="0" applyFont="1" applyFill="1" applyBorder="1" applyAlignment="1" applyProtection="1">
      <alignment vertical="center" wrapText="1"/>
      <protection locked="0"/>
    </xf>
    <xf numFmtId="0" fontId="9" fillId="25" borderId="10" xfId="0" applyFont="1" applyFill="1" applyBorder="1" applyAlignment="1" applyProtection="1">
      <alignment vertical="center"/>
      <protection locked="0"/>
    </xf>
    <xf numFmtId="0" fontId="7" fillId="31" borderId="1" xfId="0" applyFont="1" applyFill="1" applyBorder="1" applyAlignment="1">
      <alignment horizontal="left" vertical="center" wrapText="1"/>
    </xf>
    <xf numFmtId="0" fontId="55" fillId="0" borderId="5" xfId="0" applyFont="1" applyBorder="1" applyAlignment="1">
      <alignment horizontal="justify" vertical="top"/>
    </xf>
    <xf numFmtId="0" fontId="58" fillId="0" borderId="0" xfId="0" applyFont="1" applyAlignment="1">
      <alignment vertical="center"/>
    </xf>
    <xf numFmtId="0" fontId="59" fillId="0" borderId="0" xfId="0" applyFont="1" applyAlignment="1">
      <alignment vertical="center"/>
    </xf>
    <xf numFmtId="0" fontId="7" fillId="0" borderId="89" xfId="0" applyFont="1" applyBorder="1"/>
    <xf numFmtId="0" fontId="7" fillId="0" borderId="83" xfId="0" applyFont="1" applyBorder="1"/>
    <xf numFmtId="0" fontId="61" fillId="33" borderId="87" xfId="0" applyFont="1" applyFill="1" applyBorder="1" applyAlignment="1">
      <alignment horizontal="justify" vertical="top" wrapText="1"/>
    </xf>
    <xf numFmtId="0" fontId="59" fillId="33" borderId="87" xfId="0" applyFont="1" applyFill="1" applyBorder="1" applyAlignment="1">
      <alignment horizontal="justify" vertical="top" wrapText="1"/>
    </xf>
    <xf numFmtId="0" fontId="61" fillId="33" borderId="68" xfId="0" applyFont="1" applyFill="1" applyBorder="1" applyAlignment="1">
      <alignment horizontal="justify" vertical="top" wrapText="1"/>
    </xf>
    <xf numFmtId="0" fontId="59" fillId="33" borderId="68" xfId="0" applyFont="1" applyFill="1" applyBorder="1" applyAlignment="1">
      <alignment horizontal="justify" vertical="top" wrapText="1"/>
    </xf>
    <xf numFmtId="0" fontId="65" fillId="33" borderId="68" xfId="0" applyFont="1" applyFill="1" applyBorder="1" applyAlignment="1">
      <alignment horizontal="justify" vertical="top" wrapText="1"/>
    </xf>
    <xf numFmtId="0" fontId="59" fillId="33" borderId="80" xfId="0" applyFont="1" applyFill="1" applyBorder="1" applyAlignment="1">
      <alignment horizontal="justify" vertical="top" wrapText="1"/>
    </xf>
    <xf numFmtId="0" fontId="60" fillId="18" borderId="26" xfId="0" applyFont="1" applyFill="1" applyBorder="1" applyAlignment="1">
      <alignment horizontal="center" vertical="top" wrapText="1"/>
    </xf>
    <xf numFmtId="0" fontId="60" fillId="18" borderId="53" xfId="0" applyFont="1" applyFill="1" applyBorder="1" applyAlignment="1">
      <alignment horizontal="center" vertical="top"/>
    </xf>
    <xf numFmtId="0" fontId="15" fillId="5" borderId="10" xfId="0" applyFont="1" applyFill="1" applyBorder="1" applyAlignment="1">
      <alignment horizontal="center" vertical="center" textRotation="180" wrapText="1"/>
    </xf>
    <xf numFmtId="0" fontId="14" fillId="0" borderId="0" xfId="0" applyFont="1" applyAlignment="1">
      <alignment textRotation="180"/>
    </xf>
    <xf numFmtId="0" fontId="15" fillId="5" borderId="10" xfId="0" applyFont="1" applyFill="1" applyBorder="1" applyAlignment="1">
      <alignment horizontal="center" vertical="center" textRotation="180"/>
    </xf>
    <xf numFmtId="0" fontId="69" fillId="0" borderId="0" xfId="0" applyFont="1"/>
    <xf numFmtId="0" fontId="69" fillId="5" borderId="10" xfId="0" applyFont="1" applyFill="1" applyBorder="1" applyAlignment="1">
      <alignment horizontal="center" vertical="center" wrapText="1"/>
    </xf>
    <xf numFmtId="0" fontId="7" fillId="0" borderId="7" xfId="0" applyFont="1" applyBorder="1" applyAlignment="1">
      <alignment horizontal="justify" vertical="top" wrapText="1"/>
    </xf>
    <xf numFmtId="0" fontId="69" fillId="0" borderId="7" xfId="0" applyFont="1" applyBorder="1" applyAlignment="1" applyProtection="1">
      <alignment horizontal="justify" vertical="top" wrapText="1"/>
      <protection locked="0"/>
    </xf>
    <xf numFmtId="0" fontId="21" fillId="0" borderId="7" xfId="0" applyFont="1" applyBorder="1" applyAlignment="1" applyProtection="1">
      <alignment horizontal="justify" vertical="top" wrapText="1"/>
      <protection locked="0"/>
    </xf>
    <xf numFmtId="0" fontId="21" fillId="0" borderId="7" xfId="0" applyFont="1" applyBorder="1" applyAlignment="1" applyProtection="1">
      <alignment horizontal="justify" vertical="top" textRotation="90" wrapText="1"/>
      <protection locked="0"/>
    </xf>
    <xf numFmtId="0" fontId="59" fillId="27" borderId="96" xfId="0" applyFont="1" applyFill="1" applyBorder="1" applyAlignment="1">
      <alignment horizontal="justify" vertical="top"/>
    </xf>
    <xf numFmtId="0" fontId="7" fillId="0" borderId="0" xfId="0" applyFont="1" applyAlignment="1">
      <alignment horizontal="justify" vertical="top"/>
    </xf>
    <xf numFmtId="0" fontId="7" fillId="0" borderId="1" xfId="0" applyFont="1" applyBorder="1" applyAlignment="1">
      <alignment horizontal="justify" vertical="top" wrapText="1"/>
    </xf>
    <xf numFmtId="0" fontId="21" fillId="0" borderId="1" xfId="0" applyFont="1" applyBorder="1" applyAlignment="1" applyProtection="1">
      <alignment horizontal="justify" vertical="top" wrapText="1"/>
      <protection locked="0"/>
    </xf>
    <xf numFmtId="0" fontId="21" fillId="0" borderId="1" xfId="0" applyFont="1" applyBorder="1" applyAlignment="1" applyProtection="1">
      <alignment horizontal="justify" vertical="top" textRotation="90" wrapText="1"/>
      <protection locked="0"/>
    </xf>
    <xf numFmtId="0" fontId="59" fillId="27" borderId="97" xfId="0" applyFont="1" applyFill="1" applyBorder="1" applyAlignment="1">
      <alignment horizontal="justify" vertical="top"/>
    </xf>
    <xf numFmtId="0" fontId="69" fillId="0" borderId="10" xfId="0" applyFont="1" applyBorder="1" applyAlignment="1" applyProtection="1">
      <alignment horizontal="justify" vertical="top" wrapText="1"/>
      <protection locked="0"/>
    </xf>
    <xf numFmtId="0" fontId="7" fillId="0" borderId="1" xfId="0" applyFont="1" applyBorder="1" applyAlignment="1" applyProtection="1">
      <alignment horizontal="justify" vertical="top" wrapText="1"/>
      <protection locked="0"/>
    </xf>
    <xf numFmtId="0" fontId="19" fillId="24" borderId="1" xfId="0" applyFont="1" applyFill="1" applyBorder="1" applyAlignment="1">
      <alignment horizontal="justify" vertical="top" textRotation="180" wrapText="1"/>
    </xf>
    <xf numFmtId="0" fontId="69" fillId="24" borderId="1" xfId="0" applyFont="1" applyFill="1" applyBorder="1" applyAlignment="1" applyProtection="1">
      <alignment horizontal="justify" vertical="top" wrapText="1"/>
      <protection locked="0"/>
    </xf>
    <xf numFmtId="0" fontId="21" fillId="0" borderId="5" xfId="0" applyFont="1" applyBorder="1" applyAlignment="1" applyProtection="1">
      <alignment horizontal="justify" vertical="top" wrapText="1"/>
      <protection locked="0"/>
    </xf>
    <xf numFmtId="0" fontId="21" fillId="0" borderId="5" xfId="0" applyFont="1" applyBorder="1" applyAlignment="1" applyProtection="1">
      <alignment horizontal="justify" vertical="top" textRotation="90" wrapText="1"/>
      <protection locked="0"/>
    </xf>
    <xf numFmtId="0" fontId="69" fillId="0" borderId="28" xfId="0" applyFont="1" applyBorder="1" applyAlignment="1" applyProtection="1">
      <alignment horizontal="justify" vertical="top" wrapText="1"/>
      <protection locked="0"/>
    </xf>
    <xf numFmtId="0" fontId="55" fillId="0" borderId="7" xfId="0" applyFont="1" applyBorder="1" applyAlignment="1">
      <alignment horizontal="justify" vertical="top" wrapText="1"/>
    </xf>
    <xf numFmtId="0" fontId="21" fillId="0" borderId="28" xfId="0" applyFont="1" applyBorder="1" applyAlignment="1" applyProtection="1">
      <alignment horizontal="justify" vertical="top" wrapText="1"/>
      <protection locked="0"/>
    </xf>
    <xf numFmtId="0" fontId="55" fillId="0" borderId="28" xfId="0" applyFont="1" applyBorder="1" applyAlignment="1">
      <alignment horizontal="justify" vertical="top" wrapText="1"/>
    </xf>
    <xf numFmtId="0" fontId="21" fillId="0" borderId="28" xfId="0" applyFont="1" applyBorder="1" applyAlignment="1" applyProtection="1">
      <alignment horizontal="justify" vertical="top" textRotation="90" wrapText="1"/>
      <protection locked="0"/>
    </xf>
    <xf numFmtId="0" fontId="59" fillId="27" borderId="98" xfId="0" applyFont="1" applyFill="1" applyBorder="1" applyAlignment="1">
      <alignment horizontal="justify" vertical="top"/>
    </xf>
    <xf numFmtId="0" fontId="69" fillId="0" borderId="1" xfId="0" applyFont="1" applyBorder="1" applyAlignment="1" applyProtection="1">
      <alignment horizontal="justify" vertical="top" wrapText="1"/>
      <protection locked="0"/>
    </xf>
    <xf numFmtId="0" fontId="58" fillId="0" borderId="0" xfId="0" applyFont="1" applyAlignment="1">
      <alignment horizontal="justify" vertical="top"/>
    </xf>
    <xf numFmtId="0" fontId="58" fillId="0" borderId="22" xfId="0" applyFont="1" applyBorder="1" applyAlignment="1">
      <alignment horizontal="justify" vertical="top"/>
    </xf>
    <xf numFmtId="0" fontId="14" fillId="0" borderId="5" xfId="0" applyFont="1" applyBorder="1" applyAlignment="1" applyProtection="1">
      <alignment horizontal="justify" vertical="top"/>
      <protection locked="0"/>
    </xf>
    <xf numFmtId="0" fontId="19" fillId="24" borderId="5" xfId="0" applyFont="1" applyFill="1" applyBorder="1" applyAlignment="1">
      <alignment horizontal="justify" vertical="top" textRotation="180" wrapText="1"/>
    </xf>
    <xf numFmtId="0" fontId="69" fillId="24" borderId="5" xfId="0" applyFont="1" applyFill="1" applyBorder="1" applyAlignment="1" applyProtection="1">
      <alignment horizontal="justify" vertical="top" wrapText="1"/>
      <protection locked="0"/>
    </xf>
    <xf numFmtId="0" fontId="7" fillId="0" borderId="5" xfId="0" applyFont="1" applyBorder="1" applyAlignment="1" applyProtection="1">
      <alignment horizontal="justify" vertical="top" wrapText="1"/>
      <protection locked="0"/>
    </xf>
    <xf numFmtId="0" fontId="14" fillId="0" borderId="0" xfId="0" applyFont="1" applyAlignment="1">
      <alignment horizontal="justify" vertical="top"/>
    </xf>
    <xf numFmtId="0" fontId="69" fillId="0" borderId="0" xfId="0" applyFont="1" applyAlignment="1">
      <alignment horizontal="justify" vertical="top"/>
    </xf>
    <xf numFmtId="0" fontId="14" fillId="0" borderId="41" xfId="0" applyFont="1" applyBorder="1" applyAlignment="1">
      <alignment horizontal="justify" vertical="top"/>
    </xf>
    <xf numFmtId="0" fontId="58" fillId="0" borderId="41" xfId="0" applyFont="1" applyBorder="1" applyAlignment="1">
      <alignment horizontal="justify" vertical="top"/>
    </xf>
    <xf numFmtId="0" fontId="58" fillId="0" borderId="24" xfId="0" applyFont="1" applyBorder="1" applyAlignment="1">
      <alignment horizontal="justify" vertical="top"/>
    </xf>
    <xf numFmtId="0" fontId="14" fillId="0" borderId="0" xfId="0" applyFont="1" applyAlignment="1">
      <alignment horizontal="justify" vertical="top" textRotation="180"/>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13" fillId="0" borderId="8" xfId="0" applyFont="1" applyBorder="1" applyAlignment="1">
      <alignment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50" fillId="0" borderId="9"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6"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36"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7" fillId="0" borderId="43" xfId="0" applyFont="1" applyBorder="1" applyAlignment="1">
      <alignment horizontal="left"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applyAlignment="1">
      <alignment horizontal="left" vertical="center" wrapText="1"/>
    </xf>
    <xf numFmtId="0" fontId="7" fillId="0" borderId="22" xfId="0" applyFont="1" applyBorder="1" applyAlignment="1">
      <alignment horizontal="left" vertical="center" wrapText="1"/>
    </xf>
    <xf numFmtId="0" fontId="7" fillId="0" borderId="16" xfId="0" applyFont="1" applyBorder="1" applyAlignment="1">
      <alignment horizontal="left" vertical="center" wrapText="1"/>
    </xf>
    <xf numFmtId="0" fontId="7" fillId="0" borderId="38" xfId="0" applyFont="1" applyBorder="1" applyAlignment="1">
      <alignment horizontal="left" vertical="center" wrapText="1"/>
    </xf>
    <xf numFmtId="0" fontId="7" fillId="0" borderId="64" xfId="0" applyFont="1" applyBorder="1" applyAlignment="1">
      <alignment horizontal="left" vertical="center" wrapText="1"/>
    </xf>
    <xf numFmtId="0" fontId="13" fillId="0" borderId="38"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14" fillId="0" borderId="19" xfId="0" applyFont="1" applyBorder="1" applyAlignment="1">
      <alignment horizontal="center"/>
    </xf>
    <xf numFmtId="0" fontId="14" fillId="0" borderId="0" xfId="0" applyFont="1" applyAlignment="1">
      <alignment horizontal="center"/>
    </xf>
    <xf numFmtId="0" fontId="14" fillId="0" borderId="38" xfId="0" applyFont="1"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0" fillId="0" borderId="38" xfId="0" applyBorder="1" applyAlignment="1">
      <alignment horizontal="center"/>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9" xfId="0" applyFont="1" applyBorder="1" applyAlignment="1">
      <alignment vertical="center" wrapText="1"/>
    </xf>
    <xf numFmtId="0" fontId="7" fillId="0" borderId="61" xfId="0" applyFont="1" applyBorder="1" applyAlignment="1">
      <alignment vertical="center" wrapText="1"/>
    </xf>
    <xf numFmtId="0" fontId="7" fillId="0" borderId="60" xfId="0" applyFont="1" applyBorder="1" applyAlignment="1">
      <alignment vertical="center" wrapText="1"/>
    </xf>
    <xf numFmtId="0" fontId="7" fillId="0" borderId="62" xfId="0" applyFont="1" applyBorder="1" applyAlignment="1">
      <alignment vertical="center" wrapText="1"/>
    </xf>
    <xf numFmtId="0" fontId="15" fillId="0" borderId="48" xfId="0" applyFont="1" applyBorder="1" applyAlignment="1">
      <alignment vertical="center" wrapText="1"/>
    </xf>
    <xf numFmtId="0" fontId="15" fillId="0" borderId="58" xfId="0" applyFont="1" applyBorder="1" applyAlignment="1">
      <alignmen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70" fillId="3" borderId="60" xfId="0" applyFont="1" applyFill="1" applyBorder="1" applyAlignment="1" applyProtection="1">
      <alignment horizontal="justify" vertical="top" wrapText="1"/>
      <protection locked="0"/>
    </xf>
    <xf numFmtId="0" fontId="70" fillId="3" borderId="62" xfId="0" applyFont="1" applyFill="1" applyBorder="1" applyAlignment="1" applyProtection="1">
      <alignment horizontal="justify" vertical="top"/>
      <protection locked="0"/>
    </xf>
    <xf numFmtId="0" fontId="23" fillId="3" borderId="56"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70" fillId="3" borderId="1" xfId="0" applyFont="1" applyFill="1" applyBorder="1" applyAlignment="1" applyProtection="1">
      <alignment horizontal="justify" vertical="top" wrapText="1"/>
      <protection locked="0"/>
    </xf>
    <xf numFmtId="0" fontId="71" fillId="3" borderId="1" xfId="0" applyFont="1" applyFill="1" applyBorder="1" applyAlignment="1" applyProtection="1">
      <alignment horizontal="justify" vertical="top" wrapText="1"/>
      <protection locked="0"/>
    </xf>
    <xf numFmtId="0" fontId="71" fillId="3" borderId="1" xfId="0" applyFont="1" applyFill="1" applyBorder="1" applyAlignment="1" applyProtection="1">
      <alignment horizontal="justify" vertical="top"/>
      <protection locked="0"/>
    </xf>
    <xf numFmtId="0" fontId="70" fillId="3" borderId="10" xfId="0" applyFont="1" applyFill="1" applyBorder="1" applyAlignment="1" applyProtection="1">
      <alignment horizontal="justify" vertical="top" wrapText="1"/>
      <protection locked="0"/>
    </xf>
    <xf numFmtId="0" fontId="70" fillId="3" borderId="10" xfId="0" applyFont="1" applyFill="1" applyBorder="1" applyAlignment="1" applyProtection="1">
      <alignment horizontal="justify" vertical="top"/>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5" fillId="3" borderId="56"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7"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31" borderId="60" xfId="0" applyFont="1" applyFill="1" applyBorder="1" applyAlignment="1">
      <alignment horizontal="left" vertical="center" wrapText="1"/>
    </xf>
    <xf numFmtId="0" fontId="7" fillId="31" borderId="69" xfId="0" applyFont="1" applyFill="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9" xfId="0" applyFont="1" applyBorder="1" applyAlignment="1">
      <alignment horizontal="center"/>
    </xf>
    <xf numFmtId="0" fontId="7" fillId="0" borderId="3" xfId="0" applyFont="1" applyBorder="1" applyAlignment="1">
      <alignment horizontal="center"/>
    </xf>
    <xf numFmtId="0" fontId="7" fillId="0" borderId="6" xfId="0" applyFont="1" applyBorder="1" applyAlignment="1">
      <alignment horizontal="center"/>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13" fillId="0" borderId="4" xfId="0" applyFont="1" applyBorder="1" applyAlignment="1">
      <alignment horizontal="center"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5" fillId="7" borderId="75"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5"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10"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7" fillId="9" borderId="33"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50" fillId="0" borderId="7" xfId="0" applyFont="1" applyBorder="1" applyAlignment="1">
      <alignment horizontal="center" vertical="center" wrapText="1"/>
    </xf>
    <xf numFmtId="0" fontId="50" fillId="0" borderId="1"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14" fillId="0" borderId="30" xfId="0" applyFont="1" applyBorder="1" applyAlignment="1">
      <alignment horizontal="center"/>
    </xf>
    <xf numFmtId="0" fontId="14" fillId="0" borderId="20" xfId="0" applyFont="1" applyBorder="1" applyAlignment="1">
      <alignment horizontal="center"/>
    </xf>
    <xf numFmtId="0" fontId="14" fillId="0" borderId="45" xfId="0" applyFont="1"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left" vertical="center" wrapText="1"/>
    </xf>
    <xf numFmtId="0" fontId="5" fillId="32" borderId="30" xfId="0" applyFont="1" applyFill="1" applyBorder="1" applyAlignment="1">
      <alignment horizontal="center" vertical="center" wrapText="1"/>
    </xf>
    <xf numFmtId="0" fontId="5" fillId="32" borderId="20" xfId="0" applyFont="1" applyFill="1" applyBorder="1" applyAlignment="1">
      <alignment horizontal="center" vertical="center" wrapText="1"/>
    </xf>
    <xf numFmtId="0" fontId="5" fillId="32" borderId="27" xfId="0" applyFont="1" applyFill="1" applyBorder="1" applyAlignment="1">
      <alignment horizontal="center" vertical="center" wrapText="1"/>
    </xf>
    <xf numFmtId="0" fontId="5" fillId="31" borderId="46" xfId="0" applyFont="1" applyFill="1" applyBorder="1" applyAlignment="1">
      <alignment horizontal="center" vertical="center" wrapText="1"/>
    </xf>
    <xf numFmtId="0" fontId="5" fillId="31" borderId="12" xfId="0" applyFont="1" applyFill="1" applyBorder="1" applyAlignment="1">
      <alignment horizontal="center" vertical="center" wrapText="1"/>
    </xf>
    <xf numFmtId="0" fontId="5" fillId="31" borderId="29" xfId="0" applyFont="1" applyFill="1" applyBorder="1" applyAlignment="1">
      <alignment horizontal="center" vertical="center" wrapText="1"/>
    </xf>
    <xf numFmtId="0" fontId="1" fillId="31" borderId="30" xfId="0" applyFont="1" applyFill="1" applyBorder="1" applyAlignment="1">
      <alignment horizontal="left" vertical="center" wrapText="1"/>
    </xf>
    <xf numFmtId="0" fontId="5" fillId="31" borderId="20" xfId="0" applyFont="1" applyFill="1" applyBorder="1" applyAlignment="1">
      <alignment horizontal="left" vertical="center" wrapText="1"/>
    </xf>
    <xf numFmtId="0" fontId="1" fillId="0" borderId="20" xfId="0" applyFont="1" applyBorder="1" applyAlignment="1">
      <alignment horizontal="left"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30" xfId="0" applyFont="1" applyBorder="1" applyAlignment="1">
      <alignment horizontal="left" vertical="center" wrapText="1"/>
    </xf>
    <xf numFmtId="0" fontId="6" fillId="13" borderId="11" xfId="0" applyFont="1" applyFill="1" applyBorder="1" applyAlignment="1">
      <alignment horizontal="center" vertical="center"/>
    </xf>
    <xf numFmtId="0" fontId="5" fillId="6" borderId="53"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86" xfId="0"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14" fillId="0" borderId="21" xfId="0" applyFont="1" applyBorder="1" applyAlignment="1">
      <alignment horizontal="center"/>
    </xf>
    <xf numFmtId="0" fontId="14" fillId="0" borderId="22" xfId="0" applyFont="1" applyBorder="1" applyAlignment="1">
      <alignment horizontal="center"/>
    </xf>
    <xf numFmtId="0" fontId="14" fillId="0" borderId="24" xfId="0" applyFont="1" applyBorder="1" applyAlignment="1">
      <alignment horizontal="center"/>
    </xf>
    <xf numFmtId="0" fontId="5" fillId="6" borderId="20"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7" fillId="0" borderId="5" xfId="0" applyFont="1" applyBorder="1" applyAlignment="1">
      <alignment horizontal="left" vertical="center" wrapText="1"/>
    </xf>
    <xf numFmtId="0" fontId="52" fillId="0" borderId="43"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53" fillId="0" borderId="43"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44"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0" xfId="0" applyFont="1" applyAlignment="1">
      <alignment horizontal="center" vertical="center" wrapText="1"/>
    </xf>
    <xf numFmtId="0" fontId="53" fillId="0" borderId="36" xfId="0" applyFont="1" applyBorder="1" applyAlignment="1">
      <alignment horizontal="center" vertical="center" wrapText="1"/>
    </xf>
    <xf numFmtId="0" fontId="53" fillId="0" borderId="23"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6"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6"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7" fillId="9" borderId="99" xfId="0" applyFont="1" applyFill="1" applyBorder="1" applyAlignment="1" applyProtection="1">
      <alignment horizontal="center" vertical="center"/>
      <protection locked="0"/>
    </xf>
    <xf numFmtId="0" fontId="52" fillId="0" borderId="7" xfId="0" applyFont="1" applyBorder="1" applyAlignment="1">
      <alignment horizontal="center" vertical="center" wrapText="1"/>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7" xfId="0" applyFont="1" applyBorder="1" applyAlignment="1">
      <alignment horizontal="justify" vertical="top" wrapText="1"/>
    </xf>
    <xf numFmtId="0" fontId="7" fillId="0" borderId="1" xfId="0" applyFont="1" applyBorder="1" applyAlignment="1">
      <alignment horizontal="justify" vertical="top"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5" xfId="0" applyFont="1" applyBorder="1" applyAlignment="1">
      <alignment horizontal="justify" vertical="top" wrapText="1"/>
    </xf>
    <xf numFmtId="0" fontId="7" fillId="0" borderId="1" xfId="0" applyFont="1" applyBorder="1" applyAlignment="1" applyProtection="1">
      <alignment horizontal="justify" vertical="top" wrapText="1"/>
      <protection locked="0"/>
    </xf>
    <xf numFmtId="0" fontId="7" fillId="0" borderId="1" xfId="0" applyFont="1" applyBorder="1" applyAlignment="1">
      <alignment horizontal="justify" vertical="top" textRotation="180"/>
    </xf>
    <xf numFmtId="0" fontId="7" fillId="0" borderId="5" xfId="0" applyFont="1" applyBorder="1" applyAlignment="1">
      <alignment horizontal="justify" vertical="top" textRotation="180"/>
    </xf>
    <xf numFmtId="0" fontId="7" fillId="0" borderId="1" xfId="0" applyFont="1" applyBorder="1" applyAlignment="1" applyProtection="1">
      <alignment horizontal="justify" vertical="top" textRotation="180"/>
      <protection locked="0"/>
    </xf>
    <xf numFmtId="0" fontId="7" fillId="0" borderId="5" xfId="0" applyFont="1" applyBorder="1" applyAlignment="1" applyProtection="1">
      <alignment horizontal="justify" vertical="top" textRotation="180"/>
      <protection locked="0"/>
    </xf>
    <xf numFmtId="0" fontId="7" fillId="0" borderId="10" xfId="0" applyFont="1" applyBorder="1" applyAlignment="1" applyProtection="1">
      <alignment horizontal="justify" vertical="top" wrapText="1"/>
      <protection locked="0"/>
    </xf>
    <xf numFmtId="0" fontId="7" fillId="0" borderId="11" xfId="0" applyFont="1" applyBorder="1" applyAlignment="1" applyProtection="1">
      <alignment horizontal="justify" vertical="top" wrapText="1"/>
      <protection locked="0"/>
    </xf>
    <xf numFmtId="0" fontId="7" fillId="0" borderId="28" xfId="0" applyFont="1" applyBorder="1" applyAlignment="1" applyProtection="1">
      <alignment horizontal="justify" vertical="top" wrapText="1"/>
      <protection locked="0"/>
    </xf>
    <xf numFmtId="0" fontId="7" fillId="0" borderId="3" xfId="0" applyFont="1" applyBorder="1" applyAlignment="1">
      <alignment horizontal="justify" vertical="top" wrapText="1"/>
    </xf>
    <xf numFmtId="0" fontId="7" fillId="0" borderId="6" xfId="0" applyFont="1" applyBorder="1" applyAlignment="1">
      <alignment horizontal="justify" vertical="top"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justify" vertical="top" textRotation="180"/>
      <protection locked="0"/>
    </xf>
    <xf numFmtId="0" fontId="7" fillId="0" borderId="1" xfId="0" applyFont="1" applyBorder="1" applyAlignment="1">
      <alignment horizontal="left"/>
    </xf>
    <xf numFmtId="0" fontId="7" fillId="0" borderId="3" xfId="0" applyFont="1" applyBorder="1" applyAlignment="1">
      <alignment horizontal="left"/>
    </xf>
    <xf numFmtId="0" fontId="7" fillId="0" borderId="10" xfId="0" applyFont="1" applyBorder="1" applyAlignment="1" applyProtection="1">
      <alignment horizontal="justify" vertical="top" textRotation="180"/>
      <protection locked="0"/>
    </xf>
    <xf numFmtId="0" fontId="52" fillId="0" borderId="1" xfId="0" applyFont="1" applyBorder="1" applyAlignment="1">
      <alignment horizontal="center" vertical="center" wrapText="1"/>
    </xf>
    <xf numFmtId="0" fontId="7" fillId="0" borderId="7" xfId="0" applyFont="1" applyBorder="1" applyAlignment="1">
      <alignment horizontal="justify" vertical="top" textRotation="180" wrapText="1"/>
    </xf>
    <xf numFmtId="0" fontId="7" fillId="0" borderId="1" xfId="0" applyFont="1" applyBorder="1" applyAlignment="1">
      <alignment horizontal="justify" vertical="top" textRotation="180" wrapText="1"/>
    </xf>
    <xf numFmtId="0" fontId="7" fillId="0" borderId="60" xfId="0" applyFont="1" applyBorder="1" applyAlignment="1">
      <alignment horizontal="justify" vertical="top" textRotation="180" wrapText="1"/>
    </xf>
    <xf numFmtId="0" fontId="7" fillId="0" borderId="9" xfId="0" applyFont="1" applyBorder="1" applyAlignment="1">
      <alignment horizontal="justify" vertical="top"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11" xfId="0" applyFont="1" applyBorder="1" applyAlignment="1" applyProtection="1">
      <alignment horizontal="justify" vertical="top" textRotation="180"/>
      <protection locked="0"/>
    </xf>
    <xf numFmtId="0" fontId="7" fillId="0" borderId="28" xfId="0" applyFont="1" applyBorder="1" applyAlignment="1" applyProtection="1">
      <alignment horizontal="justify" vertical="top" textRotation="180"/>
      <protection locked="0"/>
    </xf>
    <xf numFmtId="0" fontId="7" fillId="0" borderId="7" xfId="0" applyFont="1" applyBorder="1" applyAlignment="1">
      <alignment horizontal="justify" vertical="top" textRotation="180"/>
    </xf>
    <xf numFmtId="0" fontId="8" fillId="0" borderId="30" xfId="0" applyFont="1" applyBorder="1" applyAlignment="1">
      <alignment horizontal="left" vertical="top" wrapText="1"/>
    </xf>
    <xf numFmtId="0" fontId="8" fillId="0" borderId="20" xfId="0" applyFont="1" applyBorder="1" applyAlignment="1">
      <alignment horizontal="left" vertical="top" wrapText="1"/>
    </xf>
    <xf numFmtId="0" fontId="8" fillId="0" borderId="45" xfId="0" applyFont="1" applyBorder="1" applyAlignment="1">
      <alignment horizontal="left" vertical="top" wrapText="1"/>
    </xf>
    <xf numFmtId="0" fontId="67" fillId="27" borderId="53" xfId="0" applyFont="1" applyFill="1" applyBorder="1" applyAlignment="1">
      <alignment horizontal="justify" vertical="top" wrapText="1"/>
    </xf>
    <xf numFmtId="0" fontId="67" fillId="27" borderId="55" xfId="0" applyFont="1" applyFill="1" applyBorder="1" applyAlignment="1">
      <alignment horizontal="justify" vertical="top" wrapText="1"/>
    </xf>
    <xf numFmtId="0" fontId="59" fillId="27" borderId="53" xfId="0" applyFont="1" applyFill="1" applyBorder="1" applyAlignment="1">
      <alignment horizontal="justify" vertical="top"/>
    </xf>
    <xf numFmtId="0" fontId="59" fillId="27" borderId="55" xfId="0" applyFont="1" applyFill="1" applyBorder="1" applyAlignment="1">
      <alignment horizontal="justify" vertical="top"/>
    </xf>
    <xf numFmtId="0" fontId="68" fillId="0" borderId="0" xfId="0" applyFont="1" applyAlignment="1">
      <alignment horizontal="justify" vertical="top" wrapText="1"/>
    </xf>
    <xf numFmtId="0" fontId="67" fillId="0" borderId="0" xfId="0" applyFont="1" applyAlignment="1">
      <alignment horizontal="justify" vertical="top" wrapText="1"/>
    </xf>
    <xf numFmtId="0" fontId="67" fillId="27" borderId="26" xfId="0" applyFont="1" applyFill="1" applyBorder="1" applyAlignment="1">
      <alignment horizontal="justify" vertical="top" wrapText="1"/>
    </xf>
    <xf numFmtId="0" fontId="67" fillId="27" borderId="40" xfId="0" applyFont="1" applyFill="1" applyBorder="1" applyAlignment="1">
      <alignment horizontal="justify" vertical="top"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image" Target="../media/image7.png"/><Relationship Id="rId12"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6.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7.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9.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3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267494</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2"/>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3"/>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4"/>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666750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5"/>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6"/>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7"/>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8"/>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9"/>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4427764</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0"/>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1">
          <a:extLst>
            <a:ext uri="{BEBA8EAE-BF5A-486C-A8C5-ECC9F3942E4B}">
              <a14:imgProps xmlns:a14="http://schemas.microsoft.com/office/drawing/2010/main">
                <a14:imgLayer r:embed="rId12">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169334</xdr:rowOff>
    </xdr:from>
    <xdr:to>
      <xdr:col>0</xdr:col>
      <xdr:colOff>1428750</xdr:colOff>
      <xdr:row>2</xdr:row>
      <xdr:rowOff>206070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0" y="169334"/>
          <a:ext cx="1428750" cy="587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152130</xdr:colOff>
      <xdr:row>0</xdr:row>
      <xdr:rowOff>25197</xdr:rowOff>
    </xdr:from>
    <xdr:to>
      <xdr:col>5</xdr:col>
      <xdr:colOff>965200</xdr:colOff>
      <xdr:row>3</xdr:row>
      <xdr:rowOff>207304</xdr:rowOff>
    </xdr:to>
    <xdr:pic>
      <xdr:nvPicPr>
        <xdr:cNvPr id="3" name="Imagen 2">
          <a:extLst>
            <a:ext uri="{FF2B5EF4-FFF2-40B4-BE49-F238E27FC236}">
              <a16:creationId xmlns:a16="http://schemas.microsoft.com/office/drawing/2014/main" id="{135F9905-0952-4AD3-8C1D-0173E53763CE}"/>
            </a:ext>
          </a:extLst>
        </xdr:cNvPr>
        <xdr:cNvPicPr>
          <a:picLocks noChangeAspect="1"/>
        </xdr:cNvPicPr>
      </xdr:nvPicPr>
      <xdr:blipFill>
        <a:blip xmlns:r="http://schemas.openxmlformats.org/officeDocument/2006/relationships" r:embed="rId14"/>
        <a:stretch>
          <a:fillRect/>
        </a:stretch>
      </xdr:blipFill>
      <xdr:spPr>
        <a:xfrm>
          <a:off x="8280130" y="25197"/>
          <a:ext cx="813070" cy="986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103909</xdr:colOff>
      <xdr:row>0</xdr:row>
      <xdr:rowOff>1</xdr:rowOff>
    </xdr:from>
    <xdr:to>
      <xdr:col>0</xdr:col>
      <xdr:colOff>1870364</xdr:colOff>
      <xdr:row>3</xdr:row>
      <xdr:rowOff>154377</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09" y="1"/>
          <a:ext cx="1766455" cy="725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815340</xdr:colOff>
      <xdr:row>0</xdr:row>
      <xdr:rowOff>22860</xdr:rowOff>
    </xdr:from>
    <xdr:to>
      <xdr:col>5</xdr:col>
      <xdr:colOff>1390804</xdr:colOff>
      <xdr:row>3</xdr:row>
      <xdr:rowOff>149530</xdr:rowOff>
    </xdr:to>
    <xdr:pic>
      <xdr:nvPicPr>
        <xdr:cNvPr id="3" name="Imagen 2">
          <a:extLst>
            <a:ext uri="{FF2B5EF4-FFF2-40B4-BE49-F238E27FC236}">
              <a16:creationId xmlns:a16="http://schemas.microsoft.com/office/drawing/2014/main" id="{7D30BB40-1E99-4925-B9DB-94B96003ADD8}"/>
            </a:ext>
          </a:extLst>
        </xdr:cNvPr>
        <xdr:cNvPicPr>
          <a:picLocks noChangeAspect="1"/>
        </xdr:cNvPicPr>
      </xdr:nvPicPr>
      <xdr:blipFill>
        <a:blip xmlns:r="http://schemas.openxmlformats.org/officeDocument/2006/relationships" r:embed="rId2"/>
        <a:stretch>
          <a:fillRect/>
        </a:stretch>
      </xdr:blipFill>
      <xdr:spPr>
        <a:xfrm>
          <a:off x="11330940" y="22860"/>
          <a:ext cx="575464" cy="698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885825</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438150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895350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895350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895350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895350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895350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895350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895350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895350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895350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895350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895350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346364</xdr:rowOff>
    </xdr:from>
    <xdr:to>
      <xdr:col>0</xdr:col>
      <xdr:colOff>910981</xdr:colOff>
      <xdr:row>2</xdr:row>
      <xdr:rowOff>146339</xdr:rowOff>
    </xdr:to>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6364"/>
          <a:ext cx="910981" cy="372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225841</xdr:colOff>
      <xdr:row>0</xdr:row>
      <xdr:rowOff>8965</xdr:rowOff>
    </xdr:from>
    <xdr:to>
      <xdr:col>19</xdr:col>
      <xdr:colOff>905435</xdr:colOff>
      <xdr:row>3</xdr:row>
      <xdr:rowOff>169667</xdr:rowOff>
    </xdr:to>
    <xdr:pic>
      <xdr:nvPicPr>
        <xdr:cNvPr id="8" name="Imagen 7">
          <a:extLst>
            <a:ext uri="{FF2B5EF4-FFF2-40B4-BE49-F238E27FC236}">
              <a16:creationId xmlns:a16="http://schemas.microsoft.com/office/drawing/2014/main" id="{330F00B7-0C3F-433A-BC7D-22888A349C84}"/>
            </a:ext>
          </a:extLst>
        </xdr:cNvPr>
        <xdr:cNvPicPr>
          <a:picLocks noChangeAspect="1"/>
        </xdr:cNvPicPr>
      </xdr:nvPicPr>
      <xdr:blipFill>
        <a:blip xmlns:r="http://schemas.openxmlformats.org/officeDocument/2006/relationships" r:embed="rId2"/>
        <a:stretch>
          <a:fillRect/>
        </a:stretch>
      </xdr:blipFill>
      <xdr:spPr>
        <a:xfrm>
          <a:off x="12480594" y="8965"/>
          <a:ext cx="679594" cy="8151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60613</xdr:rowOff>
    </xdr:from>
    <xdr:to>
      <xdr:col>0</xdr:col>
      <xdr:colOff>1976710</xdr:colOff>
      <xdr:row>3</xdr:row>
      <xdr:rowOff>121226</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613"/>
          <a:ext cx="1976710" cy="813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175414</xdr:colOff>
      <xdr:row>0</xdr:row>
      <xdr:rowOff>9525</xdr:rowOff>
    </xdr:from>
    <xdr:to>
      <xdr:col>4</xdr:col>
      <xdr:colOff>952500</xdr:colOff>
      <xdr:row>3</xdr:row>
      <xdr:rowOff>210877</xdr:rowOff>
    </xdr:to>
    <xdr:pic>
      <xdr:nvPicPr>
        <xdr:cNvPr id="3" name="Imagen 2">
          <a:extLst>
            <a:ext uri="{FF2B5EF4-FFF2-40B4-BE49-F238E27FC236}">
              <a16:creationId xmlns:a16="http://schemas.microsoft.com/office/drawing/2014/main" id="{6931AD7C-FBE2-453D-B3C9-2EA9C71A4692}"/>
            </a:ext>
          </a:extLst>
        </xdr:cNvPr>
        <xdr:cNvPicPr>
          <a:picLocks noChangeAspect="1"/>
        </xdr:cNvPicPr>
      </xdr:nvPicPr>
      <xdr:blipFill>
        <a:blip xmlns:r="http://schemas.openxmlformats.org/officeDocument/2006/relationships" r:embed="rId2"/>
        <a:stretch>
          <a:fillRect/>
        </a:stretch>
      </xdr:blipFill>
      <xdr:spPr>
        <a:xfrm>
          <a:off x="7547764" y="9525"/>
          <a:ext cx="777086" cy="9347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335280</xdr:colOff>
      <xdr:row>0</xdr:row>
      <xdr:rowOff>65082</xdr:rowOff>
    </xdr:from>
    <xdr:to>
      <xdr:col>1</xdr:col>
      <xdr:colOff>881742</xdr:colOff>
      <xdr:row>3</xdr:row>
      <xdr:rowOff>139194</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65082"/>
          <a:ext cx="1562462" cy="653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154525</xdr:colOff>
      <xdr:row>0</xdr:row>
      <xdr:rowOff>32709</xdr:rowOff>
    </xdr:from>
    <xdr:to>
      <xdr:col>9</xdr:col>
      <xdr:colOff>805441</xdr:colOff>
      <xdr:row>3</xdr:row>
      <xdr:rowOff>172721</xdr:rowOff>
    </xdr:to>
    <xdr:pic>
      <xdr:nvPicPr>
        <xdr:cNvPr id="4" name="Imagen 3">
          <a:extLst>
            <a:ext uri="{FF2B5EF4-FFF2-40B4-BE49-F238E27FC236}">
              <a16:creationId xmlns:a16="http://schemas.microsoft.com/office/drawing/2014/main" id="{88CBE36D-0C57-4823-B291-68089188A79C}"/>
            </a:ext>
          </a:extLst>
        </xdr:cNvPr>
        <xdr:cNvPicPr>
          <a:picLocks noChangeAspect="1"/>
        </xdr:cNvPicPr>
      </xdr:nvPicPr>
      <xdr:blipFill>
        <a:blip xmlns:r="http://schemas.openxmlformats.org/officeDocument/2006/relationships" r:embed="rId2"/>
        <a:stretch>
          <a:fillRect/>
        </a:stretch>
      </xdr:blipFill>
      <xdr:spPr>
        <a:xfrm>
          <a:off x="16004125" y="32709"/>
          <a:ext cx="650916" cy="7191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2041071</xdr:colOff>
      <xdr:row>3</xdr:row>
      <xdr:rowOff>106030</xdr:rowOff>
    </xdr:to>
    <xdr:pic>
      <xdr:nvPicPr>
        <xdr:cNvPr id="2" name="Imagen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41071" cy="840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202682</xdr:colOff>
      <xdr:row>0</xdr:row>
      <xdr:rowOff>46155</xdr:rowOff>
    </xdr:from>
    <xdr:to>
      <xdr:col>5</xdr:col>
      <xdr:colOff>932330</xdr:colOff>
      <xdr:row>3</xdr:row>
      <xdr:rowOff>126130</xdr:rowOff>
    </xdr:to>
    <xdr:pic>
      <xdr:nvPicPr>
        <xdr:cNvPr id="4" name="Imagen 3">
          <a:extLst>
            <a:ext uri="{FF2B5EF4-FFF2-40B4-BE49-F238E27FC236}">
              <a16:creationId xmlns:a16="http://schemas.microsoft.com/office/drawing/2014/main" id="{875136EB-21E4-45C5-B62D-47C19971BFF8}"/>
            </a:ext>
          </a:extLst>
        </xdr:cNvPr>
        <xdr:cNvPicPr>
          <a:picLocks noChangeAspect="1"/>
        </xdr:cNvPicPr>
      </xdr:nvPicPr>
      <xdr:blipFill>
        <a:blip xmlns:r="http://schemas.openxmlformats.org/officeDocument/2006/relationships" r:embed="rId2"/>
        <a:stretch>
          <a:fillRect/>
        </a:stretch>
      </xdr:blipFill>
      <xdr:spPr>
        <a:xfrm>
          <a:off x="11901623" y="46155"/>
          <a:ext cx="729648" cy="8061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1990725</xdr:colOff>
      <xdr:row>3</xdr:row>
      <xdr:rowOff>37295</xdr:rowOff>
    </xdr:to>
    <xdr:pic>
      <xdr:nvPicPr>
        <xdr:cNvPr id="2" name="Imagen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818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134471</xdr:colOff>
      <xdr:row>0</xdr:row>
      <xdr:rowOff>98611</xdr:rowOff>
    </xdr:from>
    <xdr:to>
      <xdr:col>5</xdr:col>
      <xdr:colOff>864119</xdr:colOff>
      <xdr:row>3</xdr:row>
      <xdr:rowOff>133762</xdr:rowOff>
    </xdr:to>
    <xdr:pic>
      <xdr:nvPicPr>
        <xdr:cNvPr id="4" name="Imagen 3">
          <a:extLst>
            <a:ext uri="{FF2B5EF4-FFF2-40B4-BE49-F238E27FC236}">
              <a16:creationId xmlns:a16="http://schemas.microsoft.com/office/drawing/2014/main" id="{2252A441-397C-4AA5-995A-CBAA37D12B77}"/>
            </a:ext>
          </a:extLst>
        </xdr:cNvPr>
        <xdr:cNvPicPr>
          <a:picLocks noChangeAspect="1"/>
        </xdr:cNvPicPr>
      </xdr:nvPicPr>
      <xdr:blipFill>
        <a:blip xmlns:r="http://schemas.openxmlformats.org/officeDocument/2006/relationships" r:embed="rId2"/>
        <a:stretch>
          <a:fillRect/>
        </a:stretch>
      </xdr:blipFill>
      <xdr:spPr>
        <a:xfrm>
          <a:off x="12685059" y="98611"/>
          <a:ext cx="729648" cy="80611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86032</xdr:colOff>
      <xdr:row>0</xdr:row>
      <xdr:rowOff>147484</xdr:rowOff>
    </xdr:from>
    <xdr:to>
      <xdr:col>0</xdr:col>
      <xdr:colOff>2138237</xdr:colOff>
      <xdr:row>3</xdr:row>
      <xdr:rowOff>145395</xdr:rowOff>
    </xdr:to>
    <xdr:pic>
      <xdr:nvPicPr>
        <xdr:cNvPr id="2" name="Imagen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32" y="147484"/>
          <a:ext cx="2052205" cy="833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307258</xdr:colOff>
      <xdr:row>0</xdr:row>
      <xdr:rowOff>135194</xdr:rowOff>
    </xdr:from>
    <xdr:to>
      <xdr:col>19</xdr:col>
      <xdr:colOff>1036906</xdr:colOff>
      <xdr:row>3</xdr:row>
      <xdr:rowOff>105568</xdr:rowOff>
    </xdr:to>
    <xdr:pic>
      <xdr:nvPicPr>
        <xdr:cNvPr id="3" name="Imagen 2">
          <a:extLst>
            <a:ext uri="{FF2B5EF4-FFF2-40B4-BE49-F238E27FC236}">
              <a16:creationId xmlns:a16="http://schemas.microsoft.com/office/drawing/2014/main" id="{F86EE757-6F4A-47A0-BD0C-FAFF1019D3F9}"/>
            </a:ext>
          </a:extLst>
        </xdr:cNvPr>
        <xdr:cNvPicPr>
          <a:picLocks noChangeAspect="1"/>
        </xdr:cNvPicPr>
      </xdr:nvPicPr>
      <xdr:blipFill>
        <a:blip xmlns:r="http://schemas.openxmlformats.org/officeDocument/2006/relationships" r:embed="rId2"/>
        <a:stretch>
          <a:fillRect/>
        </a:stretch>
      </xdr:blipFill>
      <xdr:spPr>
        <a:xfrm>
          <a:off x="9647903" y="135194"/>
          <a:ext cx="729648" cy="80611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1991723</xdr:colOff>
      <xdr:row>3</xdr:row>
      <xdr:rowOff>142875</xdr:rowOff>
    </xdr:to>
    <xdr:pic>
      <xdr:nvPicPr>
        <xdr:cNvPr id="2" name="Imagen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1723" cy="821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385483</xdr:colOff>
      <xdr:row>0</xdr:row>
      <xdr:rowOff>35859</xdr:rowOff>
    </xdr:from>
    <xdr:to>
      <xdr:col>5</xdr:col>
      <xdr:colOff>1115131</xdr:colOff>
      <xdr:row>3</xdr:row>
      <xdr:rowOff>175225</xdr:rowOff>
    </xdr:to>
    <xdr:pic>
      <xdr:nvPicPr>
        <xdr:cNvPr id="4" name="Imagen 3">
          <a:extLst>
            <a:ext uri="{FF2B5EF4-FFF2-40B4-BE49-F238E27FC236}">
              <a16:creationId xmlns:a16="http://schemas.microsoft.com/office/drawing/2014/main" id="{F1FC9B5F-7942-4EB7-99A8-32EACCC5FFAC}"/>
            </a:ext>
          </a:extLst>
        </xdr:cNvPr>
        <xdr:cNvPicPr>
          <a:picLocks noChangeAspect="1"/>
        </xdr:cNvPicPr>
      </xdr:nvPicPr>
      <xdr:blipFill>
        <a:blip xmlns:r="http://schemas.openxmlformats.org/officeDocument/2006/relationships" r:embed="rId2"/>
        <a:stretch>
          <a:fillRect/>
        </a:stretch>
      </xdr:blipFill>
      <xdr:spPr>
        <a:xfrm>
          <a:off x="11376212" y="35859"/>
          <a:ext cx="729648" cy="8027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719817</xdr:colOff>
      <xdr:row>10</xdr:row>
      <xdr:rowOff>146956</xdr:rowOff>
    </xdr:from>
    <xdr:to>
      <xdr:col>22</xdr:col>
      <xdr:colOff>654843</xdr:colOff>
      <xdr:row>27</xdr:row>
      <xdr:rowOff>76808</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1"/>
        <a:srcRect l="11813" t="24757" r="20054" b="12321"/>
        <a:stretch/>
      </xdr:blipFill>
      <xdr:spPr>
        <a:xfrm>
          <a:off x="10205130" y="2766331"/>
          <a:ext cx="8229713" cy="5188446"/>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0</xdr:row>
      <xdr:rowOff>0</xdr:rowOff>
    </xdr:from>
    <xdr:to>
      <xdr:col>1</xdr:col>
      <xdr:colOff>952500</xdr:colOff>
      <xdr:row>3</xdr:row>
      <xdr:rowOff>152761</xdr:rowOff>
    </xdr:to>
    <xdr:pic>
      <xdr:nvPicPr>
        <xdr:cNvPr id="4" name="Imagen 3">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790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591671</xdr:colOff>
      <xdr:row>0</xdr:row>
      <xdr:rowOff>8965</xdr:rowOff>
    </xdr:from>
    <xdr:to>
      <xdr:col>10</xdr:col>
      <xdr:colOff>532424</xdr:colOff>
      <xdr:row>3</xdr:row>
      <xdr:rowOff>184190</xdr:rowOff>
    </xdr:to>
    <xdr:pic>
      <xdr:nvPicPr>
        <xdr:cNvPr id="23" name="Imagen 22">
          <a:extLst>
            <a:ext uri="{FF2B5EF4-FFF2-40B4-BE49-F238E27FC236}">
              <a16:creationId xmlns:a16="http://schemas.microsoft.com/office/drawing/2014/main" id="{8B37E69B-244D-4D6A-A9A0-60C6CC3ADC73}"/>
            </a:ext>
          </a:extLst>
        </xdr:cNvPr>
        <xdr:cNvPicPr>
          <a:picLocks noChangeAspect="1"/>
        </xdr:cNvPicPr>
      </xdr:nvPicPr>
      <xdr:blipFill>
        <a:blip xmlns:r="http://schemas.openxmlformats.org/officeDocument/2006/relationships" r:embed="rId3"/>
        <a:stretch>
          <a:fillRect/>
        </a:stretch>
      </xdr:blipFill>
      <xdr:spPr>
        <a:xfrm>
          <a:off x="8382000" y="8965"/>
          <a:ext cx="729648" cy="8027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179294</xdr:rowOff>
    </xdr:from>
    <xdr:to>
      <xdr:col>0</xdr:col>
      <xdr:colOff>2047875</xdr:colOff>
      <xdr:row>3</xdr:row>
      <xdr:rowOff>185898</xdr:rowOff>
    </xdr:to>
    <xdr:pic>
      <xdr:nvPicPr>
        <xdr:cNvPr id="2" name="Imagen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9294"/>
          <a:ext cx="2047875" cy="835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303824</xdr:colOff>
      <xdr:row>0</xdr:row>
      <xdr:rowOff>34988</xdr:rowOff>
    </xdr:from>
    <xdr:to>
      <xdr:col>10</xdr:col>
      <xdr:colOff>1255058</xdr:colOff>
      <xdr:row>3</xdr:row>
      <xdr:rowOff>252295</xdr:rowOff>
    </xdr:to>
    <xdr:pic>
      <xdr:nvPicPr>
        <xdr:cNvPr id="4" name="Imagen 3">
          <a:extLst>
            <a:ext uri="{FF2B5EF4-FFF2-40B4-BE49-F238E27FC236}">
              <a16:creationId xmlns:a16="http://schemas.microsoft.com/office/drawing/2014/main" id="{046A0FFE-71AF-4298-B201-443BCA628A57}"/>
            </a:ext>
          </a:extLst>
        </xdr:cNvPr>
        <xdr:cNvPicPr>
          <a:picLocks noChangeAspect="1"/>
        </xdr:cNvPicPr>
      </xdr:nvPicPr>
      <xdr:blipFill>
        <a:blip xmlns:r="http://schemas.openxmlformats.org/officeDocument/2006/relationships" r:embed="rId2"/>
        <a:stretch>
          <a:fillRect/>
        </a:stretch>
      </xdr:blipFill>
      <xdr:spPr>
        <a:xfrm>
          <a:off x="24385265" y="34988"/>
          <a:ext cx="951234" cy="10465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242162</xdr:colOff>
      <xdr:row>0</xdr:row>
      <xdr:rowOff>0</xdr:rowOff>
    </xdr:from>
    <xdr:to>
      <xdr:col>0</xdr:col>
      <xdr:colOff>2195593</xdr:colOff>
      <xdr:row>3</xdr:row>
      <xdr:rowOff>156726</xdr:rowOff>
    </xdr:to>
    <xdr:pic>
      <xdr:nvPicPr>
        <xdr:cNvPr id="2" name="Imagen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162" y="0"/>
          <a:ext cx="1953431" cy="802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379506</xdr:colOff>
      <xdr:row>0</xdr:row>
      <xdr:rowOff>0</xdr:rowOff>
    </xdr:from>
    <xdr:to>
      <xdr:col>7</xdr:col>
      <xdr:colOff>1109154</xdr:colOff>
      <xdr:row>3</xdr:row>
      <xdr:rowOff>173276</xdr:rowOff>
    </xdr:to>
    <xdr:pic>
      <xdr:nvPicPr>
        <xdr:cNvPr id="4" name="Imagen 3">
          <a:extLst>
            <a:ext uri="{FF2B5EF4-FFF2-40B4-BE49-F238E27FC236}">
              <a16:creationId xmlns:a16="http://schemas.microsoft.com/office/drawing/2014/main" id="{45060D5E-4EFC-4828-B537-04D82238C6A3}"/>
            </a:ext>
          </a:extLst>
        </xdr:cNvPr>
        <xdr:cNvPicPr>
          <a:picLocks noChangeAspect="1"/>
        </xdr:cNvPicPr>
      </xdr:nvPicPr>
      <xdr:blipFill>
        <a:blip xmlns:r="http://schemas.openxmlformats.org/officeDocument/2006/relationships" r:embed="rId2"/>
        <a:stretch>
          <a:fillRect/>
        </a:stretch>
      </xdr:blipFill>
      <xdr:spPr>
        <a:xfrm>
          <a:off x="17708282" y="0"/>
          <a:ext cx="729648" cy="80080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B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B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B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B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B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B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B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B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B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B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B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B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B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B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B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B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B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B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B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B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B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B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B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B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B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B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B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B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B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B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B00-000030000000}"/>
            </a:ext>
          </a:extLst>
        </xdr:cNvPr>
        <xdr:cNvPicPr>
          <a:picLocks noChangeAspect="1"/>
        </xdr:cNvPicPr>
      </xdr:nvPicPr>
      <xdr:blipFill rotWithShape="1">
        <a:blip xmlns:r="http://schemas.openxmlformats.org/officeDocument/2006/relationships" r:embed="rId1"/>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B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B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B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B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B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0</xdr:rowOff>
    </xdr:from>
    <xdr:to>
      <xdr:col>1</xdr:col>
      <xdr:colOff>695325</xdr:colOff>
      <xdr:row>3</xdr:row>
      <xdr:rowOff>113300</xdr:rowOff>
    </xdr:to>
    <xdr:pic>
      <xdr:nvPicPr>
        <xdr:cNvPr id="4" name="Imagen 3">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57325" cy="59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607878</xdr:colOff>
      <xdr:row>0</xdr:row>
      <xdr:rowOff>13985</xdr:rowOff>
    </xdr:from>
    <xdr:to>
      <xdr:col>10</xdr:col>
      <xdr:colOff>394447</xdr:colOff>
      <xdr:row>3</xdr:row>
      <xdr:rowOff>174273</xdr:rowOff>
    </xdr:to>
    <xdr:pic>
      <xdr:nvPicPr>
        <xdr:cNvPr id="25" name="Imagen 24">
          <a:extLst>
            <a:ext uri="{FF2B5EF4-FFF2-40B4-BE49-F238E27FC236}">
              <a16:creationId xmlns:a16="http://schemas.microsoft.com/office/drawing/2014/main" id="{8D1D2F24-0088-AEA3-9C50-EADBB93A25AB}"/>
            </a:ext>
          </a:extLst>
        </xdr:cNvPr>
        <xdr:cNvPicPr>
          <a:picLocks noChangeAspect="1"/>
        </xdr:cNvPicPr>
      </xdr:nvPicPr>
      <xdr:blipFill>
        <a:blip xmlns:r="http://schemas.openxmlformats.org/officeDocument/2006/relationships" r:embed="rId3"/>
        <a:stretch>
          <a:fillRect/>
        </a:stretch>
      </xdr:blipFill>
      <xdr:spPr>
        <a:xfrm>
          <a:off x="7573454" y="13985"/>
          <a:ext cx="575464" cy="69817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318005</xdr:colOff>
      <xdr:row>1</xdr:row>
      <xdr:rowOff>33051</xdr:rowOff>
    </xdr:from>
    <xdr:to>
      <xdr:col>44</xdr:col>
      <xdr:colOff>344199</xdr:colOff>
      <xdr:row>10</xdr:row>
      <xdr:rowOff>3789076</xdr:rowOff>
    </xdr:to>
    <xdr:sp macro="" textlink="">
      <xdr:nvSpPr>
        <xdr:cNvPr id="6" name="CuadroTexto 5">
          <a:extLst>
            <a:ext uri="{FF2B5EF4-FFF2-40B4-BE49-F238E27FC236}">
              <a16:creationId xmlns:a16="http://schemas.microsoft.com/office/drawing/2014/main" id="{00000000-0008-0000-0900-000006000000}"/>
            </a:ext>
          </a:extLst>
        </xdr:cNvPr>
        <xdr:cNvSpPr txBox="1"/>
      </xdr:nvSpPr>
      <xdr:spPr>
        <a:xfrm>
          <a:off x="18300050" y="235096"/>
          <a:ext cx="12033467" cy="926898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983456</xdr:colOff>
      <xdr:row>2</xdr:row>
      <xdr:rowOff>80963</xdr:rowOff>
    </xdr:from>
    <xdr:to>
      <xdr:col>14</xdr:col>
      <xdr:colOff>130969</xdr:colOff>
      <xdr:row>4</xdr:row>
      <xdr:rowOff>161925</xdr:rowOff>
    </xdr:to>
    <xdr:sp macro="" textlink="">
      <xdr:nvSpPr>
        <xdr:cNvPr id="4" name="Flecha: a la derecha 3">
          <a:extLst>
            <a:ext uri="{FF2B5EF4-FFF2-40B4-BE49-F238E27FC236}">
              <a16:creationId xmlns:a16="http://schemas.microsoft.com/office/drawing/2014/main" id="{00000000-0008-0000-0900-000004000000}"/>
            </a:ext>
          </a:extLst>
        </xdr:cNvPr>
        <xdr:cNvSpPr/>
      </xdr:nvSpPr>
      <xdr:spPr>
        <a:xfrm>
          <a:off x="20566856" y="500063"/>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676648</xdr:colOff>
      <xdr:row>0</xdr:row>
      <xdr:rowOff>11626</xdr:rowOff>
    </xdr:from>
    <xdr:to>
      <xdr:col>0</xdr:col>
      <xdr:colOff>2121273</xdr:colOff>
      <xdr:row>3</xdr:row>
      <xdr:rowOff>132832</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648" y="11626"/>
          <a:ext cx="1444625" cy="712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340659</xdr:colOff>
      <xdr:row>0</xdr:row>
      <xdr:rowOff>0</xdr:rowOff>
    </xdr:from>
    <xdr:to>
      <xdr:col>12</xdr:col>
      <xdr:colOff>1070307</xdr:colOff>
      <xdr:row>4</xdr:row>
      <xdr:rowOff>13860</xdr:rowOff>
    </xdr:to>
    <xdr:pic>
      <xdr:nvPicPr>
        <xdr:cNvPr id="5" name="Imagen 4">
          <a:extLst>
            <a:ext uri="{FF2B5EF4-FFF2-40B4-BE49-F238E27FC236}">
              <a16:creationId xmlns:a16="http://schemas.microsoft.com/office/drawing/2014/main" id="{708B567A-552A-42DC-9300-81992F4D443D}"/>
            </a:ext>
          </a:extLst>
        </xdr:cNvPr>
        <xdr:cNvPicPr>
          <a:picLocks noChangeAspect="1"/>
        </xdr:cNvPicPr>
      </xdr:nvPicPr>
      <xdr:blipFill>
        <a:blip xmlns:r="http://schemas.openxmlformats.org/officeDocument/2006/relationships" r:embed="rId2"/>
        <a:stretch>
          <a:fillRect/>
        </a:stretch>
      </xdr:blipFill>
      <xdr:spPr>
        <a:xfrm>
          <a:off x="16002000" y="0"/>
          <a:ext cx="729648" cy="802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YIBEALVAREZ/Desktop/V2024/C%20RIESGOS%202024/C%20RIESGOS%202024/C.%20SEGUNDA%20ACTUALIZACION%20MR%20FISCAL%20NUEVOS%20FORMATOS%20EN%20ABRIL%202024/actualizacion%20sept%202024/NUEVO%20CORRUPCION/2.%20B4-2024%20MRV4%20CORRP%20SEC%20H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MAPA DE RIESGO ADMON"/>
      <sheetName val="DESCRIPCION del riesgo"/>
      <sheetName val="PROBABILIDAD"/>
      <sheetName val=" IMPACTO RIESGOS CORRUPCION"/>
      <sheetName val="CONTROLES Y EVALUACIÓN"/>
      <sheetName val="EVALUACIÓN SOLIDEZ CONTROLES"/>
      <sheetName val="VALORACION RIESGOS INHERENTES"/>
      <sheetName val="Hoja3"/>
      <sheetName val="NOOO"/>
      <sheetName val="Hoja2"/>
      <sheetName val="VALORACIÓN RIESGOS RESIDUAL"/>
      <sheetName val="NOO"/>
      <sheetName val="NO"/>
    </sheetNames>
    <sheetDataSet>
      <sheetData sheetId="0"/>
      <sheetData sheetId="1">
        <row r="24">
          <cell r="D24" t="str">
            <v>Incumplimiento en la gestión del CLDO del Impuesto predial unificado dentro de los términos establecidos en el procedimiento PRO-GHP-05 FACTURACION  I.P.U para la actividad No. 11-12 y 13 (C.L.D.O)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image" Target="../media/image17.emf"/><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6.emf"/><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5.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zoomScale="90" zoomScaleNormal="90" workbookViewId="0">
      <selection activeCell="I6" sqref="I6"/>
    </sheetView>
  </sheetViews>
  <sheetFormatPr baseColWidth="10" defaultColWidth="11.42578125" defaultRowHeight="14.25" x14ac:dyDescent="0.2"/>
  <cols>
    <col min="1" max="1" width="22.42578125" style="1" customWidth="1"/>
    <col min="2" max="3" width="11.42578125" style="1"/>
    <col min="4" max="4" width="45.140625" style="1" customWidth="1"/>
    <col min="5" max="5" width="28" style="1" customWidth="1"/>
    <col min="6" max="6" width="15.42578125" style="1" customWidth="1"/>
    <col min="7" max="16384" width="11.42578125" style="1"/>
  </cols>
  <sheetData>
    <row r="1" spans="1:7" s="25" customFormat="1" ht="24" customHeight="1" x14ac:dyDescent="0.2">
      <c r="A1" s="407"/>
      <c r="B1" s="413" t="s">
        <v>253</v>
      </c>
      <c r="C1" s="414"/>
      <c r="D1" s="415"/>
      <c r="E1" s="30" t="s">
        <v>364</v>
      </c>
      <c r="F1" s="410"/>
    </row>
    <row r="2" spans="1:7" s="25" customFormat="1" ht="19.5" customHeight="1" x14ac:dyDescent="0.2">
      <c r="A2" s="408"/>
      <c r="B2" s="416"/>
      <c r="C2" s="417"/>
      <c r="D2" s="418"/>
      <c r="E2" s="31" t="s">
        <v>362</v>
      </c>
      <c r="F2" s="411"/>
    </row>
    <row r="3" spans="1:7" s="25" customFormat="1" ht="20.25" customHeight="1" x14ac:dyDescent="0.2">
      <c r="A3" s="408"/>
      <c r="B3" s="416"/>
      <c r="C3" s="417"/>
      <c r="D3" s="418"/>
      <c r="E3" s="31" t="s">
        <v>375</v>
      </c>
      <c r="F3" s="411"/>
    </row>
    <row r="4" spans="1:7" s="25" customFormat="1" ht="19.5" customHeight="1" thickBot="1" x14ac:dyDescent="0.25">
      <c r="A4" s="409"/>
      <c r="B4" s="419"/>
      <c r="C4" s="420"/>
      <c r="D4" s="421"/>
      <c r="E4" s="252" t="s">
        <v>406</v>
      </c>
      <c r="F4" s="412"/>
    </row>
    <row r="5" spans="1:7" ht="15" thickBot="1" x14ac:dyDescent="0.25"/>
    <row r="6" spans="1:7" ht="42.75" customHeight="1" x14ac:dyDescent="0.2">
      <c r="A6" s="159" t="s">
        <v>254</v>
      </c>
      <c r="B6" s="422" t="s">
        <v>261</v>
      </c>
      <c r="C6" s="422"/>
      <c r="D6" s="422"/>
      <c r="E6" s="422"/>
      <c r="F6" s="423"/>
    </row>
    <row r="7" spans="1:7" ht="50.25" customHeight="1" thickBot="1" x14ac:dyDescent="0.25">
      <c r="A7" s="160" t="s">
        <v>255</v>
      </c>
      <c r="B7" s="372" t="s">
        <v>256</v>
      </c>
      <c r="C7" s="372"/>
      <c r="D7" s="372"/>
      <c r="E7" s="372"/>
      <c r="F7" s="373"/>
    </row>
    <row r="8" spans="1:7" ht="17.25" customHeight="1" x14ac:dyDescent="0.2">
      <c r="A8" s="425"/>
      <c r="B8" s="425"/>
      <c r="C8" s="425"/>
      <c r="D8" s="425"/>
      <c r="E8" s="425"/>
      <c r="F8" s="425"/>
    </row>
    <row r="9" spans="1:7" ht="54.75" customHeight="1" x14ac:dyDescent="0.2">
      <c r="A9" s="424" t="s">
        <v>356</v>
      </c>
      <c r="B9" s="424"/>
      <c r="C9" s="424"/>
      <c r="D9" s="424"/>
      <c r="E9" s="424"/>
      <c r="F9" s="424"/>
    </row>
    <row r="10" spans="1:7" ht="18" customHeight="1" thickBot="1" x14ac:dyDescent="0.25">
      <c r="A10" s="405"/>
      <c r="B10" s="406"/>
      <c r="C10" s="406"/>
      <c r="D10" s="406"/>
      <c r="E10" s="406"/>
      <c r="F10" s="406"/>
      <c r="G10" s="406"/>
    </row>
    <row r="11" spans="1:7" ht="24.75" customHeight="1" x14ac:dyDescent="0.2">
      <c r="A11" s="355" t="s">
        <v>257</v>
      </c>
      <c r="B11" s="356"/>
      <c r="C11" s="356"/>
      <c r="D11" s="356"/>
      <c r="E11" s="356"/>
      <c r="F11" s="357"/>
    </row>
    <row r="12" spans="1:7" ht="229.5" customHeight="1" thickBot="1" x14ac:dyDescent="0.25">
      <c r="A12" s="371" t="s">
        <v>355</v>
      </c>
      <c r="B12" s="372"/>
      <c r="C12" s="372"/>
      <c r="D12" s="372"/>
      <c r="E12" s="372"/>
      <c r="F12" s="373"/>
    </row>
    <row r="13" spans="1:7" ht="18" customHeight="1" thickBot="1" x14ac:dyDescent="0.25">
      <c r="A13" s="370"/>
      <c r="B13" s="370"/>
      <c r="C13" s="370"/>
      <c r="D13" s="370"/>
      <c r="E13" s="370"/>
      <c r="F13" s="370"/>
    </row>
    <row r="14" spans="1:7" ht="26.25" customHeight="1" x14ac:dyDescent="0.2">
      <c r="A14" s="355" t="s">
        <v>258</v>
      </c>
      <c r="B14" s="356"/>
      <c r="C14" s="356"/>
      <c r="D14" s="356"/>
      <c r="E14" s="356"/>
      <c r="F14" s="357"/>
    </row>
    <row r="15" spans="1:7" ht="284.25" customHeight="1" thickBot="1" x14ac:dyDescent="0.25">
      <c r="A15" s="371" t="s">
        <v>358</v>
      </c>
      <c r="B15" s="372"/>
      <c r="C15" s="372"/>
      <c r="D15" s="372"/>
      <c r="E15" s="372"/>
      <c r="F15" s="373"/>
    </row>
    <row r="16" spans="1:7" ht="21.75" customHeight="1" thickBot="1" x14ac:dyDescent="0.25">
      <c r="A16" s="140"/>
      <c r="B16" s="140"/>
      <c r="C16" s="140"/>
      <c r="D16" s="140"/>
      <c r="E16" s="140"/>
      <c r="F16" s="140"/>
    </row>
    <row r="17" spans="1:6" ht="23.25" customHeight="1" thickBot="1" x14ac:dyDescent="0.25">
      <c r="A17" s="355" t="s">
        <v>360</v>
      </c>
      <c r="B17" s="356"/>
      <c r="C17" s="356"/>
      <c r="D17" s="356"/>
      <c r="E17" s="356"/>
      <c r="F17" s="357"/>
    </row>
    <row r="18" spans="1:6" ht="81.75" customHeight="1" x14ac:dyDescent="0.2">
      <c r="A18" s="358" t="s">
        <v>361</v>
      </c>
      <c r="B18" s="359"/>
      <c r="C18" s="359"/>
      <c r="D18" s="359"/>
      <c r="E18" s="359"/>
      <c r="F18" s="360"/>
    </row>
    <row r="19" spans="1:6" ht="71.25" customHeight="1" thickBot="1" x14ac:dyDescent="0.25">
      <c r="A19" s="361"/>
      <c r="B19" s="362"/>
      <c r="C19" s="362"/>
      <c r="D19" s="362"/>
      <c r="E19" s="362"/>
      <c r="F19" s="363"/>
    </row>
    <row r="20" spans="1:6" ht="15" thickBot="1" x14ac:dyDescent="0.25"/>
    <row r="21" spans="1:6" ht="27" customHeight="1" x14ac:dyDescent="0.2">
      <c r="A21" s="374" t="s">
        <v>318</v>
      </c>
      <c r="B21" s="375"/>
      <c r="C21" s="375"/>
      <c r="D21" s="375"/>
      <c r="E21" s="375"/>
      <c r="F21" s="376"/>
    </row>
    <row r="22" spans="1:6" ht="363" customHeight="1" thickBot="1" x14ac:dyDescent="0.25">
      <c r="A22" s="377" t="s">
        <v>328</v>
      </c>
      <c r="B22" s="378"/>
      <c r="C22" s="378"/>
      <c r="D22" s="378"/>
      <c r="E22" s="378"/>
      <c r="F22" s="379"/>
    </row>
    <row r="23" spans="1:6" ht="15" thickBot="1" x14ac:dyDescent="0.25"/>
    <row r="24" spans="1:6" ht="28.5" customHeight="1" thickBot="1" x14ac:dyDescent="0.25">
      <c r="A24" s="380" t="s">
        <v>319</v>
      </c>
      <c r="B24" s="381"/>
      <c r="C24" s="381"/>
      <c r="D24" s="381"/>
      <c r="E24" s="381"/>
      <c r="F24" s="382"/>
    </row>
    <row r="25" spans="1:6" ht="375" customHeight="1" x14ac:dyDescent="0.2">
      <c r="A25" s="390" t="s">
        <v>297</v>
      </c>
      <c r="B25" s="391"/>
      <c r="C25" s="391"/>
      <c r="D25" s="391"/>
      <c r="E25" s="391"/>
      <c r="F25" s="392"/>
    </row>
    <row r="26" spans="1:6" ht="27.6" customHeight="1" thickBot="1" x14ac:dyDescent="0.25">
      <c r="A26" s="393"/>
      <c r="B26" s="394"/>
      <c r="C26" s="394"/>
      <c r="D26" s="394"/>
      <c r="E26" s="394"/>
      <c r="F26" s="395"/>
    </row>
    <row r="27" spans="1:6" ht="25.5" customHeight="1" thickBot="1" x14ac:dyDescent="0.25">
      <c r="A27" s="140"/>
      <c r="B27" s="140"/>
      <c r="C27" s="140"/>
      <c r="D27" s="140"/>
      <c r="E27" s="140"/>
      <c r="F27" s="140"/>
    </row>
    <row r="28" spans="1:6" ht="27" customHeight="1" x14ac:dyDescent="0.2">
      <c r="A28" s="383" t="s">
        <v>320</v>
      </c>
      <c r="B28" s="384"/>
      <c r="C28" s="384"/>
      <c r="D28" s="384"/>
      <c r="E28" s="384"/>
      <c r="F28" s="385"/>
    </row>
    <row r="29" spans="1:6" ht="210.75" customHeight="1" thickBot="1" x14ac:dyDescent="0.25">
      <c r="A29" s="386" t="s">
        <v>294</v>
      </c>
      <c r="B29" s="372"/>
      <c r="C29" s="372"/>
      <c r="D29" s="372"/>
      <c r="E29" s="372"/>
      <c r="F29" s="373"/>
    </row>
    <row r="30" spans="1:6" ht="15" thickBot="1" x14ac:dyDescent="0.25"/>
    <row r="31" spans="1:6" ht="30.75" customHeight="1" x14ac:dyDescent="0.2">
      <c r="A31" s="387" t="s">
        <v>321</v>
      </c>
      <c r="B31" s="388"/>
      <c r="C31" s="388"/>
      <c r="D31" s="388"/>
      <c r="E31" s="388"/>
      <c r="F31" s="389"/>
    </row>
    <row r="32" spans="1:6" ht="138" customHeight="1" thickBot="1" x14ac:dyDescent="0.25">
      <c r="A32" s="432" t="s">
        <v>295</v>
      </c>
      <c r="B32" s="433"/>
      <c r="C32" s="433"/>
      <c r="D32" s="433"/>
      <c r="E32" s="433"/>
      <c r="F32" s="434"/>
    </row>
    <row r="33" spans="1:6" ht="15" thickBot="1" x14ac:dyDescent="0.25"/>
    <row r="34" spans="1:6" ht="28.5" customHeight="1" x14ac:dyDescent="0.2">
      <c r="A34" s="435" t="s">
        <v>322</v>
      </c>
      <c r="B34" s="436"/>
      <c r="C34" s="436"/>
      <c r="D34" s="436"/>
      <c r="E34" s="436"/>
      <c r="F34" s="437"/>
    </row>
    <row r="35" spans="1:6" ht="219" customHeight="1" thickBot="1" x14ac:dyDescent="0.25">
      <c r="A35" s="386" t="s">
        <v>288</v>
      </c>
      <c r="B35" s="372"/>
      <c r="C35" s="372"/>
      <c r="D35" s="372"/>
      <c r="E35" s="372"/>
      <c r="F35" s="373"/>
    </row>
    <row r="36" spans="1:6" ht="15" thickBot="1" x14ac:dyDescent="0.25"/>
    <row r="37" spans="1:6" ht="27.75" customHeight="1" x14ac:dyDescent="0.2">
      <c r="A37" s="435" t="s">
        <v>323</v>
      </c>
      <c r="B37" s="436"/>
      <c r="C37" s="436"/>
      <c r="D37" s="436"/>
      <c r="E37" s="436"/>
      <c r="F37" s="437"/>
    </row>
    <row r="38" spans="1:6" ht="170.25" customHeight="1" thickBot="1" x14ac:dyDescent="0.25">
      <c r="A38" s="386" t="s">
        <v>289</v>
      </c>
      <c r="B38" s="372"/>
      <c r="C38" s="372"/>
      <c r="D38" s="372"/>
      <c r="E38" s="372"/>
      <c r="F38" s="373"/>
    </row>
    <row r="39" spans="1:6" ht="15" thickBot="1" x14ac:dyDescent="0.25"/>
    <row r="40" spans="1:6" ht="27.75" customHeight="1" x14ac:dyDescent="0.2">
      <c r="A40" s="396" t="s">
        <v>324</v>
      </c>
      <c r="B40" s="397"/>
      <c r="C40" s="397"/>
      <c r="D40" s="397"/>
      <c r="E40" s="397"/>
      <c r="F40" s="398"/>
    </row>
    <row r="41" spans="1:6" ht="208.5" customHeight="1" thickBot="1" x14ac:dyDescent="0.25">
      <c r="A41" s="371" t="s">
        <v>354</v>
      </c>
      <c r="B41" s="372"/>
      <c r="C41" s="372"/>
      <c r="D41" s="372"/>
      <c r="E41" s="372"/>
      <c r="F41" s="373"/>
    </row>
    <row r="42" spans="1:6" ht="15" thickBot="1" x14ac:dyDescent="0.25"/>
    <row r="43" spans="1:6" ht="29.25" customHeight="1" x14ac:dyDescent="0.2">
      <c r="A43" s="426" t="s">
        <v>359</v>
      </c>
      <c r="B43" s="427"/>
      <c r="C43" s="427"/>
      <c r="D43" s="427"/>
      <c r="E43" s="427"/>
      <c r="F43" s="428"/>
    </row>
    <row r="44" spans="1:6" ht="274.5" customHeight="1" thickBot="1" x14ac:dyDescent="0.25">
      <c r="A44" s="386" t="s">
        <v>282</v>
      </c>
      <c r="B44" s="372"/>
      <c r="C44" s="372"/>
      <c r="D44" s="372"/>
      <c r="E44" s="372"/>
      <c r="F44" s="373"/>
    </row>
    <row r="45" spans="1:6" ht="15" thickBot="1" x14ac:dyDescent="0.25"/>
    <row r="46" spans="1:6" ht="29.25" customHeight="1" x14ac:dyDescent="0.2">
      <c r="A46" s="426" t="s">
        <v>325</v>
      </c>
      <c r="B46" s="427"/>
      <c r="C46" s="427"/>
      <c r="D46" s="427"/>
      <c r="E46" s="427"/>
      <c r="F46" s="428"/>
    </row>
    <row r="47" spans="1:6" s="211" customFormat="1" ht="181.5" customHeight="1" thickBot="1" x14ac:dyDescent="0.3">
      <c r="A47" s="429" t="s">
        <v>283</v>
      </c>
      <c r="B47" s="430"/>
      <c r="C47" s="430"/>
      <c r="D47" s="430"/>
      <c r="E47" s="430"/>
      <c r="F47" s="431"/>
    </row>
    <row r="48" spans="1:6" ht="15.75" customHeight="1" thickBot="1" x14ac:dyDescent="0.25">
      <c r="A48" s="140"/>
      <c r="B48" s="140"/>
      <c r="C48" s="140"/>
      <c r="D48" s="140"/>
      <c r="E48" s="140"/>
      <c r="F48" s="140"/>
    </row>
    <row r="49" spans="1:6" ht="19.5" customHeight="1" x14ac:dyDescent="0.2">
      <c r="A49" s="399" t="s">
        <v>326</v>
      </c>
      <c r="B49" s="400"/>
      <c r="C49" s="400"/>
      <c r="D49" s="400"/>
      <c r="E49" s="400"/>
      <c r="F49" s="401"/>
    </row>
    <row r="50" spans="1:6" ht="363" customHeight="1" thickBot="1" x14ac:dyDescent="0.25">
      <c r="A50" s="402" t="s">
        <v>290</v>
      </c>
      <c r="B50" s="403"/>
      <c r="C50" s="403"/>
      <c r="D50" s="403"/>
      <c r="E50" s="403"/>
      <c r="F50" s="404"/>
    </row>
    <row r="51" spans="1:6" ht="15" thickBot="1" x14ac:dyDescent="0.25"/>
    <row r="52" spans="1:6" ht="27.75" customHeight="1" x14ac:dyDescent="0.2">
      <c r="A52" s="364" t="s">
        <v>327</v>
      </c>
      <c r="B52" s="365"/>
      <c r="C52" s="365"/>
      <c r="D52" s="365"/>
      <c r="E52" s="365"/>
      <c r="F52" s="366"/>
    </row>
    <row r="53" spans="1:6" ht="409.6" customHeight="1" x14ac:dyDescent="0.2">
      <c r="A53" s="367" t="s">
        <v>293</v>
      </c>
      <c r="B53" s="368"/>
      <c r="C53" s="368"/>
      <c r="D53" s="368"/>
      <c r="E53" s="368"/>
      <c r="F53" s="369"/>
    </row>
    <row r="54" spans="1:6" ht="77.25" customHeight="1" thickBot="1" x14ac:dyDescent="0.25">
      <c r="A54" s="361"/>
      <c r="B54" s="362"/>
      <c r="C54" s="362"/>
      <c r="D54" s="362"/>
      <c r="E54" s="362"/>
      <c r="F54" s="363"/>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zoomScaleNormal="100" workbookViewId="0">
      <selection activeCell="F1" sqref="F1:F4"/>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s="25" customFormat="1" ht="15" customHeight="1" x14ac:dyDescent="0.2">
      <c r="A1" s="407"/>
      <c r="B1" s="438" t="s">
        <v>407</v>
      </c>
      <c r="C1" s="438"/>
      <c r="D1" s="438"/>
      <c r="E1" s="30" t="s">
        <v>364</v>
      </c>
      <c r="F1" s="410"/>
      <c r="G1" s="266"/>
      <c r="J1" s="417"/>
    </row>
    <row r="2" spans="1:10" s="25" customFormat="1" ht="15" customHeight="1" x14ac:dyDescent="0.2">
      <c r="A2" s="408"/>
      <c r="B2" s="439"/>
      <c r="C2" s="439"/>
      <c r="D2" s="439"/>
      <c r="E2" s="31" t="s">
        <v>368</v>
      </c>
      <c r="F2" s="411"/>
      <c r="G2" s="266"/>
      <c r="J2" s="417"/>
    </row>
    <row r="3" spans="1:10" s="25" customFormat="1" ht="15" customHeight="1" x14ac:dyDescent="0.2">
      <c r="A3" s="408"/>
      <c r="B3" s="439" t="s">
        <v>404</v>
      </c>
      <c r="C3" s="439"/>
      <c r="D3" s="439"/>
      <c r="E3" s="31" t="s">
        <v>379</v>
      </c>
      <c r="F3" s="411"/>
      <c r="G3" s="266"/>
      <c r="J3" s="417"/>
    </row>
    <row r="4" spans="1:10" s="25" customFormat="1" ht="15.75" customHeight="1" x14ac:dyDescent="0.2">
      <c r="A4" s="408"/>
      <c r="B4" s="439"/>
      <c r="C4" s="439"/>
      <c r="D4" s="439"/>
      <c r="E4" s="31" t="s">
        <v>405</v>
      </c>
      <c r="F4" s="411"/>
      <c r="G4" s="266"/>
      <c r="J4" s="417"/>
    </row>
    <row r="5" spans="1:10" ht="15.75" customHeight="1" x14ac:dyDescent="0.2">
      <c r="A5" s="441"/>
      <c r="B5" s="442"/>
      <c r="C5" s="442"/>
      <c r="D5" s="442"/>
      <c r="E5" s="442"/>
      <c r="F5" s="443"/>
      <c r="G5" s="2"/>
      <c r="J5" s="64"/>
    </row>
    <row r="6" spans="1:10" ht="15" customHeight="1" x14ac:dyDescent="0.2">
      <c r="A6" s="450" t="s">
        <v>5</v>
      </c>
      <c r="B6" s="451"/>
      <c r="C6" s="451"/>
      <c r="D6" s="451"/>
      <c r="E6" s="451"/>
      <c r="F6" s="452"/>
    </row>
    <row r="7" spans="1:10" ht="15.75" customHeight="1" x14ac:dyDescent="0.2">
      <c r="A7" s="450"/>
      <c r="B7" s="451"/>
      <c r="C7" s="451"/>
      <c r="D7" s="451"/>
      <c r="E7" s="451"/>
      <c r="F7" s="452"/>
    </row>
    <row r="8" spans="1:10" ht="27" customHeight="1" x14ac:dyDescent="0.2">
      <c r="A8" s="444" t="s">
        <v>415</v>
      </c>
      <c r="B8" s="445"/>
      <c r="C8" s="445"/>
      <c r="D8" s="445"/>
      <c r="E8" s="445"/>
      <c r="F8" s="446"/>
    </row>
    <row r="9" spans="1:10" ht="77.25" customHeight="1" thickBot="1" x14ac:dyDescent="0.25">
      <c r="A9" s="447" t="s">
        <v>416</v>
      </c>
      <c r="B9" s="448"/>
      <c r="C9" s="448"/>
      <c r="D9" s="448"/>
      <c r="E9" s="448"/>
      <c r="F9" s="449"/>
    </row>
    <row r="10" spans="1:10" ht="18.75" customHeight="1" thickBot="1" x14ac:dyDescent="0.25">
      <c r="A10" s="440"/>
      <c r="B10" s="440"/>
      <c r="C10" s="440"/>
      <c r="D10" s="440"/>
      <c r="E10" s="440"/>
      <c r="F10" s="440"/>
    </row>
    <row r="11" spans="1:10" ht="22.5" customHeight="1" thickBot="1" x14ac:dyDescent="0.25">
      <c r="A11" s="201" t="s">
        <v>6</v>
      </c>
      <c r="B11" s="202" t="s">
        <v>7</v>
      </c>
      <c r="C11" s="202" t="s">
        <v>8</v>
      </c>
      <c r="D11" s="202" t="s">
        <v>7</v>
      </c>
      <c r="E11" s="202" t="s">
        <v>9</v>
      </c>
      <c r="F11" s="203" t="s">
        <v>7</v>
      </c>
    </row>
    <row r="12" spans="1:10" ht="105" customHeight="1" x14ac:dyDescent="0.2">
      <c r="A12" s="265" t="s">
        <v>264</v>
      </c>
      <c r="B12" s="274" t="s">
        <v>417</v>
      </c>
      <c r="C12" s="208" t="s">
        <v>280</v>
      </c>
      <c r="D12" s="260" t="s">
        <v>425</v>
      </c>
      <c r="E12" s="208" t="s">
        <v>273</v>
      </c>
      <c r="F12" s="276" t="s">
        <v>438</v>
      </c>
    </row>
    <row r="13" spans="1:10" ht="75.75" customHeight="1" x14ac:dyDescent="0.2">
      <c r="A13" s="206" t="s">
        <v>262</v>
      </c>
      <c r="B13" s="261" t="s">
        <v>418</v>
      </c>
      <c r="C13" s="209" t="s">
        <v>280</v>
      </c>
      <c r="D13" s="270" t="s">
        <v>426</v>
      </c>
      <c r="E13" s="209" t="s">
        <v>237</v>
      </c>
      <c r="F13" s="264" t="s">
        <v>439</v>
      </c>
    </row>
    <row r="14" spans="1:10" ht="80.25" customHeight="1" x14ac:dyDescent="0.2">
      <c r="A14" s="206" t="s">
        <v>267</v>
      </c>
      <c r="B14" s="261" t="s">
        <v>419</v>
      </c>
      <c r="C14" s="209" t="s">
        <v>280</v>
      </c>
      <c r="D14" s="270" t="s">
        <v>427</v>
      </c>
      <c r="E14" s="209" t="s">
        <v>236</v>
      </c>
      <c r="F14" s="264" t="s">
        <v>440</v>
      </c>
    </row>
    <row r="15" spans="1:10" ht="51" customHeight="1" x14ac:dyDescent="0.2">
      <c r="A15" s="206" t="s">
        <v>267</v>
      </c>
      <c r="B15" s="262" t="s">
        <v>420</v>
      </c>
      <c r="C15" s="209" t="s">
        <v>269</v>
      </c>
      <c r="D15" s="270" t="s">
        <v>428</v>
      </c>
      <c r="E15" s="209" t="s">
        <v>273</v>
      </c>
      <c r="F15" s="264" t="s">
        <v>441</v>
      </c>
    </row>
    <row r="16" spans="1:10" ht="51" customHeight="1" x14ac:dyDescent="0.2">
      <c r="A16" s="206" t="s">
        <v>266</v>
      </c>
      <c r="B16" s="270" t="s">
        <v>421</v>
      </c>
      <c r="C16" s="209" t="s">
        <v>271</v>
      </c>
      <c r="D16" s="270" t="s">
        <v>429</v>
      </c>
      <c r="E16" s="209"/>
      <c r="F16" s="277"/>
    </row>
    <row r="17" spans="1:6" ht="51" customHeight="1" x14ac:dyDescent="0.2">
      <c r="A17" s="206" t="s">
        <v>265</v>
      </c>
      <c r="B17" s="270" t="s">
        <v>422</v>
      </c>
      <c r="C17" s="209" t="s">
        <v>271</v>
      </c>
      <c r="D17" s="270" t="s">
        <v>430</v>
      </c>
      <c r="E17" s="209"/>
      <c r="F17" s="264"/>
    </row>
    <row r="18" spans="1:6" ht="51" customHeight="1" x14ac:dyDescent="0.2">
      <c r="A18" s="206" t="s">
        <v>292</v>
      </c>
      <c r="B18" s="270" t="s">
        <v>423</v>
      </c>
      <c r="C18" s="209" t="s">
        <v>279</v>
      </c>
      <c r="D18" s="270" t="s">
        <v>431</v>
      </c>
      <c r="E18" s="209"/>
      <c r="F18" s="264"/>
    </row>
    <row r="19" spans="1:6" ht="51" customHeight="1" x14ac:dyDescent="0.2">
      <c r="A19" s="206" t="s">
        <v>292</v>
      </c>
      <c r="B19" s="270" t="s">
        <v>424</v>
      </c>
      <c r="C19" s="209" t="s">
        <v>279</v>
      </c>
      <c r="D19" s="270" t="s">
        <v>432</v>
      </c>
      <c r="E19" s="209"/>
      <c r="F19" s="264"/>
    </row>
    <row r="20" spans="1:6" ht="51" customHeight="1" x14ac:dyDescent="0.2">
      <c r="A20" s="206" t="s">
        <v>262</v>
      </c>
      <c r="B20" s="270"/>
      <c r="C20" s="209" t="s">
        <v>268</v>
      </c>
      <c r="D20" s="204" t="s">
        <v>433</v>
      </c>
      <c r="E20" s="209"/>
      <c r="F20" s="264"/>
    </row>
    <row r="21" spans="1:6" ht="51" customHeight="1" thickBot="1" x14ac:dyDescent="0.25">
      <c r="A21" s="206"/>
      <c r="B21" s="270"/>
      <c r="C21" s="209" t="s">
        <v>270</v>
      </c>
      <c r="D21" s="204" t="s">
        <v>434</v>
      </c>
      <c r="E21" s="209"/>
      <c r="F21" s="264"/>
    </row>
    <row r="22" spans="1:6" ht="51" customHeight="1" x14ac:dyDescent="0.2">
      <c r="A22" s="206"/>
      <c r="B22" s="270"/>
      <c r="C22" s="209" t="s">
        <v>280</v>
      </c>
      <c r="D22" s="263" t="s">
        <v>435</v>
      </c>
      <c r="E22" s="209"/>
      <c r="F22" s="264"/>
    </row>
    <row r="23" spans="1:6" ht="51" customHeight="1" x14ac:dyDescent="0.2">
      <c r="A23" s="206"/>
      <c r="B23" s="270"/>
      <c r="C23" s="209" t="s">
        <v>280</v>
      </c>
      <c r="D23" s="204" t="s">
        <v>436</v>
      </c>
      <c r="E23" s="209"/>
      <c r="F23" s="264"/>
    </row>
    <row r="24" spans="1:6" ht="51" customHeight="1" x14ac:dyDescent="0.2">
      <c r="A24" s="206"/>
      <c r="B24" s="270"/>
      <c r="C24" s="209" t="s">
        <v>269</v>
      </c>
      <c r="D24" s="275" t="s">
        <v>437</v>
      </c>
      <c r="E24" s="209"/>
      <c r="F24" s="264"/>
    </row>
    <row r="25" spans="1:6" ht="51" customHeight="1" x14ac:dyDescent="0.2">
      <c r="A25" s="206"/>
      <c r="B25" s="270"/>
      <c r="C25" s="209"/>
      <c r="D25" s="204"/>
      <c r="E25" s="209"/>
      <c r="F25" s="264"/>
    </row>
    <row r="26" spans="1:6" ht="51" customHeight="1" thickBot="1" x14ac:dyDescent="0.25">
      <c r="A26" s="207"/>
      <c r="B26" s="271"/>
      <c r="C26" s="210"/>
      <c r="D26" s="205"/>
      <c r="E26" s="210"/>
      <c r="F26" s="278"/>
    </row>
    <row r="27" spans="1:6" ht="51" customHeight="1" x14ac:dyDescent="0.2">
      <c r="A27" s="195"/>
      <c r="B27" s="140"/>
      <c r="C27" s="195"/>
      <c r="D27" s="196"/>
      <c r="E27" s="195"/>
      <c r="F27" s="279"/>
    </row>
    <row r="28" spans="1:6" ht="51" customHeight="1" x14ac:dyDescent="0.2">
      <c r="A28" s="195"/>
      <c r="B28" s="140"/>
      <c r="C28" s="195"/>
      <c r="D28" s="196"/>
      <c r="E28" s="195"/>
      <c r="F28" s="196"/>
    </row>
    <row r="29" spans="1:6" ht="51" customHeight="1" x14ac:dyDescent="0.2">
      <c r="A29" s="195"/>
      <c r="B29" s="140"/>
      <c r="C29" s="195"/>
      <c r="D29" s="196"/>
      <c r="E29" s="195"/>
      <c r="F29" s="140"/>
    </row>
    <row r="30" spans="1:6" ht="51" customHeight="1" x14ac:dyDescent="0.2">
      <c r="A30" s="195"/>
      <c r="B30" s="140"/>
      <c r="C30" s="195"/>
      <c r="D30" s="196"/>
      <c r="E30" s="195"/>
      <c r="F30" s="140"/>
    </row>
    <row r="31" spans="1:6" ht="51" customHeight="1" x14ac:dyDescent="0.2">
      <c r="A31" s="195"/>
      <c r="B31" s="196"/>
      <c r="C31" s="195"/>
      <c r="D31" s="196"/>
      <c r="E31" s="195"/>
      <c r="F31" s="196"/>
    </row>
    <row r="32" spans="1:6" ht="51" customHeight="1" x14ac:dyDescent="0.2">
      <c r="A32" s="195"/>
      <c r="B32" s="196"/>
      <c r="C32" s="195"/>
      <c r="D32" s="196"/>
      <c r="E32" s="195"/>
      <c r="F32" s="196"/>
    </row>
    <row r="33" spans="1:6" ht="51" customHeight="1" x14ac:dyDescent="0.2">
      <c r="A33" s="195"/>
      <c r="B33" s="197"/>
      <c r="C33" s="195"/>
      <c r="D33" s="198"/>
      <c r="E33" s="195"/>
      <c r="F33" s="197"/>
    </row>
    <row r="34" spans="1:6" ht="51" customHeight="1" x14ac:dyDescent="0.2">
      <c r="A34" s="195"/>
      <c r="B34" s="197"/>
      <c r="C34" s="195"/>
      <c r="D34" s="198"/>
      <c r="E34" s="195"/>
      <c r="F34" s="199"/>
    </row>
    <row r="35" spans="1:6" ht="51" customHeight="1" x14ac:dyDescent="0.2">
      <c r="A35" s="195"/>
      <c r="B35" s="199"/>
      <c r="C35" s="195"/>
      <c r="D35" s="200"/>
      <c r="E35" s="195"/>
      <c r="F35" s="199"/>
    </row>
    <row r="36" spans="1:6" ht="51" customHeight="1" x14ac:dyDescent="0.2">
      <c r="A36" s="195"/>
      <c r="B36" s="199"/>
      <c r="C36" s="195"/>
      <c r="D36" s="199"/>
      <c r="E36" s="195"/>
      <c r="F36" s="199"/>
    </row>
    <row r="37" spans="1:6" ht="51" customHeight="1" x14ac:dyDescent="0.2">
      <c r="A37" s="195"/>
      <c r="B37" s="199"/>
      <c r="C37" s="195"/>
      <c r="D37" s="199"/>
      <c r="E37" s="195"/>
      <c r="F37" s="199"/>
    </row>
    <row r="38" spans="1:6" ht="51" customHeight="1" x14ac:dyDescent="0.2">
      <c r="A38" s="195"/>
      <c r="B38" s="199"/>
      <c r="C38" s="195"/>
      <c r="D38" s="199"/>
      <c r="E38" s="195"/>
      <c r="F38" s="199"/>
    </row>
    <row r="39" spans="1:6" ht="51" customHeight="1" x14ac:dyDescent="0.2">
      <c r="A39" s="195"/>
      <c r="B39" s="199"/>
      <c r="C39" s="195"/>
      <c r="D39" s="199"/>
      <c r="E39" s="195"/>
      <c r="F39" s="199"/>
    </row>
    <row r="40" spans="1:6" ht="51" customHeight="1" x14ac:dyDescent="0.2">
      <c r="A40" s="195"/>
      <c r="B40" s="197"/>
      <c r="C40" s="195"/>
      <c r="D40" s="198"/>
      <c r="E40" s="195"/>
      <c r="F40" s="197"/>
    </row>
    <row r="41" spans="1:6" ht="51" customHeight="1" x14ac:dyDescent="0.2">
      <c r="A41" s="195"/>
      <c r="B41" s="197"/>
      <c r="C41" s="195"/>
      <c r="D41" s="198"/>
      <c r="E41" s="195"/>
      <c r="F41" s="199"/>
    </row>
    <row r="42" spans="1:6" ht="51" customHeight="1" x14ac:dyDescent="0.2">
      <c r="A42" s="195"/>
      <c r="B42" s="199"/>
      <c r="C42" s="195"/>
      <c r="D42" s="200"/>
      <c r="E42" s="195"/>
      <c r="F42" s="199"/>
    </row>
    <row r="43" spans="1:6" ht="51" customHeight="1" x14ac:dyDescent="0.2">
      <c r="A43" s="195"/>
      <c r="B43" s="199"/>
      <c r="C43" s="195"/>
      <c r="D43" s="199"/>
      <c r="E43" s="195"/>
      <c r="F43" s="199"/>
    </row>
    <row r="44" spans="1:6" ht="56.25" customHeight="1" x14ac:dyDescent="0.2">
      <c r="A44" s="195"/>
      <c r="B44" s="199"/>
      <c r="C44" s="195"/>
      <c r="D44" s="199"/>
      <c r="E44" s="195"/>
      <c r="F44" s="199"/>
    </row>
    <row r="45" spans="1:6" ht="59.25" customHeight="1" x14ac:dyDescent="0.2">
      <c r="A45" s="195"/>
      <c r="B45" s="199"/>
      <c r="C45" s="195"/>
      <c r="D45" s="199"/>
      <c r="E45" s="195"/>
      <c r="F45" s="199"/>
    </row>
    <row r="46" spans="1:6" ht="55.5" customHeight="1" x14ac:dyDescent="0.2">
      <c r="A46" s="195"/>
      <c r="B46" s="199"/>
      <c r="C46" s="195"/>
      <c r="D46" s="199"/>
      <c r="E46" s="195"/>
      <c r="F46" s="199"/>
    </row>
    <row r="47" spans="1:6" ht="55.5" customHeight="1" x14ac:dyDescent="0.2">
      <c r="A47" s="195"/>
      <c r="B47" s="197"/>
      <c r="C47" s="195"/>
      <c r="D47" s="198"/>
      <c r="E47" s="195"/>
      <c r="F47" s="197"/>
    </row>
    <row r="48" spans="1:6" ht="56.25" customHeight="1" x14ac:dyDescent="0.2">
      <c r="A48" s="195"/>
      <c r="B48" s="197"/>
      <c r="C48" s="195"/>
      <c r="D48" s="198"/>
      <c r="E48" s="195"/>
      <c r="F48" s="199"/>
    </row>
    <row r="49" spans="1:6" ht="54" customHeight="1" x14ac:dyDescent="0.2">
      <c r="A49" s="195"/>
      <c r="B49" s="199"/>
      <c r="C49" s="195"/>
      <c r="D49" s="200"/>
      <c r="E49" s="195"/>
      <c r="F49" s="199"/>
    </row>
    <row r="50" spans="1:6" ht="56.25" customHeight="1" x14ac:dyDescent="0.2">
      <c r="A50" s="195"/>
      <c r="B50" s="199"/>
      <c r="C50" s="195"/>
      <c r="D50" s="199"/>
      <c r="E50" s="195"/>
      <c r="F50" s="199"/>
    </row>
    <row r="51" spans="1:6" ht="59.25" customHeight="1" x14ac:dyDescent="0.2">
      <c r="A51" s="195"/>
      <c r="B51" s="199"/>
      <c r="C51" s="195"/>
      <c r="D51" s="199"/>
      <c r="E51" s="195"/>
      <c r="F51" s="199"/>
    </row>
    <row r="52" spans="1:6" ht="54.75" customHeight="1" x14ac:dyDescent="0.2">
      <c r="A52" s="195"/>
      <c r="B52" s="199"/>
      <c r="C52" s="195"/>
      <c r="D52" s="199"/>
      <c r="E52" s="195"/>
      <c r="F52" s="199"/>
    </row>
    <row r="53" spans="1:6" ht="55.5" customHeight="1" x14ac:dyDescent="0.2">
      <c r="A53" s="195"/>
      <c r="B53" s="199"/>
      <c r="C53" s="195"/>
      <c r="D53" s="199"/>
      <c r="E53" s="195"/>
      <c r="F53" s="199"/>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105</v>
      </c>
    </row>
    <row r="2" spans="1:1" x14ac:dyDescent="0.25">
      <c r="A2" t="s">
        <v>107</v>
      </c>
    </row>
    <row r="3" spans="1:1" x14ac:dyDescent="0.25">
      <c r="A3" t="s">
        <v>109</v>
      </c>
    </row>
    <row r="4" spans="1:1" x14ac:dyDescent="0.25">
      <c r="A4" t="s">
        <v>111</v>
      </c>
    </row>
    <row r="6" spans="1:1" x14ac:dyDescent="0.25">
      <c r="A6" t="s">
        <v>10</v>
      </c>
    </row>
    <row r="7" spans="1:1" x14ac:dyDescent="0.25">
      <c r="A7" t="s">
        <v>11</v>
      </c>
    </row>
    <row r="8" spans="1:1" x14ac:dyDescent="0.25">
      <c r="A8"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262</v>
      </c>
      <c r="B1" t="s">
        <v>268</v>
      </c>
      <c r="C1" t="s">
        <v>272</v>
      </c>
    </row>
    <row r="2" spans="1:3" x14ac:dyDescent="0.25">
      <c r="A2" t="s">
        <v>263</v>
      </c>
      <c r="B2" t="s">
        <v>280</v>
      </c>
      <c r="C2" t="s">
        <v>273</v>
      </c>
    </row>
    <row r="3" spans="1:3" x14ac:dyDescent="0.25">
      <c r="A3" t="s">
        <v>264</v>
      </c>
      <c r="B3" t="s">
        <v>269</v>
      </c>
      <c r="C3" t="s">
        <v>274</v>
      </c>
    </row>
    <row r="4" spans="1:3" x14ac:dyDescent="0.25">
      <c r="A4" t="s">
        <v>265</v>
      </c>
      <c r="B4" t="s">
        <v>279</v>
      </c>
      <c r="C4" t="s">
        <v>275</v>
      </c>
    </row>
    <row r="5" spans="1:3" x14ac:dyDescent="0.25">
      <c r="A5" t="s">
        <v>266</v>
      </c>
      <c r="B5" t="s">
        <v>270</v>
      </c>
      <c r="C5" t="s">
        <v>236</v>
      </c>
    </row>
    <row r="6" spans="1:3" x14ac:dyDescent="0.25">
      <c r="A6" t="s">
        <v>292</v>
      </c>
      <c r="B6" t="s">
        <v>292</v>
      </c>
      <c r="C6" t="s">
        <v>292</v>
      </c>
    </row>
    <row r="7" spans="1:3" x14ac:dyDescent="0.25">
      <c r="A7" t="s">
        <v>267</v>
      </c>
      <c r="B7" t="s">
        <v>271</v>
      </c>
      <c r="C7" t="s">
        <v>276</v>
      </c>
    </row>
    <row r="8" spans="1:3" x14ac:dyDescent="0.25">
      <c r="B8" t="s">
        <v>13</v>
      </c>
      <c r="C8" t="s">
        <v>277</v>
      </c>
    </row>
    <row r="9" spans="1:3" x14ac:dyDescent="0.25">
      <c r="C9" t="s">
        <v>237</v>
      </c>
    </row>
    <row r="10" spans="1:3" x14ac:dyDescent="0.25">
      <c r="C10" t="s">
        <v>278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AA42"/>
  <sheetViews>
    <sheetView zoomScale="85" zoomScaleNormal="85" workbookViewId="0">
      <selection activeCell="T1" sqref="T1:W4"/>
    </sheetView>
  </sheetViews>
  <sheetFormatPr baseColWidth="10" defaultColWidth="11.42578125" defaultRowHeight="15" x14ac:dyDescent="0.25"/>
  <cols>
    <col min="1" max="1" width="14" style="67" customWidth="1"/>
    <col min="2" max="2" width="40.42578125" style="297" customWidth="1"/>
    <col min="3" max="12" width="6.42578125" style="41" customWidth="1"/>
    <col min="13" max="14" width="5.42578125" style="41" customWidth="1"/>
    <col min="15" max="15" width="5.5703125" style="41" customWidth="1"/>
    <col min="16" max="17" width="5.140625" style="41" customWidth="1"/>
    <col min="18" max="18" width="6.42578125" style="41" customWidth="1"/>
    <col min="19" max="19" width="27.140625" style="42" customWidth="1"/>
    <col min="20" max="20" width="16.42578125" customWidth="1"/>
    <col min="21" max="22" width="11.42578125" hidden="1" customWidth="1"/>
    <col min="23" max="23" width="1.28515625" hidden="1" customWidth="1"/>
  </cols>
  <sheetData>
    <row r="1" spans="1:27" s="24" customFormat="1" ht="18.75" customHeight="1" x14ac:dyDescent="0.2">
      <c r="A1" s="471"/>
      <c r="B1" s="414" t="s">
        <v>408</v>
      </c>
      <c r="C1" s="414"/>
      <c r="D1" s="414"/>
      <c r="E1" s="414"/>
      <c r="F1" s="414"/>
      <c r="G1" s="414"/>
      <c r="H1" s="414"/>
      <c r="I1" s="414"/>
      <c r="J1" s="414"/>
      <c r="K1" s="414"/>
      <c r="L1" s="414"/>
      <c r="M1" s="414"/>
      <c r="N1" s="414"/>
      <c r="O1" s="414"/>
      <c r="P1" s="414"/>
      <c r="Q1" s="414"/>
      <c r="R1" s="414"/>
      <c r="S1" s="267" t="s">
        <v>401</v>
      </c>
      <c r="T1" s="454"/>
      <c r="U1" s="455"/>
      <c r="V1" s="455"/>
      <c r="W1" s="456"/>
    </row>
    <row r="2" spans="1:27" s="24" customFormat="1" ht="18" customHeight="1" x14ac:dyDescent="0.2">
      <c r="A2" s="472"/>
      <c r="B2" s="417"/>
      <c r="C2" s="417"/>
      <c r="D2" s="417"/>
      <c r="E2" s="417"/>
      <c r="F2" s="417"/>
      <c r="G2" s="417"/>
      <c r="H2" s="417"/>
      <c r="I2" s="417"/>
      <c r="J2" s="417"/>
      <c r="K2" s="417"/>
      <c r="L2" s="417"/>
      <c r="M2" s="417"/>
      <c r="N2" s="417"/>
      <c r="O2" s="417"/>
      <c r="P2" s="417"/>
      <c r="Q2" s="417"/>
      <c r="R2" s="417"/>
      <c r="S2" s="268" t="s">
        <v>400</v>
      </c>
      <c r="T2" s="457"/>
      <c r="U2" s="458"/>
      <c r="V2" s="458"/>
      <c r="W2" s="459"/>
    </row>
    <row r="3" spans="1:27" s="24" customFormat="1" ht="15" customHeight="1" x14ac:dyDescent="0.2">
      <c r="A3" s="472"/>
      <c r="B3" s="417" t="s">
        <v>399</v>
      </c>
      <c r="C3" s="417"/>
      <c r="D3" s="417"/>
      <c r="E3" s="417"/>
      <c r="F3" s="417"/>
      <c r="G3" s="417"/>
      <c r="H3" s="417"/>
      <c r="I3" s="417"/>
      <c r="J3" s="417"/>
      <c r="K3" s="417"/>
      <c r="L3" s="417"/>
      <c r="M3" s="417"/>
      <c r="N3" s="417"/>
      <c r="O3" s="417"/>
      <c r="P3" s="417"/>
      <c r="Q3" s="417"/>
      <c r="R3" s="417"/>
      <c r="S3" s="268" t="s">
        <v>402</v>
      </c>
      <c r="T3" s="457"/>
      <c r="U3" s="458"/>
      <c r="V3" s="458"/>
      <c r="W3" s="459"/>
    </row>
    <row r="4" spans="1:27" s="24" customFormat="1" ht="15.75" customHeight="1" x14ac:dyDescent="0.2">
      <c r="A4" s="473"/>
      <c r="B4" s="463"/>
      <c r="C4" s="463"/>
      <c r="D4" s="463"/>
      <c r="E4" s="463"/>
      <c r="F4" s="463"/>
      <c r="G4" s="463"/>
      <c r="H4" s="463"/>
      <c r="I4" s="463"/>
      <c r="J4" s="463"/>
      <c r="K4" s="463"/>
      <c r="L4" s="463"/>
      <c r="M4" s="463"/>
      <c r="N4" s="463"/>
      <c r="O4" s="463"/>
      <c r="P4" s="463"/>
      <c r="Q4" s="463"/>
      <c r="R4" s="463"/>
      <c r="S4" s="269" t="s">
        <v>403</v>
      </c>
      <c r="T4" s="460"/>
      <c r="U4" s="461"/>
      <c r="V4" s="461"/>
      <c r="W4" s="462"/>
    </row>
    <row r="5" spans="1:27" ht="15.75" customHeight="1" x14ac:dyDescent="0.25">
      <c r="A5" s="476"/>
      <c r="B5" s="476"/>
      <c r="C5" s="476"/>
      <c r="D5" s="476"/>
      <c r="E5" s="476"/>
      <c r="F5" s="476"/>
      <c r="G5" s="476"/>
      <c r="H5" s="476"/>
      <c r="I5" s="476"/>
      <c r="J5" s="476"/>
      <c r="K5" s="476"/>
      <c r="L5" s="476"/>
      <c r="M5" s="476"/>
      <c r="N5" s="476"/>
      <c r="O5" s="476"/>
      <c r="P5" s="476"/>
      <c r="Q5" s="476"/>
      <c r="R5" s="476"/>
      <c r="S5" s="476"/>
      <c r="T5" s="477"/>
      <c r="U5" s="140"/>
      <c r="V5" s="140"/>
      <c r="W5" s="233"/>
    </row>
    <row r="6" spans="1:27" s="1" customFormat="1" ht="27" customHeight="1" x14ac:dyDescent="0.2">
      <c r="A6" s="475" t="str">
        <f>CONTEXTO!A8</f>
        <v xml:space="preserve">PROCESO: Gestión de Hacienda Pública </v>
      </c>
      <c r="B6" s="475"/>
      <c r="C6" s="475"/>
      <c r="D6" s="475"/>
      <c r="E6" s="475"/>
      <c r="F6" s="475"/>
      <c r="G6" s="475"/>
      <c r="H6" s="475"/>
      <c r="I6" s="475"/>
      <c r="J6" s="475"/>
      <c r="K6" s="475"/>
      <c r="L6" s="475"/>
      <c r="M6" s="475"/>
      <c r="N6" s="475"/>
      <c r="O6" s="475"/>
      <c r="P6" s="475"/>
      <c r="Q6" s="475"/>
      <c r="R6" s="475"/>
      <c r="S6" s="475"/>
      <c r="T6" s="475"/>
      <c r="W6" s="72"/>
    </row>
    <row r="7" spans="1:27" s="1" customFormat="1" ht="81" customHeight="1" thickBot="1" x14ac:dyDescent="0.25">
      <c r="A7" s="474"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474"/>
      <c r="C7" s="474"/>
      <c r="D7" s="474"/>
      <c r="E7" s="474"/>
      <c r="F7" s="474"/>
      <c r="G7" s="474"/>
      <c r="H7" s="474"/>
      <c r="I7" s="474"/>
      <c r="J7" s="474"/>
      <c r="K7" s="474"/>
      <c r="L7" s="474"/>
      <c r="M7" s="474"/>
      <c r="N7" s="474"/>
      <c r="O7" s="474"/>
      <c r="P7" s="474"/>
      <c r="Q7" s="474"/>
      <c r="R7" s="474"/>
      <c r="S7" s="474"/>
      <c r="T7" s="474"/>
      <c r="U7" s="60"/>
      <c r="V7" s="60"/>
      <c r="W7" s="234"/>
    </row>
    <row r="8" spans="1:27" s="1" customFormat="1" ht="26.25" customHeight="1" thickBot="1" x14ac:dyDescent="0.25">
      <c r="A8" s="235"/>
      <c r="B8" s="284"/>
      <c r="C8" s="235"/>
      <c r="D8" s="235"/>
      <c r="E8" s="235"/>
      <c r="F8" s="235"/>
      <c r="G8" s="235"/>
      <c r="H8" s="235"/>
      <c r="I8" s="235"/>
      <c r="J8" s="235"/>
      <c r="K8" s="235"/>
      <c r="L8" s="235"/>
      <c r="M8" s="235"/>
      <c r="N8" s="235"/>
      <c r="O8" s="235"/>
      <c r="P8" s="235"/>
      <c r="Q8" s="235"/>
      <c r="R8" s="235"/>
      <c r="S8" s="235"/>
      <c r="T8" s="236"/>
      <c r="X8" s="100"/>
    </row>
    <row r="9" spans="1:27" s="1" customFormat="1" ht="39.75" customHeight="1" thickBot="1" x14ac:dyDescent="0.25">
      <c r="A9" s="466"/>
      <c r="B9" s="466"/>
      <c r="C9" s="466" t="b">
        <v>0</v>
      </c>
      <c r="D9" s="466"/>
      <c r="E9" s="466"/>
      <c r="F9" s="466"/>
      <c r="G9" s="466"/>
      <c r="H9" s="466"/>
      <c r="I9" s="466"/>
      <c r="J9" s="466"/>
      <c r="K9" s="466"/>
      <c r="L9" s="466"/>
      <c r="M9" s="466"/>
      <c r="N9" s="466"/>
      <c r="O9" s="466"/>
      <c r="P9" s="466"/>
      <c r="Q9" s="466"/>
      <c r="R9" s="466"/>
      <c r="S9" s="466"/>
      <c r="T9" s="467"/>
      <c r="Y9" s="453" t="s">
        <v>212</v>
      </c>
      <c r="Z9" s="453"/>
      <c r="AA9" s="453"/>
    </row>
    <row r="10" spans="1:27" s="40" customFormat="1" ht="32.25" customHeight="1" thickBot="1" x14ac:dyDescent="0.3">
      <c r="A10" s="230" t="s">
        <v>40</v>
      </c>
      <c r="B10" s="285" t="s">
        <v>242</v>
      </c>
      <c r="C10" s="231" t="s">
        <v>41</v>
      </c>
      <c r="D10" s="231" t="s">
        <v>42</v>
      </c>
      <c r="E10" s="231" t="s">
        <v>43</v>
      </c>
      <c r="F10" s="231" t="s">
        <v>44</v>
      </c>
      <c r="G10" s="231" t="s">
        <v>45</v>
      </c>
      <c r="H10" s="231" t="s">
        <v>46</v>
      </c>
      <c r="I10" s="231" t="s">
        <v>47</v>
      </c>
      <c r="J10" s="231" t="s">
        <v>48</v>
      </c>
      <c r="K10" s="231" t="s">
        <v>49</v>
      </c>
      <c r="L10" s="231" t="s">
        <v>50</v>
      </c>
      <c r="M10" s="231" t="s">
        <v>51</v>
      </c>
      <c r="N10" s="231" t="s">
        <v>52</v>
      </c>
      <c r="O10" s="231" t="s">
        <v>53</v>
      </c>
      <c r="P10" s="231" t="s">
        <v>54</v>
      </c>
      <c r="Q10" s="231" t="s">
        <v>55</v>
      </c>
      <c r="R10" s="232" t="s">
        <v>56</v>
      </c>
      <c r="S10" s="237" t="s">
        <v>57</v>
      </c>
      <c r="T10" s="242" t="s">
        <v>296</v>
      </c>
      <c r="Y10" s="281" t="s">
        <v>443</v>
      </c>
      <c r="Z10" s="282" t="s">
        <v>444</v>
      </c>
      <c r="AA10" s="283" t="s">
        <v>254</v>
      </c>
    </row>
    <row r="11" spans="1:27" ht="39.75" customHeight="1" x14ac:dyDescent="0.25">
      <c r="A11" s="65">
        <v>1</v>
      </c>
      <c r="B11" s="286" t="s">
        <v>417</v>
      </c>
      <c r="C11" s="280">
        <v>4</v>
      </c>
      <c r="D11" s="280">
        <v>4</v>
      </c>
      <c r="E11" s="280">
        <v>4</v>
      </c>
      <c r="F11" s="280">
        <v>3</v>
      </c>
      <c r="G11" s="280">
        <v>4</v>
      </c>
      <c r="H11" s="66"/>
      <c r="I11" s="66"/>
      <c r="J11" s="66"/>
      <c r="K11" s="66"/>
      <c r="L11" s="66"/>
      <c r="M11" s="66"/>
      <c r="N11" s="66"/>
      <c r="O11" s="66"/>
      <c r="P11" s="66"/>
      <c r="Q11" s="66"/>
      <c r="R11" s="65">
        <f t="shared" ref="R11:R34" si="0">SUM(C11:Q11)</f>
        <v>19</v>
      </c>
      <c r="S11" s="238">
        <f t="shared" ref="S11:S34" si="1">IF(ISERROR(AVERAGE(C11:Q11)),0,AVERAGE(C11:Q11))</f>
        <v>3.8</v>
      </c>
      <c r="T11" s="243"/>
    </row>
    <row r="12" spans="1:27" ht="45.75" customHeight="1" x14ac:dyDescent="0.25">
      <c r="A12" s="65">
        <v>2</v>
      </c>
      <c r="B12" s="287" t="s">
        <v>418</v>
      </c>
      <c r="C12" s="280">
        <v>3</v>
      </c>
      <c r="D12" s="280">
        <v>4</v>
      </c>
      <c r="E12" s="280">
        <v>5</v>
      </c>
      <c r="F12" s="280">
        <v>4</v>
      </c>
      <c r="G12" s="280">
        <v>4</v>
      </c>
      <c r="H12" s="66"/>
      <c r="I12" s="66"/>
      <c r="J12" s="66"/>
      <c r="K12" s="66"/>
      <c r="L12" s="66"/>
      <c r="M12" s="66"/>
      <c r="N12" s="66"/>
      <c r="O12" s="66"/>
      <c r="P12" s="66"/>
      <c r="Q12" s="66"/>
      <c r="R12" s="65">
        <f t="shared" si="0"/>
        <v>20</v>
      </c>
      <c r="S12" s="238">
        <f t="shared" si="1"/>
        <v>4</v>
      </c>
      <c r="T12" s="239"/>
    </row>
    <row r="13" spans="1:27" ht="65.25" customHeight="1" x14ac:dyDescent="0.25">
      <c r="A13" s="65">
        <v>3</v>
      </c>
      <c r="B13" s="287" t="s">
        <v>419</v>
      </c>
      <c r="C13" s="280">
        <v>4</v>
      </c>
      <c r="D13" s="280">
        <v>4</v>
      </c>
      <c r="E13" s="280">
        <v>3</v>
      </c>
      <c r="F13" s="280">
        <v>3</v>
      </c>
      <c r="G13" s="280">
        <v>4</v>
      </c>
      <c r="H13" s="66"/>
      <c r="I13" s="66"/>
      <c r="J13" s="66"/>
      <c r="K13" s="66"/>
      <c r="L13" s="66"/>
      <c r="M13" s="66"/>
      <c r="N13" s="66"/>
      <c r="O13" s="66"/>
      <c r="P13" s="66"/>
      <c r="Q13" s="66"/>
      <c r="R13" s="65">
        <f t="shared" si="0"/>
        <v>18</v>
      </c>
      <c r="S13" s="238">
        <f t="shared" si="1"/>
        <v>3.6</v>
      </c>
      <c r="T13" s="240"/>
    </row>
    <row r="14" spans="1:27" ht="39.75" customHeight="1" x14ac:dyDescent="0.25">
      <c r="A14" s="65">
        <v>4</v>
      </c>
      <c r="B14" s="288" t="s">
        <v>420</v>
      </c>
      <c r="C14" s="280">
        <v>3</v>
      </c>
      <c r="D14" s="280">
        <v>4</v>
      </c>
      <c r="E14" s="280">
        <v>4</v>
      </c>
      <c r="F14" s="280">
        <v>5</v>
      </c>
      <c r="G14" s="280">
        <v>4</v>
      </c>
      <c r="H14" s="66"/>
      <c r="I14" s="66"/>
      <c r="J14" s="66"/>
      <c r="K14" s="66"/>
      <c r="L14" s="66"/>
      <c r="M14" s="66"/>
      <c r="N14" s="66"/>
      <c r="O14" s="66"/>
      <c r="P14" s="66"/>
      <c r="Q14" s="66"/>
      <c r="R14" s="65">
        <f t="shared" si="0"/>
        <v>20</v>
      </c>
      <c r="S14" s="238">
        <f t="shared" si="1"/>
        <v>4</v>
      </c>
      <c r="T14" s="240"/>
    </row>
    <row r="15" spans="1:27" ht="39.75" customHeight="1" x14ac:dyDescent="0.25">
      <c r="A15" s="65">
        <v>5</v>
      </c>
      <c r="B15" s="287" t="s">
        <v>421</v>
      </c>
      <c r="C15" s="280">
        <v>4</v>
      </c>
      <c r="D15" s="280">
        <v>2</v>
      </c>
      <c r="E15" s="280">
        <v>5</v>
      </c>
      <c r="F15" s="280">
        <v>3</v>
      </c>
      <c r="G15" s="280">
        <v>3</v>
      </c>
      <c r="H15" s="66"/>
      <c r="I15" s="66"/>
      <c r="J15" s="66"/>
      <c r="K15" s="66"/>
      <c r="L15" s="66"/>
      <c r="M15" s="66"/>
      <c r="N15" s="66"/>
      <c r="O15" s="66"/>
      <c r="P15" s="66"/>
      <c r="Q15" s="66"/>
      <c r="R15" s="65">
        <f t="shared" si="0"/>
        <v>17</v>
      </c>
      <c r="S15" s="238">
        <f t="shared" si="1"/>
        <v>3.4</v>
      </c>
      <c r="T15" s="240"/>
    </row>
    <row r="16" spans="1:27" ht="39.75" customHeight="1" x14ac:dyDescent="0.25">
      <c r="A16" s="65">
        <v>6</v>
      </c>
      <c r="B16" s="287" t="s">
        <v>442</v>
      </c>
      <c r="C16" s="280">
        <v>4</v>
      </c>
      <c r="D16" s="280">
        <v>4</v>
      </c>
      <c r="E16" s="280">
        <v>4</v>
      </c>
      <c r="F16" s="280">
        <v>5</v>
      </c>
      <c r="G16" s="280">
        <v>3</v>
      </c>
      <c r="H16" s="66"/>
      <c r="I16" s="66"/>
      <c r="J16" s="66"/>
      <c r="K16" s="66"/>
      <c r="L16" s="66"/>
      <c r="M16" s="66"/>
      <c r="N16" s="66"/>
      <c r="O16" s="66"/>
      <c r="P16" s="66"/>
      <c r="Q16" s="66"/>
      <c r="R16" s="65">
        <f t="shared" si="0"/>
        <v>20</v>
      </c>
      <c r="S16" s="238">
        <f t="shared" si="1"/>
        <v>4</v>
      </c>
      <c r="T16" s="240"/>
    </row>
    <row r="17" spans="1:20" ht="39.75" customHeight="1" x14ac:dyDescent="0.25">
      <c r="A17" s="65">
        <v>7</v>
      </c>
      <c r="B17" s="287" t="s">
        <v>423</v>
      </c>
      <c r="C17" s="280">
        <v>5</v>
      </c>
      <c r="D17" s="280">
        <v>4</v>
      </c>
      <c r="E17" s="280">
        <v>5</v>
      </c>
      <c r="F17" s="280">
        <v>5</v>
      </c>
      <c r="G17" s="280">
        <v>5</v>
      </c>
      <c r="H17" s="66"/>
      <c r="I17" s="66"/>
      <c r="J17" s="66"/>
      <c r="K17" s="66"/>
      <c r="L17" s="66"/>
      <c r="M17" s="66"/>
      <c r="N17" s="66"/>
      <c r="O17" s="66"/>
      <c r="P17" s="66"/>
      <c r="Q17" s="66"/>
      <c r="R17" s="65">
        <f t="shared" si="0"/>
        <v>24</v>
      </c>
      <c r="S17" s="298">
        <f t="shared" si="1"/>
        <v>4.8</v>
      </c>
      <c r="T17" s="240"/>
    </row>
    <row r="18" spans="1:20" ht="46.5" customHeight="1" thickBot="1" x14ac:dyDescent="0.3">
      <c r="A18" s="65">
        <v>8</v>
      </c>
      <c r="B18" s="289" t="s">
        <v>424</v>
      </c>
      <c r="C18" s="280">
        <v>5</v>
      </c>
      <c r="D18" s="280">
        <v>4</v>
      </c>
      <c r="E18" s="280">
        <v>5</v>
      </c>
      <c r="F18" s="280">
        <v>5</v>
      </c>
      <c r="G18" s="280">
        <v>5</v>
      </c>
      <c r="H18" s="66"/>
      <c r="I18" s="66"/>
      <c r="J18" s="66"/>
      <c r="K18" s="66"/>
      <c r="L18" s="66"/>
      <c r="M18" s="66"/>
      <c r="N18" s="66"/>
      <c r="O18" s="66"/>
      <c r="P18" s="66"/>
      <c r="Q18" s="66"/>
      <c r="R18" s="65">
        <f t="shared" si="0"/>
        <v>24</v>
      </c>
      <c r="S18" s="298">
        <f t="shared" si="1"/>
        <v>4.8</v>
      </c>
      <c r="T18" s="240"/>
    </row>
    <row r="19" spans="1:20" ht="47.25" customHeight="1" x14ac:dyDescent="0.25">
      <c r="A19" s="65">
        <v>9</v>
      </c>
      <c r="B19" s="290" t="s">
        <v>425</v>
      </c>
      <c r="C19" s="280">
        <v>4</v>
      </c>
      <c r="D19" s="280">
        <v>3</v>
      </c>
      <c r="E19" s="280">
        <v>5</v>
      </c>
      <c r="F19" s="280">
        <v>4</v>
      </c>
      <c r="G19" s="280">
        <v>5</v>
      </c>
      <c r="H19" s="66"/>
      <c r="I19" s="66"/>
      <c r="J19" s="66"/>
      <c r="K19" s="66"/>
      <c r="L19" s="66"/>
      <c r="M19" s="66"/>
      <c r="N19" s="66"/>
      <c r="O19" s="66"/>
      <c r="P19" s="66"/>
      <c r="Q19" s="66"/>
      <c r="R19" s="65">
        <f t="shared" si="0"/>
        <v>21</v>
      </c>
      <c r="S19" s="238">
        <f t="shared" si="1"/>
        <v>4.2</v>
      </c>
      <c r="T19" s="240"/>
    </row>
    <row r="20" spans="1:20" ht="39.75" customHeight="1" x14ac:dyDescent="0.25">
      <c r="A20" s="65">
        <v>10</v>
      </c>
      <c r="B20" s="291" t="s">
        <v>426</v>
      </c>
      <c r="C20" s="280">
        <v>3</v>
      </c>
      <c r="D20" s="280">
        <v>4</v>
      </c>
      <c r="E20" s="280">
        <v>4</v>
      </c>
      <c r="F20" s="280">
        <v>5</v>
      </c>
      <c r="G20" s="280">
        <v>5</v>
      </c>
      <c r="H20" s="66"/>
      <c r="I20" s="66"/>
      <c r="J20" s="66"/>
      <c r="K20" s="66"/>
      <c r="L20" s="66"/>
      <c r="M20" s="66"/>
      <c r="N20" s="66"/>
      <c r="O20" s="66"/>
      <c r="P20" s="66"/>
      <c r="Q20" s="66"/>
      <c r="R20" s="65">
        <f t="shared" si="0"/>
        <v>21</v>
      </c>
      <c r="S20" s="238">
        <f t="shared" si="1"/>
        <v>4.2</v>
      </c>
      <c r="T20" s="240"/>
    </row>
    <row r="21" spans="1:20" ht="39.75" customHeight="1" x14ac:dyDescent="0.25">
      <c r="A21" s="65">
        <v>11</v>
      </c>
      <c r="B21" s="291" t="s">
        <v>427</v>
      </c>
      <c r="C21" s="280">
        <v>5</v>
      </c>
      <c r="D21" s="280">
        <v>5</v>
      </c>
      <c r="E21" s="280">
        <v>4</v>
      </c>
      <c r="F21" s="280">
        <v>5</v>
      </c>
      <c r="G21" s="280">
        <v>5</v>
      </c>
      <c r="H21" s="66"/>
      <c r="I21" s="66"/>
      <c r="J21" s="66"/>
      <c r="K21" s="66"/>
      <c r="L21" s="66"/>
      <c r="M21" s="66"/>
      <c r="N21" s="66"/>
      <c r="O21" s="66"/>
      <c r="P21" s="66"/>
      <c r="Q21" s="66"/>
      <c r="R21" s="65">
        <f t="shared" si="0"/>
        <v>24</v>
      </c>
      <c r="S21" s="298">
        <f t="shared" si="1"/>
        <v>4.8</v>
      </c>
      <c r="T21" s="240"/>
    </row>
    <row r="22" spans="1:20" ht="45.75" customHeight="1" x14ac:dyDescent="0.25">
      <c r="A22" s="65">
        <v>12</v>
      </c>
      <c r="B22" s="291" t="s">
        <v>428</v>
      </c>
      <c r="C22" s="280">
        <v>3</v>
      </c>
      <c r="D22" s="280">
        <v>5</v>
      </c>
      <c r="E22" s="280">
        <v>5</v>
      </c>
      <c r="F22" s="280">
        <v>4</v>
      </c>
      <c r="G22" s="280">
        <v>4</v>
      </c>
      <c r="H22" s="66"/>
      <c r="I22" s="66"/>
      <c r="J22" s="66"/>
      <c r="K22" s="66"/>
      <c r="L22" s="66"/>
      <c r="M22" s="66"/>
      <c r="N22" s="66"/>
      <c r="O22" s="66"/>
      <c r="P22" s="66"/>
      <c r="Q22" s="66"/>
      <c r="R22" s="65">
        <f t="shared" si="0"/>
        <v>21</v>
      </c>
      <c r="S22" s="238">
        <f t="shared" si="1"/>
        <v>4.2</v>
      </c>
      <c r="T22" s="240"/>
    </row>
    <row r="23" spans="1:20" ht="49.5" customHeight="1" x14ac:dyDescent="0.25">
      <c r="A23" s="65">
        <v>13</v>
      </c>
      <c r="B23" s="291" t="s">
        <v>429</v>
      </c>
      <c r="C23" s="280">
        <v>5</v>
      </c>
      <c r="D23" s="280">
        <v>4</v>
      </c>
      <c r="E23" s="280">
        <v>5</v>
      </c>
      <c r="F23" s="280">
        <v>5</v>
      </c>
      <c r="G23" s="280">
        <v>5</v>
      </c>
      <c r="H23" s="66"/>
      <c r="I23" s="66"/>
      <c r="J23" s="66"/>
      <c r="K23" s="66"/>
      <c r="L23" s="66"/>
      <c r="M23" s="66"/>
      <c r="N23" s="66"/>
      <c r="O23" s="66"/>
      <c r="P23" s="66"/>
      <c r="Q23" s="66"/>
      <c r="R23" s="65">
        <f t="shared" si="0"/>
        <v>24</v>
      </c>
      <c r="S23" s="298">
        <f t="shared" si="1"/>
        <v>4.8</v>
      </c>
      <c r="T23" s="240"/>
    </row>
    <row r="24" spans="1:20" ht="39.75" customHeight="1" x14ac:dyDescent="0.25">
      <c r="A24" s="65">
        <v>14</v>
      </c>
      <c r="B24" s="291" t="s">
        <v>430</v>
      </c>
      <c r="C24" s="280">
        <v>4</v>
      </c>
      <c r="D24" s="280">
        <v>4</v>
      </c>
      <c r="E24" s="280">
        <v>4</v>
      </c>
      <c r="F24" s="280">
        <v>4</v>
      </c>
      <c r="G24" s="280">
        <v>4</v>
      </c>
      <c r="H24" s="66"/>
      <c r="I24" s="66"/>
      <c r="J24" s="66"/>
      <c r="K24" s="66"/>
      <c r="L24" s="66"/>
      <c r="M24" s="66"/>
      <c r="N24" s="66"/>
      <c r="O24" s="66"/>
      <c r="P24" s="66"/>
      <c r="Q24" s="66"/>
      <c r="R24" s="65">
        <f t="shared" si="0"/>
        <v>20</v>
      </c>
      <c r="S24" s="238">
        <f t="shared" si="1"/>
        <v>4</v>
      </c>
      <c r="T24" s="240"/>
    </row>
    <row r="25" spans="1:20" ht="39.75" customHeight="1" x14ac:dyDescent="0.25">
      <c r="A25" s="65">
        <v>15</v>
      </c>
      <c r="B25" s="291" t="s">
        <v>431</v>
      </c>
      <c r="C25" s="280">
        <v>3</v>
      </c>
      <c r="D25" s="280">
        <v>3</v>
      </c>
      <c r="E25" s="280">
        <v>5</v>
      </c>
      <c r="F25" s="280">
        <v>2</v>
      </c>
      <c r="G25" s="280">
        <v>4</v>
      </c>
      <c r="H25" s="66"/>
      <c r="I25" s="66"/>
      <c r="J25" s="66"/>
      <c r="K25" s="66"/>
      <c r="L25" s="66"/>
      <c r="M25" s="66"/>
      <c r="N25" s="66"/>
      <c r="O25" s="66"/>
      <c r="P25" s="66"/>
      <c r="Q25" s="66"/>
      <c r="R25" s="65">
        <f t="shared" si="0"/>
        <v>17</v>
      </c>
      <c r="S25" s="238">
        <f t="shared" si="1"/>
        <v>3.4</v>
      </c>
      <c r="T25" s="240"/>
    </row>
    <row r="26" spans="1:20" ht="48.75" customHeight="1" x14ac:dyDescent="0.25">
      <c r="A26" s="65">
        <v>16</v>
      </c>
      <c r="B26" s="291" t="s">
        <v>432</v>
      </c>
      <c r="C26" s="280">
        <v>4</v>
      </c>
      <c r="D26" s="280">
        <v>5</v>
      </c>
      <c r="E26" s="280">
        <v>5</v>
      </c>
      <c r="F26" s="280">
        <v>5</v>
      </c>
      <c r="G26" s="280">
        <v>4</v>
      </c>
      <c r="H26" s="66"/>
      <c r="I26" s="66"/>
      <c r="J26" s="66"/>
      <c r="K26" s="66"/>
      <c r="L26" s="66"/>
      <c r="M26" s="66"/>
      <c r="N26" s="66"/>
      <c r="O26" s="66"/>
      <c r="P26" s="66"/>
      <c r="Q26" s="66"/>
      <c r="R26" s="65">
        <f t="shared" si="0"/>
        <v>23</v>
      </c>
      <c r="S26" s="238">
        <f t="shared" si="1"/>
        <v>4.5999999999999996</v>
      </c>
      <c r="T26" s="240"/>
    </row>
    <row r="27" spans="1:20" ht="39.75" customHeight="1" x14ac:dyDescent="0.25">
      <c r="A27" s="65">
        <v>17</v>
      </c>
      <c r="B27" s="292" t="s">
        <v>433</v>
      </c>
      <c r="C27" s="280">
        <v>4</v>
      </c>
      <c r="D27" s="280">
        <v>4</v>
      </c>
      <c r="E27" s="280">
        <v>4</v>
      </c>
      <c r="F27" s="280">
        <v>3</v>
      </c>
      <c r="G27" s="280">
        <v>4</v>
      </c>
      <c r="H27" s="66"/>
      <c r="I27" s="66"/>
      <c r="J27" s="66"/>
      <c r="K27" s="66"/>
      <c r="L27" s="66"/>
      <c r="M27" s="66"/>
      <c r="N27" s="66"/>
      <c r="O27" s="66"/>
      <c r="P27" s="66"/>
      <c r="Q27" s="66"/>
      <c r="R27" s="65">
        <f t="shared" si="0"/>
        <v>19</v>
      </c>
      <c r="S27" s="238">
        <f t="shared" si="1"/>
        <v>3.8</v>
      </c>
      <c r="T27" s="240"/>
    </row>
    <row r="28" spans="1:20" ht="39.75" customHeight="1" thickBot="1" x14ac:dyDescent="0.3">
      <c r="A28" s="65">
        <v>18</v>
      </c>
      <c r="B28" s="292" t="s">
        <v>434</v>
      </c>
      <c r="C28" s="280">
        <v>4</v>
      </c>
      <c r="D28" s="280">
        <v>5</v>
      </c>
      <c r="E28" s="280">
        <v>5</v>
      </c>
      <c r="F28" s="280">
        <v>4</v>
      </c>
      <c r="G28" s="280">
        <v>4</v>
      </c>
      <c r="H28" s="66"/>
      <c r="I28" s="66"/>
      <c r="J28" s="66"/>
      <c r="K28" s="66"/>
      <c r="L28" s="66"/>
      <c r="M28" s="66"/>
      <c r="N28" s="66"/>
      <c r="O28" s="66"/>
      <c r="P28" s="66"/>
      <c r="Q28" s="66"/>
      <c r="R28" s="65">
        <f t="shared" si="0"/>
        <v>22</v>
      </c>
      <c r="S28" s="238">
        <f t="shared" si="1"/>
        <v>4.4000000000000004</v>
      </c>
      <c r="T28" s="240"/>
    </row>
    <row r="29" spans="1:20" ht="48" customHeight="1" thickBot="1" x14ac:dyDescent="0.3">
      <c r="A29" s="65">
        <v>19</v>
      </c>
      <c r="B29" s="293" t="s">
        <v>435</v>
      </c>
      <c r="C29" s="280">
        <v>4</v>
      </c>
      <c r="D29" s="280">
        <v>4</v>
      </c>
      <c r="E29" s="280">
        <v>5</v>
      </c>
      <c r="F29" s="280">
        <v>5</v>
      </c>
      <c r="G29" s="280">
        <v>5</v>
      </c>
      <c r="H29" s="66"/>
      <c r="I29" s="66"/>
      <c r="J29" s="66"/>
      <c r="K29" s="66"/>
      <c r="L29" s="66"/>
      <c r="M29" s="66"/>
      <c r="N29" s="66"/>
      <c r="O29" s="66"/>
      <c r="P29" s="66"/>
      <c r="Q29" s="66"/>
      <c r="R29" s="65">
        <f t="shared" si="0"/>
        <v>23</v>
      </c>
      <c r="S29" s="238">
        <f t="shared" si="1"/>
        <v>4.5999999999999996</v>
      </c>
      <c r="T29" s="240"/>
    </row>
    <row r="30" spans="1:20" ht="39.75" customHeight="1" x14ac:dyDescent="0.25">
      <c r="A30" s="65">
        <v>20</v>
      </c>
      <c r="B30" s="293" t="s">
        <v>436</v>
      </c>
      <c r="C30" s="280">
        <v>4</v>
      </c>
      <c r="D30" s="280">
        <v>4</v>
      </c>
      <c r="E30" s="280">
        <v>5</v>
      </c>
      <c r="F30" s="280">
        <v>5</v>
      </c>
      <c r="G30" s="280">
        <v>5</v>
      </c>
      <c r="H30" s="66"/>
      <c r="I30" s="66"/>
      <c r="J30" s="66"/>
      <c r="K30" s="66"/>
      <c r="L30" s="66"/>
      <c r="M30" s="66"/>
      <c r="N30" s="66"/>
      <c r="O30" s="66"/>
      <c r="P30" s="66"/>
      <c r="Q30" s="66"/>
      <c r="R30" s="65">
        <f t="shared" si="0"/>
        <v>23</v>
      </c>
      <c r="S30" s="238">
        <f t="shared" si="1"/>
        <v>4.5999999999999996</v>
      </c>
      <c r="T30" s="240"/>
    </row>
    <row r="31" spans="1:20" ht="49.5" customHeight="1" x14ac:dyDescent="0.25">
      <c r="A31" s="65">
        <v>21</v>
      </c>
      <c r="B31" s="292" t="s">
        <v>437</v>
      </c>
      <c r="C31" s="280">
        <v>5</v>
      </c>
      <c r="D31" s="280">
        <v>4</v>
      </c>
      <c r="E31" s="280">
        <v>5</v>
      </c>
      <c r="F31" s="280">
        <v>5</v>
      </c>
      <c r="G31" s="280">
        <v>5</v>
      </c>
      <c r="H31" s="66"/>
      <c r="I31" s="66"/>
      <c r="J31" s="66"/>
      <c r="K31" s="66"/>
      <c r="L31" s="66"/>
      <c r="M31" s="66"/>
      <c r="N31" s="66"/>
      <c r="O31" s="66"/>
      <c r="P31" s="66"/>
      <c r="Q31" s="66"/>
      <c r="R31" s="65">
        <f t="shared" si="0"/>
        <v>24</v>
      </c>
      <c r="S31" s="298">
        <f t="shared" si="1"/>
        <v>4.8</v>
      </c>
      <c r="T31" s="240"/>
    </row>
    <row r="32" spans="1:20" ht="42" customHeight="1" x14ac:dyDescent="0.25">
      <c r="A32" s="65">
        <v>22</v>
      </c>
      <c r="B32" s="294" t="s">
        <v>438</v>
      </c>
      <c r="C32" s="280">
        <v>4</v>
      </c>
      <c r="D32" s="280">
        <v>3</v>
      </c>
      <c r="E32" s="280">
        <v>3</v>
      </c>
      <c r="F32" s="280">
        <v>3</v>
      </c>
      <c r="G32" s="280">
        <v>4</v>
      </c>
      <c r="H32" s="66"/>
      <c r="I32" s="66"/>
      <c r="J32" s="66"/>
      <c r="K32" s="66"/>
      <c r="L32" s="66"/>
      <c r="M32" s="66"/>
      <c r="N32" s="66"/>
      <c r="O32" s="66"/>
      <c r="P32" s="66"/>
      <c r="Q32" s="66"/>
      <c r="R32" s="65">
        <f t="shared" si="0"/>
        <v>17</v>
      </c>
      <c r="S32" s="238">
        <f t="shared" si="1"/>
        <v>3.4</v>
      </c>
      <c r="T32" s="240"/>
    </row>
    <row r="33" spans="1:20" ht="48" customHeight="1" x14ac:dyDescent="0.25">
      <c r="A33" s="65">
        <v>23</v>
      </c>
      <c r="B33" s="295" t="s">
        <v>439</v>
      </c>
      <c r="C33" s="280">
        <v>4</v>
      </c>
      <c r="D33" s="280">
        <v>3</v>
      </c>
      <c r="E33" s="280">
        <v>5</v>
      </c>
      <c r="F33" s="280">
        <v>5</v>
      </c>
      <c r="G33" s="280">
        <v>5</v>
      </c>
      <c r="H33" s="66"/>
      <c r="I33" s="66"/>
      <c r="J33" s="66"/>
      <c r="K33" s="66"/>
      <c r="L33" s="66"/>
      <c r="M33" s="66"/>
      <c r="N33" s="66"/>
      <c r="O33" s="66"/>
      <c r="P33" s="66"/>
      <c r="Q33" s="66"/>
      <c r="R33" s="65">
        <f t="shared" si="0"/>
        <v>22</v>
      </c>
      <c r="S33" s="238">
        <f t="shared" si="1"/>
        <v>4.4000000000000004</v>
      </c>
      <c r="T33" s="240"/>
    </row>
    <row r="34" spans="1:20" ht="46.5" customHeight="1" x14ac:dyDescent="0.25">
      <c r="A34" s="65">
        <v>24</v>
      </c>
      <c r="B34" s="295" t="s">
        <v>440</v>
      </c>
      <c r="C34" s="280">
        <v>4</v>
      </c>
      <c r="D34" s="280">
        <v>4</v>
      </c>
      <c r="E34" s="280">
        <v>4</v>
      </c>
      <c r="F34" s="280">
        <v>4</v>
      </c>
      <c r="G34" s="280">
        <v>4</v>
      </c>
      <c r="H34" s="66"/>
      <c r="I34" s="66"/>
      <c r="J34" s="66"/>
      <c r="K34" s="66"/>
      <c r="L34" s="66"/>
      <c r="M34" s="66"/>
      <c r="N34" s="66"/>
      <c r="O34" s="66"/>
      <c r="P34" s="66"/>
      <c r="Q34" s="66"/>
      <c r="R34" s="65">
        <f t="shared" si="0"/>
        <v>20</v>
      </c>
      <c r="S34" s="238">
        <f t="shared" si="1"/>
        <v>4</v>
      </c>
      <c r="T34" s="240"/>
    </row>
    <row r="35" spans="1:20" ht="44.25" customHeight="1" thickBot="1" x14ac:dyDescent="0.3">
      <c r="A35" s="65">
        <v>25</v>
      </c>
      <c r="B35" s="295" t="s">
        <v>441</v>
      </c>
      <c r="C35" s="280">
        <v>3</v>
      </c>
      <c r="D35" s="280">
        <v>5</v>
      </c>
      <c r="E35" s="280">
        <v>3</v>
      </c>
      <c r="F35" s="280">
        <v>2</v>
      </c>
      <c r="G35" s="280">
        <v>4</v>
      </c>
      <c r="H35" s="66"/>
      <c r="I35" s="66"/>
      <c r="J35" s="66"/>
      <c r="K35" s="66"/>
      <c r="L35" s="66"/>
      <c r="M35" s="66"/>
      <c r="N35" s="66"/>
      <c r="O35" s="66"/>
      <c r="P35" s="66"/>
      <c r="Q35" s="66"/>
      <c r="R35" s="65">
        <f t="shared" ref="R35:R40" si="2">SUM(C35:Q35)</f>
        <v>17</v>
      </c>
      <c r="S35" s="238">
        <f t="shared" ref="S35:S40" si="3">IF(ISERROR(AVERAGE(C35:Q35)),0,AVERAGE(C35:Q35))</f>
        <v>3.4</v>
      </c>
      <c r="T35" s="240"/>
    </row>
    <row r="36" spans="1:20" ht="42.75" hidden="1" customHeight="1" x14ac:dyDescent="0.25">
      <c r="A36" s="65">
        <v>26</v>
      </c>
      <c r="B36" s="272"/>
      <c r="C36" s="66"/>
      <c r="D36" s="66"/>
      <c r="E36" s="66"/>
      <c r="F36" s="66"/>
      <c r="G36" s="66"/>
      <c r="H36" s="66"/>
      <c r="I36" s="66"/>
      <c r="J36" s="66"/>
      <c r="K36" s="66"/>
      <c r="L36" s="66"/>
      <c r="M36" s="66"/>
      <c r="N36" s="66"/>
      <c r="O36" s="66"/>
      <c r="P36" s="66"/>
      <c r="Q36" s="66"/>
      <c r="R36" s="65">
        <f t="shared" si="2"/>
        <v>0</v>
      </c>
      <c r="S36" s="238">
        <f t="shared" si="3"/>
        <v>0</v>
      </c>
      <c r="T36" s="240"/>
    </row>
    <row r="37" spans="1:20" ht="42" hidden="1" customHeight="1" x14ac:dyDescent="0.25">
      <c r="A37" s="65">
        <v>27</v>
      </c>
      <c r="B37" s="272"/>
      <c r="C37" s="66"/>
      <c r="D37" s="66"/>
      <c r="E37" s="66"/>
      <c r="F37" s="66"/>
      <c r="G37" s="66"/>
      <c r="H37" s="66"/>
      <c r="I37" s="66"/>
      <c r="J37" s="66"/>
      <c r="K37" s="66"/>
      <c r="L37" s="66"/>
      <c r="M37" s="66"/>
      <c r="N37" s="66"/>
      <c r="O37" s="66"/>
      <c r="P37" s="66"/>
      <c r="Q37" s="66"/>
      <c r="R37" s="65">
        <f t="shared" si="2"/>
        <v>0</v>
      </c>
      <c r="S37" s="238">
        <f t="shared" si="3"/>
        <v>0</v>
      </c>
      <c r="T37" s="240"/>
    </row>
    <row r="38" spans="1:20" ht="42.75" hidden="1" customHeight="1" x14ac:dyDescent="0.25">
      <c r="A38" s="65">
        <v>28</v>
      </c>
      <c r="B38" s="272"/>
      <c r="C38" s="66"/>
      <c r="D38" s="66"/>
      <c r="E38" s="66"/>
      <c r="F38" s="66"/>
      <c r="G38" s="66"/>
      <c r="H38" s="66"/>
      <c r="I38" s="66"/>
      <c r="J38" s="66"/>
      <c r="K38" s="66"/>
      <c r="L38" s="66"/>
      <c r="M38" s="66"/>
      <c r="N38" s="66"/>
      <c r="O38" s="66"/>
      <c r="P38" s="66"/>
      <c r="Q38" s="66"/>
      <c r="R38" s="65">
        <f t="shared" si="2"/>
        <v>0</v>
      </c>
      <c r="S38" s="238">
        <f t="shared" si="3"/>
        <v>0</v>
      </c>
      <c r="T38" s="240"/>
    </row>
    <row r="39" spans="1:20" ht="47.25" hidden="1" customHeight="1" x14ac:dyDescent="0.25">
      <c r="A39" s="65">
        <v>29</v>
      </c>
      <c r="B39" s="272"/>
      <c r="C39" s="66"/>
      <c r="D39" s="66"/>
      <c r="E39" s="66"/>
      <c r="F39" s="66"/>
      <c r="G39" s="66"/>
      <c r="H39" s="66"/>
      <c r="I39" s="66"/>
      <c r="J39" s="66"/>
      <c r="K39" s="66"/>
      <c r="L39" s="66"/>
      <c r="M39" s="66"/>
      <c r="N39" s="66"/>
      <c r="O39" s="66"/>
      <c r="P39" s="66"/>
      <c r="Q39" s="66"/>
      <c r="R39" s="65">
        <f t="shared" si="2"/>
        <v>0</v>
      </c>
      <c r="S39" s="238">
        <f t="shared" si="3"/>
        <v>0</v>
      </c>
      <c r="T39" s="240"/>
    </row>
    <row r="40" spans="1:20" ht="50.25" hidden="1" customHeight="1" thickBot="1" x14ac:dyDescent="0.3">
      <c r="A40" s="255">
        <v>30</v>
      </c>
      <c r="B40" s="296"/>
      <c r="C40" s="256"/>
      <c r="D40" s="256"/>
      <c r="E40" s="256"/>
      <c r="F40" s="256"/>
      <c r="G40" s="256"/>
      <c r="H40" s="256"/>
      <c r="I40" s="256"/>
      <c r="J40" s="256"/>
      <c r="K40" s="256"/>
      <c r="L40" s="256"/>
      <c r="M40" s="256"/>
      <c r="N40" s="256"/>
      <c r="O40" s="256"/>
      <c r="P40" s="256"/>
      <c r="Q40" s="256"/>
      <c r="R40" s="255">
        <f t="shared" si="2"/>
        <v>0</v>
      </c>
      <c r="S40" s="257">
        <f t="shared" si="3"/>
        <v>0</v>
      </c>
      <c r="T40" s="241"/>
    </row>
    <row r="41" spans="1:20" ht="24" customHeight="1" x14ac:dyDescent="0.25">
      <c r="A41" s="468" t="s">
        <v>357</v>
      </c>
      <c r="B41" s="469"/>
      <c r="C41" s="469"/>
      <c r="D41" s="469"/>
      <c r="E41" s="469"/>
      <c r="F41" s="469"/>
      <c r="G41" s="469"/>
      <c r="H41" s="469"/>
      <c r="I41" s="469"/>
      <c r="J41" s="469"/>
      <c r="K41" s="469"/>
      <c r="L41" s="469"/>
      <c r="M41" s="469"/>
      <c r="N41" s="469"/>
      <c r="O41" s="469"/>
      <c r="P41" s="469"/>
      <c r="Q41" s="469"/>
      <c r="R41" s="470"/>
      <c r="S41" s="258">
        <f>SUM(S11:S40)</f>
        <v>104</v>
      </c>
    </row>
    <row r="42" spans="1:20" ht="28.5" customHeight="1" thickBot="1" x14ac:dyDescent="0.3">
      <c r="A42" s="464" t="s">
        <v>57</v>
      </c>
      <c r="B42" s="465"/>
      <c r="C42" s="465"/>
      <c r="D42" s="465"/>
      <c r="E42" s="465"/>
      <c r="F42" s="465"/>
      <c r="G42" s="465"/>
      <c r="H42" s="465"/>
      <c r="I42" s="465"/>
      <c r="J42" s="465"/>
      <c r="K42" s="465"/>
      <c r="L42" s="465"/>
      <c r="M42" s="465"/>
      <c r="N42" s="465"/>
      <c r="O42" s="465"/>
      <c r="P42" s="465"/>
      <c r="Q42" s="465"/>
      <c r="R42" s="465"/>
      <c r="S42" s="259">
        <f>S41/A35</f>
        <v>4.16</v>
      </c>
    </row>
  </sheetData>
  <sheetProtection selectLockedCells="1"/>
  <mergeCells count="11">
    <mergeCell ref="Y9:AA9"/>
    <mergeCell ref="T1:W4"/>
    <mergeCell ref="B1:R2"/>
    <mergeCell ref="B3:R4"/>
    <mergeCell ref="A42:R42"/>
    <mergeCell ref="A9:T9"/>
    <mergeCell ref="A41:R41"/>
    <mergeCell ref="A1:A4"/>
    <mergeCell ref="A7:T7"/>
    <mergeCell ref="A6:T6"/>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619125</xdr:colOff>
                <xdr:row>13</xdr:row>
                <xdr:rowOff>161925</xdr:rowOff>
              </from>
              <to>
                <xdr:col>19</xdr:col>
                <xdr:colOff>904875</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619125</xdr:colOff>
                <xdr:row>15</xdr:row>
                <xdr:rowOff>161925</xdr:rowOff>
              </from>
              <to>
                <xdr:col>19</xdr:col>
                <xdr:colOff>904875</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13">
            <anchor moveWithCells="1">
              <from>
                <xdr:col>19</xdr:col>
                <xdr:colOff>619125</xdr:colOff>
                <xdr:row>16</xdr:row>
                <xdr:rowOff>161925</xdr:rowOff>
              </from>
              <to>
                <xdr:col>19</xdr:col>
                <xdr:colOff>904875</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4" name="CheckBox8">
          <controlPr defaultSize="0" autoLine="0" r:id="rId13">
            <anchor moveWithCells="1">
              <from>
                <xdr:col>19</xdr:col>
                <xdr:colOff>619125</xdr:colOff>
                <xdr:row>17</xdr:row>
                <xdr:rowOff>161925</xdr:rowOff>
              </from>
              <to>
                <xdr:col>19</xdr:col>
                <xdr:colOff>904875</xdr:colOff>
                <xdr:row>17</xdr:row>
                <xdr:rowOff>419100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7">
            <anchor moveWithCells="1">
              <from>
                <xdr:col>19</xdr:col>
                <xdr:colOff>619125</xdr:colOff>
                <xdr:row>18</xdr:row>
                <xdr:rowOff>161925</xdr:rowOff>
              </from>
              <to>
                <xdr:col>19</xdr:col>
                <xdr:colOff>904875</xdr:colOff>
                <xdr:row>18</xdr:row>
                <xdr:rowOff>419100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7">
            <anchor moveWithCells="1">
              <from>
                <xdr:col>19</xdr:col>
                <xdr:colOff>619125</xdr:colOff>
                <xdr:row>19</xdr:row>
                <xdr:rowOff>161925</xdr:rowOff>
              </from>
              <to>
                <xdr:col>19</xdr:col>
                <xdr:colOff>904875</xdr:colOff>
                <xdr:row>19</xdr:row>
                <xdr:rowOff>419100</xdr:rowOff>
              </to>
            </anchor>
          </controlPr>
        </control>
      </mc:Choice>
      <mc:Fallback>
        <control shapeId="3082" r:id="rId16" name="CheckBox10"/>
      </mc:Fallback>
    </mc:AlternateContent>
    <mc:AlternateContent xmlns:mc="http://schemas.openxmlformats.org/markup-compatibility/2006">
      <mc:Choice Requires="x14">
        <control shapeId="3083" r:id="rId17" name="CheckBox11">
          <controlPr defaultSize="0" autoLine="0" r:id="rId13">
            <anchor moveWithCells="1">
              <from>
                <xdr:col>19</xdr:col>
                <xdr:colOff>619125</xdr:colOff>
                <xdr:row>20</xdr:row>
                <xdr:rowOff>161925</xdr:rowOff>
              </from>
              <to>
                <xdr:col>19</xdr:col>
                <xdr:colOff>904875</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7">
            <anchor moveWithCells="1">
              <from>
                <xdr:col>19</xdr:col>
                <xdr:colOff>619125</xdr:colOff>
                <xdr:row>21</xdr:row>
                <xdr:rowOff>161925</xdr:rowOff>
              </from>
              <to>
                <xdr:col>19</xdr:col>
                <xdr:colOff>904875</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13">
            <anchor moveWithCells="1">
              <from>
                <xdr:col>19</xdr:col>
                <xdr:colOff>619125</xdr:colOff>
                <xdr:row>22</xdr:row>
                <xdr:rowOff>161925</xdr:rowOff>
              </from>
              <to>
                <xdr:col>19</xdr:col>
                <xdr:colOff>904875</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7">
            <anchor moveWithCells="1">
              <from>
                <xdr:col>19</xdr:col>
                <xdr:colOff>619125</xdr:colOff>
                <xdr:row>23</xdr:row>
                <xdr:rowOff>161925</xdr:rowOff>
              </from>
              <to>
                <xdr:col>19</xdr:col>
                <xdr:colOff>904875</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7">
            <anchor moveWithCells="1">
              <from>
                <xdr:col>19</xdr:col>
                <xdr:colOff>619125</xdr:colOff>
                <xdr:row>24</xdr:row>
                <xdr:rowOff>161925</xdr:rowOff>
              </from>
              <to>
                <xdr:col>19</xdr:col>
                <xdr:colOff>904875</xdr:colOff>
                <xdr:row>24</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7">
            <anchor moveWithCells="1">
              <from>
                <xdr:col>19</xdr:col>
                <xdr:colOff>619125</xdr:colOff>
                <xdr:row>25</xdr:row>
                <xdr:rowOff>161925</xdr:rowOff>
              </from>
              <to>
                <xdr:col>19</xdr:col>
                <xdr:colOff>904875</xdr:colOff>
                <xdr:row>25</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7">
            <anchor moveWithCells="1">
              <from>
                <xdr:col>19</xdr:col>
                <xdr:colOff>619125</xdr:colOff>
                <xdr:row>26</xdr:row>
                <xdr:rowOff>161925</xdr:rowOff>
              </from>
              <to>
                <xdr:col>19</xdr:col>
                <xdr:colOff>904875</xdr:colOff>
                <xdr:row>26</xdr:row>
                <xdr:rowOff>419100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7">
            <anchor moveWithCells="1">
              <from>
                <xdr:col>19</xdr:col>
                <xdr:colOff>619125</xdr:colOff>
                <xdr:row>27</xdr:row>
                <xdr:rowOff>161925</xdr:rowOff>
              </from>
              <to>
                <xdr:col>19</xdr:col>
                <xdr:colOff>904875</xdr:colOff>
                <xdr:row>27</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13">
            <anchor moveWithCells="1">
              <from>
                <xdr:col>19</xdr:col>
                <xdr:colOff>619125</xdr:colOff>
                <xdr:row>30</xdr:row>
                <xdr:rowOff>161925</xdr:rowOff>
              </from>
              <to>
                <xdr:col>19</xdr:col>
                <xdr:colOff>904875</xdr:colOff>
                <xdr:row>30</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7">
            <anchor moveWithCells="1">
              <from>
                <xdr:col>19</xdr:col>
                <xdr:colOff>619125</xdr:colOff>
                <xdr:row>31</xdr:row>
                <xdr:rowOff>161925</xdr:rowOff>
              </from>
              <to>
                <xdr:col>19</xdr:col>
                <xdr:colOff>904875</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82"/>
      <c r="B1" s="478" t="s">
        <v>14</v>
      </c>
      <c r="C1" s="479"/>
      <c r="D1" s="3" t="s">
        <v>15</v>
      </c>
      <c r="E1" s="483"/>
    </row>
    <row r="2" spans="1:5" ht="15" customHeight="1" x14ac:dyDescent="0.25">
      <c r="A2" s="482"/>
      <c r="B2" s="480"/>
      <c r="C2" s="481"/>
      <c r="D2" s="3" t="s">
        <v>2</v>
      </c>
      <c r="E2" s="483"/>
    </row>
    <row r="3" spans="1:5" ht="30" customHeight="1" x14ac:dyDescent="0.25">
      <c r="A3" s="482"/>
      <c r="B3" s="478" t="s">
        <v>16</v>
      </c>
      <c r="C3" s="479"/>
      <c r="D3" s="3" t="s">
        <v>17</v>
      </c>
      <c r="E3" s="483"/>
    </row>
    <row r="4" spans="1:5" ht="15" customHeight="1" x14ac:dyDescent="0.25">
      <c r="A4" s="482"/>
      <c r="B4" s="480"/>
      <c r="C4" s="481"/>
      <c r="D4" s="3" t="s">
        <v>4</v>
      </c>
      <c r="E4" s="483"/>
    </row>
    <row r="5" spans="1:5" ht="15.75" thickBot="1" x14ac:dyDescent="0.3"/>
    <row r="6" spans="1:5" x14ac:dyDescent="0.25">
      <c r="A6" s="383" t="s">
        <v>18</v>
      </c>
      <c r="B6" s="384"/>
      <c r="C6" s="384"/>
      <c r="D6" s="384"/>
      <c r="E6" s="384"/>
    </row>
    <row r="7" spans="1:5" ht="30.75" thickBot="1" x14ac:dyDescent="0.3">
      <c r="A7" s="4" t="s">
        <v>19</v>
      </c>
      <c r="B7" s="5" t="s">
        <v>20</v>
      </c>
      <c r="C7" s="5" t="s">
        <v>21</v>
      </c>
      <c r="D7" s="10" t="s">
        <v>22</v>
      </c>
      <c r="E7" s="5" t="s">
        <v>23</v>
      </c>
    </row>
    <row r="8" spans="1:5" ht="45" x14ac:dyDescent="0.25">
      <c r="A8" s="12" t="s">
        <v>24</v>
      </c>
      <c r="B8" s="6" t="s">
        <v>25</v>
      </c>
      <c r="C8" s="6" t="s">
        <v>25</v>
      </c>
      <c r="D8" s="6" t="s">
        <v>25</v>
      </c>
      <c r="E8" s="7" t="s">
        <v>25</v>
      </c>
    </row>
    <row r="9" spans="1:5" ht="39" x14ac:dyDescent="0.25">
      <c r="A9" s="13" t="s">
        <v>26</v>
      </c>
      <c r="B9" s="8" t="s">
        <v>25</v>
      </c>
      <c r="C9" s="8" t="s">
        <v>25</v>
      </c>
      <c r="D9" s="8" t="s">
        <v>25</v>
      </c>
      <c r="E9" s="9" t="s">
        <v>25</v>
      </c>
    </row>
    <row r="10" spans="1:5" ht="30" x14ac:dyDescent="0.25">
      <c r="A10" s="11" t="s">
        <v>27</v>
      </c>
      <c r="B10" s="8" t="s">
        <v>25</v>
      </c>
      <c r="C10" s="8" t="s">
        <v>25</v>
      </c>
      <c r="D10" s="8" t="s">
        <v>25</v>
      </c>
      <c r="E10" s="9" t="s">
        <v>25</v>
      </c>
    </row>
    <row r="11" spans="1:5" ht="39" x14ac:dyDescent="0.25">
      <c r="A11" s="13" t="s">
        <v>28</v>
      </c>
      <c r="B11" s="8" t="s">
        <v>25</v>
      </c>
      <c r="C11" s="8" t="s">
        <v>25</v>
      </c>
      <c r="D11" s="8" t="s">
        <v>25</v>
      </c>
      <c r="E11" s="9" t="s">
        <v>25</v>
      </c>
    </row>
    <row r="12" spans="1:5" ht="51.75" x14ac:dyDescent="0.25">
      <c r="A12" s="13" t="s">
        <v>29</v>
      </c>
      <c r="B12" s="14" t="s">
        <v>25</v>
      </c>
      <c r="C12" s="14" t="s">
        <v>25</v>
      </c>
      <c r="D12" s="14" t="s">
        <v>25</v>
      </c>
      <c r="E12" s="15"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87"/>
      <c r="B1" s="490" t="s">
        <v>0</v>
      </c>
      <c r="C1" s="491"/>
      <c r="D1" s="491"/>
      <c r="E1" s="491"/>
      <c r="F1" s="28" t="s">
        <v>1</v>
      </c>
      <c r="G1" s="494"/>
    </row>
    <row r="2" spans="1:7" x14ac:dyDescent="0.25">
      <c r="A2" s="488"/>
      <c r="B2" s="492"/>
      <c r="C2" s="493"/>
      <c r="D2" s="493"/>
      <c r="E2" s="493"/>
      <c r="F2" s="27" t="s">
        <v>30</v>
      </c>
      <c r="G2" s="495"/>
    </row>
    <row r="3" spans="1:7" x14ac:dyDescent="0.25">
      <c r="A3" s="488"/>
      <c r="B3" s="497" t="s">
        <v>31</v>
      </c>
      <c r="C3" s="498"/>
      <c r="D3" s="498"/>
      <c r="E3" s="498"/>
      <c r="F3" s="27" t="s">
        <v>3</v>
      </c>
      <c r="G3" s="495"/>
    </row>
    <row r="4" spans="1:7" ht="15.75" thickBot="1" x14ac:dyDescent="0.3">
      <c r="A4" s="489"/>
      <c r="B4" s="499"/>
      <c r="C4" s="500"/>
      <c r="D4" s="500"/>
      <c r="E4" s="500"/>
      <c r="F4" s="29" t="s">
        <v>4</v>
      </c>
      <c r="G4" s="496"/>
    </row>
    <row r="5" spans="1:7" ht="15.75" thickBot="1" x14ac:dyDescent="0.3"/>
    <row r="6" spans="1:7" s="36" customFormat="1" ht="15.75" x14ac:dyDescent="0.25">
      <c r="A6" s="501" t="s">
        <v>32</v>
      </c>
      <c r="B6" s="502"/>
      <c r="C6" s="502"/>
      <c r="D6" s="502"/>
      <c r="E6" s="502"/>
      <c r="F6" s="502"/>
      <c r="G6" s="503"/>
    </row>
    <row r="7" spans="1:7" ht="31.5" customHeight="1" x14ac:dyDescent="0.25">
      <c r="A7" s="22" t="s">
        <v>33</v>
      </c>
      <c r="B7" s="17" t="s">
        <v>34</v>
      </c>
      <c r="C7" s="33" t="s">
        <v>35</v>
      </c>
      <c r="D7" s="23" t="s">
        <v>36</v>
      </c>
      <c r="E7" s="17" t="s">
        <v>37</v>
      </c>
      <c r="F7" s="18" t="s">
        <v>38</v>
      </c>
      <c r="G7" s="18" t="s">
        <v>39</v>
      </c>
    </row>
    <row r="8" spans="1:7" ht="33" customHeight="1" x14ac:dyDescent="0.25">
      <c r="A8" s="484"/>
      <c r="B8" s="8"/>
      <c r="C8" s="8"/>
      <c r="D8" s="8"/>
      <c r="E8" s="8"/>
      <c r="F8" s="8"/>
      <c r="G8" s="9"/>
    </row>
    <row r="9" spans="1:7" ht="33" customHeight="1" x14ac:dyDescent="0.25">
      <c r="A9" s="485"/>
      <c r="B9" s="8"/>
      <c r="C9" s="8"/>
      <c r="D9" s="8"/>
      <c r="E9" s="8"/>
      <c r="F9" s="8"/>
      <c r="G9" s="9"/>
    </row>
    <row r="10" spans="1:7" ht="33" customHeight="1" x14ac:dyDescent="0.25">
      <c r="A10" s="485"/>
      <c r="B10" s="8"/>
      <c r="C10" s="8"/>
      <c r="D10" s="8"/>
      <c r="E10" s="8"/>
      <c r="F10" s="8"/>
      <c r="G10" s="9"/>
    </row>
    <row r="11" spans="1:7" ht="33" customHeight="1" x14ac:dyDescent="0.25">
      <c r="A11" s="485"/>
      <c r="B11" s="8"/>
      <c r="C11" s="8"/>
      <c r="D11" s="8"/>
      <c r="E11" s="8"/>
      <c r="F11" s="8"/>
      <c r="G11" s="9"/>
    </row>
    <row r="12" spans="1:7" ht="33" customHeight="1" x14ac:dyDescent="0.25">
      <c r="A12" s="485"/>
      <c r="B12" s="8"/>
      <c r="C12" s="8"/>
      <c r="D12" s="8"/>
      <c r="E12" s="8"/>
      <c r="F12" s="8"/>
      <c r="G12" s="9"/>
    </row>
    <row r="13" spans="1:7" ht="33" customHeight="1" x14ac:dyDescent="0.25">
      <c r="A13" s="485"/>
      <c r="B13" s="8"/>
      <c r="C13" s="8"/>
      <c r="D13" s="8"/>
      <c r="E13" s="8"/>
      <c r="F13" s="8"/>
      <c r="G13" s="9"/>
    </row>
    <row r="14" spans="1:7" ht="33" customHeight="1" x14ac:dyDescent="0.25">
      <c r="A14" s="485"/>
      <c r="B14" s="8"/>
      <c r="C14" s="8"/>
      <c r="D14" s="8"/>
      <c r="E14" s="8"/>
      <c r="F14" s="8"/>
      <c r="G14" s="9"/>
    </row>
    <row r="15" spans="1:7" ht="33" customHeight="1" x14ac:dyDescent="0.25">
      <c r="A15" s="485"/>
      <c r="B15" s="8"/>
      <c r="C15" s="8"/>
      <c r="D15" s="8"/>
      <c r="E15" s="8"/>
      <c r="F15" s="8"/>
      <c r="G15" s="9"/>
    </row>
    <row r="16" spans="1:7" ht="33" customHeight="1" x14ac:dyDescent="0.25">
      <c r="A16" s="485"/>
      <c r="B16" s="8"/>
      <c r="C16" s="8"/>
      <c r="D16" s="8"/>
      <c r="E16" s="8"/>
      <c r="F16" s="8"/>
      <c r="G16" s="9"/>
    </row>
    <row r="17" spans="1:7" ht="33" customHeight="1" x14ac:dyDescent="0.25">
      <c r="A17" s="485"/>
      <c r="B17" s="8"/>
      <c r="C17" s="8"/>
      <c r="D17" s="8"/>
      <c r="E17" s="8"/>
      <c r="F17" s="8"/>
      <c r="G17" s="9"/>
    </row>
    <row r="18" spans="1:7" ht="33" customHeight="1" thickBot="1" x14ac:dyDescent="0.3">
      <c r="A18" s="486"/>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zoomScale="80" zoomScaleNormal="80" workbookViewId="0">
      <selection activeCell="H9" sqref="H9"/>
    </sheetView>
  </sheetViews>
  <sheetFormatPr baseColWidth="10" defaultRowHeight="15" x14ac:dyDescent="0.25"/>
  <cols>
    <col min="1" max="1" width="30.42578125" customWidth="1"/>
    <col min="2" max="2" width="47" customWidth="1"/>
    <col min="3" max="3" width="10" customWidth="1"/>
    <col min="4" max="4" width="20.140625" style="254" customWidth="1"/>
    <col min="5" max="5" width="15.85546875" customWidth="1"/>
  </cols>
  <sheetData>
    <row r="1" spans="1:5" ht="21.75" customHeight="1" x14ac:dyDescent="0.25">
      <c r="A1" s="528"/>
      <c r="B1" s="531" t="s">
        <v>409</v>
      </c>
      <c r="C1" s="522" t="s">
        <v>395</v>
      </c>
      <c r="D1" s="523"/>
      <c r="E1" s="519"/>
    </row>
    <row r="2" spans="1:5" ht="17.25" customHeight="1" x14ac:dyDescent="0.25">
      <c r="A2" s="529"/>
      <c r="B2" s="532"/>
      <c r="C2" s="524" t="s">
        <v>396</v>
      </c>
      <c r="D2" s="525"/>
      <c r="E2" s="520"/>
    </row>
    <row r="3" spans="1:5" ht="20.25" customHeight="1" x14ac:dyDescent="0.25">
      <c r="A3" s="529"/>
      <c r="B3" s="439" t="s">
        <v>394</v>
      </c>
      <c r="C3" s="524" t="s">
        <v>397</v>
      </c>
      <c r="D3" s="525"/>
      <c r="E3" s="520"/>
    </row>
    <row r="4" spans="1:5" ht="18.75" customHeight="1" thickBot="1" x14ac:dyDescent="0.3">
      <c r="A4" s="530"/>
      <c r="B4" s="533"/>
      <c r="C4" s="526" t="s">
        <v>398</v>
      </c>
      <c r="D4" s="527"/>
      <c r="E4" s="521"/>
    </row>
    <row r="5" spans="1:5" ht="15.75" thickBot="1" x14ac:dyDescent="0.3">
      <c r="A5" s="534"/>
      <c r="B5" s="370"/>
      <c r="C5" s="370"/>
      <c r="D5" s="370"/>
      <c r="E5" s="370"/>
    </row>
    <row r="6" spans="1:5" x14ac:dyDescent="0.25">
      <c r="A6" s="535" t="str">
        <f>+CONTEXTO!A8</f>
        <v xml:space="preserve">PROCESO: Gestión de Hacienda Pública </v>
      </c>
      <c r="B6" s="536"/>
      <c r="C6" s="536"/>
      <c r="D6" s="536"/>
      <c r="E6" s="537"/>
    </row>
    <row r="7" spans="1:5" x14ac:dyDescent="0.25">
      <c r="A7" s="538"/>
      <c r="B7" s="539"/>
      <c r="C7" s="539"/>
      <c r="D7" s="539"/>
      <c r="E7" s="540"/>
    </row>
    <row r="8" spans="1:5" x14ac:dyDescent="0.25">
      <c r="A8" s="541"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8" s="542"/>
      <c r="C8" s="542"/>
      <c r="D8" s="542"/>
      <c r="E8" s="543"/>
    </row>
    <row r="9" spans="1:5" ht="27" customHeight="1" thickBot="1" x14ac:dyDescent="0.3">
      <c r="A9" s="544"/>
      <c r="B9" s="545"/>
      <c r="C9" s="545"/>
      <c r="D9" s="545"/>
      <c r="E9" s="546"/>
    </row>
    <row r="10" spans="1:5" ht="15.75" thickBot="1" x14ac:dyDescent="0.3">
      <c r="A10" s="547"/>
      <c r="B10" s="547"/>
      <c r="C10" s="547"/>
      <c r="D10" s="547"/>
      <c r="E10" s="547"/>
    </row>
    <row r="11" spans="1:5" ht="27.75" customHeight="1" x14ac:dyDescent="0.25">
      <c r="A11" s="507" t="s">
        <v>352</v>
      </c>
      <c r="B11" s="509" t="s">
        <v>351</v>
      </c>
      <c r="C11" s="509"/>
      <c r="D11" s="511" t="s">
        <v>353</v>
      </c>
      <c r="E11" s="512"/>
    </row>
    <row r="12" spans="1:5" x14ac:dyDescent="0.25">
      <c r="A12" s="508"/>
      <c r="B12" s="510"/>
      <c r="C12" s="510"/>
      <c r="D12" s="101" t="s">
        <v>80</v>
      </c>
      <c r="E12" s="249" t="s">
        <v>81</v>
      </c>
    </row>
    <row r="13" spans="1:5" ht="33" customHeight="1" x14ac:dyDescent="0.25">
      <c r="A13" s="548" t="s">
        <v>445</v>
      </c>
      <c r="B13" s="517" t="s">
        <v>298</v>
      </c>
      <c r="C13" s="518"/>
      <c r="D13" s="213" t="s">
        <v>120</v>
      </c>
      <c r="E13" s="253"/>
    </row>
    <row r="14" spans="1:5" ht="33" customHeight="1" x14ac:dyDescent="0.25">
      <c r="A14" s="513"/>
      <c r="B14" s="517" t="s">
        <v>302</v>
      </c>
      <c r="C14" s="518"/>
      <c r="D14" s="213"/>
      <c r="E14" s="253" t="s">
        <v>120</v>
      </c>
    </row>
    <row r="15" spans="1:5" ht="33" customHeight="1" x14ac:dyDescent="0.25">
      <c r="A15" s="513"/>
      <c r="B15" s="517" t="s">
        <v>299</v>
      </c>
      <c r="C15" s="518"/>
      <c r="D15" s="213"/>
      <c r="E15" s="253" t="s">
        <v>120</v>
      </c>
    </row>
    <row r="16" spans="1:5" ht="33" customHeight="1" x14ac:dyDescent="0.25">
      <c r="A16" s="513"/>
      <c r="B16" s="517" t="s">
        <v>300</v>
      </c>
      <c r="C16" s="518"/>
      <c r="D16" s="213" t="s">
        <v>120</v>
      </c>
      <c r="E16" s="253"/>
    </row>
    <row r="17" spans="1:5" ht="33" customHeight="1" x14ac:dyDescent="0.25">
      <c r="A17" s="513"/>
      <c r="B17" s="517" t="s">
        <v>301</v>
      </c>
      <c r="C17" s="518"/>
      <c r="D17" s="213"/>
      <c r="E17" s="253" t="s">
        <v>120</v>
      </c>
    </row>
    <row r="18" spans="1:5" ht="33" customHeight="1" x14ac:dyDescent="0.25">
      <c r="A18" s="513"/>
      <c r="B18" s="517" t="s">
        <v>303</v>
      </c>
      <c r="C18" s="518"/>
      <c r="D18" s="213" t="s">
        <v>120</v>
      </c>
      <c r="E18" s="253"/>
    </row>
    <row r="19" spans="1:5" ht="33" customHeight="1" x14ac:dyDescent="0.25">
      <c r="A19" s="513"/>
      <c r="B19" s="517" t="s">
        <v>304</v>
      </c>
      <c r="C19" s="518"/>
      <c r="D19" s="213"/>
      <c r="E19" s="253" t="s">
        <v>120</v>
      </c>
    </row>
    <row r="20" spans="1:5" ht="33" customHeight="1" x14ac:dyDescent="0.25">
      <c r="A20" s="513"/>
      <c r="B20" s="517" t="s">
        <v>305</v>
      </c>
      <c r="C20" s="518"/>
      <c r="D20" s="213" t="s">
        <v>120</v>
      </c>
      <c r="E20" s="253"/>
    </row>
    <row r="21" spans="1:5" ht="33" customHeight="1" x14ac:dyDescent="0.25">
      <c r="A21" s="513"/>
      <c r="B21" s="517" t="s">
        <v>306</v>
      </c>
      <c r="C21" s="518"/>
      <c r="D21" s="213" t="s">
        <v>120</v>
      </c>
      <c r="E21" s="253"/>
    </row>
    <row r="22" spans="1:5" ht="33" customHeight="1" x14ac:dyDescent="0.25">
      <c r="A22" s="513"/>
      <c r="B22" s="517" t="s">
        <v>307</v>
      </c>
      <c r="C22" s="518"/>
      <c r="D22" s="213"/>
      <c r="E22" s="253" t="s">
        <v>120</v>
      </c>
    </row>
    <row r="23" spans="1:5" ht="33" customHeight="1" x14ac:dyDescent="0.25">
      <c r="A23" s="513"/>
      <c r="B23" s="517" t="s">
        <v>308</v>
      </c>
      <c r="C23" s="518"/>
      <c r="D23" s="213"/>
      <c r="E23" s="253" t="s">
        <v>120</v>
      </c>
    </row>
    <row r="24" spans="1:5" ht="33" customHeight="1" x14ac:dyDescent="0.25">
      <c r="A24" s="513"/>
      <c r="B24" s="517" t="s">
        <v>309</v>
      </c>
      <c r="C24" s="518"/>
      <c r="D24" s="213"/>
      <c r="E24" s="253" t="s">
        <v>120</v>
      </c>
    </row>
    <row r="25" spans="1:5" ht="33" customHeight="1" x14ac:dyDescent="0.25">
      <c r="A25" s="513"/>
      <c r="B25" s="517" t="s">
        <v>310</v>
      </c>
      <c r="C25" s="518"/>
      <c r="D25" s="213" t="s">
        <v>120</v>
      </c>
      <c r="E25" s="253"/>
    </row>
    <row r="26" spans="1:5" ht="33" customHeight="1" x14ac:dyDescent="0.25">
      <c r="A26" s="513"/>
      <c r="B26" s="517" t="s">
        <v>311</v>
      </c>
      <c r="C26" s="518"/>
      <c r="D26" s="213" t="s">
        <v>120</v>
      </c>
      <c r="E26" s="253"/>
    </row>
    <row r="27" spans="1:5" ht="33" customHeight="1" x14ac:dyDescent="0.25">
      <c r="A27" s="513"/>
      <c r="B27" s="517" t="s">
        <v>312</v>
      </c>
      <c r="C27" s="518"/>
      <c r="D27" s="213" t="s">
        <v>120</v>
      </c>
      <c r="E27" s="253"/>
    </row>
    <row r="28" spans="1:5" ht="33" customHeight="1" x14ac:dyDescent="0.25">
      <c r="A28" s="513"/>
      <c r="B28" s="517" t="s">
        <v>313</v>
      </c>
      <c r="C28" s="518"/>
      <c r="D28" s="213" t="s">
        <v>120</v>
      </c>
      <c r="E28" s="253"/>
    </row>
    <row r="29" spans="1:5" ht="33" customHeight="1" x14ac:dyDescent="0.25">
      <c r="A29" s="513"/>
      <c r="B29" s="517" t="s">
        <v>314</v>
      </c>
      <c r="C29" s="518"/>
      <c r="D29" s="213" t="s">
        <v>120</v>
      </c>
      <c r="E29" s="253"/>
    </row>
    <row r="30" spans="1:5" ht="33" customHeight="1" x14ac:dyDescent="0.25">
      <c r="A30" s="513"/>
      <c r="B30" s="517" t="s">
        <v>315</v>
      </c>
      <c r="C30" s="518"/>
      <c r="D30" s="213" t="s">
        <v>120</v>
      </c>
      <c r="E30" s="253"/>
    </row>
    <row r="31" spans="1:5" ht="33" customHeight="1" x14ac:dyDescent="0.25">
      <c r="A31" s="513"/>
      <c r="B31" s="504" t="s">
        <v>316</v>
      </c>
      <c r="C31" s="504"/>
      <c r="D31" s="213" t="s">
        <v>120</v>
      </c>
      <c r="E31" s="253"/>
    </row>
    <row r="32" spans="1:5" ht="33" customHeight="1" x14ac:dyDescent="0.25">
      <c r="A32" s="513"/>
      <c r="B32" s="517" t="s">
        <v>317</v>
      </c>
      <c r="C32" s="518"/>
      <c r="D32" s="213"/>
      <c r="E32" s="253" t="s">
        <v>120</v>
      </c>
    </row>
    <row r="33" spans="1:5" ht="22.5" customHeight="1" x14ac:dyDescent="0.25">
      <c r="A33" s="513"/>
      <c r="B33" s="515" t="s">
        <v>350</v>
      </c>
      <c r="C33" s="515"/>
      <c r="D33" s="515"/>
      <c r="E33" s="516"/>
    </row>
    <row r="34" spans="1:5" ht="33" customHeight="1" x14ac:dyDescent="0.25">
      <c r="A34" s="513"/>
      <c r="B34" s="504" t="s">
        <v>339</v>
      </c>
      <c r="C34" s="504"/>
      <c r="D34" s="213" t="s">
        <v>120</v>
      </c>
      <c r="E34" s="250"/>
    </row>
    <row r="35" spans="1:5" ht="33" customHeight="1" x14ac:dyDescent="0.25">
      <c r="A35" s="513"/>
      <c r="B35" s="504" t="s">
        <v>336</v>
      </c>
      <c r="C35" s="504"/>
      <c r="D35" s="213" t="s">
        <v>120</v>
      </c>
      <c r="E35" s="250"/>
    </row>
    <row r="36" spans="1:5" ht="33" customHeight="1" x14ac:dyDescent="0.25">
      <c r="A36" s="513"/>
      <c r="B36" s="504" t="s">
        <v>337</v>
      </c>
      <c r="C36" s="504"/>
      <c r="D36" s="213" t="s">
        <v>120</v>
      </c>
      <c r="E36" s="250"/>
    </row>
    <row r="37" spans="1:5" ht="33" customHeight="1" x14ac:dyDescent="0.25">
      <c r="A37" s="513"/>
      <c r="B37" s="504" t="s">
        <v>338</v>
      </c>
      <c r="C37" s="504"/>
      <c r="D37" s="213"/>
      <c r="E37" s="250" t="s">
        <v>120</v>
      </c>
    </row>
    <row r="38" spans="1:5" ht="33" customHeight="1" x14ac:dyDescent="0.25">
      <c r="A38" s="513"/>
      <c r="B38" s="504" t="s">
        <v>340</v>
      </c>
      <c r="C38" s="504"/>
      <c r="D38" s="213" t="s">
        <v>120</v>
      </c>
      <c r="E38" s="250"/>
    </row>
    <row r="39" spans="1:5" ht="33" customHeight="1" x14ac:dyDescent="0.25">
      <c r="A39" s="513"/>
      <c r="B39" s="504" t="s">
        <v>341</v>
      </c>
      <c r="C39" s="504"/>
      <c r="D39" s="213" t="s">
        <v>120</v>
      </c>
      <c r="E39" s="250"/>
    </row>
    <row r="40" spans="1:5" ht="33" customHeight="1" x14ac:dyDescent="0.25">
      <c r="A40" s="513"/>
      <c r="B40" s="504" t="s">
        <v>342</v>
      </c>
      <c r="C40" s="504"/>
      <c r="D40" s="213" t="s">
        <v>120</v>
      </c>
      <c r="E40" s="250"/>
    </row>
    <row r="41" spans="1:5" ht="33" customHeight="1" x14ac:dyDescent="0.25">
      <c r="A41" s="513"/>
      <c r="B41" s="504" t="s">
        <v>343</v>
      </c>
      <c r="C41" s="504"/>
      <c r="D41" s="213" t="s">
        <v>120</v>
      </c>
      <c r="E41" s="250"/>
    </row>
    <row r="42" spans="1:5" ht="33" customHeight="1" x14ac:dyDescent="0.25">
      <c r="A42" s="513"/>
      <c r="B42" s="504" t="s">
        <v>344</v>
      </c>
      <c r="C42" s="504"/>
      <c r="D42" s="213" t="s">
        <v>120</v>
      </c>
      <c r="E42" s="250"/>
    </row>
    <row r="43" spans="1:5" ht="33" customHeight="1" x14ac:dyDescent="0.25">
      <c r="A43" s="513"/>
      <c r="B43" s="504" t="s">
        <v>345</v>
      </c>
      <c r="C43" s="504"/>
      <c r="D43" s="213"/>
      <c r="E43" s="250" t="s">
        <v>120</v>
      </c>
    </row>
    <row r="44" spans="1:5" ht="33" customHeight="1" x14ac:dyDescent="0.25">
      <c r="A44" s="513"/>
      <c r="B44" s="504" t="s">
        <v>346</v>
      </c>
      <c r="C44" s="504"/>
      <c r="D44" s="213"/>
      <c r="E44" s="250" t="s">
        <v>120</v>
      </c>
    </row>
    <row r="45" spans="1:5" ht="33" customHeight="1" x14ac:dyDescent="0.25">
      <c r="A45" s="513"/>
      <c r="B45" s="504" t="s">
        <v>347</v>
      </c>
      <c r="C45" s="504"/>
      <c r="D45" s="213" t="s">
        <v>120</v>
      </c>
      <c r="E45" s="250"/>
    </row>
    <row r="46" spans="1:5" ht="33" customHeight="1" x14ac:dyDescent="0.25">
      <c r="A46" s="513"/>
      <c r="B46" s="504" t="s">
        <v>348</v>
      </c>
      <c r="C46" s="504"/>
      <c r="D46" s="213" t="s">
        <v>120</v>
      </c>
      <c r="E46" s="250"/>
    </row>
    <row r="47" spans="1:5" ht="33" customHeight="1" thickBot="1" x14ac:dyDescent="0.3">
      <c r="A47" s="514"/>
      <c r="B47" s="506" t="s">
        <v>349</v>
      </c>
      <c r="C47" s="506"/>
      <c r="D47" s="216" t="s">
        <v>120</v>
      </c>
      <c r="E47" s="251"/>
    </row>
    <row r="49" spans="1:5" ht="15.75" thickBot="1" x14ac:dyDescent="0.3"/>
    <row r="50" spans="1:5" ht="30.75" customHeight="1" x14ac:dyDescent="0.25">
      <c r="A50" s="507" t="s">
        <v>352</v>
      </c>
      <c r="B50" s="509" t="s">
        <v>351</v>
      </c>
      <c r="C50" s="509"/>
      <c r="D50" s="511" t="s">
        <v>353</v>
      </c>
      <c r="E50" s="512"/>
    </row>
    <row r="51" spans="1:5" x14ac:dyDescent="0.25">
      <c r="A51" s="508"/>
      <c r="B51" s="510"/>
      <c r="C51" s="510"/>
      <c r="D51" s="101" t="s">
        <v>80</v>
      </c>
      <c r="E51" s="249" t="s">
        <v>81</v>
      </c>
    </row>
    <row r="52" spans="1:5" ht="33" customHeight="1" x14ac:dyDescent="0.25">
      <c r="A52" s="513"/>
      <c r="B52" s="504" t="s">
        <v>298</v>
      </c>
      <c r="C52" s="505"/>
      <c r="D52" s="213"/>
      <c r="E52" s="250"/>
    </row>
    <row r="53" spans="1:5" ht="33" customHeight="1" x14ac:dyDescent="0.25">
      <c r="A53" s="513"/>
      <c r="B53" s="504" t="s">
        <v>302</v>
      </c>
      <c r="C53" s="505"/>
      <c r="D53" s="213"/>
      <c r="E53" s="250"/>
    </row>
    <row r="54" spans="1:5" ht="33" customHeight="1" x14ac:dyDescent="0.25">
      <c r="A54" s="513"/>
      <c r="B54" s="504" t="s">
        <v>299</v>
      </c>
      <c r="C54" s="505"/>
      <c r="D54" s="213"/>
      <c r="E54" s="250"/>
    </row>
    <row r="55" spans="1:5" ht="33" customHeight="1" x14ac:dyDescent="0.25">
      <c r="A55" s="513"/>
      <c r="B55" s="504" t="s">
        <v>300</v>
      </c>
      <c r="C55" s="505"/>
      <c r="D55" s="213"/>
      <c r="E55" s="250"/>
    </row>
    <row r="56" spans="1:5" ht="33" customHeight="1" x14ac:dyDescent="0.25">
      <c r="A56" s="513"/>
      <c r="B56" s="504" t="s">
        <v>301</v>
      </c>
      <c r="C56" s="505"/>
      <c r="D56" s="213"/>
      <c r="E56" s="250"/>
    </row>
    <row r="57" spans="1:5" ht="33" customHeight="1" x14ac:dyDescent="0.25">
      <c r="A57" s="513"/>
      <c r="B57" s="504" t="s">
        <v>303</v>
      </c>
      <c r="C57" s="505"/>
      <c r="D57" s="213"/>
      <c r="E57" s="250"/>
    </row>
    <row r="58" spans="1:5" ht="33" customHeight="1" x14ac:dyDescent="0.25">
      <c r="A58" s="513"/>
      <c r="B58" s="504" t="s">
        <v>304</v>
      </c>
      <c r="C58" s="505"/>
      <c r="D58" s="213"/>
      <c r="E58" s="250"/>
    </row>
    <row r="59" spans="1:5" ht="33" customHeight="1" x14ac:dyDescent="0.25">
      <c r="A59" s="513"/>
      <c r="B59" s="504" t="s">
        <v>305</v>
      </c>
      <c r="C59" s="505"/>
      <c r="D59" s="213"/>
      <c r="E59" s="250"/>
    </row>
    <row r="60" spans="1:5" ht="33" customHeight="1" x14ac:dyDescent="0.25">
      <c r="A60" s="513"/>
      <c r="B60" s="504" t="s">
        <v>306</v>
      </c>
      <c r="C60" s="505"/>
      <c r="D60" s="213"/>
      <c r="E60" s="250"/>
    </row>
    <row r="61" spans="1:5" ht="33" customHeight="1" x14ac:dyDescent="0.25">
      <c r="A61" s="513"/>
      <c r="B61" s="504" t="s">
        <v>307</v>
      </c>
      <c r="C61" s="505"/>
      <c r="D61" s="213"/>
      <c r="E61" s="250"/>
    </row>
    <row r="62" spans="1:5" ht="33" customHeight="1" x14ac:dyDescent="0.25">
      <c r="A62" s="513"/>
      <c r="B62" s="504" t="s">
        <v>308</v>
      </c>
      <c r="C62" s="505"/>
      <c r="D62" s="213"/>
      <c r="E62" s="250"/>
    </row>
    <row r="63" spans="1:5" ht="33" customHeight="1" x14ac:dyDescent="0.25">
      <c r="A63" s="513"/>
      <c r="B63" s="504" t="s">
        <v>309</v>
      </c>
      <c r="C63" s="505"/>
      <c r="D63" s="213"/>
      <c r="E63" s="250"/>
    </row>
    <row r="64" spans="1:5" ht="33" customHeight="1" x14ac:dyDescent="0.25">
      <c r="A64" s="513"/>
      <c r="B64" s="504" t="s">
        <v>310</v>
      </c>
      <c r="C64" s="505"/>
      <c r="D64" s="213"/>
      <c r="E64" s="250"/>
    </row>
    <row r="65" spans="1:5" ht="33" customHeight="1" x14ac:dyDescent="0.25">
      <c r="A65" s="513"/>
      <c r="B65" s="504" t="s">
        <v>311</v>
      </c>
      <c r="C65" s="505"/>
      <c r="D65" s="213"/>
      <c r="E65" s="250"/>
    </row>
    <row r="66" spans="1:5" ht="33" customHeight="1" x14ac:dyDescent="0.25">
      <c r="A66" s="513"/>
      <c r="B66" s="504" t="s">
        <v>312</v>
      </c>
      <c r="C66" s="505"/>
      <c r="D66" s="213"/>
      <c r="E66" s="250"/>
    </row>
    <row r="67" spans="1:5" ht="33" customHeight="1" x14ac:dyDescent="0.25">
      <c r="A67" s="513"/>
      <c r="B67" s="504" t="s">
        <v>313</v>
      </c>
      <c r="C67" s="505"/>
      <c r="D67" s="213"/>
      <c r="E67" s="250"/>
    </row>
    <row r="68" spans="1:5" ht="33" customHeight="1" x14ac:dyDescent="0.25">
      <c r="A68" s="513"/>
      <c r="B68" s="504" t="s">
        <v>314</v>
      </c>
      <c r="C68" s="505"/>
      <c r="D68" s="213"/>
      <c r="E68" s="250"/>
    </row>
    <row r="69" spans="1:5" ht="33" customHeight="1" x14ac:dyDescent="0.25">
      <c r="A69" s="513"/>
      <c r="B69" s="504" t="s">
        <v>315</v>
      </c>
      <c r="C69" s="505"/>
      <c r="D69" s="213"/>
      <c r="E69" s="250"/>
    </row>
    <row r="70" spans="1:5" ht="33" customHeight="1" x14ac:dyDescent="0.25">
      <c r="A70" s="513"/>
      <c r="B70" s="504" t="s">
        <v>316</v>
      </c>
      <c r="C70" s="504"/>
      <c r="D70" s="213"/>
      <c r="E70" s="250"/>
    </row>
    <row r="71" spans="1:5" ht="33" customHeight="1" x14ac:dyDescent="0.25">
      <c r="A71" s="513"/>
      <c r="B71" s="504" t="s">
        <v>317</v>
      </c>
      <c r="C71" s="505"/>
      <c r="D71" s="213"/>
      <c r="E71" s="250"/>
    </row>
    <row r="72" spans="1:5" ht="33" customHeight="1" x14ac:dyDescent="0.25">
      <c r="A72" s="513"/>
      <c r="B72" s="515" t="s">
        <v>350</v>
      </c>
      <c r="C72" s="515"/>
      <c r="D72" s="515"/>
      <c r="E72" s="516"/>
    </row>
    <row r="73" spans="1:5" ht="33" customHeight="1" x14ac:dyDescent="0.25">
      <c r="A73" s="513"/>
      <c r="B73" s="504" t="s">
        <v>339</v>
      </c>
      <c r="C73" s="504"/>
      <c r="D73" s="213"/>
      <c r="E73" s="250"/>
    </row>
    <row r="74" spans="1:5" ht="33" customHeight="1" x14ac:dyDescent="0.25">
      <c r="A74" s="513"/>
      <c r="B74" s="504" t="s">
        <v>336</v>
      </c>
      <c r="C74" s="504"/>
      <c r="D74" s="213"/>
      <c r="E74" s="250"/>
    </row>
    <row r="75" spans="1:5" ht="33" customHeight="1" x14ac:dyDescent="0.25">
      <c r="A75" s="513"/>
      <c r="B75" s="504" t="s">
        <v>337</v>
      </c>
      <c r="C75" s="504"/>
      <c r="D75" s="213"/>
      <c r="E75" s="250"/>
    </row>
    <row r="76" spans="1:5" ht="33" customHeight="1" x14ac:dyDescent="0.25">
      <c r="A76" s="513"/>
      <c r="B76" s="504" t="s">
        <v>338</v>
      </c>
      <c r="C76" s="504"/>
      <c r="D76" s="213"/>
      <c r="E76" s="250"/>
    </row>
    <row r="77" spans="1:5" ht="33" customHeight="1" x14ac:dyDescent="0.25">
      <c r="A77" s="513"/>
      <c r="B77" s="504" t="s">
        <v>340</v>
      </c>
      <c r="C77" s="504"/>
      <c r="D77" s="213"/>
      <c r="E77" s="250"/>
    </row>
    <row r="78" spans="1:5" ht="33" customHeight="1" x14ac:dyDescent="0.25">
      <c r="A78" s="513"/>
      <c r="B78" s="504" t="s">
        <v>341</v>
      </c>
      <c r="C78" s="504"/>
      <c r="D78" s="213"/>
      <c r="E78" s="250"/>
    </row>
    <row r="79" spans="1:5" ht="33" customHeight="1" x14ac:dyDescent="0.25">
      <c r="A79" s="513"/>
      <c r="B79" s="504" t="s">
        <v>342</v>
      </c>
      <c r="C79" s="504"/>
      <c r="D79" s="213"/>
      <c r="E79" s="250"/>
    </row>
    <row r="80" spans="1:5" ht="33" customHeight="1" x14ac:dyDescent="0.25">
      <c r="A80" s="513"/>
      <c r="B80" s="504" t="s">
        <v>343</v>
      </c>
      <c r="C80" s="504"/>
      <c r="D80" s="213"/>
      <c r="E80" s="250"/>
    </row>
    <row r="81" spans="1:5" ht="33" customHeight="1" x14ac:dyDescent="0.25">
      <c r="A81" s="513"/>
      <c r="B81" s="504" t="s">
        <v>344</v>
      </c>
      <c r="C81" s="504"/>
      <c r="D81" s="213"/>
      <c r="E81" s="250"/>
    </row>
    <row r="82" spans="1:5" ht="33" customHeight="1" x14ac:dyDescent="0.25">
      <c r="A82" s="513"/>
      <c r="B82" s="504" t="s">
        <v>345</v>
      </c>
      <c r="C82" s="504"/>
      <c r="D82" s="213"/>
      <c r="E82" s="250"/>
    </row>
    <row r="83" spans="1:5" ht="33" customHeight="1" x14ac:dyDescent="0.25">
      <c r="A83" s="513"/>
      <c r="B83" s="504" t="s">
        <v>346</v>
      </c>
      <c r="C83" s="504"/>
      <c r="D83" s="213"/>
      <c r="E83" s="250"/>
    </row>
    <row r="84" spans="1:5" ht="33" customHeight="1" x14ac:dyDescent="0.25">
      <c r="A84" s="513"/>
      <c r="B84" s="504" t="s">
        <v>347</v>
      </c>
      <c r="C84" s="504"/>
      <c r="D84" s="213"/>
      <c r="E84" s="250"/>
    </row>
    <row r="85" spans="1:5" ht="33" customHeight="1" x14ac:dyDescent="0.25">
      <c r="A85" s="513"/>
      <c r="B85" s="504" t="s">
        <v>348</v>
      </c>
      <c r="C85" s="504"/>
      <c r="D85" s="213"/>
      <c r="E85" s="250"/>
    </row>
    <row r="86" spans="1:5" ht="33" customHeight="1" thickBot="1" x14ac:dyDescent="0.3">
      <c r="A86" s="514"/>
      <c r="B86" s="506" t="s">
        <v>349</v>
      </c>
      <c r="C86" s="506"/>
      <c r="D86" s="216"/>
      <c r="E86" s="251"/>
    </row>
    <row r="88" spans="1:5" ht="15.75" thickBot="1" x14ac:dyDescent="0.3"/>
    <row r="89" spans="1:5" ht="28.5" customHeight="1" x14ac:dyDescent="0.25">
      <c r="A89" s="507" t="s">
        <v>352</v>
      </c>
      <c r="B89" s="509" t="s">
        <v>351</v>
      </c>
      <c r="C89" s="509"/>
      <c r="D89" s="511" t="s">
        <v>353</v>
      </c>
      <c r="E89" s="512"/>
    </row>
    <row r="90" spans="1:5" x14ac:dyDescent="0.25">
      <c r="A90" s="508"/>
      <c r="B90" s="510"/>
      <c r="C90" s="510"/>
      <c r="D90" s="101" t="s">
        <v>80</v>
      </c>
      <c r="E90" s="249" t="s">
        <v>81</v>
      </c>
    </row>
    <row r="91" spans="1:5" ht="33" customHeight="1" x14ac:dyDescent="0.25">
      <c r="A91" s="513"/>
      <c r="B91" s="517" t="s">
        <v>298</v>
      </c>
      <c r="C91" s="518"/>
      <c r="D91" s="213"/>
      <c r="E91" s="253"/>
    </row>
    <row r="92" spans="1:5" ht="33" customHeight="1" x14ac:dyDescent="0.25">
      <c r="A92" s="513"/>
      <c r="B92" s="517" t="s">
        <v>302</v>
      </c>
      <c r="C92" s="518"/>
      <c r="D92" s="213"/>
      <c r="E92" s="253"/>
    </row>
    <row r="93" spans="1:5" ht="33" customHeight="1" x14ac:dyDescent="0.25">
      <c r="A93" s="513"/>
      <c r="B93" s="517" t="s">
        <v>299</v>
      </c>
      <c r="C93" s="518"/>
      <c r="D93" s="213"/>
      <c r="E93" s="253"/>
    </row>
    <row r="94" spans="1:5" ht="33" customHeight="1" x14ac:dyDescent="0.25">
      <c r="A94" s="513"/>
      <c r="B94" s="517" t="s">
        <v>300</v>
      </c>
      <c r="C94" s="518"/>
      <c r="D94" s="213"/>
      <c r="E94" s="253"/>
    </row>
    <row r="95" spans="1:5" ht="33" customHeight="1" x14ac:dyDescent="0.25">
      <c r="A95" s="513"/>
      <c r="B95" s="517" t="s">
        <v>301</v>
      </c>
      <c r="C95" s="518"/>
      <c r="D95" s="213"/>
      <c r="E95" s="253"/>
    </row>
    <row r="96" spans="1:5" ht="33" customHeight="1" x14ac:dyDescent="0.25">
      <c r="A96" s="513"/>
      <c r="B96" s="517" t="s">
        <v>303</v>
      </c>
      <c r="C96" s="518"/>
      <c r="D96" s="213"/>
      <c r="E96" s="253"/>
    </row>
    <row r="97" spans="1:5" ht="33" customHeight="1" x14ac:dyDescent="0.25">
      <c r="A97" s="513"/>
      <c r="B97" s="517" t="s">
        <v>304</v>
      </c>
      <c r="C97" s="518"/>
      <c r="D97" s="213"/>
      <c r="E97" s="253"/>
    </row>
    <row r="98" spans="1:5" ht="33" customHeight="1" x14ac:dyDescent="0.25">
      <c r="A98" s="513"/>
      <c r="B98" s="517" t="s">
        <v>305</v>
      </c>
      <c r="C98" s="518"/>
      <c r="D98" s="213"/>
      <c r="E98" s="253"/>
    </row>
    <row r="99" spans="1:5" ht="33" customHeight="1" x14ac:dyDescent="0.25">
      <c r="A99" s="513"/>
      <c r="B99" s="517" t="s">
        <v>306</v>
      </c>
      <c r="C99" s="518"/>
      <c r="D99" s="213"/>
      <c r="E99" s="253"/>
    </row>
    <row r="100" spans="1:5" ht="33" customHeight="1" x14ac:dyDescent="0.25">
      <c r="A100" s="513"/>
      <c r="B100" s="517" t="s">
        <v>307</v>
      </c>
      <c r="C100" s="518"/>
      <c r="D100" s="213"/>
      <c r="E100" s="253"/>
    </row>
    <row r="101" spans="1:5" ht="33" customHeight="1" x14ac:dyDescent="0.25">
      <c r="A101" s="513"/>
      <c r="B101" s="517" t="s">
        <v>308</v>
      </c>
      <c r="C101" s="518"/>
      <c r="D101" s="213"/>
      <c r="E101" s="253"/>
    </row>
    <row r="102" spans="1:5" ht="33" customHeight="1" x14ac:dyDescent="0.25">
      <c r="A102" s="513"/>
      <c r="B102" s="517" t="s">
        <v>309</v>
      </c>
      <c r="C102" s="518"/>
      <c r="D102" s="213"/>
      <c r="E102" s="253"/>
    </row>
    <row r="103" spans="1:5" ht="33" customHeight="1" x14ac:dyDescent="0.25">
      <c r="A103" s="513"/>
      <c r="B103" s="517" t="s">
        <v>310</v>
      </c>
      <c r="C103" s="518"/>
      <c r="D103" s="213"/>
      <c r="E103" s="253"/>
    </row>
    <row r="104" spans="1:5" ht="33" customHeight="1" x14ac:dyDescent="0.25">
      <c r="A104" s="513"/>
      <c r="B104" s="517" t="s">
        <v>311</v>
      </c>
      <c r="C104" s="518"/>
      <c r="D104" s="213"/>
      <c r="E104" s="253"/>
    </row>
    <row r="105" spans="1:5" ht="33" customHeight="1" x14ac:dyDescent="0.25">
      <c r="A105" s="513"/>
      <c r="B105" s="517" t="s">
        <v>312</v>
      </c>
      <c r="C105" s="518"/>
      <c r="D105" s="213"/>
      <c r="E105" s="253"/>
    </row>
    <row r="106" spans="1:5" ht="33" customHeight="1" x14ac:dyDescent="0.25">
      <c r="A106" s="513"/>
      <c r="B106" s="517" t="s">
        <v>313</v>
      </c>
      <c r="C106" s="518"/>
      <c r="D106" s="213"/>
      <c r="E106" s="253"/>
    </row>
    <row r="107" spans="1:5" ht="33" customHeight="1" x14ac:dyDescent="0.25">
      <c r="A107" s="513"/>
      <c r="B107" s="517" t="s">
        <v>314</v>
      </c>
      <c r="C107" s="518"/>
      <c r="D107" s="213"/>
      <c r="E107" s="253"/>
    </row>
    <row r="108" spans="1:5" ht="33" customHeight="1" x14ac:dyDescent="0.25">
      <c r="A108" s="513"/>
      <c r="B108" s="517" t="s">
        <v>315</v>
      </c>
      <c r="C108" s="518"/>
      <c r="D108" s="213"/>
      <c r="E108" s="253"/>
    </row>
    <row r="109" spans="1:5" ht="33" customHeight="1" x14ac:dyDescent="0.25">
      <c r="A109" s="513"/>
      <c r="B109" s="504" t="s">
        <v>316</v>
      </c>
      <c r="C109" s="504"/>
      <c r="D109" s="213"/>
      <c r="E109" s="253"/>
    </row>
    <row r="110" spans="1:5" ht="33" customHeight="1" x14ac:dyDescent="0.25">
      <c r="A110" s="513"/>
      <c r="B110" s="517" t="s">
        <v>317</v>
      </c>
      <c r="C110" s="518"/>
      <c r="D110" s="213"/>
      <c r="E110" s="253"/>
    </row>
    <row r="111" spans="1:5" ht="33" customHeight="1" x14ac:dyDescent="0.25">
      <c r="A111" s="513"/>
      <c r="B111" s="515" t="s">
        <v>350</v>
      </c>
      <c r="C111" s="515"/>
      <c r="D111" s="515"/>
      <c r="E111" s="516"/>
    </row>
    <row r="112" spans="1:5" ht="33" customHeight="1" x14ac:dyDescent="0.25">
      <c r="A112" s="513"/>
      <c r="B112" s="504" t="s">
        <v>339</v>
      </c>
      <c r="C112" s="504"/>
      <c r="D112" s="213"/>
      <c r="E112" s="250"/>
    </row>
    <row r="113" spans="1:5" ht="33" customHeight="1" x14ac:dyDescent="0.25">
      <c r="A113" s="513"/>
      <c r="B113" s="504" t="s">
        <v>336</v>
      </c>
      <c r="C113" s="504"/>
      <c r="D113" s="213"/>
      <c r="E113" s="250"/>
    </row>
    <row r="114" spans="1:5" ht="33" customHeight="1" x14ac:dyDescent="0.25">
      <c r="A114" s="513"/>
      <c r="B114" s="504" t="s">
        <v>337</v>
      </c>
      <c r="C114" s="504"/>
      <c r="D114" s="213"/>
      <c r="E114" s="250"/>
    </row>
    <row r="115" spans="1:5" ht="33" customHeight="1" x14ac:dyDescent="0.25">
      <c r="A115" s="513"/>
      <c r="B115" s="504" t="s">
        <v>338</v>
      </c>
      <c r="C115" s="504"/>
      <c r="D115" s="213"/>
      <c r="E115" s="250"/>
    </row>
    <row r="116" spans="1:5" ht="33" customHeight="1" x14ac:dyDescent="0.25">
      <c r="A116" s="513"/>
      <c r="B116" s="504" t="s">
        <v>340</v>
      </c>
      <c r="C116" s="504"/>
      <c r="D116" s="213"/>
      <c r="E116" s="250"/>
    </row>
    <row r="117" spans="1:5" ht="33" customHeight="1" x14ac:dyDescent="0.25">
      <c r="A117" s="513"/>
      <c r="B117" s="504" t="s">
        <v>341</v>
      </c>
      <c r="C117" s="504"/>
      <c r="D117" s="213"/>
      <c r="E117" s="250"/>
    </row>
    <row r="118" spans="1:5" ht="33" customHeight="1" x14ac:dyDescent="0.25">
      <c r="A118" s="513"/>
      <c r="B118" s="504" t="s">
        <v>342</v>
      </c>
      <c r="C118" s="504"/>
      <c r="D118" s="213"/>
      <c r="E118" s="250"/>
    </row>
    <row r="119" spans="1:5" ht="33" customHeight="1" x14ac:dyDescent="0.25">
      <c r="A119" s="513"/>
      <c r="B119" s="504" t="s">
        <v>343</v>
      </c>
      <c r="C119" s="504"/>
      <c r="D119" s="213"/>
      <c r="E119" s="250"/>
    </row>
    <row r="120" spans="1:5" ht="33" customHeight="1" x14ac:dyDescent="0.25">
      <c r="A120" s="513"/>
      <c r="B120" s="504" t="s">
        <v>344</v>
      </c>
      <c r="C120" s="504"/>
      <c r="D120" s="213"/>
      <c r="E120" s="250"/>
    </row>
    <row r="121" spans="1:5" ht="33" customHeight="1" x14ac:dyDescent="0.25">
      <c r="A121" s="513"/>
      <c r="B121" s="504" t="s">
        <v>345</v>
      </c>
      <c r="C121" s="504"/>
      <c r="D121" s="213"/>
      <c r="E121" s="250"/>
    </row>
    <row r="122" spans="1:5" ht="33" customHeight="1" x14ac:dyDescent="0.25">
      <c r="A122" s="513"/>
      <c r="B122" s="504" t="s">
        <v>346</v>
      </c>
      <c r="C122" s="504"/>
      <c r="D122" s="213"/>
      <c r="E122" s="250"/>
    </row>
    <row r="123" spans="1:5" ht="33" customHeight="1" x14ac:dyDescent="0.25">
      <c r="A123" s="513"/>
      <c r="B123" s="504" t="s">
        <v>347</v>
      </c>
      <c r="C123" s="504"/>
      <c r="D123" s="213"/>
      <c r="E123" s="250"/>
    </row>
    <row r="124" spans="1:5" ht="33" customHeight="1" x14ac:dyDescent="0.25">
      <c r="A124" s="513"/>
      <c r="B124" s="504" t="s">
        <v>348</v>
      </c>
      <c r="C124" s="504"/>
      <c r="D124" s="213"/>
      <c r="E124" s="250"/>
    </row>
    <row r="125" spans="1:5" ht="33" customHeight="1" thickBot="1" x14ac:dyDescent="0.3">
      <c r="A125" s="514"/>
      <c r="B125" s="506" t="s">
        <v>349</v>
      </c>
      <c r="C125" s="506"/>
      <c r="D125" s="216"/>
      <c r="E125" s="251"/>
    </row>
    <row r="127" spans="1:5" ht="15.75" thickBot="1" x14ac:dyDescent="0.3"/>
    <row r="128" spans="1:5" ht="30" customHeight="1" x14ac:dyDescent="0.25">
      <c r="A128" s="507" t="s">
        <v>352</v>
      </c>
      <c r="B128" s="509" t="s">
        <v>351</v>
      </c>
      <c r="C128" s="509"/>
      <c r="D128" s="511" t="s">
        <v>353</v>
      </c>
      <c r="E128" s="512"/>
    </row>
    <row r="129" spans="1:5" x14ac:dyDescent="0.25">
      <c r="A129" s="508"/>
      <c r="B129" s="510"/>
      <c r="C129" s="510"/>
      <c r="D129" s="101" t="s">
        <v>80</v>
      </c>
      <c r="E129" s="249" t="s">
        <v>81</v>
      </c>
    </row>
    <row r="130" spans="1:5" ht="33" customHeight="1" x14ac:dyDescent="0.25">
      <c r="A130" s="513"/>
      <c r="B130" s="504" t="s">
        <v>298</v>
      </c>
      <c r="C130" s="505"/>
      <c r="D130" s="213"/>
      <c r="E130" s="250"/>
    </row>
    <row r="131" spans="1:5" ht="33" customHeight="1" x14ac:dyDescent="0.25">
      <c r="A131" s="513"/>
      <c r="B131" s="504" t="s">
        <v>302</v>
      </c>
      <c r="C131" s="505"/>
      <c r="D131" s="213"/>
      <c r="E131" s="250"/>
    </row>
    <row r="132" spans="1:5" ht="33" customHeight="1" x14ac:dyDescent="0.25">
      <c r="A132" s="513"/>
      <c r="B132" s="504" t="s">
        <v>299</v>
      </c>
      <c r="C132" s="505"/>
      <c r="D132" s="213"/>
      <c r="E132" s="250"/>
    </row>
    <row r="133" spans="1:5" ht="33" customHeight="1" x14ac:dyDescent="0.25">
      <c r="A133" s="513"/>
      <c r="B133" s="504" t="s">
        <v>300</v>
      </c>
      <c r="C133" s="505"/>
      <c r="D133" s="213"/>
      <c r="E133" s="250"/>
    </row>
    <row r="134" spans="1:5" ht="33" customHeight="1" x14ac:dyDescent="0.25">
      <c r="A134" s="513"/>
      <c r="B134" s="504" t="s">
        <v>301</v>
      </c>
      <c r="C134" s="505"/>
      <c r="D134" s="213"/>
      <c r="E134" s="250"/>
    </row>
    <row r="135" spans="1:5" ht="33" customHeight="1" x14ac:dyDescent="0.25">
      <c r="A135" s="513"/>
      <c r="B135" s="504" t="s">
        <v>303</v>
      </c>
      <c r="C135" s="505"/>
      <c r="D135" s="213"/>
      <c r="E135" s="250"/>
    </row>
    <row r="136" spans="1:5" ht="33" customHeight="1" x14ac:dyDescent="0.25">
      <c r="A136" s="513"/>
      <c r="B136" s="504" t="s">
        <v>304</v>
      </c>
      <c r="C136" s="505"/>
      <c r="D136" s="213"/>
      <c r="E136" s="250"/>
    </row>
    <row r="137" spans="1:5" ht="33" customHeight="1" x14ac:dyDescent="0.25">
      <c r="A137" s="513"/>
      <c r="B137" s="504" t="s">
        <v>305</v>
      </c>
      <c r="C137" s="505"/>
      <c r="D137" s="213"/>
      <c r="E137" s="250"/>
    </row>
    <row r="138" spans="1:5" ht="33" customHeight="1" x14ac:dyDescent="0.25">
      <c r="A138" s="513"/>
      <c r="B138" s="504" t="s">
        <v>306</v>
      </c>
      <c r="C138" s="505"/>
      <c r="D138" s="213"/>
      <c r="E138" s="250"/>
    </row>
    <row r="139" spans="1:5" ht="33" customHeight="1" x14ac:dyDescent="0.25">
      <c r="A139" s="513"/>
      <c r="B139" s="504" t="s">
        <v>307</v>
      </c>
      <c r="C139" s="505"/>
      <c r="D139" s="213"/>
      <c r="E139" s="250"/>
    </row>
    <row r="140" spans="1:5" ht="33" customHeight="1" x14ac:dyDescent="0.25">
      <c r="A140" s="513"/>
      <c r="B140" s="504" t="s">
        <v>308</v>
      </c>
      <c r="C140" s="505"/>
      <c r="D140" s="213"/>
      <c r="E140" s="250"/>
    </row>
    <row r="141" spans="1:5" ht="33" customHeight="1" x14ac:dyDescent="0.25">
      <c r="A141" s="513"/>
      <c r="B141" s="504" t="s">
        <v>309</v>
      </c>
      <c r="C141" s="505"/>
      <c r="D141" s="213"/>
      <c r="E141" s="250"/>
    </row>
    <row r="142" spans="1:5" ht="33" customHeight="1" x14ac:dyDescent="0.25">
      <c r="A142" s="513"/>
      <c r="B142" s="504" t="s">
        <v>310</v>
      </c>
      <c r="C142" s="505"/>
      <c r="D142" s="213"/>
      <c r="E142" s="250"/>
    </row>
    <row r="143" spans="1:5" ht="33" customHeight="1" x14ac:dyDescent="0.25">
      <c r="A143" s="513"/>
      <c r="B143" s="504" t="s">
        <v>311</v>
      </c>
      <c r="C143" s="505"/>
      <c r="D143" s="213"/>
      <c r="E143" s="250"/>
    </row>
    <row r="144" spans="1:5" ht="33" customHeight="1" x14ac:dyDescent="0.25">
      <c r="A144" s="513"/>
      <c r="B144" s="504" t="s">
        <v>312</v>
      </c>
      <c r="C144" s="505"/>
      <c r="D144" s="213"/>
      <c r="E144" s="250"/>
    </row>
    <row r="145" spans="1:5" ht="33" customHeight="1" x14ac:dyDescent="0.25">
      <c r="A145" s="513"/>
      <c r="B145" s="504" t="s">
        <v>313</v>
      </c>
      <c r="C145" s="505"/>
      <c r="D145" s="213"/>
      <c r="E145" s="250"/>
    </row>
    <row r="146" spans="1:5" ht="33" customHeight="1" x14ac:dyDescent="0.25">
      <c r="A146" s="513"/>
      <c r="B146" s="504" t="s">
        <v>314</v>
      </c>
      <c r="C146" s="505"/>
      <c r="D146" s="213"/>
      <c r="E146" s="250"/>
    </row>
    <row r="147" spans="1:5" ht="33" customHeight="1" x14ac:dyDescent="0.25">
      <c r="A147" s="513"/>
      <c r="B147" s="504" t="s">
        <v>315</v>
      </c>
      <c r="C147" s="505"/>
      <c r="D147" s="213"/>
      <c r="E147" s="250"/>
    </row>
    <row r="148" spans="1:5" ht="33" customHeight="1" x14ac:dyDescent="0.25">
      <c r="A148" s="513"/>
      <c r="B148" s="504" t="s">
        <v>316</v>
      </c>
      <c r="C148" s="504"/>
      <c r="D148" s="213"/>
      <c r="E148" s="250"/>
    </row>
    <row r="149" spans="1:5" ht="33" customHeight="1" x14ac:dyDescent="0.25">
      <c r="A149" s="513"/>
      <c r="B149" s="504" t="s">
        <v>317</v>
      </c>
      <c r="C149" s="505"/>
      <c r="D149" s="213"/>
      <c r="E149" s="250"/>
    </row>
    <row r="150" spans="1:5" ht="33" customHeight="1" x14ac:dyDescent="0.25">
      <c r="A150" s="513"/>
      <c r="B150" s="515" t="s">
        <v>350</v>
      </c>
      <c r="C150" s="515"/>
      <c r="D150" s="515"/>
      <c r="E150" s="516"/>
    </row>
    <row r="151" spans="1:5" ht="33" customHeight="1" x14ac:dyDescent="0.25">
      <c r="A151" s="513"/>
      <c r="B151" s="504" t="s">
        <v>339</v>
      </c>
      <c r="C151" s="504"/>
      <c r="D151" s="213"/>
      <c r="E151" s="250"/>
    </row>
    <row r="152" spans="1:5" ht="33" customHeight="1" x14ac:dyDescent="0.25">
      <c r="A152" s="513"/>
      <c r="B152" s="504" t="s">
        <v>336</v>
      </c>
      <c r="C152" s="504"/>
      <c r="D152" s="213"/>
      <c r="E152" s="250"/>
    </row>
    <row r="153" spans="1:5" ht="33" customHeight="1" x14ac:dyDescent="0.25">
      <c r="A153" s="513"/>
      <c r="B153" s="504" t="s">
        <v>337</v>
      </c>
      <c r="C153" s="504"/>
      <c r="D153" s="213"/>
      <c r="E153" s="250"/>
    </row>
    <row r="154" spans="1:5" ht="33" customHeight="1" x14ac:dyDescent="0.25">
      <c r="A154" s="513"/>
      <c r="B154" s="504" t="s">
        <v>338</v>
      </c>
      <c r="C154" s="504"/>
      <c r="D154" s="213"/>
      <c r="E154" s="250"/>
    </row>
    <row r="155" spans="1:5" ht="33" customHeight="1" x14ac:dyDescent="0.25">
      <c r="A155" s="513"/>
      <c r="B155" s="504" t="s">
        <v>340</v>
      </c>
      <c r="C155" s="504"/>
      <c r="D155" s="213"/>
      <c r="E155" s="250"/>
    </row>
    <row r="156" spans="1:5" ht="33" customHeight="1" x14ac:dyDescent="0.25">
      <c r="A156" s="513"/>
      <c r="B156" s="504" t="s">
        <v>341</v>
      </c>
      <c r="C156" s="504"/>
      <c r="D156" s="213"/>
      <c r="E156" s="250"/>
    </row>
    <row r="157" spans="1:5" ht="33" customHeight="1" x14ac:dyDescent="0.25">
      <c r="A157" s="513"/>
      <c r="B157" s="504" t="s">
        <v>342</v>
      </c>
      <c r="C157" s="504"/>
      <c r="D157" s="213"/>
      <c r="E157" s="250"/>
    </row>
    <row r="158" spans="1:5" ht="33" customHeight="1" x14ac:dyDescent="0.25">
      <c r="A158" s="513"/>
      <c r="B158" s="504" t="s">
        <v>343</v>
      </c>
      <c r="C158" s="504"/>
      <c r="D158" s="213"/>
      <c r="E158" s="250"/>
    </row>
    <row r="159" spans="1:5" ht="33" customHeight="1" x14ac:dyDescent="0.25">
      <c r="A159" s="513"/>
      <c r="B159" s="504" t="s">
        <v>344</v>
      </c>
      <c r="C159" s="504"/>
      <c r="D159" s="213"/>
      <c r="E159" s="250"/>
    </row>
    <row r="160" spans="1:5" ht="33" customHeight="1" x14ac:dyDescent="0.25">
      <c r="A160" s="513"/>
      <c r="B160" s="504" t="s">
        <v>345</v>
      </c>
      <c r="C160" s="504"/>
      <c r="D160" s="213"/>
      <c r="E160" s="250"/>
    </row>
    <row r="161" spans="1:5" ht="33" customHeight="1" x14ac:dyDescent="0.25">
      <c r="A161" s="513"/>
      <c r="B161" s="504" t="s">
        <v>346</v>
      </c>
      <c r="C161" s="504"/>
      <c r="D161" s="213"/>
      <c r="E161" s="250"/>
    </row>
    <row r="162" spans="1:5" ht="33" customHeight="1" x14ac:dyDescent="0.25">
      <c r="A162" s="513"/>
      <c r="B162" s="504" t="s">
        <v>347</v>
      </c>
      <c r="C162" s="504"/>
      <c r="D162" s="213"/>
      <c r="E162" s="250"/>
    </row>
    <row r="163" spans="1:5" ht="33" customHeight="1" x14ac:dyDescent="0.25">
      <c r="A163" s="513"/>
      <c r="B163" s="504" t="s">
        <v>348</v>
      </c>
      <c r="C163" s="504"/>
      <c r="D163" s="213"/>
      <c r="E163" s="250"/>
    </row>
    <row r="164" spans="1:5" ht="33" customHeight="1" thickBot="1" x14ac:dyDescent="0.3">
      <c r="A164" s="514"/>
      <c r="B164" s="506" t="s">
        <v>349</v>
      </c>
      <c r="C164" s="506"/>
      <c r="D164" s="216"/>
      <c r="E164" s="251"/>
    </row>
    <row r="166" spans="1:5" ht="15.75" thickBot="1" x14ac:dyDescent="0.3"/>
    <row r="167" spans="1:5" ht="30" customHeight="1" x14ac:dyDescent="0.25">
      <c r="A167" s="507" t="s">
        <v>352</v>
      </c>
      <c r="B167" s="509" t="s">
        <v>351</v>
      </c>
      <c r="C167" s="509"/>
      <c r="D167" s="511" t="s">
        <v>353</v>
      </c>
      <c r="E167" s="512"/>
    </row>
    <row r="168" spans="1:5" x14ac:dyDescent="0.25">
      <c r="A168" s="508"/>
      <c r="B168" s="510"/>
      <c r="C168" s="510"/>
      <c r="D168" s="101" t="s">
        <v>80</v>
      </c>
      <c r="E168" s="249" t="s">
        <v>81</v>
      </c>
    </row>
    <row r="169" spans="1:5" ht="33" customHeight="1" x14ac:dyDescent="0.25">
      <c r="A169" s="513"/>
      <c r="B169" s="504" t="s">
        <v>298</v>
      </c>
      <c r="C169" s="505"/>
      <c r="D169" s="213"/>
      <c r="E169" s="250"/>
    </row>
    <row r="170" spans="1:5" ht="33" customHeight="1" x14ac:dyDescent="0.25">
      <c r="A170" s="513"/>
      <c r="B170" s="504" t="s">
        <v>302</v>
      </c>
      <c r="C170" s="505"/>
      <c r="D170" s="213"/>
      <c r="E170" s="250"/>
    </row>
    <row r="171" spans="1:5" ht="33" customHeight="1" x14ac:dyDescent="0.25">
      <c r="A171" s="513"/>
      <c r="B171" s="504" t="s">
        <v>299</v>
      </c>
      <c r="C171" s="505"/>
      <c r="D171" s="213"/>
      <c r="E171" s="250"/>
    </row>
    <row r="172" spans="1:5" ht="33" customHeight="1" x14ac:dyDescent="0.25">
      <c r="A172" s="513"/>
      <c r="B172" s="504" t="s">
        <v>300</v>
      </c>
      <c r="C172" s="505"/>
      <c r="D172" s="213"/>
      <c r="E172" s="250"/>
    </row>
    <row r="173" spans="1:5" ht="33" customHeight="1" x14ac:dyDescent="0.25">
      <c r="A173" s="513"/>
      <c r="B173" s="504" t="s">
        <v>301</v>
      </c>
      <c r="C173" s="505"/>
      <c r="D173" s="213"/>
      <c r="E173" s="250"/>
    </row>
    <row r="174" spans="1:5" ht="33" customHeight="1" x14ac:dyDescent="0.25">
      <c r="A174" s="513"/>
      <c r="B174" s="504" t="s">
        <v>303</v>
      </c>
      <c r="C174" s="505"/>
      <c r="D174" s="213"/>
      <c r="E174" s="250"/>
    </row>
    <row r="175" spans="1:5" ht="33" customHeight="1" x14ac:dyDescent="0.25">
      <c r="A175" s="513"/>
      <c r="B175" s="504" t="s">
        <v>304</v>
      </c>
      <c r="C175" s="505"/>
      <c r="D175" s="213"/>
      <c r="E175" s="250"/>
    </row>
    <row r="176" spans="1:5" ht="33" customHeight="1" x14ac:dyDescent="0.25">
      <c r="A176" s="513"/>
      <c r="B176" s="504" t="s">
        <v>305</v>
      </c>
      <c r="C176" s="505"/>
      <c r="D176" s="213"/>
      <c r="E176" s="250"/>
    </row>
    <row r="177" spans="1:5" ht="33" customHeight="1" x14ac:dyDescent="0.25">
      <c r="A177" s="513"/>
      <c r="B177" s="504" t="s">
        <v>306</v>
      </c>
      <c r="C177" s="505"/>
      <c r="D177" s="213"/>
      <c r="E177" s="250"/>
    </row>
    <row r="178" spans="1:5" ht="33" customHeight="1" x14ac:dyDescent="0.25">
      <c r="A178" s="513"/>
      <c r="B178" s="504" t="s">
        <v>307</v>
      </c>
      <c r="C178" s="505"/>
      <c r="D178" s="213"/>
      <c r="E178" s="250"/>
    </row>
    <row r="179" spans="1:5" ht="33" customHeight="1" x14ac:dyDescent="0.25">
      <c r="A179" s="513"/>
      <c r="B179" s="504" t="s">
        <v>308</v>
      </c>
      <c r="C179" s="505"/>
      <c r="D179" s="213"/>
      <c r="E179" s="250"/>
    </row>
    <row r="180" spans="1:5" ht="33" customHeight="1" x14ac:dyDescent="0.25">
      <c r="A180" s="513"/>
      <c r="B180" s="504" t="s">
        <v>309</v>
      </c>
      <c r="C180" s="505"/>
      <c r="D180" s="213"/>
      <c r="E180" s="250"/>
    </row>
    <row r="181" spans="1:5" ht="33" customHeight="1" x14ac:dyDescent="0.25">
      <c r="A181" s="513"/>
      <c r="B181" s="504" t="s">
        <v>310</v>
      </c>
      <c r="C181" s="505"/>
      <c r="D181" s="213"/>
      <c r="E181" s="250"/>
    </row>
    <row r="182" spans="1:5" ht="33" customHeight="1" x14ac:dyDescent="0.25">
      <c r="A182" s="513"/>
      <c r="B182" s="504" t="s">
        <v>311</v>
      </c>
      <c r="C182" s="505"/>
      <c r="D182" s="213"/>
      <c r="E182" s="250"/>
    </row>
    <row r="183" spans="1:5" ht="33" customHeight="1" x14ac:dyDescent="0.25">
      <c r="A183" s="513"/>
      <c r="B183" s="504" t="s">
        <v>312</v>
      </c>
      <c r="C183" s="505"/>
      <c r="D183" s="213"/>
      <c r="E183" s="250"/>
    </row>
    <row r="184" spans="1:5" ht="33" customHeight="1" x14ac:dyDescent="0.25">
      <c r="A184" s="513"/>
      <c r="B184" s="504" t="s">
        <v>313</v>
      </c>
      <c r="C184" s="505"/>
      <c r="D184" s="213"/>
      <c r="E184" s="250"/>
    </row>
    <row r="185" spans="1:5" ht="33" customHeight="1" x14ac:dyDescent="0.25">
      <c r="A185" s="513"/>
      <c r="B185" s="504" t="s">
        <v>314</v>
      </c>
      <c r="C185" s="505"/>
      <c r="D185" s="213"/>
      <c r="E185" s="250"/>
    </row>
    <row r="186" spans="1:5" ht="33" customHeight="1" x14ac:dyDescent="0.25">
      <c r="A186" s="513"/>
      <c r="B186" s="504" t="s">
        <v>315</v>
      </c>
      <c r="C186" s="505"/>
      <c r="D186" s="213"/>
      <c r="E186" s="250"/>
    </row>
    <row r="187" spans="1:5" ht="33" customHeight="1" x14ac:dyDescent="0.25">
      <c r="A187" s="513"/>
      <c r="B187" s="504" t="s">
        <v>316</v>
      </c>
      <c r="C187" s="504"/>
      <c r="D187" s="213"/>
      <c r="E187" s="250"/>
    </row>
    <row r="188" spans="1:5" ht="33" customHeight="1" x14ac:dyDescent="0.25">
      <c r="A188" s="513"/>
      <c r="B188" s="504" t="s">
        <v>317</v>
      </c>
      <c r="C188" s="505"/>
      <c r="D188" s="213"/>
      <c r="E188" s="250"/>
    </row>
    <row r="189" spans="1:5" ht="33" customHeight="1" x14ac:dyDescent="0.25">
      <c r="A189" s="513"/>
      <c r="B189" s="515" t="s">
        <v>350</v>
      </c>
      <c r="C189" s="515"/>
      <c r="D189" s="515"/>
      <c r="E189" s="516"/>
    </row>
    <row r="190" spans="1:5" ht="33" customHeight="1" x14ac:dyDescent="0.25">
      <c r="A190" s="513"/>
      <c r="B190" s="504" t="s">
        <v>339</v>
      </c>
      <c r="C190" s="504"/>
      <c r="D190" s="213"/>
      <c r="E190" s="250"/>
    </row>
    <row r="191" spans="1:5" ht="33" customHeight="1" x14ac:dyDescent="0.25">
      <c r="A191" s="513"/>
      <c r="B191" s="504" t="s">
        <v>336</v>
      </c>
      <c r="C191" s="504"/>
      <c r="D191" s="213"/>
      <c r="E191" s="250"/>
    </row>
    <row r="192" spans="1:5" ht="33" customHeight="1" x14ac:dyDescent="0.25">
      <c r="A192" s="513"/>
      <c r="B192" s="504" t="s">
        <v>337</v>
      </c>
      <c r="C192" s="504"/>
      <c r="D192" s="213"/>
      <c r="E192" s="250"/>
    </row>
    <row r="193" spans="1:5" ht="33" customHeight="1" x14ac:dyDescent="0.25">
      <c r="A193" s="513"/>
      <c r="B193" s="504" t="s">
        <v>338</v>
      </c>
      <c r="C193" s="504"/>
      <c r="D193" s="213"/>
      <c r="E193" s="250"/>
    </row>
    <row r="194" spans="1:5" ht="33" customHeight="1" x14ac:dyDescent="0.25">
      <c r="A194" s="513"/>
      <c r="B194" s="504" t="s">
        <v>340</v>
      </c>
      <c r="C194" s="504"/>
      <c r="D194" s="213"/>
      <c r="E194" s="250"/>
    </row>
    <row r="195" spans="1:5" ht="33" customHeight="1" x14ac:dyDescent="0.25">
      <c r="A195" s="513"/>
      <c r="B195" s="504" t="s">
        <v>341</v>
      </c>
      <c r="C195" s="504"/>
      <c r="D195" s="213"/>
      <c r="E195" s="250"/>
    </row>
    <row r="196" spans="1:5" ht="33" customHeight="1" x14ac:dyDescent="0.25">
      <c r="A196" s="513"/>
      <c r="B196" s="504" t="s">
        <v>342</v>
      </c>
      <c r="C196" s="504"/>
      <c r="D196" s="213"/>
      <c r="E196" s="250"/>
    </row>
    <row r="197" spans="1:5" ht="33" customHeight="1" x14ac:dyDescent="0.25">
      <c r="A197" s="513"/>
      <c r="B197" s="504" t="s">
        <v>343</v>
      </c>
      <c r="C197" s="504"/>
      <c r="D197" s="213"/>
      <c r="E197" s="250"/>
    </row>
    <row r="198" spans="1:5" ht="33" customHeight="1" x14ac:dyDescent="0.25">
      <c r="A198" s="513"/>
      <c r="B198" s="504" t="s">
        <v>344</v>
      </c>
      <c r="C198" s="504"/>
      <c r="D198" s="213"/>
      <c r="E198" s="250"/>
    </row>
    <row r="199" spans="1:5" ht="33" customHeight="1" x14ac:dyDescent="0.25">
      <c r="A199" s="513"/>
      <c r="B199" s="504" t="s">
        <v>345</v>
      </c>
      <c r="C199" s="504"/>
      <c r="D199" s="213"/>
      <c r="E199" s="250"/>
    </row>
    <row r="200" spans="1:5" ht="33" customHeight="1" x14ac:dyDescent="0.25">
      <c r="A200" s="513"/>
      <c r="B200" s="504" t="s">
        <v>346</v>
      </c>
      <c r="C200" s="504"/>
      <c r="D200" s="213"/>
      <c r="E200" s="250"/>
    </row>
    <row r="201" spans="1:5" ht="33" customHeight="1" x14ac:dyDescent="0.25">
      <c r="A201" s="513"/>
      <c r="B201" s="504" t="s">
        <v>347</v>
      </c>
      <c r="C201" s="504"/>
      <c r="D201" s="213"/>
      <c r="E201" s="250"/>
    </row>
    <row r="202" spans="1:5" ht="33" customHeight="1" x14ac:dyDescent="0.25">
      <c r="A202" s="513"/>
      <c r="B202" s="504" t="s">
        <v>348</v>
      </c>
      <c r="C202" s="504"/>
      <c r="D202" s="213"/>
      <c r="E202" s="250"/>
    </row>
    <row r="203" spans="1:5" ht="33" customHeight="1" thickBot="1" x14ac:dyDescent="0.3">
      <c r="A203" s="514"/>
      <c r="B203" s="506" t="s">
        <v>349</v>
      </c>
      <c r="C203" s="506"/>
      <c r="D203" s="216"/>
      <c r="E203" s="251"/>
    </row>
    <row r="205" spans="1:5" ht="15.75" thickBot="1" x14ac:dyDescent="0.3"/>
    <row r="206" spans="1:5" ht="29.25" customHeight="1" x14ac:dyDescent="0.25">
      <c r="A206" s="507" t="s">
        <v>352</v>
      </c>
      <c r="B206" s="509" t="s">
        <v>351</v>
      </c>
      <c r="C206" s="509"/>
      <c r="D206" s="511" t="s">
        <v>353</v>
      </c>
      <c r="E206" s="512"/>
    </row>
    <row r="207" spans="1:5" x14ac:dyDescent="0.25">
      <c r="A207" s="508"/>
      <c r="B207" s="510"/>
      <c r="C207" s="510"/>
      <c r="D207" s="101" t="s">
        <v>80</v>
      </c>
      <c r="E207" s="249" t="s">
        <v>81</v>
      </c>
    </row>
    <row r="208" spans="1:5" ht="33" customHeight="1" x14ac:dyDescent="0.25">
      <c r="A208" s="513"/>
      <c r="B208" s="504" t="s">
        <v>298</v>
      </c>
      <c r="C208" s="505"/>
      <c r="D208" s="213"/>
      <c r="E208" s="250"/>
    </row>
    <row r="209" spans="1:5" ht="33" customHeight="1" x14ac:dyDescent="0.25">
      <c r="A209" s="513"/>
      <c r="B209" s="504" t="s">
        <v>302</v>
      </c>
      <c r="C209" s="505"/>
      <c r="D209" s="213"/>
      <c r="E209" s="250"/>
    </row>
    <row r="210" spans="1:5" ht="33" customHeight="1" x14ac:dyDescent="0.25">
      <c r="A210" s="513"/>
      <c r="B210" s="504" t="s">
        <v>299</v>
      </c>
      <c r="C210" s="505"/>
      <c r="D210" s="213"/>
      <c r="E210" s="250"/>
    </row>
    <row r="211" spans="1:5" ht="33" customHeight="1" x14ac:dyDescent="0.25">
      <c r="A211" s="513"/>
      <c r="B211" s="504" t="s">
        <v>300</v>
      </c>
      <c r="C211" s="505"/>
      <c r="D211" s="213"/>
      <c r="E211" s="250"/>
    </row>
    <row r="212" spans="1:5" ht="33" customHeight="1" x14ac:dyDescent="0.25">
      <c r="A212" s="513"/>
      <c r="B212" s="504" t="s">
        <v>301</v>
      </c>
      <c r="C212" s="505"/>
      <c r="D212" s="213"/>
      <c r="E212" s="250"/>
    </row>
    <row r="213" spans="1:5" ht="33" customHeight="1" x14ac:dyDescent="0.25">
      <c r="A213" s="513"/>
      <c r="B213" s="504" t="s">
        <v>303</v>
      </c>
      <c r="C213" s="505"/>
      <c r="D213" s="213"/>
      <c r="E213" s="250"/>
    </row>
    <row r="214" spans="1:5" ht="33" customHeight="1" x14ac:dyDescent="0.25">
      <c r="A214" s="513"/>
      <c r="B214" s="504" t="s">
        <v>304</v>
      </c>
      <c r="C214" s="505"/>
      <c r="D214" s="213"/>
      <c r="E214" s="250"/>
    </row>
    <row r="215" spans="1:5" ht="33" customHeight="1" x14ac:dyDescent="0.25">
      <c r="A215" s="513"/>
      <c r="B215" s="504" t="s">
        <v>305</v>
      </c>
      <c r="C215" s="505"/>
      <c r="D215" s="213"/>
      <c r="E215" s="250"/>
    </row>
    <row r="216" spans="1:5" ht="33" customHeight="1" x14ac:dyDescent="0.25">
      <c r="A216" s="513"/>
      <c r="B216" s="504" t="s">
        <v>306</v>
      </c>
      <c r="C216" s="505"/>
      <c r="D216" s="213"/>
      <c r="E216" s="250"/>
    </row>
    <row r="217" spans="1:5" ht="33" customHeight="1" x14ac:dyDescent="0.25">
      <c r="A217" s="513"/>
      <c r="B217" s="504" t="s">
        <v>307</v>
      </c>
      <c r="C217" s="505"/>
      <c r="D217" s="213"/>
      <c r="E217" s="250"/>
    </row>
    <row r="218" spans="1:5" ht="33" customHeight="1" x14ac:dyDescent="0.25">
      <c r="A218" s="513"/>
      <c r="B218" s="504" t="s">
        <v>308</v>
      </c>
      <c r="C218" s="505"/>
      <c r="D218" s="213"/>
      <c r="E218" s="250"/>
    </row>
    <row r="219" spans="1:5" ht="33" customHeight="1" x14ac:dyDescent="0.25">
      <c r="A219" s="513"/>
      <c r="B219" s="504" t="s">
        <v>309</v>
      </c>
      <c r="C219" s="505"/>
      <c r="D219" s="213"/>
      <c r="E219" s="250"/>
    </row>
    <row r="220" spans="1:5" ht="33" customHeight="1" x14ac:dyDescent="0.25">
      <c r="A220" s="513"/>
      <c r="B220" s="504" t="s">
        <v>310</v>
      </c>
      <c r="C220" s="505"/>
      <c r="D220" s="213"/>
      <c r="E220" s="250"/>
    </row>
    <row r="221" spans="1:5" ht="33" customHeight="1" x14ac:dyDescent="0.25">
      <c r="A221" s="513"/>
      <c r="B221" s="504" t="s">
        <v>311</v>
      </c>
      <c r="C221" s="505"/>
      <c r="D221" s="213"/>
      <c r="E221" s="250"/>
    </row>
    <row r="222" spans="1:5" ht="33" customHeight="1" x14ac:dyDescent="0.25">
      <c r="A222" s="513"/>
      <c r="B222" s="504" t="s">
        <v>312</v>
      </c>
      <c r="C222" s="505"/>
      <c r="D222" s="213"/>
      <c r="E222" s="250"/>
    </row>
    <row r="223" spans="1:5" ht="33" customHeight="1" x14ac:dyDescent="0.25">
      <c r="A223" s="513"/>
      <c r="B223" s="504" t="s">
        <v>313</v>
      </c>
      <c r="C223" s="505"/>
      <c r="D223" s="213"/>
      <c r="E223" s="250"/>
    </row>
    <row r="224" spans="1:5" ht="33" customHeight="1" x14ac:dyDescent="0.25">
      <c r="A224" s="513"/>
      <c r="B224" s="504" t="s">
        <v>314</v>
      </c>
      <c r="C224" s="505"/>
      <c r="D224" s="213"/>
      <c r="E224" s="250"/>
    </row>
    <row r="225" spans="1:5" ht="33" customHeight="1" x14ac:dyDescent="0.25">
      <c r="A225" s="513"/>
      <c r="B225" s="504" t="s">
        <v>315</v>
      </c>
      <c r="C225" s="505"/>
      <c r="D225" s="213"/>
      <c r="E225" s="250"/>
    </row>
    <row r="226" spans="1:5" ht="33" customHeight="1" x14ac:dyDescent="0.25">
      <c r="A226" s="513"/>
      <c r="B226" s="504" t="s">
        <v>316</v>
      </c>
      <c r="C226" s="504"/>
      <c r="D226" s="213"/>
      <c r="E226" s="250"/>
    </row>
    <row r="227" spans="1:5" ht="33" customHeight="1" x14ac:dyDescent="0.25">
      <c r="A227" s="513"/>
      <c r="B227" s="504" t="s">
        <v>317</v>
      </c>
      <c r="C227" s="505"/>
      <c r="D227" s="213"/>
      <c r="E227" s="250"/>
    </row>
    <row r="228" spans="1:5" ht="33" customHeight="1" x14ac:dyDescent="0.25">
      <c r="A228" s="513"/>
      <c r="B228" s="515" t="s">
        <v>350</v>
      </c>
      <c r="C228" s="515"/>
      <c r="D228" s="515"/>
      <c r="E228" s="516"/>
    </row>
    <row r="229" spans="1:5" ht="33" customHeight="1" x14ac:dyDescent="0.25">
      <c r="A229" s="513"/>
      <c r="B229" s="504" t="s">
        <v>339</v>
      </c>
      <c r="C229" s="504"/>
      <c r="D229" s="213"/>
      <c r="E229" s="250"/>
    </row>
    <row r="230" spans="1:5" ht="33" customHeight="1" x14ac:dyDescent="0.25">
      <c r="A230" s="513"/>
      <c r="B230" s="504" t="s">
        <v>336</v>
      </c>
      <c r="C230" s="504"/>
      <c r="D230" s="213"/>
      <c r="E230" s="250"/>
    </row>
    <row r="231" spans="1:5" ht="33" customHeight="1" x14ac:dyDescent="0.25">
      <c r="A231" s="513"/>
      <c r="B231" s="504" t="s">
        <v>337</v>
      </c>
      <c r="C231" s="504"/>
      <c r="D231" s="213"/>
      <c r="E231" s="250"/>
    </row>
    <row r="232" spans="1:5" ht="33" customHeight="1" x14ac:dyDescent="0.25">
      <c r="A232" s="513"/>
      <c r="B232" s="504" t="s">
        <v>338</v>
      </c>
      <c r="C232" s="504"/>
      <c r="D232" s="213"/>
      <c r="E232" s="250"/>
    </row>
    <row r="233" spans="1:5" ht="33" customHeight="1" x14ac:dyDescent="0.25">
      <c r="A233" s="513"/>
      <c r="B233" s="504" t="s">
        <v>340</v>
      </c>
      <c r="C233" s="504"/>
      <c r="D233" s="213"/>
      <c r="E233" s="250"/>
    </row>
    <row r="234" spans="1:5" ht="33" customHeight="1" x14ac:dyDescent="0.25">
      <c r="A234" s="513"/>
      <c r="B234" s="504" t="s">
        <v>341</v>
      </c>
      <c r="C234" s="504"/>
      <c r="D234" s="213"/>
      <c r="E234" s="250"/>
    </row>
    <row r="235" spans="1:5" ht="33" customHeight="1" x14ac:dyDescent="0.25">
      <c r="A235" s="513"/>
      <c r="B235" s="504" t="s">
        <v>342</v>
      </c>
      <c r="C235" s="504"/>
      <c r="D235" s="213"/>
      <c r="E235" s="250"/>
    </row>
    <row r="236" spans="1:5" ht="33" customHeight="1" x14ac:dyDescent="0.25">
      <c r="A236" s="513"/>
      <c r="B236" s="504" t="s">
        <v>343</v>
      </c>
      <c r="C236" s="504"/>
      <c r="D236" s="213"/>
      <c r="E236" s="250"/>
    </row>
    <row r="237" spans="1:5" ht="33" customHeight="1" x14ac:dyDescent="0.25">
      <c r="A237" s="513"/>
      <c r="B237" s="504" t="s">
        <v>344</v>
      </c>
      <c r="C237" s="504"/>
      <c r="D237" s="213"/>
      <c r="E237" s="250"/>
    </row>
    <row r="238" spans="1:5" ht="33" customHeight="1" x14ac:dyDescent="0.25">
      <c r="A238" s="513"/>
      <c r="B238" s="504" t="s">
        <v>345</v>
      </c>
      <c r="C238" s="504"/>
      <c r="D238" s="213"/>
      <c r="E238" s="250"/>
    </row>
    <row r="239" spans="1:5" ht="33" customHeight="1" x14ac:dyDescent="0.25">
      <c r="A239" s="513"/>
      <c r="B239" s="504" t="s">
        <v>346</v>
      </c>
      <c r="C239" s="504"/>
      <c r="D239" s="213"/>
      <c r="E239" s="250"/>
    </row>
    <row r="240" spans="1:5" ht="33" customHeight="1" x14ac:dyDescent="0.25">
      <c r="A240" s="513"/>
      <c r="B240" s="504" t="s">
        <v>347</v>
      </c>
      <c r="C240" s="504"/>
      <c r="D240" s="213"/>
      <c r="E240" s="250"/>
    </row>
    <row r="241" spans="1:5" ht="33" customHeight="1" x14ac:dyDescent="0.25">
      <c r="A241" s="513"/>
      <c r="B241" s="504" t="s">
        <v>348</v>
      </c>
      <c r="C241" s="504"/>
      <c r="D241" s="213"/>
      <c r="E241" s="250"/>
    </row>
    <row r="242" spans="1:5" ht="33" customHeight="1" thickBot="1" x14ac:dyDescent="0.3">
      <c r="A242" s="514"/>
      <c r="B242" s="506" t="s">
        <v>349</v>
      </c>
      <c r="C242" s="506"/>
      <c r="D242" s="216"/>
      <c r="E242" s="251"/>
    </row>
  </sheetData>
  <mergeCells count="246">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C1:D1"/>
    <mergeCell ref="C2:D2"/>
    <mergeCell ref="C3:D3"/>
    <mergeCell ref="C4:D4"/>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zoomScale="75" zoomScaleNormal="75" workbookViewId="0">
      <selection activeCell="L11" sqref="L11"/>
    </sheetView>
  </sheetViews>
  <sheetFormatPr baseColWidth="10" defaultColWidth="11.42578125" defaultRowHeight="14.25" x14ac:dyDescent="0.2"/>
  <cols>
    <col min="1" max="1" width="14.7109375" style="1" customWidth="1"/>
    <col min="2" max="2" width="19" style="1" customWidth="1"/>
    <col min="3" max="3" width="32.7109375" style="1" customWidth="1"/>
    <col min="4" max="4" width="27.5703125" style="1" customWidth="1"/>
    <col min="5" max="5" width="38" style="1" customWidth="1"/>
    <col min="6" max="6" width="45.57031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s="25" customFormat="1" ht="15" customHeight="1" x14ac:dyDescent="0.2">
      <c r="A1" s="439"/>
      <c r="B1" s="439"/>
      <c r="C1" s="439" t="s">
        <v>572</v>
      </c>
      <c r="D1" s="439"/>
      <c r="E1" s="439"/>
      <c r="F1" s="439"/>
      <c r="G1" s="439"/>
      <c r="H1" s="592" t="s">
        <v>393</v>
      </c>
      <c r="I1" s="592"/>
      <c r="J1" s="519"/>
      <c r="K1" s="266"/>
      <c r="N1" s="417"/>
    </row>
    <row r="2" spans="1:14" s="25" customFormat="1" ht="15" customHeight="1" x14ac:dyDescent="0.2">
      <c r="A2" s="439"/>
      <c r="B2" s="439"/>
      <c r="C2" s="439"/>
      <c r="D2" s="439"/>
      <c r="E2" s="439"/>
      <c r="F2" s="439"/>
      <c r="G2" s="439"/>
      <c r="H2" s="593" t="s">
        <v>372</v>
      </c>
      <c r="I2" s="593"/>
      <c r="J2" s="520"/>
      <c r="K2" s="266"/>
      <c r="N2" s="417"/>
    </row>
    <row r="3" spans="1:14" s="25" customFormat="1" ht="15" customHeight="1" x14ac:dyDescent="0.2">
      <c r="A3" s="439"/>
      <c r="B3" s="439"/>
      <c r="C3" s="439" t="s">
        <v>571</v>
      </c>
      <c r="D3" s="439"/>
      <c r="E3" s="439"/>
      <c r="F3" s="439"/>
      <c r="G3" s="439"/>
      <c r="H3" s="593" t="s">
        <v>392</v>
      </c>
      <c r="I3" s="593"/>
      <c r="J3" s="520"/>
      <c r="K3" s="266"/>
      <c r="N3" s="417"/>
    </row>
    <row r="4" spans="1:14" s="25" customFormat="1" ht="15.75" customHeight="1" x14ac:dyDescent="0.2">
      <c r="A4" s="439"/>
      <c r="B4" s="439"/>
      <c r="C4" s="439"/>
      <c r="D4" s="439"/>
      <c r="E4" s="439"/>
      <c r="F4" s="439"/>
      <c r="G4" s="439"/>
      <c r="H4" s="593" t="s">
        <v>391</v>
      </c>
      <c r="I4" s="593"/>
      <c r="J4" s="607"/>
      <c r="K4" s="266"/>
      <c r="N4" s="417"/>
    </row>
    <row r="5" spans="1:14" ht="15.75" customHeight="1" x14ac:dyDescent="0.2">
      <c r="A5" s="604"/>
      <c r="B5" s="605"/>
      <c r="C5" s="605"/>
      <c r="D5" s="605"/>
      <c r="E5" s="605"/>
      <c r="F5" s="605"/>
      <c r="G5" s="605"/>
      <c r="H5" s="605"/>
      <c r="I5" s="605"/>
      <c r="J5" s="606"/>
      <c r="K5" s="2"/>
      <c r="N5" s="64"/>
    </row>
    <row r="6" spans="1:14" ht="15" customHeight="1" x14ac:dyDescent="0.2">
      <c r="A6" s="598" t="str">
        <f>CONTEXTO!A8</f>
        <v xml:space="preserve">PROCESO: Gestión de Hacienda Pública </v>
      </c>
      <c r="B6" s="599"/>
      <c r="C6" s="599"/>
      <c r="D6" s="599"/>
      <c r="E6" s="599"/>
      <c r="F6" s="599"/>
      <c r="G6" s="599"/>
      <c r="H6" s="599"/>
      <c r="I6" s="599"/>
      <c r="J6" s="600"/>
    </row>
    <row r="7" spans="1:14" ht="32.25" customHeight="1" thickBot="1" x14ac:dyDescent="0.25">
      <c r="A7" s="601"/>
      <c r="B7" s="602"/>
      <c r="C7" s="602"/>
      <c r="D7" s="602"/>
      <c r="E7" s="602"/>
      <c r="F7" s="602"/>
      <c r="G7" s="602"/>
      <c r="H7" s="602"/>
      <c r="I7" s="602"/>
      <c r="J7" s="603"/>
    </row>
    <row r="8" spans="1:14" ht="23.25" customHeight="1" x14ac:dyDescent="0.2">
      <c r="A8" s="610" t="s">
        <v>58</v>
      </c>
      <c r="B8" s="610"/>
      <c r="C8" s="610"/>
      <c r="D8" s="610"/>
      <c r="E8" s="582" t="s">
        <v>8</v>
      </c>
      <c r="F8" s="608"/>
      <c r="G8" s="608"/>
      <c r="H8" s="608"/>
      <c r="I8" s="608"/>
      <c r="J8" s="609"/>
    </row>
    <row r="9" spans="1:14" ht="23.25" customHeight="1" x14ac:dyDescent="0.2">
      <c r="A9" s="610"/>
      <c r="B9" s="610"/>
      <c r="C9" s="610"/>
      <c r="D9" s="610"/>
      <c r="E9" s="581" t="s">
        <v>59</v>
      </c>
      <c r="F9" s="581"/>
      <c r="G9" s="581" t="s">
        <v>60</v>
      </c>
      <c r="H9" s="581"/>
      <c r="I9" s="581"/>
      <c r="J9" s="581"/>
    </row>
    <row r="10" spans="1:14" ht="23.25" customHeight="1" x14ac:dyDescent="0.25">
      <c r="A10" s="610"/>
      <c r="B10" s="610"/>
      <c r="C10" s="610"/>
      <c r="D10" s="610"/>
      <c r="E10" s="555" t="s">
        <v>61</v>
      </c>
      <c r="F10" s="555"/>
      <c r="G10" s="595" t="s">
        <v>62</v>
      </c>
      <c r="H10" s="596"/>
      <c r="I10" s="596"/>
      <c r="J10" s="597"/>
    </row>
    <row r="11" spans="1:14" ht="43.5" customHeight="1" x14ac:dyDescent="0.2">
      <c r="A11" s="610"/>
      <c r="B11" s="610"/>
      <c r="C11" s="610"/>
      <c r="D11" s="610"/>
      <c r="E11" s="578" t="s">
        <v>446</v>
      </c>
      <c r="F11" s="579"/>
      <c r="G11" s="594" t="s">
        <v>447</v>
      </c>
      <c r="H11" s="594"/>
      <c r="I11" s="594"/>
      <c r="J11" s="594"/>
    </row>
    <row r="12" spans="1:14" ht="43.5" customHeight="1" x14ac:dyDescent="0.2">
      <c r="A12" s="610"/>
      <c r="B12" s="610"/>
      <c r="C12" s="610"/>
      <c r="D12" s="610"/>
      <c r="E12" s="578" t="s">
        <v>448</v>
      </c>
      <c r="F12" s="579"/>
      <c r="G12" s="594" t="s">
        <v>449</v>
      </c>
      <c r="H12" s="594"/>
      <c r="I12" s="594"/>
      <c r="J12" s="594"/>
    </row>
    <row r="13" spans="1:14" ht="43.5" customHeight="1" x14ac:dyDescent="0.2">
      <c r="A13" s="610"/>
      <c r="B13" s="610"/>
      <c r="C13" s="610"/>
      <c r="D13" s="610"/>
      <c r="E13" s="578" t="s">
        <v>450</v>
      </c>
      <c r="F13" s="579"/>
      <c r="G13" s="559" t="s">
        <v>451</v>
      </c>
      <c r="H13" s="559"/>
      <c r="I13" s="559"/>
      <c r="J13" s="559"/>
    </row>
    <row r="14" spans="1:14" ht="43.5" customHeight="1" x14ac:dyDescent="0.2">
      <c r="A14" s="610"/>
      <c r="B14" s="610"/>
      <c r="C14" s="610"/>
      <c r="D14" s="610"/>
      <c r="E14" s="557" t="s">
        <v>452</v>
      </c>
      <c r="F14" s="558"/>
      <c r="G14" s="594" t="s">
        <v>453</v>
      </c>
      <c r="H14" s="594"/>
      <c r="I14" s="594"/>
      <c r="J14" s="594"/>
    </row>
    <row r="15" spans="1:14" ht="49.5" customHeight="1" x14ac:dyDescent="0.2">
      <c r="A15" s="610"/>
      <c r="B15" s="610"/>
      <c r="C15" s="610"/>
      <c r="D15" s="610"/>
      <c r="E15" s="578" t="s">
        <v>454</v>
      </c>
      <c r="F15" s="579"/>
      <c r="G15" s="594" t="s">
        <v>455</v>
      </c>
      <c r="H15" s="594"/>
      <c r="I15" s="594"/>
      <c r="J15" s="594"/>
    </row>
    <row r="16" spans="1:14" ht="49.5" customHeight="1" x14ac:dyDescent="0.2">
      <c r="A16" s="610"/>
      <c r="B16" s="610"/>
      <c r="C16" s="610"/>
      <c r="D16" s="610"/>
      <c r="E16" s="578" t="s">
        <v>456</v>
      </c>
      <c r="F16" s="579"/>
      <c r="G16" s="594" t="s">
        <v>457</v>
      </c>
      <c r="H16" s="594"/>
      <c r="I16" s="594"/>
      <c r="J16" s="594"/>
    </row>
    <row r="17" spans="1:10" ht="54.75" customHeight="1" x14ac:dyDescent="0.2">
      <c r="A17" s="610"/>
      <c r="B17" s="610"/>
      <c r="C17" s="610"/>
      <c r="D17" s="610"/>
      <c r="E17" s="578" t="s">
        <v>458</v>
      </c>
      <c r="F17" s="579"/>
      <c r="G17" s="580" t="s">
        <v>459</v>
      </c>
      <c r="H17" s="580"/>
      <c r="I17" s="580"/>
      <c r="J17" s="580"/>
    </row>
    <row r="18" spans="1:10" ht="48.75" customHeight="1" x14ac:dyDescent="0.2">
      <c r="A18" s="610"/>
      <c r="B18" s="610"/>
      <c r="C18" s="610"/>
      <c r="D18" s="610"/>
      <c r="E18" s="578" t="s">
        <v>460</v>
      </c>
      <c r="F18" s="579"/>
      <c r="G18" s="580" t="s">
        <v>461</v>
      </c>
      <c r="H18" s="580"/>
      <c r="I18" s="580"/>
      <c r="J18" s="580"/>
    </row>
    <row r="19" spans="1:10" ht="54.75" customHeight="1" x14ac:dyDescent="0.2">
      <c r="A19" s="610"/>
      <c r="B19" s="610"/>
      <c r="C19" s="610"/>
      <c r="D19" s="610"/>
      <c r="E19" s="578" t="s">
        <v>462</v>
      </c>
      <c r="F19" s="579"/>
      <c r="G19" s="580" t="s">
        <v>463</v>
      </c>
      <c r="H19" s="580"/>
      <c r="I19" s="580"/>
      <c r="J19" s="580"/>
    </row>
    <row r="20" spans="1:10" ht="59.25" customHeight="1" x14ac:dyDescent="0.2">
      <c r="A20" s="610"/>
      <c r="B20" s="610"/>
      <c r="C20" s="610"/>
      <c r="D20" s="610"/>
      <c r="E20" s="578" t="s">
        <v>464</v>
      </c>
      <c r="F20" s="579"/>
      <c r="G20" s="580" t="s">
        <v>465</v>
      </c>
      <c r="H20" s="580"/>
      <c r="I20" s="580"/>
      <c r="J20" s="580"/>
    </row>
    <row r="21" spans="1:10" ht="49.5" customHeight="1" x14ac:dyDescent="0.2">
      <c r="A21" s="610"/>
      <c r="B21" s="610"/>
      <c r="C21" s="610"/>
      <c r="D21" s="610"/>
      <c r="E21" s="578" t="s">
        <v>466</v>
      </c>
      <c r="F21" s="579"/>
      <c r="G21" s="586"/>
      <c r="H21" s="587"/>
      <c r="I21" s="587"/>
      <c r="J21" s="588"/>
    </row>
    <row r="22" spans="1:10" ht="49.5" customHeight="1" x14ac:dyDescent="0.2">
      <c r="A22" s="610"/>
      <c r="B22" s="610"/>
      <c r="C22" s="610"/>
      <c r="D22" s="610"/>
      <c r="E22" s="578"/>
      <c r="F22" s="579"/>
      <c r="G22" s="589"/>
      <c r="H22" s="590"/>
      <c r="I22" s="590"/>
      <c r="J22" s="591"/>
    </row>
    <row r="23" spans="1:10" ht="49.5" customHeight="1" x14ac:dyDescent="0.2">
      <c r="A23" s="610"/>
      <c r="B23" s="610"/>
      <c r="C23" s="610"/>
      <c r="D23" s="610"/>
      <c r="E23" s="578"/>
      <c r="F23" s="579"/>
      <c r="G23" s="589"/>
      <c r="H23" s="590"/>
      <c r="I23" s="590"/>
      <c r="J23" s="591"/>
    </row>
    <row r="24" spans="1:10" ht="49.5" customHeight="1" x14ac:dyDescent="0.2">
      <c r="A24" s="610"/>
      <c r="B24" s="610"/>
      <c r="C24" s="610"/>
      <c r="D24" s="610"/>
      <c r="E24" s="578"/>
      <c r="F24" s="579"/>
      <c r="G24" s="589"/>
      <c r="H24" s="590"/>
      <c r="I24" s="590"/>
      <c r="J24" s="591"/>
    </row>
    <row r="25" spans="1:10" ht="49.5" customHeight="1" x14ac:dyDescent="0.2">
      <c r="A25" s="610"/>
      <c r="B25" s="610"/>
      <c r="C25" s="610"/>
      <c r="D25" s="610"/>
      <c r="E25" s="578"/>
      <c r="F25" s="579"/>
      <c r="G25" s="586"/>
      <c r="H25" s="587"/>
      <c r="I25" s="587"/>
      <c r="J25" s="588"/>
    </row>
    <row r="26" spans="1:10" ht="51.75" customHeight="1" x14ac:dyDescent="0.2">
      <c r="A26" s="549" t="s">
        <v>6</v>
      </c>
      <c r="B26" s="549" t="s">
        <v>60</v>
      </c>
      <c r="C26" s="555" t="s">
        <v>63</v>
      </c>
      <c r="D26" s="555"/>
      <c r="E26" s="581" t="s">
        <v>238</v>
      </c>
      <c r="F26" s="555"/>
      <c r="G26" s="582" t="s">
        <v>239</v>
      </c>
      <c r="H26" s="583"/>
      <c r="I26" s="583"/>
      <c r="J26" s="584"/>
    </row>
    <row r="27" spans="1:10" ht="48.75" customHeight="1" x14ac:dyDescent="0.2">
      <c r="A27" s="549"/>
      <c r="B27" s="549"/>
      <c r="C27" s="557" t="s">
        <v>467</v>
      </c>
      <c r="D27" s="558"/>
      <c r="E27" s="557" t="s">
        <v>468</v>
      </c>
      <c r="F27" s="558"/>
      <c r="G27" s="567" t="s">
        <v>469</v>
      </c>
      <c r="H27" s="585"/>
      <c r="I27" s="585"/>
      <c r="J27" s="568"/>
    </row>
    <row r="28" spans="1:10" ht="51" customHeight="1" x14ac:dyDescent="0.2">
      <c r="A28" s="549"/>
      <c r="B28" s="549"/>
      <c r="C28" s="557" t="s">
        <v>470</v>
      </c>
      <c r="D28" s="558"/>
      <c r="E28" s="557" t="s">
        <v>471</v>
      </c>
      <c r="F28" s="558"/>
      <c r="G28" s="557" t="s">
        <v>472</v>
      </c>
      <c r="H28" s="564"/>
      <c r="I28" s="564"/>
      <c r="J28" s="558"/>
    </row>
    <row r="29" spans="1:10" ht="54.75" customHeight="1" x14ac:dyDescent="0.2">
      <c r="A29" s="549"/>
      <c r="B29" s="549"/>
      <c r="C29" s="557" t="s">
        <v>473</v>
      </c>
      <c r="D29" s="558"/>
      <c r="E29" s="557" t="s">
        <v>474</v>
      </c>
      <c r="F29" s="558"/>
      <c r="G29" s="557" t="s">
        <v>475</v>
      </c>
      <c r="H29" s="564"/>
      <c r="I29" s="564"/>
      <c r="J29" s="558"/>
    </row>
    <row r="30" spans="1:10" ht="49.5" customHeight="1" x14ac:dyDescent="0.2">
      <c r="A30" s="549"/>
      <c r="B30" s="549"/>
      <c r="C30" s="559" t="s">
        <v>476</v>
      </c>
      <c r="D30" s="556"/>
      <c r="E30" s="557" t="s">
        <v>477</v>
      </c>
      <c r="F30" s="558"/>
      <c r="G30" s="557" t="s">
        <v>478</v>
      </c>
      <c r="H30" s="564"/>
      <c r="I30" s="564"/>
      <c r="J30" s="558"/>
    </row>
    <row r="31" spans="1:10" ht="51" customHeight="1" x14ac:dyDescent="0.2">
      <c r="A31" s="549"/>
      <c r="B31" s="549"/>
      <c r="C31" s="557" t="s">
        <v>479</v>
      </c>
      <c r="D31" s="560"/>
      <c r="E31" s="557" t="s">
        <v>480</v>
      </c>
      <c r="F31" s="558"/>
      <c r="G31" s="556"/>
      <c r="H31" s="566"/>
      <c r="I31" s="566"/>
      <c r="J31" s="560"/>
    </row>
    <row r="32" spans="1:10" ht="52.5" customHeight="1" x14ac:dyDescent="0.2">
      <c r="A32" s="549"/>
      <c r="B32" s="549"/>
      <c r="C32" s="556" t="s">
        <v>481</v>
      </c>
      <c r="D32" s="556"/>
      <c r="E32" s="557" t="s">
        <v>482</v>
      </c>
      <c r="F32" s="558"/>
      <c r="G32" s="556"/>
      <c r="H32" s="556"/>
      <c r="I32" s="556"/>
      <c r="J32" s="556"/>
    </row>
    <row r="33" spans="1:10" ht="47.25" customHeight="1" x14ac:dyDescent="0.2">
      <c r="A33" s="549"/>
      <c r="B33" s="549"/>
      <c r="C33" s="556" t="s">
        <v>483</v>
      </c>
      <c r="D33" s="556"/>
      <c r="E33" s="567" t="s">
        <v>484</v>
      </c>
      <c r="F33" s="568"/>
      <c r="G33" s="561"/>
      <c r="H33" s="566"/>
      <c r="I33" s="566"/>
      <c r="J33" s="560"/>
    </row>
    <row r="34" spans="1:10" ht="122.25" customHeight="1" x14ac:dyDescent="0.2">
      <c r="A34" s="549"/>
      <c r="B34" s="549"/>
      <c r="C34" s="556" t="s">
        <v>485</v>
      </c>
      <c r="D34" s="556"/>
      <c r="E34" s="569" t="s">
        <v>562</v>
      </c>
      <c r="F34" s="569"/>
      <c r="G34" s="556"/>
      <c r="H34" s="556"/>
      <c r="I34" s="556"/>
      <c r="J34" s="556"/>
    </row>
    <row r="35" spans="1:10" ht="201.75" customHeight="1" x14ac:dyDescent="0.2">
      <c r="A35" s="549"/>
      <c r="B35" s="549"/>
      <c r="C35" s="559" t="s">
        <v>558</v>
      </c>
      <c r="D35" s="559"/>
      <c r="E35" s="570" t="s">
        <v>564</v>
      </c>
      <c r="F35" s="571"/>
      <c r="G35" s="556"/>
      <c r="H35" s="556"/>
      <c r="I35" s="556"/>
      <c r="J35" s="556"/>
    </row>
    <row r="36" spans="1:10" ht="81.75" customHeight="1" x14ac:dyDescent="0.2">
      <c r="A36" s="549"/>
      <c r="B36" s="549"/>
      <c r="C36" s="557" t="s">
        <v>559</v>
      </c>
      <c r="D36" s="558"/>
      <c r="E36" s="562" t="s">
        <v>486</v>
      </c>
      <c r="F36" s="563"/>
      <c r="G36" s="561"/>
      <c r="H36" s="566"/>
      <c r="I36" s="566"/>
      <c r="J36" s="560"/>
    </row>
    <row r="37" spans="1:10" ht="119.25" customHeight="1" x14ac:dyDescent="0.2">
      <c r="A37" s="549"/>
      <c r="B37" s="549"/>
      <c r="C37" s="557"/>
      <c r="D37" s="558"/>
      <c r="E37" s="562" t="s">
        <v>565</v>
      </c>
      <c r="F37" s="563"/>
      <c r="G37" s="561"/>
      <c r="H37" s="566"/>
      <c r="I37" s="566"/>
      <c r="J37" s="560"/>
    </row>
    <row r="38" spans="1:10" ht="191.25" customHeight="1" x14ac:dyDescent="0.2">
      <c r="A38" s="549"/>
      <c r="B38" s="549"/>
      <c r="C38" s="556"/>
      <c r="D38" s="556"/>
      <c r="E38" s="572" t="s">
        <v>563</v>
      </c>
      <c r="F38" s="573"/>
      <c r="G38" s="574"/>
      <c r="H38" s="574"/>
      <c r="I38" s="574"/>
      <c r="J38" s="574"/>
    </row>
    <row r="39" spans="1:10" ht="66" customHeight="1" x14ac:dyDescent="0.25">
      <c r="A39" s="549"/>
      <c r="B39" s="549" t="s">
        <v>59</v>
      </c>
      <c r="C39" s="555" t="s">
        <v>64</v>
      </c>
      <c r="D39" s="555"/>
      <c r="E39" s="550" t="s">
        <v>240</v>
      </c>
      <c r="F39" s="551"/>
      <c r="G39" s="552" t="s">
        <v>241</v>
      </c>
      <c r="H39" s="553"/>
      <c r="I39" s="553"/>
      <c r="J39" s="554"/>
    </row>
    <row r="40" spans="1:10" ht="51.75" customHeight="1" x14ac:dyDescent="0.2">
      <c r="A40" s="549"/>
      <c r="B40" s="549"/>
      <c r="C40" s="557" t="s">
        <v>487</v>
      </c>
      <c r="D40" s="558"/>
      <c r="E40" s="557" t="s">
        <v>488</v>
      </c>
      <c r="F40" s="558"/>
      <c r="G40" s="557" t="s">
        <v>489</v>
      </c>
      <c r="H40" s="564"/>
      <c r="I40" s="564"/>
      <c r="J40" s="558"/>
    </row>
    <row r="41" spans="1:10" ht="47.25" customHeight="1" x14ac:dyDescent="0.2">
      <c r="A41" s="549"/>
      <c r="B41" s="549"/>
      <c r="C41" s="557" t="s">
        <v>490</v>
      </c>
      <c r="D41" s="558"/>
      <c r="E41" s="557" t="s">
        <v>491</v>
      </c>
      <c r="F41" s="558"/>
      <c r="G41" s="557" t="s">
        <v>492</v>
      </c>
      <c r="H41" s="564"/>
      <c r="I41" s="564"/>
      <c r="J41" s="558"/>
    </row>
    <row r="42" spans="1:10" ht="49.5" customHeight="1" x14ac:dyDescent="0.2">
      <c r="A42" s="549"/>
      <c r="B42" s="549"/>
      <c r="C42" s="557" t="s">
        <v>556</v>
      </c>
      <c r="D42" s="558"/>
      <c r="E42" s="559" t="s">
        <v>493</v>
      </c>
      <c r="F42" s="559"/>
      <c r="G42" s="557"/>
      <c r="H42" s="564"/>
      <c r="I42" s="564"/>
      <c r="J42" s="558"/>
    </row>
    <row r="43" spans="1:10" ht="48" customHeight="1" x14ac:dyDescent="0.2">
      <c r="A43" s="549"/>
      <c r="B43" s="549"/>
      <c r="C43" s="556" t="s">
        <v>557</v>
      </c>
      <c r="D43" s="556"/>
      <c r="E43" s="559"/>
      <c r="F43" s="559"/>
      <c r="G43" s="556"/>
      <c r="H43" s="556"/>
      <c r="I43" s="556"/>
      <c r="J43" s="556"/>
    </row>
    <row r="44" spans="1:10" ht="45.75" customHeight="1" x14ac:dyDescent="0.2">
      <c r="A44" s="549"/>
      <c r="B44" s="549"/>
      <c r="C44" s="556"/>
      <c r="D44" s="556"/>
      <c r="E44" s="556"/>
      <c r="F44" s="556"/>
      <c r="G44" s="556"/>
      <c r="H44" s="556"/>
      <c r="I44" s="556"/>
      <c r="J44" s="556"/>
    </row>
    <row r="45" spans="1:10" ht="45.75" customHeight="1" x14ac:dyDescent="0.2">
      <c r="A45" s="549"/>
      <c r="B45" s="549"/>
      <c r="C45" s="556"/>
      <c r="D45" s="556"/>
      <c r="E45" s="556"/>
      <c r="F45" s="556"/>
      <c r="G45" s="556"/>
      <c r="H45" s="556"/>
      <c r="I45" s="556"/>
      <c r="J45" s="556"/>
    </row>
    <row r="46" spans="1:10" ht="45" customHeight="1" x14ac:dyDescent="0.2">
      <c r="A46" s="549"/>
      <c r="B46" s="549"/>
      <c r="C46" s="561"/>
      <c r="D46" s="560"/>
      <c r="E46" s="561"/>
      <c r="F46" s="560"/>
      <c r="G46" s="561"/>
      <c r="H46" s="566"/>
      <c r="I46" s="566"/>
      <c r="J46" s="560"/>
    </row>
    <row r="47" spans="1:10" ht="50.25" customHeight="1" x14ac:dyDescent="0.2">
      <c r="A47" s="549"/>
      <c r="B47" s="549"/>
      <c r="C47" s="561"/>
      <c r="D47" s="560"/>
      <c r="E47" s="561"/>
      <c r="F47" s="560"/>
      <c r="G47" s="561"/>
      <c r="H47" s="566"/>
      <c r="I47" s="566"/>
      <c r="J47" s="560"/>
    </row>
    <row r="48" spans="1:10" ht="52.5" customHeight="1" x14ac:dyDescent="0.2">
      <c r="A48" s="549"/>
      <c r="B48" s="549"/>
      <c r="C48" s="561"/>
      <c r="D48" s="560"/>
      <c r="E48" s="575"/>
      <c r="F48" s="576"/>
      <c r="G48" s="575"/>
      <c r="H48" s="577"/>
      <c r="I48" s="577"/>
      <c r="J48" s="576"/>
    </row>
    <row r="49" spans="1:10" ht="48" customHeight="1" x14ac:dyDescent="0.2">
      <c r="A49" s="549"/>
      <c r="B49" s="549"/>
      <c r="C49" s="561"/>
      <c r="D49" s="560"/>
      <c r="E49" s="561"/>
      <c r="F49" s="560"/>
      <c r="G49" s="561"/>
      <c r="H49" s="566"/>
      <c r="I49" s="566"/>
      <c r="J49" s="560"/>
    </row>
    <row r="50" spans="1:10" ht="46.5" customHeight="1" x14ac:dyDescent="0.2">
      <c r="A50" s="549"/>
      <c r="B50" s="549"/>
      <c r="C50" s="561"/>
      <c r="D50" s="560"/>
      <c r="E50" s="575"/>
      <c r="F50" s="576"/>
      <c r="G50" s="575"/>
      <c r="H50" s="577"/>
      <c r="I50" s="577"/>
      <c r="J50" s="576"/>
    </row>
    <row r="51" spans="1:10" ht="48" customHeight="1" x14ac:dyDescent="0.2">
      <c r="A51" s="549"/>
      <c r="B51" s="549"/>
      <c r="C51" s="561"/>
      <c r="D51" s="560"/>
      <c r="E51" s="561"/>
      <c r="F51" s="560"/>
      <c r="G51" s="561"/>
      <c r="H51" s="566"/>
      <c r="I51" s="566"/>
      <c r="J51" s="560"/>
    </row>
    <row r="52" spans="1:10" ht="53.25" customHeight="1" x14ac:dyDescent="0.2">
      <c r="A52" s="549"/>
      <c r="B52" s="549"/>
      <c r="C52" s="561"/>
      <c r="D52" s="560"/>
      <c r="E52" s="561"/>
      <c r="F52" s="560"/>
      <c r="G52" s="561"/>
      <c r="H52" s="566"/>
      <c r="I52" s="566"/>
      <c r="J52" s="560"/>
    </row>
    <row r="53" spans="1:10" ht="43.5" customHeight="1" x14ac:dyDescent="0.2">
      <c r="A53" s="549"/>
      <c r="B53" s="549"/>
      <c r="C53" s="556"/>
      <c r="D53" s="556"/>
      <c r="E53" s="556"/>
      <c r="F53" s="556"/>
      <c r="G53" s="556"/>
      <c r="H53" s="556"/>
      <c r="I53" s="556"/>
      <c r="J53" s="556"/>
    </row>
    <row r="54" spans="1:10" ht="48.75" customHeight="1" x14ac:dyDescent="0.2">
      <c r="A54" s="549"/>
      <c r="B54" s="549"/>
      <c r="C54" s="556"/>
      <c r="D54" s="556"/>
      <c r="E54" s="556"/>
      <c r="F54" s="556"/>
      <c r="G54" s="556"/>
      <c r="H54" s="556"/>
      <c r="I54" s="556"/>
      <c r="J54" s="556"/>
    </row>
    <row r="55" spans="1:10" x14ac:dyDescent="0.2">
      <c r="C55" s="68"/>
      <c r="D55" s="68"/>
      <c r="E55" s="565"/>
      <c r="F55" s="565"/>
      <c r="G55" s="565"/>
      <c r="H55" s="565"/>
      <c r="I55" s="565"/>
      <c r="J55" s="565"/>
    </row>
    <row r="56" spans="1:10" x14ac:dyDescent="0.2">
      <c r="C56" s="68"/>
      <c r="D56" s="68"/>
      <c r="E56" s="565"/>
      <c r="F56" s="565"/>
      <c r="G56" s="565"/>
      <c r="H56" s="565"/>
      <c r="I56" s="565"/>
      <c r="J56" s="565"/>
    </row>
    <row r="57" spans="1:10" x14ac:dyDescent="0.2">
      <c r="E57" s="370"/>
      <c r="F57" s="370"/>
      <c r="G57" s="370"/>
      <c r="H57" s="370"/>
      <c r="I57" s="370"/>
      <c r="J57" s="370"/>
    </row>
    <row r="58" spans="1:10" x14ac:dyDescent="0.2">
      <c r="E58" s="370"/>
      <c r="F58" s="370"/>
      <c r="G58" s="370"/>
      <c r="H58" s="370"/>
      <c r="I58" s="370"/>
      <c r="J58" s="370"/>
    </row>
    <row r="59" spans="1:10" x14ac:dyDescent="0.2">
      <c r="E59" s="370"/>
      <c r="F59" s="370"/>
      <c r="G59" s="370"/>
      <c r="H59" s="370"/>
      <c r="I59" s="370"/>
      <c r="J59" s="370"/>
    </row>
    <row r="60" spans="1:10" x14ac:dyDescent="0.2">
      <c r="E60" s="370"/>
      <c r="F60" s="370"/>
      <c r="G60" s="370"/>
      <c r="H60" s="370"/>
      <c r="I60" s="370"/>
      <c r="J60" s="370"/>
    </row>
    <row r="61" spans="1:10" x14ac:dyDescent="0.2">
      <c r="E61" s="370"/>
      <c r="F61" s="370"/>
      <c r="G61" s="370"/>
      <c r="H61" s="370"/>
      <c r="I61" s="370"/>
      <c r="J61" s="370"/>
    </row>
    <row r="62" spans="1:10" x14ac:dyDescent="0.2">
      <c r="E62" s="370"/>
      <c r="F62" s="370"/>
      <c r="G62" s="370"/>
      <c r="H62" s="370"/>
      <c r="I62" s="370"/>
      <c r="J62" s="370"/>
    </row>
    <row r="63" spans="1:10" x14ac:dyDescent="0.2">
      <c r="E63" s="370"/>
      <c r="F63" s="370"/>
      <c r="G63" s="370"/>
      <c r="H63" s="370"/>
      <c r="I63" s="370"/>
      <c r="J63" s="370"/>
    </row>
    <row r="64" spans="1:10" x14ac:dyDescent="0.2">
      <c r="E64" s="370"/>
      <c r="F64" s="370"/>
      <c r="G64" s="370"/>
      <c r="H64" s="370"/>
      <c r="I64" s="370"/>
      <c r="J64" s="370"/>
    </row>
    <row r="65" spans="5:10" x14ac:dyDescent="0.2">
      <c r="E65" s="370"/>
      <c r="F65" s="370"/>
      <c r="G65" s="370"/>
      <c r="H65" s="370"/>
      <c r="I65" s="370"/>
      <c r="J65" s="370"/>
    </row>
    <row r="66" spans="5:10" x14ac:dyDescent="0.2">
      <c r="E66" s="370"/>
      <c r="F66" s="370"/>
      <c r="G66" s="370"/>
      <c r="H66" s="370"/>
      <c r="I66" s="370"/>
      <c r="J66" s="370"/>
    </row>
    <row r="67" spans="5:10" x14ac:dyDescent="0.2">
      <c r="E67" s="370"/>
      <c r="F67" s="370"/>
      <c r="G67" s="370"/>
      <c r="H67" s="370"/>
      <c r="I67" s="370"/>
      <c r="J67" s="370"/>
    </row>
    <row r="68" spans="5:10" x14ac:dyDescent="0.2">
      <c r="E68" s="370"/>
      <c r="F68" s="370"/>
      <c r="G68" s="370"/>
      <c r="H68" s="370"/>
      <c r="I68" s="370"/>
      <c r="J68" s="370"/>
    </row>
    <row r="69" spans="5:10" x14ac:dyDescent="0.2">
      <c r="E69" s="370"/>
      <c r="F69" s="370"/>
      <c r="G69" s="370"/>
      <c r="H69" s="370"/>
      <c r="I69" s="370"/>
      <c r="J69" s="370"/>
    </row>
    <row r="70" spans="5:10" x14ac:dyDescent="0.2">
      <c r="E70" s="370"/>
      <c r="F70" s="370"/>
      <c r="G70" s="370"/>
      <c r="H70" s="370"/>
      <c r="I70" s="370"/>
      <c r="J70" s="370"/>
    </row>
    <row r="71" spans="5:10" x14ac:dyDescent="0.2">
      <c r="E71" s="370"/>
      <c r="F71" s="370"/>
      <c r="G71" s="370"/>
      <c r="H71" s="370"/>
      <c r="I71" s="370"/>
      <c r="J71" s="370"/>
    </row>
    <row r="72" spans="5:10" x14ac:dyDescent="0.2">
      <c r="E72" s="370"/>
      <c r="F72" s="370"/>
      <c r="G72" s="370"/>
      <c r="H72" s="370"/>
      <c r="I72" s="370"/>
      <c r="J72" s="370"/>
    </row>
    <row r="73" spans="5:10" x14ac:dyDescent="0.2">
      <c r="E73" s="370"/>
      <c r="F73" s="370"/>
      <c r="G73" s="370"/>
      <c r="H73" s="370"/>
      <c r="I73" s="370"/>
      <c r="J73" s="370"/>
    </row>
    <row r="74" spans="5:10" x14ac:dyDescent="0.2">
      <c r="E74" s="370"/>
      <c r="F74" s="370"/>
      <c r="G74" s="370"/>
      <c r="H74" s="370"/>
      <c r="I74" s="370"/>
      <c r="J74" s="370"/>
    </row>
    <row r="75" spans="5:10" x14ac:dyDescent="0.2">
      <c r="E75" s="370"/>
      <c r="F75" s="370"/>
      <c r="G75" s="370"/>
      <c r="H75" s="370"/>
      <c r="I75" s="370"/>
      <c r="J75" s="370"/>
    </row>
    <row r="76" spans="5:10" x14ac:dyDescent="0.2">
      <c r="E76" s="370"/>
      <c r="F76" s="370"/>
      <c r="G76" s="370"/>
      <c r="H76" s="370"/>
      <c r="I76" s="370"/>
      <c r="J76" s="370"/>
    </row>
    <row r="77" spans="5:10" x14ac:dyDescent="0.2">
      <c r="E77" s="370"/>
      <c r="F77" s="370"/>
      <c r="G77" s="370"/>
      <c r="H77" s="370"/>
      <c r="I77" s="370"/>
      <c r="J77" s="370"/>
    </row>
    <row r="78" spans="5:10" x14ac:dyDescent="0.2">
      <c r="E78" s="370"/>
      <c r="F78" s="370"/>
      <c r="G78" s="370"/>
      <c r="H78" s="370"/>
      <c r="I78" s="370"/>
      <c r="J78" s="370"/>
    </row>
    <row r="79" spans="5:10" x14ac:dyDescent="0.2">
      <c r="E79" s="370"/>
      <c r="F79" s="370"/>
      <c r="G79" s="370"/>
      <c r="H79" s="370"/>
      <c r="I79" s="370"/>
      <c r="J79" s="370"/>
    </row>
    <row r="80" spans="5:10" x14ac:dyDescent="0.2">
      <c r="E80" s="370"/>
      <c r="F80" s="370"/>
      <c r="G80" s="370"/>
      <c r="H80" s="370"/>
      <c r="I80" s="370"/>
      <c r="J80" s="370"/>
    </row>
    <row r="81" spans="5:10" x14ac:dyDescent="0.2">
      <c r="E81" s="370"/>
      <c r="F81" s="370"/>
      <c r="G81" s="370"/>
      <c r="H81" s="370"/>
      <c r="I81" s="370"/>
      <c r="J81" s="370"/>
    </row>
    <row r="82" spans="5:10" x14ac:dyDescent="0.2">
      <c r="E82" s="370"/>
      <c r="F82" s="370"/>
      <c r="G82" s="370"/>
      <c r="H82" s="370"/>
      <c r="I82" s="370"/>
      <c r="J82" s="370"/>
    </row>
    <row r="83" spans="5:10" x14ac:dyDescent="0.2">
      <c r="E83" s="370"/>
      <c r="F83" s="370"/>
      <c r="G83" s="370"/>
      <c r="H83" s="370"/>
      <c r="I83" s="370"/>
      <c r="J83" s="370"/>
    </row>
    <row r="84" spans="5:10" x14ac:dyDescent="0.2">
      <c r="E84" s="370"/>
      <c r="F84" s="370"/>
      <c r="G84" s="370"/>
      <c r="H84" s="370"/>
      <c r="I84" s="370"/>
      <c r="J84" s="370"/>
    </row>
    <row r="85" spans="5:10" x14ac:dyDescent="0.2">
      <c r="E85" s="370"/>
      <c r="F85" s="370"/>
      <c r="G85" s="370"/>
      <c r="H85" s="370"/>
      <c r="I85" s="370"/>
      <c r="J85" s="370"/>
    </row>
    <row r="86" spans="5:10" x14ac:dyDescent="0.2">
      <c r="E86" s="370"/>
      <c r="F86" s="370"/>
      <c r="G86" s="370"/>
      <c r="H86" s="370"/>
      <c r="I86" s="370"/>
      <c r="J86" s="370"/>
    </row>
    <row r="87" spans="5:10" x14ac:dyDescent="0.2">
      <c r="E87" s="370"/>
      <c r="F87" s="370"/>
      <c r="G87" s="370"/>
      <c r="H87" s="370"/>
      <c r="I87" s="370"/>
      <c r="J87" s="370"/>
    </row>
    <row r="88" spans="5:10" x14ac:dyDescent="0.2">
      <c r="E88" s="370"/>
      <c r="F88" s="370"/>
      <c r="G88" s="370"/>
      <c r="H88" s="370"/>
      <c r="I88" s="370"/>
      <c r="J88" s="370"/>
    </row>
    <row r="89" spans="5:10" x14ac:dyDescent="0.2">
      <c r="E89" s="370"/>
      <c r="F89" s="370"/>
      <c r="G89" s="370"/>
      <c r="H89" s="370"/>
      <c r="I89" s="370"/>
      <c r="J89" s="370"/>
    </row>
    <row r="90" spans="5:10" x14ac:dyDescent="0.2">
      <c r="E90" s="370"/>
      <c r="F90" s="370"/>
      <c r="G90" s="370"/>
      <c r="H90" s="370"/>
      <c r="I90" s="370"/>
      <c r="J90" s="370"/>
    </row>
    <row r="91" spans="5:10" x14ac:dyDescent="0.2">
      <c r="E91" s="370"/>
      <c r="F91" s="370"/>
      <c r="G91" s="370"/>
      <c r="H91" s="370"/>
      <c r="I91" s="370"/>
      <c r="J91" s="370"/>
    </row>
    <row r="92" spans="5:10" x14ac:dyDescent="0.2">
      <c r="E92" s="370"/>
      <c r="F92" s="370"/>
      <c r="G92" s="370"/>
      <c r="H92" s="370"/>
      <c r="I92" s="370"/>
      <c r="J92" s="370"/>
    </row>
    <row r="93" spans="5:10" x14ac:dyDescent="0.2">
      <c r="E93" s="370"/>
      <c r="F93" s="370"/>
      <c r="G93" s="370"/>
      <c r="H93" s="370"/>
      <c r="I93" s="370"/>
      <c r="J93" s="370"/>
    </row>
    <row r="94" spans="5:10" x14ac:dyDescent="0.2">
      <c r="E94" s="370"/>
      <c r="F94" s="370"/>
      <c r="G94" s="370"/>
      <c r="H94" s="370"/>
      <c r="I94" s="370"/>
      <c r="J94" s="370"/>
    </row>
    <row r="95" spans="5:10" x14ac:dyDescent="0.2">
      <c r="E95" s="370"/>
      <c r="F95" s="370"/>
      <c r="G95" s="370"/>
      <c r="H95" s="370"/>
      <c r="I95" s="370"/>
      <c r="J95" s="370"/>
    </row>
    <row r="96" spans="5:10" x14ac:dyDescent="0.2">
      <c r="E96" s="370"/>
      <c r="F96" s="370"/>
      <c r="G96" s="370"/>
      <c r="H96" s="370"/>
      <c r="I96" s="370"/>
      <c r="J96" s="370"/>
    </row>
    <row r="97" spans="5:10" x14ac:dyDescent="0.2">
      <c r="E97" s="370"/>
      <c r="F97" s="370"/>
      <c r="G97" s="370"/>
      <c r="H97" s="370"/>
      <c r="I97" s="370"/>
      <c r="J97" s="370"/>
    </row>
    <row r="98" spans="5:10" x14ac:dyDescent="0.2">
      <c r="E98" s="370"/>
      <c r="F98" s="370"/>
      <c r="G98" s="370"/>
      <c r="H98" s="370"/>
      <c r="I98" s="370"/>
      <c r="J98" s="370"/>
    </row>
    <row r="99" spans="5:10" x14ac:dyDescent="0.2">
      <c r="E99" s="370"/>
      <c r="F99" s="370"/>
      <c r="G99" s="370"/>
      <c r="H99" s="370"/>
      <c r="I99" s="370"/>
      <c r="J99" s="370"/>
    </row>
    <row r="100" spans="5:10" x14ac:dyDescent="0.2">
      <c r="E100" s="370"/>
      <c r="F100" s="370"/>
      <c r="G100" s="370"/>
      <c r="H100" s="370"/>
      <c r="I100" s="370"/>
      <c r="J100" s="370"/>
    </row>
    <row r="101" spans="5:10" x14ac:dyDescent="0.2">
      <c r="E101" s="370"/>
      <c r="F101" s="370"/>
      <c r="G101" s="370"/>
      <c r="H101" s="370"/>
      <c r="I101" s="370"/>
      <c r="J101" s="370"/>
    </row>
    <row r="102" spans="5:10" x14ac:dyDescent="0.2">
      <c r="E102" s="370"/>
      <c r="F102" s="370"/>
      <c r="G102" s="370"/>
      <c r="H102" s="370"/>
      <c r="I102" s="370"/>
      <c r="J102" s="370"/>
    </row>
    <row r="103" spans="5:10" x14ac:dyDescent="0.2">
      <c r="E103" s="370"/>
      <c r="F103" s="370"/>
      <c r="G103" s="370"/>
      <c r="H103" s="370"/>
      <c r="I103" s="370"/>
      <c r="J103" s="370"/>
    </row>
    <row r="104" spans="5:10" x14ac:dyDescent="0.2">
      <c r="E104" s="370"/>
      <c r="F104" s="370"/>
      <c r="G104" s="370"/>
      <c r="H104" s="370"/>
      <c r="I104" s="370"/>
      <c r="J104" s="370"/>
    </row>
    <row r="105" spans="5:10" x14ac:dyDescent="0.2">
      <c r="E105" s="370"/>
      <c r="F105" s="370"/>
      <c r="G105" s="370"/>
      <c r="H105" s="370"/>
      <c r="I105" s="370"/>
      <c r="J105" s="370"/>
    </row>
    <row r="106" spans="5:10" x14ac:dyDescent="0.2">
      <c r="E106" s="370"/>
      <c r="F106" s="370"/>
      <c r="G106" s="370"/>
      <c r="H106" s="370"/>
      <c r="I106" s="370"/>
      <c r="J106" s="370"/>
    </row>
    <row r="107" spans="5:10" x14ac:dyDescent="0.2">
      <c r="E107" s="370"/>
      <c r="F107" s="370"/>
      <c r="G107" s="370"/>
      <c r="H107" s="370"/>
      <c r="I107" s="370"/>
      <c r="J107" s="370"/>
    </row>
    <row r="108" spans="5:10" x14ac:dyDescent="0.2">
      <c r="E108" s="370"/>
      <c r="F108" s="370"/>
      <c r="G108" s="370"/>
      <c r="H108" s="370"/>
      <c r="I108" s="370"/>
      <c r="J108" s="370"/>
    </row>
    <row r="109" spans="5:10" x14ac:dyDescent="0.2">
      <c r="E109" s="370"/>
      <c r="F109" s="370"/>
      <c r="G109" s="370"/>
      <c r="H109" s="370"/>
      <c r="I109" s="370"/>
      <c r="J109" s="370"/>
    </row>
    <row r="110" spans="5:10" x14ac:dyDescent="0.2">
      <c r="E110" s="370"/>
      <c r="F110" s="370"/>
      <c r="G110" s="370"/>
      <c r="H110" s="370"/>
      <c r="I110" s="370"/>
      <c r="J110" s="370"/>
    </row>
    <row r="111" spans="5:10" x14ac:dyDescent="0.2">
      <c r="E111" s="370"/>
      <c r="F111" s="370"/>
      <c r="G111" s="370"/>
      <c r="H111" s="370"/>
      <c r="I111" s="370"/>
      <c r="J111" s="370"/>
    </row>
    <row r="112" spans="5:10" x14ac:dyDescent="0.2">
      <c r="E112" s="370"/>
      <c r="F112" s="370"/>
      <c r="G112" s="370"/>
      <c r="H112" s="370"/>
      <c r="I112" s="370"/>
      <c r="J112" s="370"/>
    </row>
    <row r="113" spans="5:10" x14ac:dyDescent="0.2">
      <c r="E113" s="370"/>
      <c r="F113" s="370"/>
      <c r="G113" s="370"/>
      <c r="H113" s="370"/>
      <c r="I113" s="370"/>
      <c r="J113" s="370"/>
    </row>
    <row r="114" spans="5:10" x14ac:dyDescent="0.2">
      <c r="E114" s="370"/>
      <c r="F114" s="370"/>
      <c r="G114" s="370"/>
      <c r="H114" s="370"/>
      <c r="I114" s="370"/>
      <c r="J114" s="370"/>
    </row>
    <row r="115" spans="5:10" x14ac:dyDescent="0.2">
      <c r="E115" s="370"/>
      <c r="F115" s="370"/>
      <c r="G115" s="370"/>
      <c r="H115" s="370"/>
      <c r="I115" s="370"/>
      <c r="J115" s="370"/>
    </row>
    <row r="116" spans="5:10" x14ac:dyDescent="0.2">
      <c r="E116" s="370"/>
      <c r="F116" s="370"/>
      <c r="G116" s="370"/>
      <c r="H116" s="370"/>
      <c r="I116" s="370"/>
      <c r="J116" s="370"/>
    </row>
    <row r="117" spans="5:10" x14ac:dyDescent="0.2">
      <c r="E117" s="370"/>
      <c r="F117" s="370"/>
      <c r="G117" s="370"/>
      <c r="H117" s="370"/>
      <c r="I117" s="370"/>
      <c r="J117" s="370"/>
    </row>
    <row r="118" spans="5:10" x14ac:dyDescent="0.2">
      <c r="E118" s="370"/>
      <c r="F118" s="370"/>
      <c r="G118" s="370"/>
      <c r="H118" s="370"/>
      <c r="I118" s="370"/>
      <c r="J118" s="370"/>
    </row>
    <row r="119" spans="5:10" x14ac:dyDescent="0.2">
      <c r="E119" s="370"/>
      <c r="F119" s="370"/>
      <c r="G119" s="370"/>
      <c r="H119" s="370"/>
      <c r="I119" s="370"/>
      <c r="J119" s="370"/>
    </row>
    <row r="120" spans="5:10" x14ac:dyDescent="0.2">
      <c r="E120" s="370"/>
      <c r="F120" s="370"/>
      <c r="G120" s="370"/>
      <c r="H120" s="370"/>
      <c r="I120" s="370"/>
      <c r="J120" s="370"/>
    </row>
    <row r="121" spans="5:10" x14ac:dyDescent="0.2">
      <c r="E121" s="370"/>
      <c r="F121" s="370"/>
      <c r="G121" s="370"/>
      <c r="H121" s="370"/>
      <c r="I121" s="370"/>
      <c r="J121" s="370"/>
    </row>
    <row r="122" spans="5:10" x14ac:dyDescent="0.2">
      <c r="E122" s="370"/>
      <c r="F122" s="370"/>
      <c r="G122" s="370"/>
      <c r="H122" s="370"/>
      <c r="I122" s="370"/>
      <c r="J122" s="370"/>
    </row>
    <row r="123" spans="5:10" x14ac:dyDescent="0.2">
      <c r="E123" s="370"/>
      <c r="F123" s="370"/>
      <c r="G123" s="370"/>
      <c r="H123" s="370"/>
      <c r="I123" s="370"/>
      <c r="J123" s="370"/>
    </row>
    <row r="124" spans="5:10" x14ac:dyDescent="0.2">
      <c r="E124" s="370"/>
      <c r="F124" s="370"/>
      <c r="G124" s="370"/>
      <c r="H124" s="370"/>
      <c r="I124" s="370"/>
      <c r="J124" s="370"/>
    </row>
    <row r="125" spans="5:10" x14ac:dyDescent="0.2">
      <c r="E125" s="370"/>
      <c r="F125" s="370"/>
      <c r="G125" s="370"/>
      <c r="H125" s="370"/>
      <c r="I125" s="370"/>
      <c r="J125" s="370"/>
    </row>
    <row r="126" spans="5:10" x14ac:dyDescent="0.2">
      <c r="E126" s="370"/>
      <c r="F126" s="370"/>
      <c r="G126" s="370"/>
      <c r="H126" s="370"/>
      <c r="I126" s="370"/>
      <c r="J126" s="370"/>
    </row>
    <row r="127" spans="5:10" x14ac:dyDescent="0.2">
      <c r="E127" s="370"/>
      <c r="F127" s="370"/>
      <c r="G127" s="370"/>
      <c r="H127" s="370"/>
      <c r="I127" s="370"/>
      <c r="J127" s="370"/>
    </row>
    <row r="128" spans="5:10" x14ac:dyDescent="0.2">
      <c r="E128" s="370"/>
      <c r="F128" s="370"/>
      <c r="G128" s="370"/>
      <c r="H128" s="370"/>
      <c r="I128" s="370"/>
      <c r="J128" s="370"/>
    </row>
    <row r="129" spans="5:10" x14ac:dyDescent="0.2">
      <c r="E129" s="370"/>
      <c r="F129" s="370"/>
      <c r="G129" s="370"/>
      <c r="H129" s="370"/>
      <c r="I129" s="370"/>
      <c r="J129" s="370"/>
    </row>
    <row r="130" spans="5:10" x14ac:dyDescent="0.2">
      <c r="E130" s="370"/>
      <c r="F130" s="370"/>
      <c r="G130" s="370"/>
      <c r="H130" s="370"/>
      <c r="I130" s="370"/>
      <c r="J130" s="370"/>
    </row>
    <row r="131" spans="5:10" x14ac:dyDescent="0.2">
      <c r="E131" s="370"/>
      <c r="F131" s="370"/>
      <c r="G131" s="370"/>
      <c r="H131" s="370"/>
      <c r="I131" s="370"/>
      <c r="J131" s="370"/>
    </row>
    <row r="132" spans="5:10" x14ac:dyDescent="0.2">
      <c r="E132" s="370"/>
      <c r="F132" s="370"/>
      <c r="G132" s="370"/>
      <c r="H132" s="370"/>
      <c r="I132" s="370"/>
      <c r="J132" s="370"/>
    </row>
  </sheetData>
  <sheetProtection selectLockedCells="1"/>
  <mergeCells count="293">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6:J7"/>
    <mergeCell ref="A5:J5"/>
    <mergeCell ref="J1:J4"/>
    <mergeCell ref="E8:J8"/>
    <mergeCell ref="A8:D25"/>
    <mergeCell ref="E13:F13"/>
    <mergeCell ref="G13:J13"/>
    <mergeCell ref="E17:F17"/>
    <mergeCell ref="G17:J17"/>
    <mergeCell ref="E18:F18"/>
    <mergeCell ref="G18:J18"/>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31:F31"/>
    <mergeCell ref="G31:J31"/>
    <mergeCell ref="E32:F32"/>
    <mergeCell ref="G49:J49"/>
    <mergeCell ref="G51:J51"/>
    <mergeCell ref="G32:J32"/>
    <mergeCell ref="G33:J33"/>
    <mergeCell ref="E33:F33"/>
    <mergeCell ref="G57:J57"/>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G65:J65"/>
    <mergeCell ref="E66:F66"/>
    <mergeCell ref="G66:J66"/>
    <mergeCell ref="E67:F67"/>
    <mergeCell ref="G67:J67"/>
    <mergeCell ref="E62:F62"/>
    <mergeCell ref="G62:J62"/>
    <mergeCell ref="E63:F63"/>
    <mergeCell ref="G63:J63"/>
    <mergeCell ref="E64:F64"/>
    <mergeCell ref="G64:J64"/>
    <mergeCell ref="G71:J71"/>
    <mergeCell ref="E72:F72"/>
    <mergeCell ref="G72:J72"/>
    <mergeCell ref="E73:F73"/>
    <mergeCell ref="G73:J73"/>
    <mergeCell ref="E68:F68"/>
    <mergeCell ref="G68:J68"/>
    <mergeCell ref="E69:F69"/>
    <mergeCell ref="G69:J69"/>
    <mergeCell ref="E70:F70"/>
    <mergeCell ref="G70:J70"/>
    <mergeCell ref="G77:J77"/>
    <mergeCell ref="E78:F78"/>
    <mergeCell ref="G78:J78"/>
    <mergeCell ref="E79:F79"/>
    <mergeCell ref="G79:J79"/>
    <mergeCell ref="E74:F74"/>
    <mergeCell ref="G74:J74"/>
    <mergeCell ref="E75:F75"/>
    <mergeCell ref="G75:J75"/>
    <mergeCell ref="E76:F76"/>
    <mergeCell ref="G76:J76"/>
    <mergeCell ref="G83:J83"/>
    <mergeCell ref="E84:F84"/>
    <mergeCell ref="G84:J84"/>
    <mergeCell ref="E85:F85"/>
    <mergeCell ref="G85:J85"/>
    <mergeCell ref="E80:F80"/>
    <mergeCell ref="G80:J80"/>
    <mergeCell ref="E81:F81"/>
    <mergeCell ref="G81:J81"/>
    <mergeCell ref="E82:F82"/>
    <mergeCell ref="G82:J82"/>
    <mergeCell ref="G89:J89"/>
    <mergeCell ref="E90:F90"/>
    <mergeCell ref="G90:J90"/>
    <mergeCell ref="E91:F91"/>
    <mergeCell ref="G91:J91"/>
    <mergeCell ref="E86:F86"/>
    <mergeCell ref="G86:J86"/>
    <mergeCell ref="E87:F87"/>
    <mergeCell ref="G87:J87"/>
    <mergeCell ref="E88:F88"/>
    <mergeCell ref="G88:J88"/>
    <mergeCell ref="G95:J95"/>
    <mergeCell ref="E96:F96"/>
    <mergeCell ref="G96:J96"/>
    <mergeCell ref="E97:F97"/>
    <mergeCell ref="G97:J97"/>
    <mergeCell ref="E92:F92"/>
    <mergeCell ref="G92:J92"/>
    <mergeCell ref="E93:F93"/>
    <mergeCell ref="G93:J93"/>
    <mergeCell ref="E94:F94"/>
    <mergeCell ref="G94:J94"/>
    <mergeCell ref="G101:J101"/>
    <mergeCell ref="E102:F102"/>
    <mergeCell ref="G102:J102"/>
    <mergeCell ref="E103:F103"/>
    <mergeCell ref="G103:J103"/>
    <mergeCell ref="E98:F98"/>
    <mergeCell ref="G98:J98"/>
    <mergeCell ref="E99:F99"/>
    <mergeCell ref="G99:J99"/>
    <mergeCell ref="E100:F100"/>
    <mergeCell ref="G100:J100"/>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1:G2"/>
    <mergeCell ref="C3:G4"/>
    <mergeCell ref="A1:B4"/>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F41"/>
  <sheetViews>
    <sheetView zoomScale="85" zoomScaleNormal="85" workbookViewId="0">
      <selection activeCell="I6" sqref="I6"/>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6" width="16.7109375" style="1" customWidth="1"/>
    <col min="7" max="16384" width="11.42578125" style="1"/>
  </cols>
  <sheetData>
    <row r="1" spans="1:6" ht="28.5" customHeight="1" x14ac:dyDescent="0.2">
      <c r="A1" s="487"/>
      <c r="B1" s="531" t="s">
        <v>410</v>
      </c>
      <c r="C1" s="531"/>
      <c r="D1" s="531"/>
      <c r="E1" s="531"/>
      <c r="F1" s="611"/>
    </row>
    <row r="2" spans="1:6" x14ac:dyDescent="0.2">
      <c r="A2" s="488"/>
      <c r="B2" s="532" t="s">
        <v>390</v>
      </c>
      <c r="C2" s="532"/>
      <c r="D2" s="532"/>
      <c r="E2" s="532"/>
      <c r="F2" s="612"/>
    </row>
    <row r="3" spans="1:6" ht="15" customHeight="1" x14ac:dyDescent="0.2">
      <c r="A3" s="488"/>
      <c r="B3" s="532"/>
      <c r="C3" s="532"/>
      <c r="D3" s="532"/>
      <c r="E3" s="532"/>
      <c r="F3" s="612"/>
    </row>
    <row r="4" spans="1:6" ht="15" thickBot="1" x14ac:dyDescent="0.25">
      <c r="A4" s="488"/>
      <c r="B4" s="532"/>
      <c r="C4" s="532"/>
      <c r="D4" s="532"/>
      <c r="E4" s="532"/>
      <c r="F4" s="613"/>
    </row>
    <row r="5" spans="1:6" ht="15.75" x14ac:dyDescent="0.2">
      <c r="A5" s="625"/>
      <c r="B5" s="626"/>
      <c r="C5" s="626"/>
      <c r="D5" s="626"/>
      <c r="E5" s="626"/>
      <c r="F5" s="627"/>
    </row>
    <row r="6" spans="1:6" ht="39.75" customHeight="1" x14ac:dyDescent="0.2">
      <c r="A6" s="621" t="str">
        <f>CONTEXTO!A8</f>
        <v xml:space="preserve">PROCESO: Gestión de Hacienda Pública </v>
      </c>
      <c r="B6" s="622"/>
      <c r="C6" s="622"/>
      <c r="D6" s="622"/>
      <c r="E6" s="622"/>
      <c r="F6" s="623"/>
    </row>
    <row r="7" spans="1:6" s="73" customFormat="1" ht="78" customHeight="1" thickBot="1" x14ac:dyDescent="0.25">
      <c r="A7" s="618"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619"/>
      <c r="C7" s="619"/>
      <c r="D7" s="619"/>
      <c r="E7" s="619"/>
      <c r="F7" s="620"/>
    </row>
    <row r="8" spans="1:6" s="73" customFormat="1" ht="25.5" customHeight="1" thickBot="1" x14ac:dyDescent="0.25">
      <c r="A8" s="624"/>
      <c r="B8" s="624"/>
      <c r="C8" s="624"/>
      <c r="D8" s="624"/>
      <c r="E8" s="624"/>
      <c r="F8" s="624"/>
    </row>
    <row r="9" spans="1:6" s="73" customFormat="1" ht="69" customHeight="1" x14ac:dyDescent="0.2">
      <c r="A9" s="87" t="s">
        <v>244</v>
      </c>
      <c r="B9" s="88" t="s">
        <v>243</v>
      </c>
      <c r="C9" s="89" t="s">
        <v>245</v>
      </c>
      <c r="D9" s="90" t="s">
        <v>70</v>
      </c>
      <c r="E9" s="91" t="s">
        <v>65</v>
      </c>
      <c r="F9" s="92" t="s">
        <v>66</v>
      </c>
    </row>
    <row r="10" spans="1:6" s="73" customFormat="1" ht="32.25" customHeight="1" x14ac:dyDescent="0.2">
      <c r="A10" s="634" t="s">
        <v>494</v>
      </c>
      <c r="B10" s="219" t="s">
        <v>495</v>
      </c>
      <c r="C10" s="635" t="s">
        <v>496</v>
      </c>
      <c r="D10" s="273" t="s">
        <v>497</v>
      </c>
      <c r="E10" s="635" t="s">
        <v>498</v>
      </c>
      <c r="F10" s="617" t="s">
        <v>507</v>
      </c>
    </row>
    <row r="11" spans="1:6" ht="55.5" customHeight="1" x14ac:dyDescent="0.2">
      <c r="A11" s="634"/>
      <c r="B11" s="614" t="s">
        <v>427</v>
      </c>
      <c r="C11" s="635"/>
      <c r="D11" s="273" t="s">
        <v>499</v>
      </c>
      <c r="E11" s="635"/>
      <c r="F11" s="617"/>
    </row>
    <row r="12" spans="1:6" ht="60.75" customHeight="1" x14ac:dyDescent="0.2">
      <c r="A12" s="634"/>
      <c r="B12" s="616"/>
      <c r="C12" s="635"/>
      <c r="D12" s="220" t="s">
        <v>500</v>
      </c>
      <c r="E12" s="635"/>
      <c r="F12" s="617"/>
    </row>
    <row r="13" spans="1:6" ht="67.5" customHeight="1" x14ac:dyDescent="0.2">
      <c r="A13" s="631" t="s">
        <v>501</v>
      </c>
      <c r="B13" s="219" t="s">
        <v>502</v>
      </c>
      <c r="C13" s="614" t="s">
        <v>503</v>
      </c>
      <c r="D13" s="221" t="s">
        <v>504</v>
      </c>
      <c r="E13" s="614" t="s">
        <v>505</v>
      </c>
      <c r="F13" s="617" t="s">
        <v>507</v>
      </c>
    </row>
    <row r="14" spans="1:6" ht="63.75" customHeight="1" x14ac:dyDescent="0.2">
      <c r="A14" s="632"/>
      <c r="B14" s="219" t="s">
        <v>424</v>
      </c>
      <c r="C14" s="615"/>
      <c r="D14" s="221" t="s">
        <v>499</v>
      </c>
      <c r="E14" s="615"/>
      <c r="F14" s="617"/>
    </row>
    <row r="15" spans="1:6" ht="155.25" customHeight="1" x14ac:dyDescent="0.2">
      <c r="A15" s="633"/>
      <c r="B15" s="299" t="str">
        <f>[1]CONTEXTO!D24</f>
        <v>Incumplimiento en la gestión del CLDO del Impuesto predial unificado dentro de los términos establecidos en el procedimiento PRO-GHP-05 FACTURACION  I.P.U para la actividad No. 11-12 y 13 (C.L.D.O)</v>
      </c>
      <c r="C15" s="616"/>
      <c r="D15" s="300" t="s">
        <v>506</v>
      </c>
      <c r="E15" s="616"/>
      <c r="F15" s="617"/>
    </row>
    <row r="16" spans="1:6" ht="64.5" customHeight="1" x14ac:dyDescent="0.2">
      <c r="A16" s="634"/>
      <c r="B16" s="219"/>
      <c r="C16" s="635"/>
      <c r="D16" s="220"/>
      <c r="E16" s="635" t="s">
        <v>250</v>
      </c>
      <c r="F16" s="617"/>
    </row>
    <row r="17" spans="1:6" ht="63.75" customHeight="1" x14ac:dyDescent="0.2">
      <c r="A17" s="634"/>
      <c r="B17" s="219"/>
      <c r="C17" s="635"/>
      <c r="D17" s="219"/>
      <c r="E17" s="635"/>
      <c r="F17" s="617"/>
    </row>
    <row r="18" spans="1:6" ht="50.25" customHeight="1" x14ac:dyDescent="0.2">
      <c r="A18" s="634"/>
      <c r="B18" s="219"/>
      <c r="C18" s="635"/>
      <c r="D18" s="219"/>
      <c r="E18" s="635"/>
      <c r="F18" s="617"/>
    </row>
    <row r="19" spans="1:6" ht="58.5" customHeight="1" x14ac:dyDescent="0.2">
      <c r="A19" s="222"/>
      <c r="B19" s="223"/>
      <c r="C19" s="223"/>
      <c r="D19" s="223"/>
      <c r="E19" s="628" t="s">
        <v>251</v>
      </c>
      <c r="F19" s="617"/>
    </row>
    <row r="20" spans="1:6" ht="67.5" customHeight="1" x14ac:dyDescent="0.2">
      <c r="A20" s="222"/>
      <c r="B20" s="223"/>
      <c r="C20" s="223"/>
      <c r="D20" s="223"/>
      <c r="E20" s="629"/>
      <c r="F20" s="617"/>
    </row>
    <row r="21" spans="1:6" ht="78.75" customHeight="1" x14ac:dyDescent="0.2">
      <c r="A21" s="222"/>
      <c r="B21" s="223"/>
      <c r="C21" s="223"/>
      <c r="D21" s="223"/>
      <c r="E21" s="630"/>
      <c r="F21" s="617"/>
    </row>
    <row r="22" spans="1:6" ht="71.25" customHeight="1" x14ac:dyDescent="0.2">
      <c r="A22" s="222"/>
      <c r="B22" s="223"/>
      <c r="C22" s="223"/>
      <c r="D22" s="223"/>
      <c r="E22" s="628" t="s">
        <v>231</v>
      </c>
      <c r="F22" s="617"/>
    </row>
    <row r="23" spans="1:6" ht="80.25" customHeight="1" x14ac:dyDescent="0.2">
      <c r="A23" s="222"/>
      <c r="B23" s="223"/>
      <c r="C23" s="223"/>
      <c r="D23" s="223"/>
      <c r="E23" s="629"/>
      <c r="F23" s="617"/>
    </row>
    <row r="24" spans="1:6" ht="69.75" customHeight="1" x14ac:dyDescent="0.2">
      <c r="A24" s="222"/>
      <c r="B24" s="223"/>
      <c r="C24" s="223"/>
      <c r="D24" s="223"/>
      <c r="E24" s="630"/>
      <c r="F24" s="617"/>
    </row>
    <row r="25" spans="1:6" ht="54.75" customHeight="1" x14ac:dyDescent="0.2">
      <c r="A25" s="222"/>
      <c r="B25" s="223"/>
      <c r="C25" s="223"/>
      <c r="D25" s="223"/>
      <c r="E25" s="628" t="s">
        <v>252</v>
      </c>
      <c r="F25" s="617"/>
    </row>
    <row r="26" spans="1:6" ht="65.25" customHeight="1" x14ac:dyDescent="0.2">
      <c r="A26" s="222"/>
      <c r="B26" s="223"/>
      <c r="C26" s="223"/>
      <c r="D26" s="223"/>
      <c r="E26" s="629"/>
      <c r="F26" s="617"/>
    </row>
    <row r="27" spans="1:6" ht="69.75" customHeight="1" x14ac:dyDescent="0.2">
      <c r="A27" s="222"/>
      <c r="B27" s="223"/>
      <c r="C27" s="223"/>
      <c r="D27" s="223"/>
      <c r="E27" s="630"/>
      <c r="F27" s="617"/>
    </row>
    <row r="28" spans="1:6" ht="68.25" customHeight="1" x14ac:dyDescent="0.2">
      <c r="A28" s="222"/>
      <c r="B28" s="223"/>
      <c r="C28" s="223"/>
      <c r="D28" s="223"/>
      <c r="E28" s="628" t="s">
        <v>246</v>
      </c>
      <c r="F28" s="617"/>
    </row>
    <row r="29" spans="1:6" ht="69" customHeight="1" x14ac:dyDescent="0.2">
      <c r="A29" s="222"/>
      <c r="B29" s="223"/>
      <c r="C29" s="223"/>
      <c r="D29" s="223"/>
      <c r="E29" s="629"/>
      <c r="F29" s="617"/>
    </row>
    <row r="30" spans="1:6" ht="59.25" customHeight="1" x14ac:dyDescent="0.2">
      <c r="A30" s="222"/>
      <c r="B30" s="223"/>
      <c r="C30" s="223"/>
      <c r="D30" s="223"/>
      <c r="E30" s="630"/>
      <c r="F30" s="617"/>
    </row>
    <row r="31" spans="1:6" ht="57" customHeight="1" x14ac:dyDescent="0.2">
      <c r="A31" s="222"/>
      <c r="B31" s="223"/>
      <c r="C31" s="223"/>
      <c r="D31" s="223"/>
      <c r="E31" s="628" t="s">
        <v>247</v>
      </c>
      <c r="F31" s="617"/>
    </row>
    <row r="32" spans="1:6" ht="61.5" customHeight="1" x14ac:dyDescent="0.2">
      <c r="A32" s="222"/>
      <c r="B32" s="223"/>
      <c r="C32" s="223"/>
      <c r="D32" s="223"/>
      <c r="E32" s="629"/>
      <c r="F32" s="617"/>
    </row>
    <row r="33" spans="1:6" ht="71.25" customHeight="1" x14ac:dyDescent="0.2">
      <c r="A33" s="222"/>
      <c r="B33" s="223"/>
      <c r="C33" s="223"/>
      <c r="D33" s="223"/>
      <c r="E33" s="630"/>
      <c r="F33" s="617"/>
    </row>
    <row r="34" spans="1:6" ht="64.5" customHeight="1" x14ac:dyDescent="0.2">
      <c r="A34" s="224"/>
      <c r="B34" s="225"/>
      <c r="C34" s="225"/>
      <c r="D34" s="225"/>
      <c r="E34" s="636" t="s">
        <v>248</v>
      </c>
      <c r="F34" s="617"/>
    </row>
    <row r="35" spans="1:6" ht="74.25" customHeight="1" x14ac:dyDescent="0.2">
      <c r="A35" s="226"/>
      <c r="B35" s="227"/>
      <c r="C35" s="227"/>
      <c r="D35" s="227"/>
      <c r="E35" s="637"/>
      <c r="F35" s="617"/>
    </row>
    <row r="36" spans="1:6" ht="54.75" customHeight="1" x14ac:dyDescent="0.2">
      <c r="A36" s="226"/>
      <c r="B36" s="227"/>
      <c r="C36" s="227"/>
      <c r="D36" s="227"/>
      <c r="E36" s="639"/>
      <c r="F36" s="617"/>
    </row>
    <row r="37" spans="1:6" ht="77.25" customHeight="1" x14ac:dyDescent="0.2">
      <c r="A37" s="226"/>
      <c r="B37" s="227"/>
      <c r="C37" s="227"/>
      <c r="D37" s="227"/>
      <c r="E37" s="636" t="s">
        <v>249</v>
      </c>
      <c r="F37" s="617"/>
    </row>
    <row r="38" spans="1:6" ht="66.75" customHeight="1" x14ac:dyDescent="0.2">
      <c r="A38" s="226"/>
      <c r="B38" s="227"/>
      <c r="C38" s="227"/>
      <c r="D38" s="227"/>
      <c r="E38" s="637"/>
      <c r="F38" s="617"/>
    </row>
    <row r="39" spans="1:6" ht="52.5" customHeight="1" thickBot="1" x14ac:dyDescent="0.25">
      <c r="A39" s="228"/>
      <c r="B39" s="229"/>
      <c r="C39" s="229"/>
      <c r="D39" s="229"/>
      <c r="E39" s="638"/>
      <c r="F39" s="617"/>
    </row>
    <row r="40" spans="1:6" ht="66" customHeight="1" x14ac:dyDescent="0.2"/>
    <row r="41" spans="1:6" ht="76.5" customHeight="1" x14ac:dyDescent="0.2"/>
  </sheetData>
  <sheetProtection selectLockedCells="1"/>
  <mergeCells count="35">
    <mergeCell ref="E31:E33"/>
    <mergeCell ref="F31:F33"/>
    <mergeCell ref="E37:E39"/>
    <mergeCell ref="F37:F39"/>
    <mergeCell ref="E34:E36"/>
    <mergeCell ref="F34:F36"/>
    <mergeCell ref="E22:E24"/>
    <mergeCell ref="F22:F24"/>
    <mergeCell ref="E25:E27"/>
    <mergeCell ref="F25:F27"/>
    <mergeCell ref="E28:E30"/>
    <mergeCell ref="F28:F30"/>
    <mergeCell ref="E19:E21"/>
    <mergeCell ref="F19:F21"/>
    <mergeCell ref="C13:C15"/>
    <mergeCell ref="A13:A15"/>
    <mergeCell ref="A10:A12"/>
    <mergeCell ref="E10:E12"/>
    <mergeCell ref="C10:C12"/>
    <mergeCell ref="A16:A18"/>
    <mergeCell ref="C16:C18"/>
    <mergeCell ref="E16:E18"/>
    <mergeCell ref="F16:F18"/>
    <mergeCell ref="B11:B12"/>
    <mergeCell ref="A1:A4"/>
    <mergeCell ref="F1:F4"/>
    <mergeCell ref="B1:E1"/>
    <mergeCell ref="B2:E4"/>
    <mergeCell ref="E13:E15"/>
    <mergeCell ref="F10:F12"/>
    <mergeCell ref="F13:F15"/>
    <mergeCell ref="A7:F7"/>
    <mergeCell ref="A6:F6"/>
    <mergeCell ref="A8:F8"/>
    <mergeCell ref="A5:F5"/>
  </mergeCells>
  <dataValidations count="1">
    <dataValidation type="list" allowBlank="1" showInputMessage="1" showErrorMessage="1" sqref="F10:F39">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zoomScale="85" zoomScaleNormal="85" workbookViewId="0">
      <selection activeCell="I5" sqref="I5"/>
    </sheetView>
  </sheetViews>
  <sheetFormatPr baseColWidth="10" defaultColWidth="11.42578125" defaultRowHeight="14.25" x14ac:dyDescent="0.2"/>
  <cols>
    <col min="1" max="1" width="31" style="1" customWidth="1"/>
    <col min="2" max="2" width="58.7109375" style="1" customWidth="1"/>
    <col min="3" max="3" width="38.42578125" style="1" customWidth="1"/>
    <col min="4" max="4" width="34.5703125" style="1" customWidth="1"/>
    <col min="5" max="5" width="20.42578125" style="1" customWidth="1"/>
    <col min="6" max="6" width="14.5703125" style="1" customWidth="1"/>
    <col min="7" max="16384" width="11.42578125" style="1"/>
  </cols>
  <sheetData>
    <row r="1" spans="1:6" s="25" customFormat="1" ht="24" customHeight="1" x14ac:dyDescent="0.2">
      <c r="A1" s="656"/>
      <c r="B1" s="438" t="s">
        <v>408</v>
      </c>
      <c r="C1" s="438"/>
      <c r="D1" s="592" t="s">
        <v>364</v>
      </c>
      <c r="E1" s="592"/>
      <c r="F1" s="658"/>
    </row>
    <row r="2" spans="1:6" s="25" customFormat="1" ht="17.25" customHeight="1" x14ac:dyDescent="0.2">
      <c r="A2" s="657"/>
      <c r="B2" s="439" t="s">
        <v>388</v>
      </c>
      <c r="C2" s="439"/>
      <c r="D2" s="593" t="s">
        <v>362</v>
      </c>
      <c r="E2" s="593"/>
      <c r="F2" s="659"/>
    </row>
    <row r="3" spans="1:6" s="25" customFormat="1" ht="20.25" customHeight="1" x14ac:dyDescent="0.2">
      <c r="A3" s="657"/>
      <c r="B3" s="439"/>
      <c r="C3" s="439"/>
      <c r="D3" s="593" t="s">
        <v>369</v>
      </c>
      <c r="E3" s="593"/>
      <c r="F3" s="659"/>
    </row>
    <row r="4" spans="1:6" s="25" customFormat="1" ht="20.25" customHeight="1" thickBot="1" x14ac:dyDescent="0.25">
      <c r="A4" s="657"/>
      <c r="B4" s="439"/>
      <c r="C4" s="439"/>
      <c r="D4" s="593" t="s">
        <v>389</v>
      </c>
      <c r="E4" s="593"/>
      <c r="F4" s="660"/>
    </row>
    <row r="5" spans="1:6" ht="15.75" x14ac:dyDescent="0.2">
      <c r="A5" s="625"/>
      <c r="B5" s="626"/>
      <c r="C5" s="626"/>
      <c r="D5" s="626"/>
      <c r="E5" s="626"/>
      <c r="F5" s="627"/>
    </row>
    <row r="6" spans="1:6" s="73" customFormat="1" ht="25.5" customHeight="1" x14ac:dyDescent="0.2">
      <c r="A6" s="667" t="str">
        <f>CONTEXTO!A8</f>
        <v xml:space="preserve">PROCESO: Gestión de Hacienda Pública </v>
      </c>
      <c r="B6" s="668"/>
      <c r="C6" s="668"/>
      <c r="D6" s="668"/>
      <c r="E6" s="668"/>
      <c r="F6" s="669"/>
    </row>
    <row r="7" spans="1:6" s="73" customFormat="1" ht="65.25" customHeight="1" thickBot="1" x14ac:dyDescent="0.25">
      <c r="A7" s="670"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671"/>
      <c r="C7" s="671"/>
      <c r="D7" s="671"/>
      <c r="E7" s="671"/>
      <c r="F7" s="672"/>
    </row>
    <row r="8" spans="1:6" s="73" customFormat="1" ht="18.75" customHeight="1" thickBot="1" x14ac:dyDescent="0.25">
      <c r="A8" s="624"/>
      <c r="B8" s="624"/>
      <c r="C8" s="624"/>
      <c r="D8" s="624"/>
      <c r="E8" s="624"/>
      <c r="F8" s="661"/>
    </row>
    <row r="9" spans="1:6" ht="31.5" customHeight="1" x14ac:dyDescent="0.2">
      <c r="A9" s="93" t="s">
        <v>65</v>
      </c>
      <c r="B9" s="94" t="s">
        <v>67</v>
      </c>
      <c r="C9" s="94" t="s">
        <v>68</v>
      </c>
      <c r="D9" s="154" t="s">
        <v>69</v>
      </c>
      <c r="E9" s="502" t="s">
        <v>70</v>
      </c>
      <c r="F9" s="503"/>
    </row>
    <row r="10" spans="1:6" ht="56.25" customHeight="1" x14ac:dyDescent="0.2">
      <c r="A10" s="664" t="str">
        <f>'IDENTIFICACION DE RIESGOS'!E10:E12</f>
        <v>Posibilidad de recibir o solicitar cualquier dadiva para modificar y/o alterar los datos existentes en los distintos sistemas de información</v>
      </c>
      <c r="B10" s="665" t="s">
        <v>508</v>
      </c>
      <c r="C10" s="666" t="str">
        <f>'IDENTIFICACION DE RIESGOS'!F10:F12</f>
        <v>CORRUPCION</v>
      </c>
      <c r="D10" s="105" t="str">
        <f>'IDENTIFICACION DE RIESGOS'!B10</f>
        <v>Falta de capacidad de liderazgo</v>
      </c>
      <c r="E10" s="593" t="str">
        <f>'IDENTIFICACION DE RIESGOS'!D10</f>
        <v xml:space="preserve">Pérdida de credibilidad institucional </v>
      </c>
      <c r="F10" s="653"/>
    </row>
    <row r="11" spans="1:6" ht="45" customHeight="1" x14ac:dyDescent="0.2">
      <c r="A11" s="664"/>
      <c r="B11" s="665"/>
      <c r="C11" s="666"/>
      <c r="D11" s="105" t="str">
        <f>'IDENTIFICACION DE RIESGOS'!B11</f>
        <v xml:space="preserve">Falta de ética profesional y compromiso en el desarrollo de las actividades del procesos </v>
      </c>
      <c r="E11" s="593" t="str">
        <f>'IDENTIFICACION DE RIESGOS'!D11</f>
        <v xml:space="preserve">Sanciones disciplinarias, fiscales y penales </v>
      </c>
      <c r="F11" s="653"/>
    </row>
    <row r="12" spans="1:6" ht="47.25" customHeight="1" x14ac:dyDescent="0.2">
      <c r="A12" s="664"/>
      <c r="B12" s="665"/>
      <c r="C12" s="666"/>
      <c r="D12" s="105">
        <f>'IDENTIFICACION DE RIESGOS'!B12</f>
        <v>0</v>
      </c>
      <c r="E12" s="460" t="str">
        <f>'IDENTIFICACION DE RIESGOS'!D12</f>
        <v>Disminucion en el recaudo y sanciones</v>
      </c>
      <c r="F12" s="462"/>
    </row>
    <row r="13" spans="1:6" ht="53.25" customHeight="1" x14ac:dyDescent="0.2">
      <c r="A13" s="640" t="str">
        <f>'IDENTIFICACION DE RIESGOS'!E13:E15</f>
        <v>Posibilidad de recibir o solicitar cualquier dadiva para omitir requisitos en el desarrollo de los trámites y servicios del proceso de gestión de Hacienda Pública</v>
      </c>
      <c r="B13" s="643" t="s">
        <v>509</v>
      </c>
      <c r="C13" s="650" t="str">
        <f>'IDENTIFICACION DE RIESGOS'!F13:F15</f>
        <v>CORRUPCION</v>
      </c>
      <c r="D13" s="105" t="str">
        <f>'IDENTIFICACION DE RIESGOS'!B13</f>
        <v>Falta de información clara y debilidad en canales de acceso a la publicidad de las condiciones del trámite</v>
      </c>
      <c r="E13" s="646" t="str">
        <f>'IDENTIFICACION DE RIESGOS'!D13</f>
        <v>Pérdida de credibilidad institucional</v>
      </c>
      <c r="F13" s="647"/>
    </row>
    <row r="14" spans="1:6" ht="43.5" customHeight="1" x14ac:dyDescent="0.2">
      <c r="A14" s="641"/>
      <c r="B14" s="644"/>
      <c r="C14" s="651"/>
      <c r="D14" s="105" t="str">
        <f>'IDENTIFICACION DE RIESGOS'!B14</f>
        <v xml:space="preserve">Falta de controles de la gestión de trámites </v>
      </c>
      <c r="E14" s="646" t="str">
        <f>'IDENTIFICACION DE RIESGOS'!D14</f>
        <v xml:space="preserve">Sanciones disciplinarias, fiscales y penales </v>
      </c>
      <c r="F14" s="647"/>
    </row>
    <row r="15" spans="1:6" ht="86.25" customHeight="1" x14ac:dyDescent="0.2">
      <c r="A15" s="642"/>
      <c r="B15" s="645"/>
      <c r="C15" s="652"/>
      <c r="D15" s="301" t="str">
        <f>'IDENTIFICACION DE RIESGOS'!B15</f>
        <v>Incumplimiento en la gestión del CLDO del Impuesto predial unificado dentro de los términos establecidos en el procedimiento PRO-GHP-05 FACTURACION  I.P.U para la actividad No. 11-12 y 13 (C.L.D.O)</v>
      </c>
      <c r="E15" s="648" t="str">
        <f>'IDENTIFICACION DE RIESGOS'!D15</f>
        <v>prescripción y detrimento patrimonial</v>
      </c>
      <c r="F15" s="649"/>
    </row>
    <row r="16" spans="1:6" ht="53.25" customHeight="1" x14ac:dyDescent="0.2">
      <c r="A16" s="664" t="str">
        <f>'IDENTIFICACION DE RIESGOS'!E16:E18</f>
        <v>c</v>
      </c>
      <c r="B16" s="665"/>
      <c r="C16" s="666">
        <f>'IDENTIFICACION DE RIESGOS'!F16:F18</f>
        <v>0</v>
      </c>
      <c r="D16" s="105">
        <f>'IDENTIFICACION DE RIESGOS'!B16</f>
        <v>0</v>
      </c>
      <c r="E16" s="593">
        <f>'IDENTIFICACION DE RIESGOS'!D16</f>
        <v>0</v>
      </c>
      <c r="F16" s="653"/>
    </row>
    <row r="17" spans="1:6" ht="42.75" customHeight="1" x14ac:dyDescent="0.2">
      <c r="A17" s="664"/>
      <c r="B17" s="665"/>
      <c r="C17" s="666"/>
      <c r="D17" s="105">
        <f>'IDENTIFICACION DE RIESGOS'!B17</f>
        <v>0</v>
      </c>
      <c r="E17" s="654">
        <f>'IDENTIFICACION DE RIESGOS'!D17</f>
        <v>0</v>
      </c>
      <c r="F17" s="655"/>
    </row>
    <row r="18" spans="1:6" ht="63" customHeight="1" x14ac:dyDescent="0.2">
      <c r="A18" s="664"/>
      <c r="B18" s="665"/>
      <c r="C18" s="666"/>
      <c r="D18" s="105">
        <f>'IDENTIFICACION DE RIESGOS'!B18</f>
        <v>0</v>
      </c>
      <c r="E18" s="593">
        <f>'IDENTIFICACION DE RIESGOS'!D18</f>
        <v>0</v>
      </c>
      <c r="F18" s="653"/>
    </row>
    <row r="19" spans="1:6" ht="57" customHeight="1" x14ac:dyDescent="0.2">
      <c r="A19" s="673" t="str">
        <f>'IDENTIFICACION DE RIESGOS'!E19</f>
        <v>d</v>
      </c>
      <c r="B19" s="676"/>
      <c r="C19" s="650">
        <f>'IDENTIFICACION DE RIESGOS'!F19</f>
        <v>0</v>
      </c>
      <c r="D19" s="110">
        <f>'IDENTIFICACION DE RIESGOS'!B19</f>
        <v>0</v>
      </c>
      <c r="E19" s="662">
        <f>'IDENTIFICACION DE RIESGOS'!D19</f>
        <v>0</v>
      </c>
      <c r="F19" s="663"/>
    </row>
    <row r="20" spans="1:6" ht="57" customHeight="1" x14ac:dyDescent="0.2">
      <c r="A20" s="674"/>
      <c r="B20" s="677"/>
      <c r="C20" s="651"/>
      <c r="D20" s="110">
        <f>'IDENTIFICACION DE RIESGOS'!B20</f>
        <v>0</v>
      </c>
      <c r="E20" s="662">
        <f>'IDENTIFICACION DE RIESGOS'!D20</f>
        <v>0</v>
      </c>
      <c r="F20" s="663"/>
    </row>
    <row r="21" spans="1:6" ht="57" customHeight="1" x14ac:dyDescent="0.2">
      <c r="A21" s="675"/>
      <c r="B21" s="678"/>
      <c r="C21" s="652"/>
      <c r="D21" s="110">
        <f>'IDENTIFICACION DE RIESGOS'!B21</f>
        <v>0</v>
      </c>
      <c r="E21" s="662">
        <f>'IDENTIFICACION DE RIESGOS'!D21</f>
        <v>0</v>
      </c>
      <c r="F21" s="663"/>
    </row>
    <row r="22" spans="1:6" ht="63" customHeight="1" x14ac:dyDescent="0.2">
      <c r="A22" s="673" t="str">
        <f>'IDENTIFICACION DE RIESGOS'!E22</f>
        <v>e</v>
      </c>
      <c r="B22" s="676"/>
      <c r="C22" s="650">
        <f>'IDENTIFICACION DE RIESGOS'!F22</f>
        <v>0</v>
      </c>
      <c r="D22" s="110">
        <f>'IDENTIFICACION DE RIESGOS'!B22</f>
        <v>0</v>
      </c>
      <c r="E22" s="662">
        <f>'IDENTIFICACION DE RIESGOS'!D22</f>
        <v>0</v>
      </c>
      <c r="F22" s="663"/>
    </row>
    <row r="23" spans="1:6" ht="54.75" customHeight="1" x14ac:dyDescent="0.2">
      <c r="A23" s="674"/>
      <c r="B23" s="677"/>
      <c r="C23" s="651"/>
      <c r="D23" s="110">
        <f>'IDENTIFICACION DE RIESGOS'!B23</f>
        <v>0</v>
      </c>
      <c r="E23" s="662">
        <f>'IDENTIFICACION DE RIESGOS'!D23</f>
        <v>0</v>
      </c>
      <c r="F23" s="663"/>
    </row>
    <row r="24" spans="1:6" ht="54.75" customHeight="1" x14ac:dyDescent="0.2">
      <c r="A24" s="675"/>
      <c r="B24" s="678"/>
      <c r="C24" s="652"/>
      <c r="D24" s="110">
        <f>'IDENTIFICACION DE RIESGOS'!B24</f>
        <v>0</v>
      </c>
      <c r="E24" s="662">
        <f>'IDENTIFICACION DE RIESGOS'!D24</f>
        <v>0</v>
      </c>
      <c r="F24" s="663"/>
    </row>
    <row r="25" spans="1:6" ht="47.25" customHeight="1" x14ac:dyDescent="0.2">
      <c r="A25" s="673" t="str">
        <f>'IDENTIFICACION DE RIESGOS'!E25</f>
        <v>f</v>
      </c>
      <c r="B25" s="676"/>
      <c r="C25" s="650">
        <f>'IDENTIFICACION DE RIESGOS'!F25</f>
        <v>0</v>
      </c>
      <c r="D25" s="110">
        <f>'IDENTIFICACION DE RIESGOS'!B25</f>
        <v>0</v>
      </c>
      <c r="E25" s="662">
        <f>'IDENTIFICACION DE RIESGOS'!D25</f>
        <v>0</v>
      </c>
      <c r="F25" s="663"/>
    </row>
    <row r="26" spans="1:6" ht="44.25" customHeight="1" x14ac:dyDescent="0.2">
      <c r="A26" s="674"/>
      <c r="B26" s="677"/>
      <c r="C26" s="651"/>
      <c r="D26" s="110">
        <f>'IDENTIFICACION DE RIESGOS'!B26</f>
        <v>0</v>
      </c>
      <c r="E26" s="662">
        <f>'IDENTIFICACION DE RIESGOS'!D26</f>
        <v>0</v>
      </c>
      <c r="F26" s="663"/>
    </row>
    <row r="27" spans="1:6" ht="45" customHeight="1" x14ac:dyDescent="0.2">
      <c r="A27" s="675"/>
      <c r="B27" s="678"/>
      <c r="C27" s="652"/>
      <c r="D27" s="110">
        <f>'IDENTIFICACION DE RIESGOS'!B27</f>
        <v>0</v>
      </c>
      <c r="E27" s="662">
        <f>'IDENTIFICACION DE RIESGOS'!D27</f>
        <v>0</v>
      </c>
      <c r="F27" s="663"/>
    </row>
    <row r="28" spans="1:6" ht="58.5" customHeight="1" x14ac:dyDescent="0.2">
      <c r="A28" s="673" t="str">
        <f>'IDENTIFICACION DE RIESGOS'!E28</f>
        <v>g</v>
      </c>
      <c r="B28" s="676"/>
      <c r="C28" s="650">
        <f>'IDENTIFICACION DE RIESGOS'!F28</f>
        <v>0</v>
      </c>
      <c r="D28" s="110">
        <f>'IDENTIFICACION DE RIESGOS'!B28</f>
        <v>0</v>
      </c>
      <c r="E28" s="662">
        <f>'IDENTIFICACION DE RIESGOS'!D28</f>
        <v>0</v>
      </c>
      <c r="F28" s="663"/>
    </row>
    <row r="29" spans="1:6" ht="55.5" customHeight="1" x14ac:dyDescent="0.2">
      <c r="A29" s="674"/>
      <c r="B29" s="677"/>
      <c r="C29" s="651"/>
      <c r="D29" s="110">
        <f>'IDENTIFICACION DE RIESGOS'!B29</f>
        <v>0</v>
      </c>
      <c r="E29" s="662">
        <f>'IDENTIFICACION DE RIESGOS'!D29</f>
        <v>0</v>
      </c>
      <c r="F29" s="663"/>
    </row>
    <row r="30" spans="1:6" ht="63.75" customHeight="1" x14ac:dyDescent="0.2">
      <c r="A30" s="675"/>
      <c r="B30" s="678"/>
      <c r="C30" s="652"/>
      <c r="D30" s="110">
        <f>'IDENTIFICACION DE RIESGOS'!B30</f>
        <v>0</v>
      </c>
      <c r="E30" s="662">
        <f>'IDENTIFICACION DE RIESGOS'!D30</f>
        <v>0</v>
      </c>
      <c r="F30" s="663"/>
    </row>
    <row r="31" spans="1:6" ht="47.25" customHeight="1" x14ac:dyDescent="0.2">
      <c r="A31" s="673" t="str">
        <f>'IDENTIFICACION DE RIESGOS'!E31</f>
        <v>h</v>
      </c>
      <c r="B31" s="676"/>
      <c r="C31" s="650">
        <f>'IDENTIFICACION DE RIESGOS'!F31</f>
        <v>0</v>
      </c>
      <c r="D31" s="110">
        <f>'IDENTIFICACION DE RIESGOS'!B31</f>
        <v>0</v>
      </c>
      <c r="E31" s="662">
        <f>'IDENTIFICACION DE RIESGOS'!D31</f>
        <v>0</v>
      </c>
      <c r="F31" s="663"/>
    </row>
    <row r="32" spans="1:6" ht="55.5" customHeight="1" x14ac:dyDescent="0.2">
      <c r="A32" s="674"/>
      <c r="B32" s="677"/>
      <c r="C32" s="651"/>
      <c r="D32" s="110">
        <f>'IDENTIFICACION DE RIESGOS'!B32</f>
        <v>0</v>
      </c>
      <c r="E32" s="662">
        <f>'IDENTIFICACION DE RIESGOS'!D32</f>
        <v>0</v>
      </c>
      <c r="F32" s="663"/>
    </row>
    <row r="33" spans="1:6" ht="57.75" customHeight="1" x14ac:dyDescent="0.2">
      <c r="A33" s="675"/>
      <c r="B33" s="678"/>
      <c r="C33" s="652"/>
      <c r="D33" s="110">
        <f>'IDENTIFICACION DE RIESGOS'!B33</f>
        <v>0</v>
      </c>
      <c r="E33" s="662">
        <f>'IDENTIFICACION DE RIESGOS'!D33</f>
        <v>0</v>
      </c>
      <c r="F33" s="663"/>
    </row>
    <row r="34" spans="1:6" ht="45.75" customHeight="1" x14ac:dyDescent="0.2">
      <c r="A34" s="679" t="str">
        <f>'IDENTIFICACION DE RIESGOS'!E34</f>
        <v>i</v>
      </c>
      <c r="B34" s="691"/>
      <c r="C34" s="682">
        <f>'IDENTIFICACION DE RIESGOS'!F34</f>
        <v>0</v>
      </c>
      <c r="D34" s="111">
        <f>'IDENTIFICACION DE RIESGOS'!B34</f>
        <v>0</v>
      </c>
      <c r="E34" s="685">
        <f>'IDENTIFICACION DE RIESGOS'!D34</f>
        <v>0</v>
      </c>
      <c r="F34" s="686"/>
    </row>
    <row r="35" spans="1:6" ht="57.75" customHeight="1" x14ac:dyDescent="0.2">
      <c r="A35" s="680"/>
      <c r="B35" s="692"/>
      <c r="C35" s="683"/>
      <c r="D35" s="112">
        <f>'IDENTIFICACION DE RIESGOS'!B35</f>
        <v>0</v>
      </c>
      <c r="E35" s="685">
        <f>'IDENTIFICACION DE RIESGOS'!D35</f>
        <v>0</v>
      </c>
      <c r="F35" s="686"/>
    </row>
    <row r="36" spans="1:6" ht="51" customHeight="1" x14ac:dyDescent="0.2">
      <c r="A36" s="681"/>
      <c r="B36" s="693"/>
      <c r="C36" s="684"/>
      <c r="D36" s="112">
        <f>'IDENTIFICACION DE RIESGOS'!B36</f>
        <v>0</v>
      </c>
      <c r="E36" s="685">
        <f>'IDENTIFICACION DE RIESGOS'!D36</f>
        <v>0</v>
      </c>
      <c r="F36" s="686"/>
    </row>
    <row r="37" spans="1:6" ht="51" customHeight="1" x14ac:dyDescent="0.2">
      <c r="A37" s="679" t="str">
        <f>'IDENTIFICACION DE RIESGOS'!E37</f>
        <v>j</v>
      </c>
      <c r="B37" s="691"/>
      <c r="C37" s="682">
        <f>'IDENTIFICACION DE RIESGOS'!F39</f>
        <v>0</v>
      </c>
      <c r="D37" s="112">
        <f>'IDENTIFICACION DE RIESGOS'!B37</f>
        <v>0</v>
      </c>
      <c r="E37" s="685">
        <f>'IDENTIFICACION DE RIESGOS'!D37</f>
        <v>0</v>
      </c>
      <c r="F37" s="686"/>
    </row>
    <row r="38" spans="1:6" ht="51" customHeight="1" x14ac:dyDescent="0.2">
      <c r="A38" s="680"/>
      <c r="B38" s="692"/>
      <c r="C38" s="683"/>
      <c r="D38" s="112">
        <f>'IDENTIFICACION DE RIESGOS'!B38</f>
        <v>0</v>
      </c>
      <c r="E38" s="685">
        <f>'IDENTIFICACION DE RIESGOS'!D38</f>
        <v>0</v>
      </c>
      <c r="F38" s="686"/>
    </row>
    <row r="39" spans="1:6" ht="54" customHeight="1" thickBot="1" x14ac:dyDescent="0.25">
      <c r="A39" s="688"/>
      <c r="B39" s="694"/>
      <c r="C39" s="687"/>
      <c r="D39" s="113">
        <f>'IDENTIFICACION DE RIESGOS'!B39</f>
        <v>0</v>
      </c>
      <c r="E39" s="689">
        <f>'IDENTIFICACION DE RIESGOS'!D39</f>
        <v>0</v>
      </c>
      <c r="F39" s="690"/>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zoomScale="62" zoomScaleNormal="62" workbookViewId="0">
      <selection activeCell="T1" sqref="T1:T4"/>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6" customWidth="1"/>
    <col min="20" max="20" width="18.85546875" style="1" customWidth="1"/>
    <col min="21" max="16384" width="11.42578125" style="1"/>
  </cols>
  <sheetData>
    <row r="1" spans="1:23" s="25" customFormat="1" ht="27.75" customHeight="1" x14ac:dyDescent="0.2">
      <c r="A1" s="656"/>
      <c r="B1" s="413" t="s">
        <v>408</v>
      </c>
      <c r="C1" s="414"/>
      <c r="D1" s="414"/>
      <c r="E1" s="414"/>
      <c r="F1" s="414"/>
      <c r="G1" s="414"/>
      <c r="H1" s="414"/>
      <c r="I1" s="414"/>
      <c r="J1" s="414"/>
      <c r="K1" s="414"/>
      <c r="L1" s="414"/>
      <c r="M1" s="414"/>
      <c r="N1" s="414"/>
      <c r="O1" s="414"/>
      <c r="P1" s="415"/>
      <c r="Q1" s="592" t="s">
        <v>385</v>
      </c>
      <c r="R1" s="592"/>
      <c r="S1" s="592"/>
      <c r="T1" s="658"/>
    </row>
    <row r="2" spans="1:23" s="25" customFormat="1" ht="20.25" customHeight="1" x14ac:dyDescent="0.2">
      <c r="A2" s="657"/>
      <c r="B2" s="699"/>
      <c r="C2" s="463"/>
      <c r="D2" s="463"/>
      <c r="E2" s="463"/>
      <c r="F2" s="463"/>
      <c r="G2" s="463"/>
      <c r="H2" s="463"/>
      <c r="I2" s="463"/>
      <c r="J2" s="463"/>
      <c r="K2" s="463"/>
      <c r="L2" s="463"/>
      <c r="M2" s="463"/>
      <c r="N2" s="463"/>
      <c r="O2" s="463"/>
      <c r="P2" s="700"/>
      <c r="Q2" s="593" t="s">
        <v>362</v>
      </c>
      <c r="R2" s="593"/>
      <c r="S2" s="593"/>
      <c r="T2" s="659"/>
    </row>
    <row r="3" spans="1:23" s="25" customFormat="1" ht="18.75" customHeight="1" x14ac:dyDescent="0.2">
      <c r="A3" s="657"/>
      <c r="B3" s="701" t="s">
        <v>384</v>
      </c>
      <c r="C3" s="702"/>
      <c r="D3" s="702"/>
      <c r="E3" s="702"/>
      <c r="F3" s="702"/>
      <c r="G3" s="702"/>
      <c r="H3" s="702"/>
      <c r="I3" s="702"/>
      <c r="J3" s="702"/>
      <c r="K3" s="702"/>
      <c r="L3" s="702"/>
      <c r="M3" s="702"/>
      <c r="N3" s="702"/>
      <c r="O3" s="702"/>
      <c r="P3" s="703"/>
      <c r="Q3" s="593" t="s">
        <v>386</v>
      </c>
      <c r="R3" s="593"/>
      <c r="S3" s="593"/>
      <c r="T3" s="659"/>
    </row>
    <row r="4" spans="1:23" s="25" customFormat="1" ht="19.5" customHeight="1" thickBot="1" x14ac:dyDescent="0.25">
      <c r="A4" s="718"/>
      <c r="B4" s="419"/>
      <c r="C4" s="420"/>
      <c r="D4" s="420"/>
      <c r="E4" s="420"/>
      <c r="F4" s="420"/>
      <c r="G4" s="420"/>
      <c r="H4" s="420"/>
      <c r="I4" s="420"/>
      <c r="J4" s="420"/>
      <c r="K4" s="420"/>
      <c r="L4" s="420"/>
      <c r="M4" s="420"/>
      <c r="N4" s="420"/>
      <c r="O4" s="420"/>
      <c r="P4" s="421"/>
      <c r="Q4" s="593" t="s">
        <v>387</v>
      </c>
      <c r="R4" s="593"/>
      <c r="S4" s="593"/>
      <c r="T4" s="660"/>
    </row>
    <row r="5" spans="1:23" ht="19.5" customHeight="1" x14ac:dyDescent="0.2">
      <c r="A5" s="625"/>
      <c r="B5" s="626"/>
      <c r="C5" s="626"/>
      <c r="D5" s="626"/>
      <c r="E5" s="626"/>
      <c r="F5" s="626"/>
      <c r="G5" s="626"/>
      <c r="H5" s="626"/>
      <c r="I5" s="626"/>
      <c r="J5" s="626"/>
      <c r="K5" s="626"/>
      <c r="L5" s="626"/>
      <c r="M5" s="626"/>
      <c r="N5" s="626"/>
      <c r="O5" s="626"/>
      <c r="P5" s="626"/>
      <c r="Q5" s="626"/>
      <c r="R5" s="626"/>
      <c r="S5" s="626"/>
      <c r="T5" s="627"/>
    </row>
    <row r="6" spans="1:23" ht="24.75" customHeight="1" x14ac:dyDescent="0.2">
      <c r="A6" s="667" t="str">
        <f>CONTEXTO!A8</f>
        <v xml:space="preserve">PROCESO: Gestión de Hacienda Pública </v>
      </c>
      <c r="B6" s="668"/>
      <c r="C6" s="668"/>
      <c r="D6" s="668"/>
      <c r="E6" s="668"/>
      <c r="F6" s="668"/>
      <c r="G6" s="668"/>
      <c r="H6" s="668"/>
      <c r="I6" s="668"/>
      <c r="J6" s="668"/>
      <c r="K6" s="668"/>
      <c r="L6" s="668"/>
      <c r="M6" s="668"/>
      <c r="N6" s="668"/>
      <c r="O6" s="668"/>
      <c r="P6" s="668"/>
      <c r="Q6" s="668"/>
      <c r="R6" s="668"/>
      <c r="S6" s="668"/>
      <c r="T6" s="669"/>
    </row>
    <row r="7" spans="1:23" ht="66.75" customHeight="1" thickBot="1" x14ac:dyDescent="0.25">
      <c r="A7" s="715"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716"/>
      <c r="C7" s="716"/>
      <c r="D7" s="716"/>
      <c r="E7" s="716"/>
      <c r="F7" s="716"/>
      <c r="G7" s="716"/>
      <c r="H7" s="716"/>
      <c r="I7" s="716"/>
      <c r="J7" s="716"/>
      <c r="K7" s="716"/>
      <c r="L7" s="716"/>
      <c r="M7" s="716"/>
      <c r="N7" s="716"/>
      <c r="O7" s="716"/>
      <c r="P7" s="716"/>
      <c r="Q7" s="716"/>
      <c r="R7" s="716"/>
      <c r="S7" s="716"/>
      <c r="T7" s="717"/>
    </row>
    <row r="8" spans="1:23" ht="19.5" customHeight="1" thickBot="1" x14ac:dyDescent="0.25">
      <c r="A8" s="624"/>
      <c r="B8" s="624"/>
      <c r="C8" s="624"/>
      <c r="D8" s="624"/>
      <c r="E8" s="624"/>
      <c r="F8" s="624"/>
      <c r="G8" s="624"/>
      <c r="H8" s="624"/>
      <c r="I8" s="624"/>
      <c r="J8" s="624"/>
      <c r="K8" s="624"/>
      <c r="L8" s="624"/>
      <c r="M8" s="624"/>
      <c r="N8" s="624"/>
      <c r="O8" s="624"/>
      <c r="P8" s="624"/>
      <c r="Q8" s="624"/>
      <c r="R8" s="624"/>
      <c r="S8" s="624"/>
      <c r="T8" s="661"/>
    </row>
    <row r="9" spans="1:23" ht="37.5" customHeight="1" x14ac:dyDescent="0.2">
      <c r="A9" s="704" t="s">
        <v>65</v>
      </c>
      <c r="B9" s="705"/>
      <c r="C9" s="708" t="s">
        <v>72</v>
      </c>
      <c r="D9" s="709"/>
      <c r="E9" s="709"/>
      <c r="F9" s="709"/>
      <c r="G9" s="709"/>
      <c r="H9" s="709"/>
      <c r="I9" s="709"/>
      <c r="J9" s="709"/>
      <c r="K9" s="709"/>
      <c r="L9" s="709"/>
      <c r="M9" s="709"/>
      <c r="N9" s="709"/>
      <c r="O9" s="709"/>
      <c r="P9" s="709"/>
      <c r="Q9" s="709"/>
      <c r="R9" s="709"/>
      <c r="S9" s="709"/>
      <c r="T9" s="710"/>
    </row>
    <row r="10" spans="1:23" ht="25.5" customHeight="1" x14ac:dyDescent="0.2">
      <c r="A10" s="706"/>
      <c r="B10" s="707"/>
      <c r="C10" s="70" t="s">
        <v>41</v>
      </c>
      <c r="D10" s="70" t="s">
        <v>42</v>
      </c>
      <c r="E10" s="70" t="s">
        <v>43</v>
      </c>
      <c r="F10" s="70" t="s">
        <v>44</v>
      </c>
      <c r="G10" s="70" t="s">
        <v>45</v>
      </c>
      <c r="H10" s="70" t="s">
        <v>46</v>
      </c>
      <c r="I10" s="70" t="s">
        <v>47</v>
      </c>
      <c r="J10" s="70" t="s">
        <v>48</v>
      </c>
      <c r="K10" s="70" t="s">
        <v>49</v>
      </c>
      <c r="L10" s="70" t="s">
        <v>50</v>
      </c>
      <c r="M10" s="70" t="s">
        <v>51</v>
      </c>
      <c r="N10" s="70" t="s">
        <v>52</v>
      </c>
      <c r="O10" s="70" t="s">
        <v>53</v>
      </c>
      <c r="P10" s="70" t="s">
        <v>54</v>
      </c>
      <c r="Q10" s="70" t="s">
        <v>55</v>
      </c>
      <c r="R10" s="71" t="s">
        <v>56</v>
      </c>
      <c r="S10" s="74" t="s">
        <v>57</v>
      </c>
      <c r="T10" s="95" t="s">
        <v>73</v>
      </c>
    </row>
    <row r="11" spans="1:23" ht="44.25" customHeight="1" x14ac:dyDescent="0.2">
      <c r="A11" s="711" t="str">
        <f>DESCRIPCION!A10</f>
        <v>Posibilidad de recibir o solicitar cualquier dadiva para modificar y/o alterar los datos existentes en los distintos sistemas de información</v>
      </c>
      <c r="B11" s="712"/>
      <c r="C11" s="215">
        <v>5</v>
      </c>
      <c r="D11" s="215">
        <v>5</v>
      </c>
      <c r="E11" s="215">
        <v>5</v>
      </c>
      <c r="F11" s="215">
        <v>4</v>
      </c>
      <c r="G11" s="215">
        <v>4</v>
      </c>
      <c r="H11" s="215"/>
      <c r="I11" s="215"/>
      <c r="J11" s="215"/>
      <c r="K11" s="215"/>
      <c r="L11" s="215"/>
      <c r="M11" s="215"/>
      <c r="N11" s="215"/>
      <c r="O11" s="215"/>
      <c r="P11" s="215"/>
      <c r="Q11" s="215"/>
      <c r="R11" s="108">
        <f>SUM(C11:Q11)</f>
        <v>23</v>
      </c>
      <c r="S11" s="114">
        <f t="shared" ref="S11:S20" si="0">IF(ISERROR(AVERAGE(C11:Q11)),0,AVERAGE(C11:Q11))</f>
        <v>4.5999999999999996</v>
      </c>
      <c r="T11" s="77" t="str">
        <f>IF(AND(S11&gt;=1,S11&lt;1.5),"Rara Vez",IF(AND(S11&gt;=1.6,S11&lt;2.5),"Improbable",IF(AND(S11&gt;=2.6,S11&lt;3.5),"Posible",IF(AND(S11&gt;=3.6,S11&lt;4.5),"Probable",IF(AND(S11&gt;=4.6),"Casi Seguro"," ")))))</f>
        <v>Casi Seguro</v>
      </c>
      <c r="W11" s="75"/>
    </row>
    <row r="12" spans="1:23" ht="38.25" customHeight="1" x14ac:dyDescent="0.2">
      <c r="A12" s="713" t="str">
        <f>DESCRIPCION!A13</f>
        <v>Posibilidad de recibir o solicitar cualquier dadiva para omitir requisitos en el desarrollo de los trámites y servicios del proceso de gestión de Hacienda Pública</v>
      </c>
      <c r="B12" s="714"/>
      <c r="C12" s="215">
        <v>5</v>
      </c>
      <c r="D12" s="215">
        <v>5</v>
      </c>
      <c r="E12" s="215">
        <v>5</v>
      </c>
      <c r="F12" s="215">
        <v>5</v>
      </c>
      <c r="G12" s="215">
        <v>5</v>
      </c>
      <c r="H12" s="215"/>
      <c r="I12" s="215"/>
      <c r="J12" s="215"/>
      <c r="K12" s="215"/>
      <c r="L12" s="215"/>
      <c r="M12" s="215"/>
      <c r="N12" s="215"/>
      <c r="O12" s="215"/>
      <c r="P12" s="215"/>
      <c r="Q12" s="215"/>
      <c r="R12" s="108">
        <f>SUM(C12:Q12)</f>
        <v>25</v>
      </c>
      <c r="S12" s="114">
        <f t="shared" si="0"/>
        <v>5</v>
      </c>
      <c r="T12" s="77" t="str">
        <f>IF(AND(S12&gt;=1,S12&lt;1.5),"Rara Vez",IF(AND(S12&gt;=1.6,S12&lt;2.5),"Improbable",IF(AND(S12&gt;=2.6,S12&lt;3.5),"Posible",IF(AND(S12&gt;=3.6,S12&lt;4.5),"Probable",IF(AND(S12&gt;=4.6),"Casi Seguro"," ")))))</f>
        <v>Casi Seguro</v>
      </c>
      <c r="W12" s="75"/>
    </row>
    <row r="13" spans="1:23" ht="39.75" customHeight="1" x14ac:dyDescent="0.2">
      <c r="A13" s="711" t="str">
        <f>DESCRIPCION!A16</f>
        <v>c</v>
      </c>
      <c r="B13" s="712"/>
      <c r="C13" s="215"/>
      <c r="D13" s="215"/>
      <c r="E13" s="215"/>
      <c r="F13" s="215"/>
      <c r="G13" s="215"/>
      <c r="H13" s="215"/>
      <c r="I13" s="215"/>
      <c r="J13" s="215"/>
      <c r="K13" s="215"/>
      <c r="L13" s="215"/>
      <c r="M13" s="215"/>
      <c r="N13" s="215"/>
      <c r="O13" s="215"/>
      <c r="P13" s="215"/>
      <c r="Q13" s="215"/>
      <c r="R13" s="108">
        <f t="shared" ref="R13:R20" si="1">SUM(C13:Q13)</f>
        <v>0</v>
      </c>
      <c r="S13" s="114">
        <f t="shared" si="0"/>
        <v>0</v>
      </c>
      <c r="T13" s="77" t="str">
        <f t="shared" ref="T13:T20" si="2">IF(AND(S13&gt;=1,S13&lt;1.5),"Rara Vez",IF(AND(S13&gt;=1.6,S13&lt;2.5),"Improbable",IF(AND(S13&gt;=2.6,S13&lt;3.5),"Posible",IF(AND(S13&gt;=3.6,S13&lt;4.5),"Probable",IF(AND(S13&gt;=4.6),"Casi Seguro"," ")))))</f>
        <v xml:space="preserve"> </v>
      </c>
    </row>
    <row r="14" spans="1:23" ht="39.75" customHeight="1" x14ac:dyDescent="0.2">
      <c r="A14" s="695" t="str">
        <f>DESCRIPCION!A19</f>
        <v>d</v>
      </c>
      <c r="B14" s="696"/>
      <c r="C14" s="215"/>
      <c r="D14" s="215"/>
      <c r="E14" s="215"/>
      <c r="F14" s="215"/>
      <c r="G14" s="215"/>
      <c r="H14" s="215"/>
      <c r="I14" s="215"/>
      <c r="J14" s="215"/>
      <c r="K14" s="215"/>
      <c r="L14" s="215"/>
      <c r="M14" s="215"/>
      <c r="N14" s="215"/>
      <c r="O14" s="215"/>
      <c r="P14" s="215"/>
      <c r="Q14" s="215"/>
      <c r="R14" s="108">
        <f t="shared" si="1"/>
        <v>0</v>
      </c>
      <c r="S14" s="114">
        <f t="shared" si="0"/>
        <v>0</v>
      </c>
      <c r="T14" s="77" t="str">
        <f t="shared" si="2"/>
        <v xml:space="preserve"> </v>
      </c>
    </row>
    <row r="15" spans="1:23" ht="39.75" customHeight="1" x14ac:dyDescent="0.2">
      <c r="A15" s="695" t="str">
        <f>DESCRIPCION!A22</f>
        <v>e</v>
      </c>
      <c r="B15" s="696"/>
      <c r="C15" s="215"/>
      <c r="D15" s="215"/>
      <c r="E15" s="215"/>
      <c r="F15" s="215"/>
      <c r="G15" s="215"/>
      <c r="H15" s="215"/>
      <c r="I15" s="215"/>
      <c r="J15" s="215"/>
      <c r="K15" s="215"/>
      <c r="L15" s="215"/>
      <c r="M15" s="215"/>
      <c r="N15" s="215"/>
      <c r="O15" s="215"/>
      <c r="P15" s="215"/>
      <c r="Q15" s="215"/>
      <c r="R15" s="108">
        <f t="shared" si="1"/>
        <v>0</v>
      </c>
      <c r="S15" s="114">
        <f t="shared" si="0"/>
        <v>0</v>
      </c>
      <c r="T15" s="77" t="str">
        <f t="shared" si="2"/>
        <v xml:space="preserve"> </v>
      </c>
    </row>
    <row r="16" spans="1:23" ht="39.75" customHeight="1" x14ac:dyDescent="0.2">
      <c r="A16" s="695" t="str">
        <f>DESCRIPCION!A25</f>
        <v>f</v>
      </c>
      <c r="B16" s="696"/>
      <c r="C16" s="215"/>
      <c r="D16" s="215"/>
      <c r="E16" s="215"/>
      <c r="F16" s="215"/>
      <c r="G16" s="215"/>
      <c r="H16" s="215"/>
      <c r="I16" s="215"/>
      <c r="J16" s="215"/>
      <c r="K16" s="215"/>
      <c r="L16" s="215"/>
      <c r="M16" s="215"/>
      <c r="N16" s="215"/>
      <c r="O16" s="215"/>
      <c r="P16" s="215"/>
      <c r="Q16" s="215"/>
      <c r="R16" s="108">
        <f t="shared" si="1"/>
        <v>0</v>
      </c>
      <c r="S16" s="114">
        <f t="shared" si="0"/>
        <v>0</v>
      </c>
      <c r="T16" s="77" t="str">
        <f t="shared" si="2"/>
        <v xml:space="preserve"> </v>
      </c>
    </row>
    <row r="17" spans="1:20" ht="39.75" customHeight="1" x14ac:dyDescent="0.2">
      <c r="A17" s="695" t="str">
        <f>DESCRIPCION!A28</f>
        <v>g</v>
      </c>
      <c r="B17" s="696"/>
      <c r="C17" s="215"/>
      <c r="D17" s="215"/>
      <c r="E17" s="215"/>
      <c r="F17" s="215"/>
      <c r="G17" s="215"/>
      <c r="H17" s="215"/>
      <c r="I17" s="215"/>
      <c r="J17" s="215"/>
      <c r="K17" s="215"/>
      <c r="L17" s="215"/>
      <c r="M17" s="215"/>
      <c r="N17" s="215"/>
      <c r="O17" s="215"/>
      <c r="P17" s="215"/>
      <c r="Q17" s="215"/>
      <c r="R17" s="108">
        <f t="shared" si="1"/>
        <v>0</v>
      </c>
      <c r="S17" s="114">
        <f t="shared" si="0"/>
        <v>0</v>
      </c>
      <c r="T17" s="77" t="str">
        <f t="shared" si="2"/>
        <v xml:space="preserve"> </v>
      </c>
    </row>
    <row r="18" spans="1:20" ht="39.75" customHeight="1" x14ac:dyDescent="0.2">
      <c r="A18" s="695" t="str">
        <f>DESCRIPCION!A31</f>
        <v>h</v>
      </c>
      <c r="B18" s="696"/>
      <c r="C18" s="215"/>
      <c r="D18" s="215"/>
      <c r="E18" s="215"/>
      <c r="F18" s="215"/>
      <c r="G18" s="215"/>
      <c r="H18" s="215"/>
      <c r="I18" s="215"/>
      <c r="J18" s="215"/>
      <c r="K18" s="215"/>
      <c r="L18" s="215"/>
      <c r="M18" s="215"/>
      <c r="N18" s="215"/>
      <c r="O18" s="215"/>
      <c r="P18" s="215"/>
      <c r="Q18" s="215"/>
      <c r="R18" s="108">
        <f t="shared" si="1"/>
        <v>0</v>
      </c>
      <c r="S18" s="114">
        <f t="shared" si="0"/>
        <v>0</v>
      </c>
      <c r="T18" s="77" t="str">
        <f t="shared" si="2"/>
        <v xml:space="preserve"> </v>
      </c>
    </row>
    <row r="19" spans="1:20" ht="39.75" customHeight="1" x14ac:dyDescent="0.2">
      <c r="A19" s="695" t="str">
        <f>DESCRIPCION!A34</f>
        <v>i</v>
      </c>
      <c r="B19" s="696"/>
      <c r="C19" s="215"/>
      <c r="D19" s="215"/>
      <c r="E19" s="215"/>
      <c r="F19" s="215"/>
      <c r="G19" s="215"/>
      <c r="H19" s="215"/>
      <c r="I19" s="215"/>
      <c r="J19" s="215"/>
      <c r="K19" s="215"/>
      <c r="L19" s="215"/>
      <c r="M19" s="215"/>
      <c r="N19" s="215"/>
      <c r="O19" s="215"/>
      <c r="P19" s="215"/>
      <c r="Q19" s="215"/>
      <c r="R19" s="108">
        <f t="shared" si="1"/>
        <v>0</v>
      </c>
      <c r="S19" s="114">
        <f t="shared" si="0"/>
        <v>0</v>
      </c>
      <c r="T19" s="77" t="str">
        <f t="shared" si="2"/>
        <v xml:space="preserve"> </v>
      </c>
    </row>
    <row r="20" spans="1:20" ht="39.75" customHeight="1" thickBot="1" x14ac:dyDescent="0.25">
      <c r="A20" s="697" t="str">
        <f>DESCRIPCION!A37</f>
        <v>j</v>
      </c>
      <c r="B20" s="698"/>
      <c r="C20" s="215"/>
      <c r="D20" s="215"/>
      <c r="E20" s="215"/>
      <c r="F20" s="215"/>
      <c r="G20" s="215"/>
      <c r="H20" s="215"/>
      <c r="I20" s="215"/>
      <c r="J20" s="215"/>
      <c r="K20" s="215"/>
      <c r="L20" s="215"/>
      <c r="M20" s="215"/>
      <c r="N20" s="215"/>
      <c r="O20" s="215"/>
      <c r="P20" s="215"/>
      <c r="Q20" s="215"/>
      <c r="R20" s="109">
        <f t="shared" si="1"/>
        <v>0</v>
      </c>
      <c r="S20" s="115">
        <f t="shared" si="0"/>
        <v>0</v>
      </c>
      <c r="T20" s="96"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abSelected="1" zoomScale="85" zoomScaleNormal="85" workbookViewId="0">
      <selection activeCell="F1" sqref="F1:F4"/>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21" style="1" customWidth="1"/>
    <col min="7" max="16384" width="11.42578125" style="1"/>
  </cols>
  <sheetData>
    <row r="1" spans="1:6" ht="22.5" customHeight="1" x14ac:dyDescent="0.2">
      <c r="A1" s="528"/>
      <c r="B1" s="531" t="s">
        <v>409</v>
      </c>
      <c r="C1" s="592" t="s">
        <v>383</v>
      </c>
      <c r="D1" s="592"/>
      <c r="E1" s="592"/>
      <c r="F1" s="738"/>
    </row>
    <row r="2" spans="1:6" ht="15.75" customHeight="1" x14ac:dyDescent="0.2">
      <c r="A2" s="529"/>
      <c r="B2" s="532"/>
      <c r="C2" s="593" t="s">
        <v>372</v>
      </c>
      <c r="D2" s="593"/>
      <c r="E2" s="593"/>
      <c r="F2" s="739"/>
    </row>
    <row r="3" spans="1:6" ht="15" customHeight="1" x14ac:dyDescent="0.2">
      <c r="A3" s="529"/>
      <c r="B3" s="532" t="s">
        <v>381</v>
      </c>
      <c r="C3" s="593" t="s">
        <v>363</v>
      </c>
      <c r="D3" s="593"/>
      <c r="E3" s="593"/>
      <c r="F3" s="739"/>
    </row>
    <row r="4" spans="1:6" ht="15.75" customHeight="1" x14ac:dyDescent="0.2">
      <c r="A4" s="529"/>
      <c r="B4" s="532"/>
      <c r="C4" s="593" t="s">
        <v>382</v>
      </c>
      <c r="D4" s="593"/>
      <c r="E4" s="593"/>
      <c r="F4" s="739"/>
    </row>
    <row r="5" spans="1:6" ht="15.75" customHeight="1" x14ac:dyDescent="0.2">
      <c r="A5" s="732"/>
      <c r="B5" s="733"/>
      <c r="C5" s="733"/>
      <c r="D5" s="733"/>
      <c r="E5" s="733"/>
      <c r="F5" s="734"/>
    </row>
    <row r="6" spans="1:6" x14ac:dyDescent="0.2">
      <c r="A6" s="538" t="str">
        <f>+CONTEXTO!A8</f>
        <v xml:space="preserve">PROCESO: Gestión de Hacienda Pública </v>
      </c>
      <c r="B6" s="539"/>
      <c r="C6" s="539"/>
      <c r="D6" s="539"/>
      <c r="E6" s="539"/>
      <c r="F6" s="540"/>
    </row>
    <row r="7" spans="1:6" ht="12.75" customHeight="1" x14ac:dyDescent="0.2">
      <c r="A7" s="538"/>
      <c r="B7" s="539"/>
      <c r="C7" s="539"/>
      <c r="D7" s="539"/>
      <c r="E7" s="539"/>
      <c r="F7" s="540"/>
    </row>
    <row r="8" spans="1:6" ht="60.75" customHeight="1" x14ac:dyDescent="0.2">
      <c r="A8" s="541"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8" s="542"/>
      <c r="C8" s="542"/>
      <c r="D8" s="542"/>
      <c r="E8" s="542"/>
      <c r="F8" s="543"/>
    </row>
    <row r="9" spans="1:6" ht="3.75" customHeight="1" thickBot="1" x14ac:dyDescent="0.25">
      <c r="A9" s="544"/>
      <c r="B9" s="545"/>
      <c r="C9" s="545"/>
      <c r="D9" s="545"/>
      <c r="E9" s="545"/>
      <c r="F9" s="546"/>
    </row>
    <row r="10" spans="1:6" ht="13.5" customHeight="1" thickBot="1" x14ac:dyDescent="0.25">
      <c r="A10" s="547"/>
      <c r="B10" s="547"/>
      <c r="C10" s="547"/>
      <c r="D10" s="547"/>
      <c r="E10" s="547"/>
      <c r="F10" s="547"/>
    </row>
    <row r="11" spans="1:6" ht="34.5" customHeight="1" x14ac:dyDescent="0.25">
      <c r="A11" s="725" t="s">
        <v>76</v>
      </c>
      <c r="B11" s="509" t="s">
        <v>77</v>
      </c>
      <c r="C11" s="509"/>
      <c r="D11" s="727" t="s">
        <v>78</v>
      </c>
      <c r="E11" s="727"/>
      <c r="F11" s="723" t="s">
        <v>79</v>
      </c>
    </row>
    <row r="12" spans="1:6" ht="21" customHeight="1" x14ac:dyDescent="0.2">
      <c r="A12" s="726"/>
      <c r="B12" s="510"/>
      <c r="C12" s="510"/>
      <c r="D12" s="101" t="s">
        <v>80</v>
      </c>
      <c r="E12" s="101" t="s">
        <v>81</v>
      </c>
      <c r="F12" s="724"/>
    </row>
    <row r="13" spans="1:6" ht="26.25" customHeight="1" x14ac:dyDescent="0.2">
      <c r="A13" s="548" t="s">
        <v>498</v>
      </c>
      <c r="B13" s="518" t="s">
        <v>82</v>
      </c>
      <c r="C13" s="518"/>
      <c r="D13" s="213" t="s">
        <v>120</v>
      </c>
      <c r="E13" s="213"/>
      <c r="F13" s="735" t="str">
        <f>IF(D28="X","CATASTROFICO",IF(AND(D32&gt;0,D32&lt;=5),"MODERADO",IF(AND(D32&gt;=6,D32&lt;=11),"MAYOR",IF(AND(D32&gt;=12,D32&lt;=19),"CATASTROFICO",IF(AND(D32=0),"MENOR")))))</f>
        <v>CATASTROFICO</v>
      </c>
    </row>
    <row r="14" spans="1:6" ht="26.25" customHeight="1" x14ac:dyDescent="0.2">
      <c r="A14" s="513"/>
      <c r="B14" s="518" t="s">
        <v>83</v>
      </c>
      <c r="C14" s="518"/>
      <c r="D14" s="213" t="s">
        <v>120</v>
      </c>
      <c r="E14" s="213"/>
      <c r="F14" s="736"/>
    </row>
    <row r="15" spans="1:6" ht="26.25" customHeight="1" x14ac:dyDescent="0.2">
      <c r="A15" s="513"/>
      <c r="B15" s="518" t="s">
        <v>84</v>
      </c>
      <c r="C15" s="518"/>
      <c r="D15" s="213"/>
      <c r="E15" s="213" t="s">
        <v>120</v>
      </c>
      <c r="F15" s="736"/>
    </row>
    <row r="16" spans="1:6" ht="26.25" customHeight="1" x14ac:dyDescent="0.2">
      <c r="A16" s="513"/>
      <c r="B16" s="518" t="s">
        <v>85</v>
      </c>
      <c r="C16" s="518"/>
      <c r="D16" s="213"/>
      <c r="E16" s="213" t="s">
        <v>120</v>
      </c>
      <c r="F16" s="736"/>
    </row>
    <row r="17" spans="1:6" ht="26.25" customHeight="1" x14ac:dyDescent="0.2">
      <c r="A17" s="513"/>
      <c r="B17" s="518" t="s">
        <v>86</v>
      </c>
      <c r="C17" s="518"/>
      <c r="D17" s="213" t="s">
        <v>120</v>
      </c>
      <c r="E17" s="213"/>
      <c r="F17" s="736"/>
    </row>
    <row r="18" spans="1:6" ht="26.25" customHeight="1" x14ac:dyDescent="0.2">
      <c r="A18" s="513"/>
      <c r="B18" s="518" t="s">
        <v>87</v>
      </c>
      <c r="C18" s="518"/>
      <c r="D18" s="213" t="s">
        <v>120</v>
      </c>
      <c r="E18" s="213"/>
      <c r="F18" s="736"/>
    </row>
    <row r="19" spans="1:6" ht="26.25" customHeight="1" x14ac:dyDescent="0.2">
      <c r="A19" s="513"/>
      <c r="B19" s="518" t="s">
        <v>88</v>
      </c>
      <c r="C19" s="518"/>
      <c r="D19" s="213" t="s">
        <v>120</v>
      </c>
      <c r="E19" s="213"/>
      <c r="F19" s="736"/>
    </row>
    <row r="20" spans="1:6" ht="33" customHeight="1" x14ac:dyDescent="0.2">
      <c r="A20" s="513"/>
      <c r="B20" s="518" t="s">
        <v>89</v>
      </c>
      <c r="C20" s="518"/>
      <c r="D20" s="213"/>
      <c r="E20" s="213" t="s">
        <v>120</v>
      </c>
      <c r="F20" s="736"/>
    </row>
    <row r="21" spans="1:6" ht="26.25" customHeight="1" x14ac:dyDescent="0.2">
      <c r="A21" s="513"/>
      <c r="B21" s="518" t="s">
        <v>90</v>
      </c>
      <c r="C21" s="518"/>
      <c r="D21" s="213" t="s">
        <v>120</v>
      </c>
      <c r="E21" s="213"/>
      <c r="F21" s="736"/>
    </row>
    <row r="22" spans="1:6" ht="26.25" customHeight="1" x14ac:dyDescent="0.2">
      <c r="A22" s="513"/>
      <c r="B22" s="518" t="s">
        <v>91</v>
      </c>
      <c r="C22" s="518"/>
      <c r="D22" s="213" t="s">
        <v>120</v>
      </c>
      <c r="E22" s="213"/>
      <c r="F22" s="736"/>
    </row>
    <row r="23" spans="1:6" ht="26.25" customHeight="1" x14ac:dyDescent="0.2">
      <c r="A23" s="513"/>
      <c r="B23" s="518" t="s">
        <v>92</v>
      </c>
      <c r="C23" s="518"/>
      <c r="D23" s="213" t="s">
        <v>120</v>
      </c>
      <c r="E23" s="213"/>
      <c r="F23" s="736"/>
    </row>
    <row r="24" spans="1:6" ht="26.25" customHeight="1" x14ac:dyDescent="0.2">
      <c r="A24" s="513"/>
      <c r="B24" s="518" t="s">
        <v>93</v>
      </c>
      <c r="C24" s="518"/>
      <c r="D24" s="213" t="s">
        <v>120</v>
      </c>
      <c r="E24" s="213"/>
      <c r="F24" s="736"/>
    </row>
    <row r="25" spans="1:6" ht="26.25" customHeight="1" x14ac:dyDescent="0.2">
      <c r="A25" s="513"/>
      <c r="B25" s="518" t="s">
        <v>94</v>
      </c>
      <c r="C25" s="518"/>
      <c r="D25" s="213" t="s">
        <v>120</v>
      </c>
      <c r="E25" s="213"/>
      <c r="F25" s="736"/>
    </row>
    <row r="26" spans="1:6" ht="26.25" customHeight="1" x14ac:dyDescent="0.2">
      <c r="A26" s="513"/>
      <c r="B26" s="518" t="s">
        <v>95</v>
      </c>
      <c r="C26" s="518"/>
      <c r="D26" s="213" t="s">
        <v>120</v>
      </c>
      <c r="E26" s="213"/>
      <c r="F26" s="736"/>
    </row>
    <row r="27" spans="1:6" ht="26.25" customHeight="1" x14ac:dyDescent="0.2">
      <c r="A27" s="513"/>
      <c r="B27" s="518" t="s">
        <v>96</v>
      </c>
      <c r="C27" s="518"/>
      <c r="D27" s="213" t="s">
        <v>120</v>
      </c>
      <c r="E27" s="213"/>
      <c r="F27" s="736"/>
    </row>
    <row r="28" spans="1:6" ht="26.25" customHeight="1" x14ac:dyDescent="0.2">
      <c r="A28" s="513"/>
      <c r="B28" s="518" t="s">
        <v>97</v>
      </c>
      <c r="C28" s="518"/>
      <c r="D28" s="213"/>
      <c r="E28" s="213" t="s">
        <v>120</v>
      </c>
      <c r="F28" s="736"/>
    </row>
    <row r="29" spans="1:6" ht="26.25" customHeight="1" x14ac:dyDescent="0.2">
      <c r="A29" s="513"/>
      <c r="B29" s="518" t="s">
        <v>98</v>
      </c>
      <c r="C29" s="518"/>
      <c r="D29" s="213"/>
      <c r="E29" s="213" t="s">
        <v>120</v>
      </c>
      <c r="F29" s="736"/>
    </row>
    <row r="30" spans="1:6" ht="26.25" customHeight="1" x14ac:dyDescent="0.2">
      <c r="A30" s="513"/>
      <c r="B30" s="518" t="s">
        <v>99</v>
      </c>
      <c r="C30" s="518"/>
      <c r="D30" s="213"/>
      <c r="E30" s="213" t="s">
        <v>120</v>
      </c>
      <c r="F30" s="736"/>
    </row>
    <row r="31" spans="1:6" ht="26.25" customHeight="1" x14ac:dyDescent="0.2">
      <c r="A31" s="513"/>
      <c r="B31" s="518" t="s">
        <v>100</v>
      </c>
      <c r="C31" s="518"/>
      <c r="D31" s="213"/>
      <c r="E31" s="213" t="s">
        <v>120</v>
      </c>
      <c r="F31" s="736"/>
    </row>
    <row r="32" spans="1:6" ht="16.5" thickBot="1" x14ac:dyDescent="0.3">
      <c r="A32" s="514"/>
      <c r="B32" s="728" t="s">
        <v>56</v>
      </c>
      <c r="C32" s="729"/>
      <c r="D32" s="97">
        <f>+NOOO!B54</f>
        <v>12</v>
      </c>
      <c r="E32" s="98"/>
      <c r="F32" s="737"/>
    </row>
    <row r="33" spans="1:6" ht="15.75" customHeight="1" thickBot="1" x14ac:dyDescent="0.25">
      <c r="A33" s="730"/>
      <c r="B33" s="370"/>
      <c r="C33" s="370"/>
      <c r="D33" s="370"/>
      <c r="E33" s="370"/>
      <c r="F33" s="731"/>
    </row>
    <row r="34" spans="1:6" ht="34.5" customHeight="1" x14ac:dyDescent="0.25">
      <c r="A34" s="725" t="s">
        <v>76</v>
      </c>
      <c r="B34" s="509" t="s">
        <v>77</v>
      </c>
      <c r="C34" s="509"/>
      <c r="D34" s="727" t="s">
        <v>78</v>
      </c>
      <c r="E34" s="727"/>
      <c r="F34" s="723" t="s">
        <v>79</v>
      </c>
    </row>
    <row r="35" spans="1:6" ht="21" customHeight="1" x14ac:dyDescent="0.25">
      <c r="A35" s="726"/>
      <c r="B35" s="510"/>
      <c r="C35" s="510"/>
      <c r="D35" s="78" t="s">
        <v>80</v>
      </c>
      <c r="E35" s="78" t="s">
        <v>81</v>
      </c>
      <c r="F35" s="724"/>
    </row>
    <row r="36" spans="1:6" ht="26.25" customHeight="1" x14ac:dyDescent="0.2">
      <c r="A36" s="548" t="s">
        <v>505</v>
      </c>
      <c r="B36" s="518" t="s">
        <v>82</v>
      </c>
      <c r="C36" s="518"/>
      <c r="D36" s="213" t="s">
        <v>120</v>
      </c>
      <c r="E36" s="213"/>
      <c r="F36" s="721" t="str">
        <f>IF(D51="X","CATASTROFICO",IF(AND(D55&gt;0,D55&lt;=5),"MODERADO",IF(AND(D55&gt;=6,D55&lt;=11),"MAYOR",IF(AND(D55&gt;=12,D55&lt;=19),"CATASTROFICO"," "))))</f>
        <v>MAYOR</v>
      </c>
    </row>
    <row r="37" spans="1:6" ht="26.25" customHeight="1" x14ac:dyDescent="0.2">
      <c r="A37" s="513"/>
      <c r="B37" s="518" t="s">
        <v>83</v>
      </c>
      <c r="C37" s="518"/>
      <c r="D37" s="213" t="s">
        <v>120</v>
      </c>
      <c r="E37" s="213"/>
      <c r="F37" s="721"/>
    </row>
    <row r="38" spans="1:6" ht="26.25" customHeight="1" x14ac:dyDescent="0.2">
      <c r="A38" s="513"/>
      <c r="B38" s="518" t="s">
        <v>84</v>
      </c>
      <c r="C38" s="518"/>
      <c r="D38" s="213"/>
      <c r="E38" s="213" t="s">
        <v>120</v>
      </c>
      <c r="F38" s="721"/>
    </row>
    <row r="39" spans="1:6" ht="26.25" customHeight="1" x14ac:dyDescent="0.2">
      <c r="A39" s="513"/>
      <c r="B39" s="518" t="s">
        <v>85</v>
      </c>
      <c r="C39" s="518"/>
      <c r="D39" s="213"/>
      <c r="E39" s="213" t="s">
        <v>120</v>
      </c>
      <c r="F39" s="721"/>
    </row>
    <row r="40" spans="1:6" ht="26.25" customHeight="1" x14ac:dyDescent="0.2">
      <c r="A40" s="513"/>
      <c r="B40" s="518" t="s">
        <v>86</v>
      </c>
      <c r="C40" s="518"/>
      <c r="D40" s="213" t="s">
        <v>120</v>
      </c>
      <c r="E40" s="213"/>
      <c r="F40" s="721"/>
    </row>
    <row r="41" spans="1:6" ht="26.25" customHeight="1" x14ac:dyDescent="0.2">
      <c r="A41" s="513"/>
      <c r="B41" s="518" t="s">
        <v>87</v>
      </c>
      <c r="C41" s="518"/>
      <c r="D41" s="213" t="s">
        <v>120</v>
      </c>
      <c r="E41" s="213"/>
      <c r="F41" s="721"/>
    </row>
    <row r="42" spans="1:6" ht="26.25" customHeight="1" x14ac:dyDescent="0.2">
      <c r="A42" s="513"/>
      <c r="B42" s="518" t="s">
        <v>88</v>
      </c>
      <c r="C42" s="518"/>
      <c r="D42" s="213" t="s">
        <v>120</v>
      </c>
      <c r="E42" s="213"/>
      <c r="F42" s="721"/>
    </row>
    <row r="43" spans="1:6" ht="33" customHeight="1" x14ac:dyDescent="0.2">
      <c r="A43" s="513"/>
      <c r="B43" s="518" t="s">
        <v>89</v>
      </c>
      <c r="C43" s="518"/>
      <c r="D43" s="213"/>
      <c r="E43" s="213" t="s">
        <v>120</v>
      </c>
      <c r="F43" s="721"/>
    </row>
    <row r="44" spans="1:6" ht="26.25" customHeight="1" x14ac:dyDescent="0.2">
      <c r="A44" s="513"/>
      <c r="B44" s="518" t="s">
        <v>90</v>
      </c>
      <c r="C44" s="518"/>
      <c r="D44" s="213"/>
      <c r="E44" s="213" t="s">
        <v>120</v>
      </c>
      <c r="F44" s="721"/>
    </row>
    <row r="45" spans="1:6" ht="26.25" customHeight="1" x14ac:dyDescent="0.2">
      <c r="A45" s="513"/>
      <c r="B45" s="518" t="s">
        <v>91</v>
      </c>
      <c r="C45" s="518"/>
      <c r="D45" s="213" t="s">
        <v>120</v>
      </c>
      <c r="E45" s="213"/>
      <c r="F45" s="721"/>
    </row>
    <row r="46" spans="1:6" ht="26.25" customHeight="1" x14ac:dyDescent="0.2">
      <c r="A46" s="513"/>
      <c r="B46" s="518" t="s">
        <v>92</v>
      </c>
      <c r="C46" s="518"/>
      <c r="D46" s="213" t="s">
        <v>120</v>
      </c>
      <c r="E46" s="213"/>
      <c r="F46" s="721"/>
    </row>
    <row r="47" spans="1:6" ht="26.25" customHeight="1" x14ac:dyDescent="0.2">
      <c r="A47" s="513"/>
      <c r="B47" s="518" t="s">
        <v>93</v>
      </c>
      <c r="C47" s="518"/>
      <c r="D47" s="217" t="s">
        <v>120</v>
      </c>
      <c r="E47" s="217"/>
      <c r="F47" s="721"/>
    </row>
    <row r="48" spans="1:6" ht="26.25" customHeight="1" x14ac:dyDescent="0.2">
      <c r="A48" s="513"/>
      <c r="B48" s="518" t="s">
        <v>94</v>
      </c>
      <c r="C48" s="518"/>
      <c r="D48" s="217" t="s">
        <v>120</v>
      </c>
      <c r="E48" s="217"/>
      <c r="F48" s="721"/>
    </row>
    <row r="49" spans="1:6" ht="26.25" customHeight="1" x14ac:dyDescent="0.2">
      <c r="A49" s="513"/>
      <c r="B49" s="518" t="s">
        <v>95</v>
      </c>
      <c r="C49" s="518"/>
      <c r="D49" s="217" t="s">
        <v>120</v>
      </c>
      <c r="E49" s="217"/>
      <c r="F49" s="721"/>
    </row>
    <row r="50" spans="1:6" ht="26.25" customHeight="1" x14ac:dyDescent="0.2">
      <c r="A50" s="513"/>
      <c r="B50" s="518" t="s">
        <v>96</v>
      </c>
      <c r="C50" s="518"/>
      <c r="D50" s="217" t="s">
        <v>120</v>
      </c>
      <c r="E50" s="217"/>
      <c r="F50" s="721"/>
    </row>
    <row r="51" spans="1:6" ht="26.25" customHeight="1" x14ac:dyDescent="0.2">
      <c r="A51" s="513"/>
      <c r="B51" s="518" t="s">
        <v>97</v>
      </c>
      <c r="C51" s="518"/>
      <c r="D51" s="217"/>
      <c r="E51" s="217" t="s">
        <v>120</v>
      </c>
      <c r="F51" s="721"/>
    </row>
    <row r="52" spans="1:6" ht="26.25" customHeight="1" x14ac:dyDescent="0.2">
      <c r="A52" s="513"/>
      <c r="B52" s="518" t="s">
        <v>98</v>
      </c>
      <c r="C52" s="518"/>
      <c r="D52" s="217"/>
      <c r="E52" s="217" t="s">
        <v>120</v>
      </c>
      <c r="F52" s="721"/>
    </row>
    <row r="53" spans="1:6" ht="26.25" customHeight="1" x14ac:dyDescent="0.2">
      <c r="A53" s="513"/>
      <c r="B53" s="518" t="s">
        <v>99</v>
      </c>
      <c r="C53" s="518"/>
      <c r="D53" s="217"/>
      <c r="E53" s="217" t="s">
        <v>120</v>
      </c>
      <c r="F53" s="721"/>
    </row>
    <row r="54" spans="1:6" ht="26.25" customHeight="1" x14ac:dyDescent="0.2">
      <c r="A54" s="513"/>
      <c r="B54" s="518" t="s">
        <v>100</v>
      </c>
      <c r="C54" s="518"/>
      <c r="D54" s="217"/>
      <c r="E54" s="217" t="s">
        <v>120</v>
      </c>
      <c r="F54" s="721"/>
    </row>
    <row r="55" spans="1:6" ht="16.5" thickBot="1" x14ac:dyDescent="0.3">
      <c r="A55" s="514"/>
      <c r="B55" s="728" t="s">
        <v>56</v>
      </c>
      <c r="C55" s="729"/>
      <c r="D55" s="97">
        <f>+NOOO!B77</f>
        <v>11</v>
      </c>
      <c r="E55" s="98"/>
      <c r="F55" s="722"/>
    </row>
    <row r="56" spans="1:6" ht="15" thickBot="1" x14ac:dyDescent="0.25"/>
    <row r="57" spans="1:6" ht="34.5" customHeight="1" x14ac:dyDescent="0.25">
      <c r="A57" s="725" t="s">
        <v>76</v>
      </c>
      <c r="B57" s="509" t="s">
        <v>77</v>
      </c>
      <c r="C57" s="509"/>
      <c r="D57" s="727" t="s">
        <v>78</v>
      </c>
      <c r="E57" s="727"/>
      <c r="F57" s="723" t="s">
        <v>79</v>
      </c>
    </row>
    <row r="58" spans="1:6" ht="21" customHeight="1" x14ac:dyDescent="0.25">
      <c r="A58" s="726"/>
      <c r="B58" s="510"/>
      <c r="C58" s="510"/>
      <c r="D58" s="78" t="s">
        <v>80</v>
      </c>
      <c r="E58" s="78" t="s">
        <v>81</v>
      </c>
      <c r="F58" s="724"/>
    </row>
    <row r="59" spans="1:6" ht="26.25" customHeight="1" x14ac:dyDescent="0.2">
      <c r="A59" s="719"/>
      <c r="B59" s="518" t="s">
        <v>82</v>
      </c>
      <c r="C59" s="518"/>
      <c r="D59" s="218"/>
      <c r="E59" s="218"/>
      <c r="F59" s="721" t="str">
        <f>IF(D74="X","CATASTROFICO",IF(AND(D78&gt;0,D78&lt;=5),"MODERADO",IF(AND(D78&gt;=6,D78&lt;=11),"MAYOR",IF(AND(D78&gt;=12,D78&lt;=19),"CATASTROFICO"," "))))</f>
        <v xml:space="preserve"> </v>
      </c>
    </row>
    <row r="60" spans="1:6" ht="26.25" customHeight="1" x14ac:dyDescent="0.2">
      <c r="A60" s="719"/>
      <c r="B60" s="518" t="s">
        <v>83</v>
      </c>
      <c r="C60" s="518"/>
      <c r="D60" s="218"/>
      <c r="E60" s="218"/>
      <c r="F60" s="721"/>
    </row>
    <row r="61" spans="1:6" ht="26.25" customHeight="1" x14ac:dyDescent="0.2">
      <c r="A61" s="719"/>
      <c r="B61" s="518" t="s">
        <v>84</v>
      </c>
      <c r="C61" s="518"/>
      <c r="D61" s="218"/>
      <c r="E61" s="218"/>
      <c r="F61" s="721"/>
    </row>
    <row r="62" spans="1:6" ht="26.25" customHeight="1" x14ac:dyDescent="0.2">
      <c r="A62" s="719"/>
      <c r="B62" s="518" t="s">
        <v>85</v>
      </c>
      <c r="C62" s="518"/>
      <c r="D62" s="218"/>
      <c r="E62" s="218"/>
      <c r="F62" s="721"/>
    </row>
    <row r="63" spans="1:6" ht="26.25" customHeight="1" x14ac:dyDescent="0.2">
      <c r="A63" s="719"/>
      <c r="B63" s="518" t="s">
        <v>86</v>
      </c>
      <c r="C63" s="518"/>
      <c r="D63" s="218"/>
      <c r="E63" s="218"/>
      <c r="F63" s="721"/>
    </row>
    <row r="64" spans="1:6" ht="26.25" customHeight="1" x14ac:dyDescent="0.2">
      <c r="A64" s="719"/>
      <c r="B64" s="518" t="s">
        <v>87</v>
      </c>
      <c r="C64" s="518"/>
      <c r="D64" s="218"/>
      <c r="E64" s="218"/>
      <c r="F64" s="721"/>
    </row>
    <row r="65" spans="1:6" ht="26.25" customHeight="1" x14ac:dyDescent="0.2">
      <c r="A65" s="719"/>
      <c r="B65" s="518" t="s">
        <v>88</v>
      </c>
      <c r="C65" s="518"/>
      <c r="D65" s="218"/>
      <c r="E65" s="218"/>
      <c r="F65" s="721"/>
    </row>
    <row r="66" spans="1:6" ht="32.25" customHeight="1" x14ac:dyDescent="0.2">
      <c r="A66" s="719"/>
      <c r="B66" s="518" t="s">
        <v>89</v>
      </c>
      <c r="C66" s="518"/>
      <c r="D66" s="218"/>
      <c r="E66" s="218"/>
      <c r="F66" s="721"/>
    </row>
    <row r="67" spans="1:6" ht="26.25" customHeight="1" x14ac:dyDescent="0.2">
      <c r="A67" s="719"/>
      <c r="B67" s="518" t="s">
        <v>90</v>
      </c>
      <c r="C67" s="518"/>
      <c r="D67" s="218"/>
      <c r="E67" s="218"/>
      <c r="F67" s="721"/>
    </row>
    <row r="68" spans="1:6" ht="26.25" customHeight="1" x14ac:dyDescent="0.2">
      <c r="A68" s="719"/>
      <c r="B68" s="518" t="s">
        <v>91</v>
      </c>
      <c r="C68" s="518"/>
      <c r="D68" s="218"/>
      <c r="E68" s="218"/>
      <c r="F68" s="721"/>
    </row>
    <row r="69" spans="1:6" ht="26.25" customHeight="1" x14ac:dyDescent="0.2">
      <c r="A69" s="719"/>
      <c r="B69" s="518" t="s">
        <v>92</v>
      </c>
      <c r="C69" s="518"/>
      <c r="D69" s="218"/>
      <c r="E69" s="218"/>
      <c r="F69" s="721"/>
    </row>
    <row r="70" spans="1:6" ht="26.25" customHeight="1" x14ac:dyDescent="0.2">
      <c r="A70" s="719"/>
      <c r="B70" s="518" t="s">
        <v>93</v>
      </c>
      <c r="C70" s="518"/>
      <c r="D70" s="218"/>
      <c r="E70" s="218"/>
      <c r="F70" s="721"/>
    </row>
    <row r="71" spans="1:6" ht="26.25" customHeight="1" x14ac:dyDescent="0.2">
      <c r="A71" s="719"/>
      <c r="B71" s="518" t="s">
        <v>94</v>
      </c>
      <c r="C71" s="518"/>
      <c r="D71" s="218"/>
      <c r="E71" s="218"/>
      <c r="F71" s="721"/>
    </row>
    <row r="72" spans="1:6" ht="26.25" customHeight="1" x14ac:dyDescent="0.2">
      <c r="A72" s="719"/>
      <c r="B72" s="518" t="s">
        <v>95</v>
      </c>
      <c r="C72" s="518"/>
      <c r="D72" s="218"/>
      <c r="E72" s="218"/>
      <c r="F72" s="721"/>
    </row>
    <row r="73" spans="1:6" ht="26.25" customHeight="1" x14ac:dyDescent="0.2">
      <c r="A73" s="719"/>
      <c r="B73" s="518" t="s">
        <v>96</v>
      </c>
      <c r="C73" s="518"/>
      <c r="D73" s="218"/>
      <c r="E73" s="218"/>
      <c r="F73" s="721"/>
    </row>
    <row r="74" spans="1:6" ht="26.25" customHeight="1" x14ac:dyDescent="0.2">
      <c r="A74" s="719"/>
      <c r="B74" s="518" t="s">
        <v>97</v>
      </c>
      <c r="C74" s="518"/>
      <c r="D74" s="218"/>
      <c r="E74" s="218"/>
      <c r="F74" s="721"/>
    </row>
    <row r="75" spans="1:6" ht="26.25" customHeight="1" x14ac:dyDescent="0.2">
      <c r="A75" s="719"/>
      <c r="B75" s="518" t="s">
        <v>98</v>
      </c>
      <c r="C75" s="518"/>
      <c r="D75" s="218"/>
      <c r="E75" s="218"/>
      <c r="F75" s="721"/>
    </row>
    <row r="76" spans="1:6" ht="26.25" customHeight="1" x14ac:dyDescent="0.2">
      <c r="A76" s="719"/>
      <c r="B76" s="518" t="s">
        <v>99</v>
      </c>
      <c r="C76" s="518"/>
      <c r="D76" s="218"/>
      <c r="E76" s="218"/>
      <c r="F76" s="721"/>
    </row>
    <row r="77" spans="1:6" ht="26.25" customHeight="1" x14ac:dyDescent="0.2">
      <c r="A77" s="719"/>
      <c r="B77" s="518" t="s">
        <v>100</v>
      </c>
      <c r="C77" s="518"/>
      <c r="D77" s="218"/>
      <c r="E77" s="218"/>
      <c r="F77" s="721"/>
    </row>
    <row r="78" spans="1:6" ht="16.5" thickBot="1" x14ac:dyDescent="0.3">
      <c r="A78" s="720"/>
      <c r="B78" s="728" t="s">
        <v>56</v>
      </c>
      <c r="C78" s="729"/>
      <c r="D78" s="97">
        <f>+NOOO!B100</f>
        <v>0</v>
      </c>
      <c r="E78" s="98"/>
      <c r="F78" s="722"/>
    </row>
    <row r="79" spans="1:6" ht="15" thickBot="1" x14ac:dyDescent="0.25"/>
    <row r="80" spans="1:6" ht="34.5" customHeight="1" x14ac:dyDescent="0.25">
      <c r="A80" s="725" t="s">
        <v>76</v>
      </c>
      <c r="B80" s="509" t="s">
        <v>77</v>
      </c>
      <c r="C80" s="509"/>
      <c r="D80" s="727" t="s">
        <v>78</v>
      </c>
      <c r="E80" s="727"/>
      <c r="F80" s="723" t="s">
        <v>79</v>
      </c>
    </row>
    <row r="81" spans="1:6" ht="21" customHeight="1" x14ac:dyDescent="0.25">
      <c r="A81" s="726"/>
      <c r="B81" s="510"/>
      <c r="C81" s="510"/>
      <c r="D81" s="78" t="s">
        <v>80</v>
      </c>
      <c r="E81" s="78" t="s">
        <v>81</v>
      </c>
      <c r="F81" s="724"/>
    </row>
    <row r="82" spans="1:6" ht="26.25" customHeight="1" x14ac:dyDescent="0.2">
      <c r="A82" s="719"/>
      <c r="B82" s="518" t="s">
        <v>82</v>
      </c>
      <c r="C82" s="518"/>
      <c r="D82" s="218"/>
      <c r="E82" s="218"/>
      <c r="F82" s="721" t="str">
        <f>IF(D97="X","CATASTROFICO",IF(AND(D101&gt;0,D101&lt;=5),"MODERADO",IF(AND(D101&gt;=6,D101&lt;=11),"MAYOR",IF(AND(D101&gt;=12,D101&lt;=19),"CATASTROFICO"," "))))</f>
        <v xml:space="preserve"> </v>
      </c>
    </row>
    <row r="83" spans="1:6" ht="26.25" customHeight="1" x14ac:dyDescent="0.2">
      <c r="A83" s="719"/>
      <c r="B83" s="518" t="s">
        <v>83</v>
      </c>
      <c r="C83" s="518"/>
      <c r="D83" s="218"/>
      <c r="E83" s="218"/>
      <c r="F83" s="721"/>
    </row>
    <row r="84" spans="1:6" ht="26.25" customHeight="1" x14ac:dyDescent="0.2">
      <c r="A84" s="719"/>
      <c r="B84" s="518" t="s">
        <v>84</v>
      </c>
      <c r="C84" s="518"/>
      <c r="D84" s="218"/>
      <c r="E84" s="218"/>
      <c r="F84" s="721"/>
    </row>
    <row r="85" spans="1:6" ht="26.25" customHeight="1" x14ac:dyDescent="0.2">
      <c r="A85" s="719"/>
      <c r="B85" s="518" t="s">
        <v>85</v>
      </c>
      <c r="C85" s="518"/>
      <c r="D85" s="218"/>
      <c r="E85" s="218"/>
      <c r="F85" s="721"/>
    </row>
    <row r="86" spans="1:6" ht="26.25" customHeight="1" x14ac:dyDescent="0.2">
      <c r="A86" s="719"/>
      <c r="B86" s="518" t="s">
        <v>86</v>
      </c>
      <c r="C86" s="518"/>
      <c r="D86" s="218"/>
      <c r="E86" s="218"/>
      <c r="F86" s="721"/>
    </row>
    <row r="87" spans="1:6" ht="26.25" customHeight="1" x14ac:dyDescent="0.2">
      <c r="A87" s="719"/>
      <c r="B87" s="518" t="s">
        <v>87</v>
      </c>
      <c r="C87" s="518"/>
      <c r="D87" s="218"/>
      <c r="E87" s="218"/>
      <c r="F87" s="721"/>
    </row>
    <row r="88" spans="1:6" ht="26.25" customHeight="1" x14ac:dyDescent="0.2">
      <c r="A88" s="719"/>
      <c r="B88" s="518" t="s">
        <v>88</v>
      </c>
      <c r="C88" s="518"/>
      <c r="D88" s="218"/>
      <c r="E88" s="218"/>
      <c r="F88" s="721"/>
    </row>
    <row r="89" spans="1:6" ht="33" customHeight="1" x14ac:dyDescent="0.2">
      <c r="A89" s="719"/>
      <c r="B89" s="518" t="s">
        <v>89</v>
      </c>
      <c r="C89" s="518"/>
      <c r="D89" s="218"/>
      <c r="E89" s="218"/>
      <c r="F89" s="721"/>
    </row>
    <row r="90" spans="1:6" ht="26.25" customHeight="1" x14ac:dyDescent="0.2">
      <c r="A90" s="719"/>
      <c r="B90" s="518" t="s">
        <v>90</v>
      </c>
      <c r="C90" s="518"/>
      <c r="D90" s="218"/>
      <c r="E90" s="218"/>
      <c r="F90" s="721"/>
    </row>
    <row r="91" spans="1:6" ht="26.25" customHeight="1" x14ac:dyDescent="0.2">
      <c r="A91" s="719"/>
      <c r="B91" s="518" t="s">
        <v>91</v>
      </c>
      <c r="C91" s="518"/>
      <c r="D91" s="218"/>
      <c r="E91" s="218"/>
      <c r="F91" s="721"/>
    </row>
    <row r="92" spans="1:6" ht="26.25" customHeight="1" x14ac:dyDescent="0.2">
      <c r="A92" s="719"/>
      <c r="B92" s="518" t="s">
        <v>92</v>
      </c>
      <c r="C92" s="518"/>
      <c r="D92" s="218"/>
      <c r="E92" s="218"/>
      <c r="F92" s="721"/>
    </row>
    <row r="93" spans="1:6" ht="26.25" customHeight="1" x14ac:dyDescent="0.2">
      <c r="A93" s="719"/>
      <c r="B93" s="518" t="s">
        <v>93</v>
      </c>
      <c r="C93" s="518"/>
      <c r="D93" s="218"/>
      <c r="E93" s="218"/>
      <c r="F93" s="721"/>
    </row>
    <row r="94" spans="1:6" ht="26.25" customHeight="1" x14ac:dyDescent="0.2">
      <c r="A94" s="719"/>
      <c r="B94" s="518" t="s">
        <v>94</v>
      </c>
      <c r="C94" s="518"/>
      <c r="D94" s="218"/>
      <c r="E94" s="218"/>
      <c r="F94" s="721"/>
    </row>
    <row r="95" spans="1:6" ht="26.25" customHeight="1" x14ac:dyDescent="0.2">
      <c r="A95" s="719"/>
      <c r="B95" s="518" t="s">
        <v>95</v>
      </c>
      <c r="C95" s="518"/>
      <c r="D95" s="218"/>
      <c r="E95" s="218"/>
      <c r="F95" s="721"/>
    </row>
    <row r="96" spans="1:6" ht="26.25" customHeight="1" x14ac:dyDescent="0.2">
      <c r="A96" s="719"/>
      <c r="B96" s="518" t="s">
        <v>96</v>
      </c>
      <c r="C96" s="518"/>
      <c r="D96" s="218"/>
      <c r="E96" s="218"/>
      <c r="F96" s="721"/>
    </row>
    <row r="97" spans="1:6" ht="26.25" customHeight="1" x14ac:dyDescent="0.2">
      <c r="A97" s="719"/>
      <c r="B97" s="518" t="s">
        <v>97</v>
      </c>
      <c r="C97" s="518"/>
      <c r="D97" s="218"/>
      <c r="E97" s="218"/>
      <c r="F97" s="721"/>
    </row>
    <row r="98" spans="1:6" ht="26.25" customHeight="1" x14ac:dyDescent="0.2">
      <c r="A98" s="719"/>
      <c r="B98" s="518" t="s">
        <v>98</v>
      </c>
      <c r="C98" s="518"/>
      <c r="D98" s="218"/>
      <c r="E98" s="218"/>
      <c r="F98" s="721"/>
    </row>
    <row r="99" spans="1:6" ht="26.25" customHeight="1" x14ac:dyDescent="0.2">
      <c r="A99" s="719"/>
      <c r="B99" s="518" t="s">
        <v>99</v>
      </c>
      <c r="C99" s="518"/>
      <c r="D99" s="218"/>
      <c r="E99" s="218"/>
      <c r="F99" s="721"/>
    </row>
    <row r="100" spans="1:6" ht="26.25" customHeight="1" x14ac:dyDescent="0.2">
      <c r="A100" s="719"/>
      <c r="B100" s="518" t="s">
        <v>100</v>
      </c>
      <c r="C100" s="518"/>
      <c r="D100" s="218"/>
      <c r="E100" s="218"/>
      <c r="F100" s="721"/>
    </row>
    <row r="101" spans="1:6" ht="16.5" thickBot="1" x14ac:dyDescent="0.3">
      <c r="A101" s="720"/>
      <c r="B101" s="728" t="s">
        <v>56</v>
      </c>
      <c r="C101" s="729"/>
      <c r="D101" s="97">
        <f>+NOOO!B123</f>
        <v>0</v>
      </c>
      <c r="E101" s="98"/>
      <c r="F101" s="722"/>
    </row>
    <row r="102" spans="1:6" ht="15" thickBot="1" x14ac:dyDescent="0.25"/>
    <row r="103" spans="1:6" ht="34.5" customHeight="1" x14ac:dyDescent="0.25">
      <c r="A103" s="725" t="s">
        <v>76</v>
      </c>
      <c r="B103" s="509" t="s">
        <v>77</v>
      </c>
      <c r="C103" s="509"/>
      <c r="D103" s="727" t="s">
        <v>78</v>
      </c>
      <c r="E103" s="727"/>
      <c r="F103" s="723" t="s">
        <v>79</v>
      </c>
    </row>
    <row r="104" spans="1:6" ht="21" customHeight="1" x14ac:dyDescent="0.25">
      <c r="A104" s="726"/>
      <c r="B104" s="510"/>
      <c r="C104" s="510"/>
      <c r="D104" s="78" t="s">
        <v>80</v>
      </c>
      <c r="E104" s="78" t="s">
        <v>81</v>
      </c>
      <c r="F104" s="724"/>
    </row>
    <row r="105" spans="1:6" ht="26.25" customHeight="1" x14ac:dyDescent="0.2">
      <c r="A105" s="719"/>
      <c r="B105" s="518" t="s">
        <v>82</v>
      </c>
      <c r="C105" s="518"/>
      <c r="D105" s="218"/>
      <c r="E105" s="218"/>
      <c r="F105" s="721" t="str">
        <f>IF(D120="X","CATASTROFICO",IF(AND(D124&gt;0,D124&lt;=5),"MODERADO",IF(AND(D124&gt;=6,D124&lt;=11),"MAYOR",IF(AND(D124&gt;=12,D124&lt;=19),"CATASTROFICO"," "))))</f>
        <v xml:space="preserve"> </v>
      </c>
    </row>
    <row r="106" spans="1:6" ht="26.25" customHeight="1" x14ac:dyDescent="0.2">
      <c r="A106" s="719"/>
      <c r="B106" s="518" t="s">
        <v>83</v>
      </c>
      <c r="C106" s="518"/>
      <c r="D106" s="218"/>
      <c r="E106" s="218"/>
      <c r="F106" s="721"/>
    </row>
    <row r="107" spans="1:6" ht="26.25" customHeight="1" x14ac:dyDescent="0.2">
      <c r="A107" s="719"/>
      <c r="B107" s="518" t="s">
        <v>84</v>
      </c>
      <c r="C107" s="518"/>
      <c r="D107" s="218"/>
      <c r="E107" s="218"/>
      <c r="F107" s="721"/>
    </row>
    <row r="108" spans="1:6" ht="26.25" customHeight="1" x14ac:dyDescent="0.2">
      <c r="A108" s="719"/>
      <c r="B108" s="518" t="s">
        <v>85</v>
      </c>
      <c r="C108" s="518"/>
      <c r="D108" s="218"/>
      <c r="E108" s="218"/>
      <c r="F108" s="721"/>
    </row>
    <row r="109" spans="1:6" ht="26.25" customHeight="1" x14ac:dyDescent="0.2">
      <c r="A109" s="719"/>
      <c r="B109" s="518" t="s">
        <v>86</v>
      </c>
      <c r="C109" s="518"/>
      <c r="D109" s="218"/>
      <c r="E109" s="218"/>
      <c r="F109" s="721"/>
    </row>
    <row r="110" spans="1:6" ht="26.25" customHeight="1" x14ac:dyDescent="0.2">
      <c r="A110" s="719"/>
      <c r="B110" s="518" t="s">
        <v>87</v>
      </c>
      <c r="C110" s="518"/>
      <c r="D110" s="218"/>
      <c r="E110" s="218"/>
      <c r="F110" s="721"/>
    </row>
    <row r="111" spans="1:6" ht="26.25" customHeight="1" x14ac:dyDescent="0.2">
      <c r="A111" s="719"/>
      <c r="B111" s="518" t="s">
        <v>88</v>
      </c>
      <c r="C111" s="518"/>
      <c r="D111" s="218"/>
      <c r="E111" s="218"/>
      <c r="F111" s="721"/>
    </row>
    <row r="112" spans="1:6" ht="36" customHeight="1" x14ac:dyDescent="0.2">
      <c r="A112" s="719"/>
      <c r="B112" s="518" t="s">
        <v>89</v>
      </c>
      <c r="C112" s="518"/>
      <c r="D112" s="218"/>
      <c r="E112" s="218"/>
      <c r="F112" s="721"/>
    </row>
    <row r="113" spans="1:6" ht="26.25" customHeight="1" x14ac:dyDescent="0.2">
      <c r="A113" s="719"/>
      <c r="B113" s="518" t="s">
        <v>90</v>
      </c>
      <c r="C113" s="518"/>
      <c r="D113" s="218"/>
      <c r="E113" s="218"/>
      <c r="F113" s="721"/>
    </row>
    <row r="114" spans="1:6" ht="26.25" customHeight="1" x14ac:dyDescent="0.2">
      <c r="A114" s="719"/>
      <c r="B114" s="518" t="s">
        <v>91</v>
      </c>
      <c r="C114" s="518"/>
      <c r="D114" s="218"/>
      <c r="E114" s="218"/>
      <c r="F114" s="721"/>
    </row>
    <row r="115" spans="1:6" ht="26.25" customHeight="1" x14ac:dyDescent="0.2">
      <c r="A115" s="719"/>
      <c r="B115" s="518" t="s">
        <v>92</v>
      </c>
      <c r="C115" s="518"/>
      <c r="D115" s="218"/>
      <c r="E115" s="218"/>
      <c r="F115" s="721"/>
    </row>
    <row r="116" spans="1:6" ht="26.25" customHeight="1" x14ac:dyDescent="0.2">
      <c r="A116" s="719"/>
      <c r="B116" s="518" t="s">
        <v>93</v>
      </c>
      <c r="C116" s="518"/>
      <c r="D116" s="218"/>
      <c r="E116" s="218"/>
      <c r="F116" s="721"/>
    </row>
    <row r="117" spans="1:6" ht="26.25" customHeight="1" x14ac:dyDescent="0.2">
      <c r="A117" s="719"/>
      <c r="B117" s="518" t="s">
        <v>94</v>
      </c>
      <c r="C117" s="518"/>
      <c r="D117" s="218"/>
      <c r="E117" s="218"/>
      <c r="F117" s="721"/>
    </row>
    <row r="118" spans="1:6" ht="26.25" customHeight="1" x14ac:dyDescent="0.2">
      <c r="A118" s="719"/>
      <c r="B118" s="518" t="s">
        <v>95</v>
      </c>
      <c r="C118" s="518"/>
      <c r="D118" s="218"/>
      <c r="E118" s="218"/>
      <c r="F118" s="721"/>
    </row>
    <row r="119" spans="1:6" ht="26.25" customHeight="1" x14ac:dyDescent="0.2">
      <c r="A119" s="719"/>
      <c r="B119" s="518" t="s">
        <v>96</v>
      </c>
      <c r="C119" s="518"/>
      <c r="D119" s="218"/>
      <c r="E119" s="218"/>
      <c r="F119" s="721"/>
    </row>
    <row r="120" spans="1:6" ht="26.25" customHeight="1" x14ac:dyDescent="0.2">
      <c r="A120" s="719"/>
      <c r="B120" s="518" t="s">
        <v>97</v>
      </c>
      <c r="C120" s="518"/>
      <c r="D120" s="218"/>
      <c r="E120" s="218"/>
      <c r="F120" s="721"/>
    </row>
    <row r="121" spans="1:6" ht="26.25" customHeight="1" x14ac:dyDescent="0.2">
      <c r="A121" s="719"/>
      <c r="B121" s="518" t="s">
        <v>98</v>
      </c>
      <c r="C121" s="518"/>
      <c r="D121" s="218"/>
      <c r="E121" s="218"/>
      <c r="F121" s="721"/>
    </row>
    <row r="122" spans="1:6" ht="26.25" customHeight="1" x14ac:dyDescent="0.2">
      <c r="A122" s="719"/>
      <c r="B122" s="518" t="s">
        <v>99</v>
      </c>
      <c r="C122" s="518"/>
      <c r="D122" s="218"/>
      <c r="E122" s="218"/>
      <c r="F122" s="721"/>
    </row>
    <row r="123" spans="1:6" ht="26.25" customHeight="1" x14ac:dyDescent="0.2">
      <c r="A123" s="719"/>
      <c r="B123" s="518" t="s">
        <v>100</v>
      </c>
      <c r="C123" s="518"/>
      <c r="D123" s="218"/>
      <c r="E123" s="218"/>
      <c r="F123" s="721"/>
    </row>
    <row r="124" spans="1:6" ht="16.5" thickBot="1" x14ac:dyDescent="0.3">
      <c r="A124" s="720"/>
      <c r="B124" s="728" t="s">
        <v>56</v>
      </c>
      <c r="C124" s="729"/>
      <c r="D124" s="97">
        <f>+NOOO!B146</f>
        <v>0</v>
      </c>
      <c r="E124" s="98"/>
      <c r="F124" s="722"/>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zoomScale="85" zoomScaleNormal="85" workbookViewId="0">
      <selection activeCell="J1" sqref="J1:K4"/>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s="25" customFormat="1" ht="15" customHeight="1" x14ac:dyDescent="0.2">
      <c r="A1" s="656"/>
      <c r="B1" s="438"/>
      <c r="C1" s="438" t="s">
        <v>411</v>
      </c>
      <c r="D1" s="438"/>
      <c r="E1" s="438"/>
      <c r="F1" s="438"/>
      <c r="G1" s="592" t="s">
        <v>378</v>
      </c>
      <c r="H1" s="592"/>
      <c r="I1" s="592"/>
      <c r="J1" s="788"/>
      <c r="K1" s="410"/>
    </row>
    <row r="2" spans="1:11" s="25" customFormat="1" ht="15" customHeight="1" x14ac:dyDescent="0.2">
      <c r="A2" s="657"/>
      <c r="B2" s="439"/>
      <c r="C2" s="439"/>
      <c r="D2" s="439"/>
      <c r="E2" s="439"/>
      <c r="F2" s="439"/>
      <c r="G2" s="593" t="s">
        <v>368</v>
      </c>
      <c r="H2" s="593"/>
      <c r="I2" s="593"/>
      <c r="J2" s="789"/>
      <c r="K2" s="411"/>
    </row>
    <row r="3" spans="1:11" s="25" customFormat="1" ht="20.25" customHeight="1" x14ac:dyDescent="0.2">
      <c r="A3" s="657"/>
      <c r="B3" s="439"/>
      <c r="C3" s="439" t="s">
        <v>367</v>
      </c>
      <c r="D3" s="439"/>
      <c r="E3" s="439"/>
      <c r="F3" s="439"/>
      <c r="G3" s="593" t="s">
        <v>379</v>
      </c>
      <c r="H3" s="593"/>
      <c r="I3" s="593"/>
      <c r="J3" s="789"/>
      <c r="K3" s="411"/>
    </row>
    <row r="4" spans="1:11" s="25" customFormat="1" ht="15.75" customHeight="1" x14ac:dyDescent="0.2">
      <c r="A4" s="657"/>
      <c r="B4" s="439"/>
      <c r="C4" s="439"/>
      <c r="D4" s="439"/>
      <c r="E4" s="439"/>
      <c r="F4" s="439"/>
      <c r="G4" s="593" t="s">
        <v>380</v>
      </c>
      <c r="H4" s="593"/>
      <c r="I4" s="593"/>
      <c r="J4" s="789"/>
      <c r="K4" s="411"/>
    </row>
    <row r="5" spans="1:11" ht="15.75" customHeight="1" x14ac:dyDescent="0.2">
      <c r="A5" s="441"/>
      <c r="B5" s="442"/>
      <c r="C5" s="442"/>
      <c r="D5" s="442"/>
      <c r="E5" s="442"/>
      <c r="F5" s="442"/>
      <c r="G5" s="442"/>
      <c r="H5" s="442"/>
      <c r="I5" s="442"/>
      <c r="J5" s="442"/>
      <c r="K5" s="443"/>
    </row>
    <row r="6" spans="1:11" x14ac:dyDescent="0.2">
      <c r="A6" s="796" t="s">
        <v>101</v>
      </c>
      <c r="B6" s="797"/>
      <c r="C6" s="797"/>
      <c r="D6" s="797"/>
      <c r="E6" s="797"/>
      <c r="F6" s="797"/>
      <c r="G6" s="797"/>
      <c r="H6" s="797"/>
      <c r="I6" s="797"/>
      <c r="J6" s="797"/>
      <c r="K6" s="798"/>
    </row>
    <row r="7" spans="1:11" ht="11.25" customHeight="1" x14ac:dyDescent="0.2">
      <c r="A7" s="796"/>
      <c r="B7" s="797"/>
      <c r="C7" s="797"/>
      <c r="D7" s="797"/>
      <c r="E7" s="797"/>
      <c r="F7" s="797"/>
      <c r="G7" s="797"/>
      <c r="H7" s="797"/>
      <c r="I7" s="797"/>
      <c r="J7" s="797"/>
      <c r="K7" s="798"/>
    </row>
    <row r="8" spans="1:11" ht="24" customHeight="1" x14ac:dyDescent="0.2">
      <c r="A8" s="792" t="str">
        <f>CONTEXTO!A8</f>
        <v xml:space="preserve">PROCESO: Gestión de Hacienda Pública </v>
      </c>
      <c r="B8" s="445"/>
      <c r="C8" s="445"/>
      <c r="D8" s="445"/>
      <c r="E8" s="445"/>
      <c r="F8" s="445"/>
      <c r="G8" s="445"/>
      <c r="H8" s="445"/>
      <c r="I8" s="445"/>
      <c r="J8" s="445"/>
      <c r="K8" s="446"/>
    </row>
    <row r="9" spans="1:11" ht="56.25" customHeight="1" thickBot="1" x14ac:dyDescent="0.25">
      <c r="A9" s="793"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9" s="794"/>
      <c r="C9" s="794"/>
      <c r="D9" s="794"/>
      <c r="E9" s="794"/>
      <c r="F9" s="794"/>
      <c r="G9" s="794"/>
      <c r="H9" s="794"/>
      <c r="I9" s="794"/>
      <c r="J9" s="794"/>
      <c r="K9" s="795"/>
    </row>
    <row r="10" spans="1:11" ht="19.5" customHeight="1" thickBot="1" x14ac:dyDescent="0.25">
      <c r="A10" s="790"/>
      <c r="B10" s="791"/>
      <c r="C10" s="791"/>
      <c r="D10" s="791"/>
      <c r="E10" s="791"/>
      <c r="F10" s="791"/>
      <c r="G10" s="791"/>
      <c r="H10" s="791"/>
      <c r="I10" s="791"/>
      <c r="J10" s="791"/>
      <c r="K10" s="791"/>
    </row>
    <row r="11" spans="1:11" ht="29.25" customHeight="1" thickBot="1" x14ac:dyDescent="0.25">
      <c r="A11" s="143" t="s">
        <v>102</v>
      </c>
      <c r="B11" s="759" t="str">
        <f>DESCRIPCION!A10</f>
        <v>Posibilidad de recibir o solicitar cualquier dadiva para modificar y/o alterar los datos existentes en los distintos sistemas de información</v>
      </c>
      <c r="C11" s="760"/>
      <c r="D11" s="760"/>
      <c r="E11" s="760"/>
      <c r="F11" s="760"/>
      <c r="G11" s="760"/>
      <c r="H11" s="760"/>
      <c r="I11" s="761"/>
      <c r="J11" s="144" t="s">
        <v>332</v>
      </c>
      <c r="K11" s="147" t="str">
        <f>IF(J17="x","EXTREMA",IF(J19="x","ALTA",IF(J21="x","MODERADA",IF(J23="x","BAJA",""))))</f>
        <v>ALTA</v>
      </c>
    </row>
    <row r="12" spans="1:11" ht="16.5" customHeight="1" thickBot="1" x14ac:dyDescent="0.25">
      <c r="A12" s="740" t="s">
        <v>104</v>
      </c>
      <c r="B12" s="741"/>
      <c r="C12" s="741"/>
      <c r="D12" s="742" t="str">
        <f>PROBABILIDAD!T11</f>
        <v>Casi Seguro</v>
      </c>
      <c r="E12" s="743"/>
      <c r="F12" s="740" t="s">
        <v>333</v>
      </c>
      <c r="G12" s="741"/>
      <c r="H12" s="741"/>
      <c r="I12" s="744"/>
      <c r="J12" s="745"/>
      <c r="K12" s="746"/>
    </row>
    <row r="13" spans="1:11" x14ac:dyDescent="0.2">
      <c r="A13" s="174"/>
      <c r="B13" s="155"/>
      <c r="C13" s="155"/>
      <c r="D13" s="155"/>
      <c r="E13" s="155"/>
      <c r="F13" s="155"/>
      <c r="G13" s="155"/>
      <c r="H13" s="155"/>
      <c r="I13" s="155"/>
      <c r="J13" s="170"/>
      <c r="K13" s="171"/>
    </row>
    <row r="14" spans="1:11" x14ac:dyDescent="0.2">
      <c r="A14" s="174"/>
      <c r="B14" s="155"/>
      <c r="C14" s="175"/>
      <c r="D14" s="155"/>
      <c r="E14" s="155"/>
      <c r="F14" s="155"/>
      <c r="G14" s="155"/>
      <c r="H14" s="155"/>
      <c r="I14" s="155"/>
      <c r="J14" s="170"/>
      <c r="K14" s="171"/>
    </row>
    <row r="15" spans="1:11" ht="30" customHeight="1" x14ac:dyDescent="0.2">
      <c r="A15" s="756" t="s">
        <v>104</v>
      </c>
      <c r="B15" s="155">
        <v>5</v>
      </c>
      <c r="C15" s="757"/>
      <c r="D15" s="753"/>
      <c r="E15" s="754"/>
      <c r="F15" s="754"/>
      <c r="G15" s="754"/>
      <c r="H15" s="155"/>
      <c r="I15" s="155"/>
      <c r="J15" s="763" t="s">
        <v>103</v>
      </c>
      <c r="K15" s="764"/>
    </row>
    <row r="16" spans="1:11" ht="30" customHeight="1" x14ac:dyDescent="0.2">
      <c r="A16" s="756"/>
      <c r="B16" s="155" t="s">
        <v>106</v>
      </c>
      <c r="C16" s="758"/>
      <c r="D16" s="753"/>
      <c r="E16" s="754"/>
      <c r="F16" s="754"/>
      <c r="G16" s="754"/>
      <c r="H16" s="155"/>
      <c r="I16" s="155"/>
      <c r="J16" s="157"/>
      <c r="K16" s="158"/>
    </row>
    <row r="17" spans="1:11" ht="30" customHeight="1" x14ac:dyDescent="0.2">
      <c r="A17" s="756"/>
      <c r="B17" s="155">
        <v>4</v>
      </c>
      <c r="C17" s="799"/>
      <c r="D17" s="753" t="s">
        <v>120</v>
      </c>
      <c r="E17" s="753"/>
      <c r="F17" s="762"/>
      <c r="G17" s="754"/>
      <c r="H17" s="155"/>
      <c r="I17" s="155"/>
      <c r="J17" s="161" t="str">
        <f xml:space="preserve"> IF(OR(E15="X",F15="X",G15="x",F17="x",G17="X",F19="X",G19="X",G21="X" ),"x","")</f>
        <v/>
      </c>
      <c r="K17" s="158" t="s">
        <v>105</v>
      </c>
    </row>
    <row r="18" spans="1:11" ht="30" customHeight="1" x14ac:dyDescent="0.2">
      <c r="A18" s="756"/>
      <c r="B18" s="155" t="s">
        <v>108</v>
      </c>
      <c r="C18" s="800"/>
      <c r="D18" s="753"/>
      <c r="E18" s="753"/>
      <c r="F18" s="762"/>
      <c r="G18" s="754"/>
      <c r="H18" s="155"/>
      <c r="I18" s="155"/>
      <c r="J18" s="162"/>
      <c r="K18" s="158"/>
    </row>
    <row r="19" spans="1:11" ht="30" customHeight="1" x14ac:dyDescent="0.2">
      <c r="A19" s="756"/>
      <c r="B19" s="155">
        <v>3</v>
      </c>
      <c r="C19" s="747"/>
      <c r="D19" s="751"/>
      <c r="E19" s="752"/>
      <c r="F19" s="762"/>
      <c r="G19" s="754"/>
      <c r="H19" s="155"/>
      <c r="I19" s="155"/>
      <c r="J19" s="163" t="str">
        <f xml:space="preserve"> IF(OR(C15="X",D15="X",D17="x",E17="x",E19="X",F21="X",F23="X",G23="X" ),"x","")</f>
        <v>x</v>
      </c>
      <c r="K19" s="158" t="s">
        <v>107</v>
      </c>
    </row>
    <row r="20" spans="1:11" ht="30" customHeight="1" x14ac:dyDescent="0.2">
      <c r="A20" s="756"/>
      <c r="B20" s="155" t="s">
        <v>110</v>
      </c>
      <c r="C20" s="748"/>
      <c r="D20" s="751"/>
      <c r="E20" s="753"/>
      <c r="F20" s="762"/>
      <c r="G20" s="754"/>
      <c r="H20" s="155"/>
      <c r="I20" s="155"/>
      <c r="J20" s="164"/>
      <c r="K20" s="158"/>
    </row>
    <row r="21" spans="1:11" ht="30" customHeight="1" x14ac:dyDescent="0.2">
      <c r="A21" s="756"/>
      <c r="B21" s="155">
        <v>2</v>
      </c>
      <c r="C21" s="747"/>
      <c r="D21" s="749"/>
      <c r="E21" s="750"/>
      <c r="F21" s="752"/>
      <c r="G21" s="754"/>
      <c r="H21" s="155"/>
      <c r="I21" s="155"/>
      <c r="J21" s="165" t="str">
        <f xml:space="preserve"> IF(OR(C17="X",D19="X",E21="x",E23="x" ),"x","")</f>
        <v/>
      </c>
      <c r="K21" s="158" t="s">
        <v>109</v>
      </c>
    </row>
    <row r="22" spans="1:11" ht="30" customHeight="1" x14ac:dyDescent="0.2">
      <c r="A22" s="756"/>
      <c r="B22" s="155" t="s">
        <v>229</v>
      </c>
      <c r="C22" s="748"/>
      <c r="D22" s="749"/>
      <c r="E22" s="751"/>
      <c r="F22" s="753"/>
      <c r="G22" s="754"/>
      <c r="H22" s="155"/>
      <c r="I22" s="155"/>
      <c r="J22" s="164"/>
      <c r="K22" s="158"/>
    </row>
    <row r="23" spans="1:11" ht="30" customHeight="1" x14ac:dyDescent="0.2">
      <c r="A23" s="756"/>
      <c r="B23" s="155">
        <v>1</v>
      </c>
      <c r="C23" s="747"/>
      <c r="D23" s="778"/>
      <c r="E23" s="780"/>
      <c r="F23" s="782"/>
      <c r="G23" s="784"/>
      <c r="H23" s="155"/>
      <c r="I23" s="155"/>
      <c r="J23" s="166" t="str">
        <f xml:space="preserve"> IF(OR(C19="X",C21="X",C23="x",D21="x",D23="x" ),"x","")</f>
        <v/>
      </c>
      <c r="K23" s="158" t="s">
        <v>111</v>
      </c>
    </row>
    <row r="24" spans="1:11" ht="30" customHeight="1" x14ac:dyDescent="0.2">
      <c r="A24" s="756"/>
      <c r="B24" s="155" t="s">
        <v>112</v>
      </c>
      <c r="C24" s="777"/>
      <c r="D24" s="779"/>
      <c r="E24" s="781"/>
      <c r="F24" s="783"/>
      <c r="G24" s="785"/>
      <c r="H24" s="155"/>
      <c r="I24" s="155"/>
      <c r="J24" s="145"/>
      <c r="K24" s="146"/>
    </row>
    <row r="25" spans="1:11" x14ac:dyDescent="0.2">
      <c r="A25" s="174"/>
      <c r="B25" s="155"/>
      <c r="C25" s="155">
        <v>1</v>
      </c>
      <c r="D25" s="155">
        <v>2</v>
      </c>
      <c r="E25" s="155">
        <v>3</v>
      </c>
      <c r="F25" s="155">
        <v>4</v>
      </c>
      <c r="G25" s="155">
        <v>5</v>
      </c>
      <c r="H25" s="155"/>
      <c r="I25" s="155"/>
      <c r="J25" s="765"/>
      <c r="K25" s="766"/>
    </row>
    <row r="26" spans="1:11" x14ac:dyDescent="0.2">
      <c r="A26" s="174"/>
      <c r="B26" s="155"/>
      <c r="C26" s="155" t="s">
        <v>113</v>
      </c>
      <c r="D26" s="155" t="s">
        <v>114</v>
      </c>
      <c r="E26" s="155" t="s">
        <v>115</v>
      </c>
      <c r="F26" s="155" t="s">
        <v>116</v>
      </c>
      <c r="G26" s="155" t="s">
        <v>117</v>
      </c>
      <c r="H26" s="155"/>
      <c r="I26" s="155"/>
      <c r="J26" s="155"/>
      <c r="K26" s="171"/>
    </row>
    <row r="27" spans="1:11" x14ac:dyDescent="0.2">
      <c r="A27" s="174"/>
      <c r="B27" s="155"/>
      <c r="C27" s="755" t="s">
        <v>118</v>
      </c>
      <c r="D27" s="755"/>
      <c r="E27" s="755"/>
      <c r="F27" s="755"/>
      <c r="G27" s="755"/>
      <c r="H27" s="155"/>
      <c r="I27" s="155"/>
      <c r="J27" s="155"/>
      <c r="K27" s="171"/>
    </row>
    <row r="28" spans="1:11" x14ac:dyDescent="0.2">
      <c r="A28" s="174"/>
      <c r="B28" s="155"/>
      <c r="C28" s="755"/>
      <c r="D28" s="755"/>
      <c r="E28" s="755"/>
      <c r="F28" s="755"/>
      <c r="G28" s="755"/>
      <c r="H28" s="155"/>
      <c r="I28" s="155"/>
      <c r="J28" s="155"/>
      <c r="K28" s="171"/>
    </row>
    <row r="29" spans="1:11" ht="15.75" customHeight="1" thickBot="1" x14ac:dyDescent="0.25">
      <c r="A29" s="176"/>
      <c r="B29" s="177"/>
      <c r="C29" s="177"/>
      <c r="D29" s="177"/>
      <c r="E29" s="177"/>
      <c r="F29" s="177"/>
      <c r="G29" s="177"/>
      <c r="H29" s="177"/>
      <c r="I29" s="177"/>
      <c r="J29" s="177"/>
      <c r="K29" s="178"/>
    </row>
    <row r="30" spans="1:11" ht="15" thickBot="1" x14ac:dyDescent="0.25"/>
    <row r="31" spans="1:11" ht="28.5" customHeight="1" thickBot="1" x14ac:dyDescent="0.25">
      <c r="A31" s="99" t="s">
        <v>102</v>
      </c>
      <c r="B31" s="776" t="str">
        <f>DESCRIPCION!A13</f>
        <v>Posibilidad de recibir o solicitar cualquier dadiva para omitir requisitos en el desarrollo de los trámites y servicios del proceso de gestión de Hacienda Pública</v>
      </c>
      <c r="C31" s="760"/>
      <c r="D31" s="760"/>
      <c r="E31" s="760"/>
      <c r="F31" s="760"/>
      <c r="G31" s="760"/>
      <c r="H31" s="760"/>
      <c r="I31" s="761"/>
      <c r="J31" s="144" t="s">
        <v>332</v>
      </c>
      <c r="K31" s="142" t="str">
        <f>IF(J37="x","EXTREMA",IF(J39="x","ALTA",IF(J41="x","MODERADA",IF(J43="x","BAJA",""))))</f>
        <v>ALTA</v>
      </c>
    </row>
    <row r="32" spans="1:11" ht="16.5" thickBot="1" x14ac:dyDescent="0.25">
      <c r="A32" s="740" t="s">
        <v>104</v>
      </c>
      <c r="B32" s="741"/>
      <c r="C32" s="741"/>
      <c r="D32" s="742" t="str">
        <f>PROBABILIDAD!T12</f>
        <v>Casi Seguro</v>
      </c>
      <c r="E32" s="743"/>
      <c r="F32" s="740" t="s">
        <v>333</v>
      </c>
      <c r="G32" s="741"/>
      <c r="H32" s="741"/>
      <c r="I32" s="744"/>
      <c r="J32" s="745"/>
      <c r="K32" s="746"/>
    </row>
    <row r="33" spans="1:11" ht="15" x14ac:dyDescent="0.2">
      <c r="A33" s="169"/>
      <c r="B33" s="168"/>
      <c r="C33" s="168"/>
      <c r="D33" s="168"/>
      <c r="E33" s="168"/>
      <c r="F33" s="168"/>
      <c r="G33" s="168"/>
      <c r="H33" s="168"/>
      <c r="I33" s="168"/>
      <c r="J33" s="170"/>
      <c r="K33" s="171"/>
    </row>
    <row r="34" spans="1:11" ht="15.75" thickBot="1" x14ac:dyDescent="0.25">
      <c r="A34" s="169"/>
      <c r="B34" s="167"/>
      <c r="C34" s="168"/>
      <c r="D34" s="168"/>
      <c r="E34" s="168"/>
      <c r="F34" s="168"/>
      <c r="G34" s="168"/>
      <c r="H34" s="168"/>
      <c r="I34" s="168"/>
      <c r="J34" s="170"/>
      <c r="K34" s="171"/>
    </row>
    <row r="35" spans="1:11" ht="30.75" customHeight="1" thickBot="1" x14ac:dyDescent="0.25">
      <c r="A35" s="769" t="s">
        <v>104</v>
      </c>
      <c r="B35" s="167">
        <v>5</v>
      </c>
      <c r="C35" s="786"/>
      <c r="D35" s="772"/>
      <c r="E35" s="770"/>
      <c r="F35" s="770"/>
      <c r="G35" s="770"/>
      <c r="H35" s="168"/>
      <c r="I35" s="168"/>
      <c r="J35" s="767" t="s">
        <v>103</v>
      </c>
      <c r="K35" s="768"/>
    </row>
    <row r="36" spans="1:11" ht="21" customHeight="1" thickBot="1" x14ac:dyDescent="0.25">
      <c r="A36" s="769"/>
      <c r="B36" s="167" t="s">
        <v>106</v>
      </c>
      <c r="C36" s="786"/>
      <c r="D36" s="772"/>
      <c r="E36" s="770"/>
      <c r="F36" s="770"/>
      <c r="G36" s="770"/>
      <c r="H36" s="168"/>
      <c r="I36" s="168"/>
      <c r="J36" s="172"/>
      <c r="K36" s="20"/>
    </row>
    <row r="37" spans="1:11" ht="34.5" customHeight="1" thickBot="1" x14ac:dyDescent="0.25">
      <c r="A37" s="769"/>
      <c r="B37" s="167">
        <v>4</v>
      </c>
      <c r="C37" s="771"/>
      <c r="D37" s="772" t="s">
        <v>120</v>
      </c>
      <c r="E37" s="772"/>
      <c r="F37" s="773"/>
      <c r="G37" s="770"/>
      <c r="H37" s="168"/>
      <c r="I37" s="168"/>
      <c r="J37" s="182" t="str">
        <f xml:space="preserve"> IF(OR(E35="X",F35="X",G35="x",F37="x",G37="X",F39="X",G39="X",G41="X" ),"x","")</f>
        <v/>
      </c>
      <c r="K37" s="20" t="s">
        <v>105</v>
      </c>
    </row>
    <row r="38" spans="1:11" ht="29.25" thickBot="1" x14ac:dyDescent="0.25">
      <c r="A38" s="769"/>
      <c r="B38" s="167" t="s">
        <v>108</v>
      </c>
      <c r="C38" s="771"/>
      <c r="D38" s="772"/>
      <c r="E38" s="772"/>
      <c r="F38" s="774"/>
      <c r="G38" s="770"/>
      <c r="H38" s="168"/>
      <c r="I38" s="168"/>
      <c r="J38" s="183"/>
      <c r="K38" s="20"/>
    </row>
    <row r="39" spans="1:11" ht="35.25" customHeight="1" thickBot="1" x14ac:dyDescent="0.25">
      <c r="A39" s="769"/>
      <c r="B39" s="167">
        <v>3</v>
      </c>
      <c r="C39" s="775"/>
      <c r="D39" s="787"/>
      <c r="E39" s="801"/>
      <c r="F39" s="773"/>
      <c r="G39" s="770"/>
      <c r="H39" s="168"/>
      <c r="I39" s="168"/>
      <c r="J39" s="184" t="str">
        <f xml:space="preserve"> IF(OR(C35="X",D35="X",D37="x",E37="x",E39="X",F41="X",F43="X",G43="X" ),"x","")</f>
        <v>x</v>
      </c>
      <c r="K39" s="20" t="s">
        <v>107</v>
      </c>
    </row>
    <row r="40" spans="1:11" ht="29.25" thickBot="1" x14ac:dyDescent="0.25">
      <c r="A40" s="769"/>
      <c r="B40" s="167" t="s">
        <v>110</v>
      </c>
      <c r="C40" s="775"/>
      <c r="D40" s="787"/>
      <c r="E40" s="772"/>
      <c r="F40" s="774"/>
      <c r="G40" s="770"/>
      <c r="H40" s="168"/>
      <c r="I40" s="168"/>
      <c r="J40" s="185"/>
      <c r="K40" s="20"/>
    </row>
    <row r="41" spans="1:11" ht="36" customHeight="1" thickBot="1" x14ac:dyDescent="0.25">
      <c r="A41" s="769"/>
      <c r="B41" s="167">
        <v>2</v>
      </c>
      <c r="C41" s="775"/>
      <c r="D41" s="804"/>
      <c r="E41" s="811"/>
      <c r="F41" s="812"/>
      <c r="G41" s="770"/>
      <c r="H41" s="168"/>
      <c r="I41" s="168"/>
      <c r="J41" s="186" t="str">
        <f xml:space="preserve"> IF(OR(C37="X",D39="X",E41="x",E43="x" ),"x","")</f>
        <v/>
      </c>
      <c r="K41" s="20" t="s">
        <v>109</v>
      </c>
    </row>
    <row r="42" spans="1:11" ht="29.25" thickBot="1" x14ac:dyDescent="0.25">
      <c r="A42" s="769"/>
      <c r="B42" s="167" t="s">
        <v>229</v>
      </c>
      <c r="C42" s="775"/>
      <c r="D42" s="804"/>
      <c r="E42" s="787"/>
      <c r="F42" s="813"/>
      <c r="G42" s="770"/>
      <c r="H42" s="168"/>
      <c r="I42" s="168"/>
      <c r="J42" s="185"/>
      <c r="K42" s="20"/>
    </row>
    <row r="43" spans="1:11" ht="38.25" customHeight="1" thickBot="1" x14ac:dyDescent="0.25">
      <c r="A43" s="769"/>
      <c r="B43" s="167">
        <v>1</v>
      </c>
      <c r="C43" s="775"/>
      <c r="D43" s="804"/>
      <c r="E43" s="806"/>
      <c r="F43" s="808"/>
      <c r="G43" s="772"/>
      <c r="H43" s="168"/>
      <c r="I43" s="168"/>
      <c r="J43" s="187" t="str">
        <f xml:space="preserve"> IF(OR(C39="X",C41="X",D41="x",C43="x",D43="x" ),"x","")</f>
        <v/>
      </c>
      <c r="K43" s="20" t="s">
        <v>111</v>
      </c>
    </row>
    <row r="44" spans="1:11" ht="17.25" customHeight="1" thickBot="1" x14ac:dyDescent="0.25">
      <c r="A44" s="769"/>
      <c r="B44" s="167" t="s">
        <v>112</v>
      </c>
      <c r="C44" s="803"/>
      <c r="D44" s="805"/>
      <c r="E44" s="807"/>
      <c r="F44" s="809"/>
      <c r="G44" s="810"/>
      <c r="H44" s="173"/>
      <c r="I44" s="168"/>
      <c r="J44" s="168"/>
      <c r="K44" s="167"/>
    </row>
    <row r="45" spans="1:11" ht="15" x14ac:dyDescent="0.2">
      <c r="A45" s="169"/>
      <c r="B45" s="168"/>
      <c r="C45" s="168">
        <v>1</v>
      </c>
      <c r="D45" s="168">
        <v>2</v>
      </c>
      <c r="E45" s="168">
        <v>3</v>
      </c>
      <c r="F45" s="168">
        <v>4</v>
      </c>
      <c r="G45" s="168">
        <v>5</v>
      </c>
      <c r="H45" s="168"/>
      <c r="I45" s="168"/>
      <c r="J45" s="168"/>
      <c r="K45" s="167"/>
    </row>
    <row r="46" spans="1:11" ht="15" x14ac:dyDescent="0.2">
      <c r="A46" s="169"/>
      <c r="B46" s="168"/>
      <c r="C46" s="168" t="s">
        <v>113</v>
      </c>
      <c r="D46" s="168" t="s">
        <v>114</v>
      </c>
      <c r="E46" s="168" t="s">
        <v>115</v>
      </c>
      <c r="F46" s="168" t="s">
        <v>116</v>
      </c>
      <c r="G46" s="168" t="s">
        <v>117</v>
      </c>
      <c r="H46" s="168"/>
      <c r="I46" s="168"/>
      <c r="J46" s="168"/>
      <c r="K46" s="167"/>
    </row>
    <row r="47" spans="1:11" ht="15" x14ac:dyDescent="0.2">
      <c r="A47" s="169"/>
      <c r="B47" s="168"/>
      <c r="C47" s="802" t="s">
        <v>118</v>
      </c>
      <c r="D47" s="802"/>
      <c r="E47" s="802"/>
      <c r="F47" s="802"/>
      <c r="G47" s="802"/>
      <c r="H47" s="168"/>
      <c r="I47" s="168"/>
      <c r="J47" s="168"/>
      <c r="K47" s="167"/>
    </row>
    <row r="48" spans="1:11" ht="15" x14ac:dyDescent="0.2">
      <c r="A48" s="169"/>
      <c r="B48" s="168"/>
      <c r="C48" s="802"/>
      <c r="D48" s="802"/>
      <c r="E48" s="802"/>
      <c r="F48" s="802"/>
      <c r="G48" s="802"/>
      <c r="H48" s="168"/>
      <c r="I48" s="168"/>
      <c r="J48" s="168"/>
      <c r="K48" s="167"/>
    </row>
    <row r="49" spans="1:11" ht="22.5" customHeight="1" thickBot="1" x14ac:dyDescent="0.3">
      <c r="A49" s="21"/>
      <c r="B49" s="19"/>
      <c r="C49" s="19"/>
      <c r="D49" s="19"/>
      <c r="E49" s="19"/>
      <c r="F49" s="19"/>
      <c r="G49" s="19"/>
      <c r="H49" s="19"/>
      <c r="I49" s="19"/>
      <c r="J49" s="19"/>
      <c r="K49" s="141"/>
    </row>
    <row r="50" spans="1:11" ht="15" thickBot="1" x14ac:dyDescent="0.25"/>
    <row r="51" spans="1:11" ht="36.75" customHeight="1" thickBot="1" x14ac:dyDescent="0.25">
      <c r="A51" s="148" t="s">
        <v>102</v>
      </c>
      <c r="B51" s="759" t="str">
        <f>DESCRIPCION!A16</f>
        <v>c</v>
      </c>
      <c r="C51" s="760"/>
      <c r="D51" s="760"/>
      <c r="E51" s="760"/>
      <c r="F51" s="760"/>
      <c r="G51" s="760"/>
      <c r="H51" s="760"/>
      <c r="I51" s="761"/>
      <c r="J51" s="144" t="s">
        <v>332</v>
      </c>
      <c r="K51" s="142" t="str">
        <f>IF(J57="x","EXTREMA",IF(J59="x","ALTA",IF(J61="x","MODERADA",IF(J63="x","BAJA",""))))</f>
        <v/>
      </c>
    </row>
    <row r="52" spans="1:11" ht="16.5" thickBot="1" x14ac:dyDescent="0.25">
      <c r="A52" s="740" t="s">
        <v>104</v>
      </c>
      <c r="B52" s="741"/>
      <c r="C52" s="741"/>
      <c r="D52" s="742" t="str">
        <f>PROBABILIDAD!T13</f>
        <v xml:space="preserve"> </v>
      </c>
      <c r="E52" s="743"/>
      <c r="F52" s="740" t="s">
        <v>333</v>
      </c>
      <c r="G52" s="741"/>
      <c r="H52" s="741"/>
      <c r="I52" s="744"/>
      <c r="J52" s="745"/>
      <c r="K52" s="746"/>
    </row>
    <row r="53" spans="1:11" ht="15" x14ac:dyDescent="0.2">
      <c r="A53" s="169"/>
      <c r="B53" s="168"/>
      <c r="C53" s="168"/>
      <c r="D53" s="168"/>
      <c r="E53" s="168"/>
      <c r="F53" s="168"/>
      <c r="G53" s="168"/>
      <c r="H53" s="168"/>
      <c r="I53" s="168"/>
      <c r="J53" s="170"/>
      <c r="K53" s="171"/>
    </row>
    <row r="54" spans="1:11" ht="15.75" thickBot="1" x14ac:dyDescent="0.25">
      <c r="A54" s="169"/>
      <c r="B54" s="167"/>
      <c r="C54" s="168"/>
      <c r="D54" s="168"/>
      <c r="E54" s="168"/>
      <c r="F54" s="168"/>
      <c r="G54" s="168"/>
      <c r="H54" s="168"/>
      <c r="I54" s="168"/>
      <c r="J54" s="170"/>
      <c r="K54" s="171"/>
    </row>
    <row r="55" spans="1:11" ht="26.25" customHeight="1" thickBot="1" x14ac:dyDescent="0.25">
      <c r="A55" s="769" t="s">
        <v>104</v>
      </c>
      <c r="B55" s="167">
        <v>5</v>
      </c>
      <c r="C55" s="786"/>
      <c r="D55" s="772"/>
      <c r="E55" s="770"/>
      <c r="F55" s="770"/>
      <c r="G55" s="770"/>
      <c r="H55" s="168"/>
      <c r="I55" s="168"/>
      <c r="J55" s="767" t="s">
        <v>103</v>
      </c>
      <c r="K55" s="768"/>
    </row>
    <row r="56" spans="1:11" ht="18.75" customHeight="1" thickBot="1" x14ac:dyDescent="0.25">
      <c r="A56" s="769"/>
      <c r="B56" s="167" t="s">
        <v>106</v>
      </c>
      <c r="C56" s="786"/>
      <c r="D56" s="772"/>
      <c r="E56" s="770"/>
      <c r="F56" s="770"/>
      <c r="G56" s="770"/>
      <c r="H56" s="168"/>
      <c r="I56" s="168"/>
      <c r="J56" s="172"/>
      <c r="K56" s="20"/>
    </row>
    <row r="57" spans="1:11" ht="30.75" customHeight="1" thickBot="1" x14ac:dyDescent="0.25">
      <c r="A57" s="769"/>
      <c r="B57" s="167">
        <v>4</v>
      </c>
      <c r="C57" s="771"/>
      <c r="D57" s="772"/>
      <c r="E57" s="772"/>
      <c r="F57" s="773"/>
      <c r="G57" s="770"/>
      <c r="H57" s="168"/>
      <c r="I57" s="168"/>
      <c r="J57" s="182" t="str">
        <f xml:space="preserve"> IF(OR(E55="X",F55="X",G55="x",F57="x",G57="X",F59="X",G59="X",G61="X" ),"x","")</f>
        <v/>
      </c>
      <c r="K57" s="20" t="s">
        <v>105</v>
      </c>
    </row>
    <row r="58" spans="1:11" ht="29.25" thickBot="1" x14ac:dyDescent="0.25">
      <c r="A58" s="769"/>
      <c r="B58" s="167" t="s">
        <v>108</v>
      </c>
      <c r="C58" s="771"/>
      <c r="D58" s="772"/>
      <c r="E58" s="772"/>
      <c r="F58" s="774"/>
      <c r="G58" s="770"/>
      <c r="H58" s="168"/>
      <c r="I58" s="168"/>
      <c r="J58" s="183"/>
      <c r="K58" s="20"/>
    </row>
    <row r="59" spans="1:11" ht="26.25" customHeight="1" thickBot="1" x14ac:dyDescent="0.25">
      <c r="A59" s="769"/>
      <c r="B59" s="167">
        <v>3</v>
      </c>
      <c r="C59" s="775"/>
      <c r="D59" s="787"/>
      <c r="E59" s="801"/>
      <c r="F59" s="773"/>
      <c r="G59" s="770"/>
      <c r="H59" s="168"/>
      <c r="I59" s="168"/>
      <c r="J59" s="184" t="str">
        <f xml:space="preserve"> IF(OR(C55="X",D55="X",D57="x",E57="x",E59="X",F61="X",F63="X",G63="X" ),"x","")</f>
        <v/>
      </c>
      <c r="K59" s="20" t="s">
        <v>107</v>
      </c>
    </row>
    <row r="60" spans="1:11" ht="29.25" thickBot="1" x14ac:dyDescent="0.25">
      <c r="A60" s="769"/>
      <c r="B60" s="167" t="s">
        <v>110</v>
      </c>
      <c r="C60" s="775"/>
      <c r="D60" s="787"/>
      <c r="E60" s="772"/>
      <c r="F60" s="774"/>
      <c r="G60" s="770"/>
      <c r="H60" s="168"/>
      <c r="I60" s="168"/>
      <c r="J60" s="185"/>
      <c r="K60" s="20"/>
    </row>
    <row r="61" spans="1:11" ht="30" customHeight="1" thickBot="1" x14ac:dyDescent="0.25">
      <c r="A61" s="769"/>
      <c r="B61" s="167">
        <v>2</v>
      </c>
      <c r="C61" s="775"/>
      <c r="D61" s="804"/>
      <c r="E61" s="811"/>
      <c r="F61" s="812"/>
      <c r="G61" s="770"/>
      <c r="H61" s="168"/>
      <c r="I61" s="168"/>
      <c r="J61" s="186" t="str">
        <f xml:space="preserve"> IF(OR(C57="X",D59="X",E61="x",E63="x" ),"x","")</f>
        <v/>
      </c>
      <c r="K61" s="20" t="s">
        <v>109</v>
      </c>
    </row>
    <row r="62" spans="1:11" ht="29.25" thickBot="1" x14ac:dyDescent="0.25">
      <c r="A62" s="769"/>
      <c r="B62" s="167" t="s">
        <v>229</v>
      </c>
      <c r="C62" s="775"/>
      <c r="D62" s="804"/>
      <c r="E62" s="787"/>
      <c r="F62" s="813"/>
      <c r="G62" s="770"/>
      <c r="H62" s="168"/>
      <c r="I62" s="168"/>
      <c r="J62" s="185"/>
      <c r="K62" s="20"/>
    </row>
    <row r="63" spans="1:11" ht="30.75" customHeight="1" thickBot="1" x14ac:dyDescent="0.25">
      <c r="A63" s="769"/>
      <c r="B63" s="167">
        <v>1</v>
      </c>
      <c r="C63" s="775"/>
      <c r="D63" s="804"/>
      <c r="E63" s="787"/>
      <c r="F63" s="772"/>
      <c r="G63" s="772"/>
      <c r="H63" s="168"/>
      <c r="I63" s="168"/>
      <c r="J63" s="187" t="str">
        <f xml:space="preserve"> IF(OR(C59="X",C61="X",D61="x",C63="x",D63="x" ),"x","")</f>
        <v/>
      </c>
      <c r="K63" s="20" t="s">
        <v>111</v>
      </c>
    </row>
    <row r="64" spans="1:11" ht="20.25" customHeight="1" thickBot="1" x14ac:dyDescent="0.25">
      <c r="A64" s="769"/>
      <c r="B64" s="167" t="s">
        <v>112</v>
      </c>
      <c r="C64" s="803"/>
      <c r="D64" s="805"/>
      <c r="E64" s="807"/>
      <c r="F64" s="810"/>
      <c r="G64" s="810"/>
      <c r="H64" s="173"/>
      <c r="I64" s="168"/>
      <c r="J64" s="168"/>
      <c r="K64" s="167"/>
    </row>
    <row r="65" spans="1:11" ht="15" x14ac:dyDescent="0.2">
      <c r="A65" s="169"/>
      <c r="B65" s="168"/>
      <c r="C65" s="168">
        <v>1</v>
      </c>
      <c r="D65" s="168">
        <v>2</v>
      </c>
      <c r="E65" s="168">
        <v>3</v>
      </c>
      <c r="F65" s="168">
        <v>4</v>
      </c>
      <c r="G65" s="168">
        <v>5</v>
      </c>
      <c r="H65" s="168"/>
      <c r="I65" s="168"/>
      <c r="J65" s="168"/>
      <c r="K65" s="167"/>
    </row>
    <row r="66" spans="1:11" ht="15" x14ac:dyDescent="0.2">
      <c r="A66" s="169"/>
      <c r="B66" s="168"/>
      <c r="C66" s="168" t="s">
        <v>113</v>
      </c>
      <c r="D66" s="168" t="s">
        <v>114</v>
      </c>
      <c r="E66" s="168" t="s">
        <v>115</v>
      </c>
      <c r="F66" s="168" t="s">
        <v>116</v>
      </c>
      <c r="G66" s="168" t="s">
        <v>117</v>
      </c>
      <c r="H66" s="168"/>
      <c r="I66" s="168"/>
      <c r="J66" s="168"/>
      <c r="K66" s="167"/>
    </row>
    <row r="67" spans="1:11" ht="15" customHeight="1" x14ac:dyDescent="0.2">
      <c r="A67" s="169"/>
      <c r="B67" s="168"/>
      <c r="C67" s="802" t="s">
        <v>118</v>
      </c>
      <c r="D67" s="802"/>
      <c r="E67" s="802"/>
      <c r="F67" s="802"/>
      <c r="G67" s="802"/>
      <c r="H67" s="168"/>
      <c r="I67" s="168"/>
      <c r="J67" s="168"/>
      <c r="K67" s="167"/>
    </row>
    <row r="68" spans="1:11" ht="15" customHeight="1" x14ac:dyDescent="0.2">
      <c r="A68" s="169"/>
      <c r="B68" s="168"/>
      <c r="C68" s="802"/>
      <c r="D68" s="802"/>
      <c r="E68" s="802"/>
      <c r="F68" s="802"/>
      <c r="G68" s="802"/>
      <c r="H68" s="168"/>
      <c r="I68" s="168"/>
      <c r="J68" s="168"/>
      <c r="K68" s="167"/>
    </row>
    <row r="69" spans="1:11" ht="45.75" customHeight="1" thickBot="1" x14ac:dyDescent="0.25">
      <c r="A69" s="179"/>
      <c r="B69" s="180"/>
      <c r="C69" s="180"/>
      <c r="D69" s="180"/>
      <c r="E69" s="180"/>
      <c r="F69" s="180"/>
      <c r="G69" s="180"/>
      <c r="H69" s="180"/>
      <c r="I69" s="180"/>
      <c r="J69" s="180"/>
      <c r="K69" s="181"/>
    </row>
    <row r="70" spans="1:11" ht="15" thickBot="1" x14ac:dyDescent="0.25"/>
    <row r="71" spans="1:11" ht="30.75" customHeight="1" thickBot="1" x14ac:dyDescent="0.25">
      <c r="A71" s="99" t="s">
        <v>102</v>
      </c>
      <c r="B71" s="776" t="str">
        <f>DESCRIPCION!A19</f>
        <v>d</v>
      </c>
      <c r="C71" s="760"/>
      <c r="D71" s="760"/>
      <c r="E71" s="760"/>
      <c r="F71" s="760"/>
      <c r="G71" s="760"/>
      <c r="H71" s="760"/>
      <c r="I71" s="761"/>
      <c r="J71" s="144" t="s">
        <v>332</v>
      </c>
      <c r="K71" s="142" t="str">
        <f>IF(J77="x","EXTREMA",IF(J79="x","ALTA",IF(J81="x","MODERADA",IF(J83="x","BAJA",""))))</f>
        <v/>
      </c>
    </row>
    <row r="72" spans="1:11" ht="16.5" thickBot="1" x14ac:dyDescent="0.25">
      <c r="A72" s="740" t="s">
        <v>104</v>
      </c>
      <c r="B72" s="741"/>
      <c r="C72" s="741"/>
      <c r="D72" s="742" t="str">
        <f>PROBABILIDAD!T14</f>
        <v xml:space="preserve"> </v>
      </c>
      <c r="E72" s="743"/>
      <c r="F72" s="740" t="s">
        <v>333</v>
      </c>
      <c r="G72" s="741"/>
      <c r="H72" s="741"/>
      <c r="I72" s="744"/>
      <c r="J72" s="745"/>
      <c r="K72" s="746"/>
    </row>
    <row r="73" spans="1:11" ht="21.75" customHeight="1" x14ac:dyDescent="0.2">
      <c r="A73" s="174"/>
      <c r="B73" s="155"/>
      <c r="C73" s="155"/>
      <c r="D73" s="155"/>
      <c r="E73" s="155"/>
      <c r="F73" s="155"/>
      <c r="G73" s="155"/>
      <c r="H73" s="155"/>
      <c r="I73" s="155"/>
      <c r="J73" s="170"/>
      <c r="K73" s="171"/>
    </row>
    <row r="74" spans="1:11" ht="18.75" customHeight="1" x14ac:dyDescent="0.2">
      <c r="A74" s="174"/>
      <c r="B74" s="155"/>
      <c r="C74" s="175"/>
      <c r="D74" s="155"/>
      <c r="E74" s="155"/>
      <c r="F74" s="155"/>
      <c r="G74" s="155"/>
      <c r="H74" s="155"/>
      <c r="I74" s="155"/>
      <c r="J74" s="170"/>
      <c r="K74" s="171"/>
    </row>
    <row r="75" spans="1:11" ht="42.75" customHeight="1" x14ac:dyDescent="0.2">
      <c r="A75" s="756" t="s">
        <v>104</v>
      </c>
      <c r="B75" s="155">
        <v>5</v>
      </c>
      <c r="C75" s="757"/>
      <c r="D75" s="753"/>
      <c r="E75" s="754"/>
      <c r="F75" s="754"/>
      <c r="G75" s="754"/>
      <c r="H75" s="155"/>
      <c r="I75" s="155"/>
      <c r="J75" s="763" t="s">
        <v>103</v>
      </c>
      <c r="K75" s="764"/>
    </row>
    <row r="76" spans="1:11" ht="15" x14ac:dyDescent="0.2">
      <c r="A76" s="756"/>
      <c r="B76" s="155" t="s">
        <v>106</v>
      </c>
      <c r="C76" s="758"/>
      <c r="D76" s="753"/>
      <c r="E76" s="754"/>
      <c r="F76" s="754"/>
      <c r="G76" s="754"/>
      <c r="H76" s="155"/>
      <c r="I76" s="155"/>
      <c r="J76" s="157"/>
      <c r="K76" s="158"/>
    </row>
    <row r="77" spans="1:11" ht="29.25" customHeight="1" x14ac:dyDescent="0.2">
      <c r="A77" s="756"/>
      <c r="B77" s="155">
        <v>4</v>
      </c>
      <c r="C77" s="799"/>
      <c r="D77" s="753"/>
      <c r="E77" s="753"/>
      <c r="F77" s="762"/>
      <c r="G77" s="754"/>
      <c r="H77" s="155"/>
      <c r="I77" s="155"/>
      <c r="J77" s="161" t="str">
        <f xml:space="preserve"> IF(OR(E75="X",F75="X",G75="x",F77="x",G77="X",F79="X",G79="X",G81="X" ),"x","")</f>
        <v/>
      </c>
      <c r="K77" s="158" t="s">
        <v>105</v>
      </c>
    </row>
    <row r="78" spans="1:11" ht="27.75" x14ac:dyDescent="0.2">
      <c r="A78" s="756"/>
      <c r="B78" s="155" t="s">
        <v>108</v>
      </c>
      <c r="C78" s="800"/>
      <c r="D78" s="753"/>
      <c r="E78" s="753"/>
      <c r="F78" s="762"/>
      <c r="G78" s="754"/>
      <c r="H78" s="155"/>
      <c r="I78" s="155"/>
      <c r="J78" s="162"/>
      <c r="K78" s="158"/>
    </row>
    <row r="79" spans="1:11" ht="29.25" customHeight="1" x14ac:dyDescent="0.2">
      <c r="A79" s="756"/>
      <c r="B79" s="155">
        <v>3</v>
      </c>
      <c r="C79" s="747"/>
      <c r="D79" s="751"/>
      <c r="E79" s="752"/>
      <c r="F79" s="762"/>
      <c r="G79" s="754"/>
      <c r="H79" s="155"/>
      <c r="I79" s="155"/>
      <c r="J79" s="163" t="str">
        <f xml:space="preserve"> IF(OR(C75="X",D75="X",D77="x",E77="x",E79="X",F81="X",F83="X",G83="X" ),"x","")</f>
        <v/>
      </c>
      <c r="K79" s="158" t="s">
        <v>107</v>
      </c>
    </row>
    <row r="80" spans="1:11" ht="27.75" x14ac:dyDescent="0.2">
      <c r="A80" s="756"/>
      <c r="B80" s="155" t="s">
        <v>110</v>
      </c>
      <c r="C80" s="748"/>
      <c r="D80" s="751"/>
      <c r="E80" s="753"/>
      <c r="F80" s="762"/>
      <c r="G80" s="754"/>
      <c r="H80" s="155"/>
      <c r="I80" s="155"/>
      <c r="J80" s="164"/>
      <c r="K80" s="158"/>
    </row>
    <row r="81" spans="1:11" ht="29.25" customHeight="1" x14ac:dyDescent="0.2">
      <c r="A81" s="756"/>
      <c r="B81" s="155">
        <v>2</v>
      </c>
      <c r="C81" s="747"/>
      <c r="D81" s="749"/>
      <c r="E81" s="750"/>
      <c r="F81" s="752"/>
      <c r="G81" s="754"/>
      <c r="H81" s="155"/>
      <c r="I81" s="155"/>
      <c r="J81" s="165" t="str">
        <f xml:space="preserve"> IF(OR(C77="X",D79="X",E81="x",E83="x" ),"x","")</f>
        <v/>
      </c>
      <c r="K81" s="158" t="s">
        <v>109</v>
      </c>
    </row>
    <row r="82" spans="1:11" ht="27.75" x14ac:dyDescent="0.2">
      <c r="A82" s="756"/>
      <c r="B82" s="155" t="s">
        <v>229</v>
      </c>
      <c r="C82" s="748"/>
      <c r="D82" s="749"/>
      <c r="E82" s="751"/>
      <c r="F82" s="753"/>
      <c r="G82" s="754"/>
      <c r="H82" s="155"/>
      <c r="I82" s="155"/>
      <c r="J82" s="164"/>
      <c r="K82" s="158"/>
    </row>
    <row r="83" spans="1:11" ht="28.5" customHeight="1" x14ac:dyDescent="0.2">
      <c r="A83" s="756"/>
      <c r="B83" s="155">
        <v>1</v>
      </c>
      <c r="C83" s="747"/>
      <c r="D83" s="778"/>
      <c r="E83" s="780"/>
      <c r="F83" s="782"/>
      <c r="G83" s="784"/>
      <c r="H83" s="155"/>
      <c r="I83" s="155"/>
      <c r="J83" s="166" t="str">
        <f xml:space="preserve"> IF(OR(C79="X",C81="X",D81="x",D83="x",C83="x" ),"x","")</f>
        <v/>
      </c>
      <c r="K83" s="158" t="s">
        <v>111</v>
      </c>
    </row>
    <row r="84" spans="1:11" ht="19.5" customHeight="1" x14ac:dyDescent="0.2">
      <c r="A84" s="756"/>
      <c r="B84" s="155" t="s">
        <v>112</v>
      </c>
      <c r="C84" s="777"/>
      <c r="D84" s="779"/>
      <c r="E84" s="781"/>
      <c r="F84" s="783"/>
      <c r="G84" s="785"/>
      <c r="H84" s="155"/>
      <c r="I84" s="155"/>
      <c r="J84" s="155"/>
      <c r="K84" s="156"/>
    </row>
    <row r="85" spans="1:11" x14ac:dyDescent="0.2">
      <c r="A85" s="174"/>
      <c r="B85" s="155"/>
      <c r="C85" s="155">
        <v>1</v>
      </c>
      <c r="D85" s="155">
        <v>2</v>
      </c>
      <c r="E85" s="155">
        <v>3</v>
      </c>
      <c r="F85" s="155">
        <v>4</v>
      </c>
      <c r="G85" s="155">
        <v>5</v>
      </c>
      <c r="H85" s="155"/>
      <c r="I85" s="155"/>
      <c r="J85" s="155"/>
      <c r="K85" s="156"/>
    </row>
    <row r="86" spans="1:11" x14ac:dyDescent="0.2">
      <c r="A86" s="174"/>
      <c r="B86" s="155"/>
      <c r="C86" s="155" t="s">
        <v>113</v>
      </c>
      <c r="D86" s="155" t="s">
        <v>114</v>
      </c>
      <c r="E86" s="155" t="s">
        <v>115</v>
      </c>
      <c r="F86" s="155" t="s">
        <v>116</v>
      </c>
      <c r="G86" s="155" t="s">
        <v>117</v>
      </c>
      <c r="H86" s="155"/>
      <c r="I86" s="155"/>
      <c r="J86" s="155"/>
      <c r="K86" s="156"/>
    </row>
    <row r="87" spans="1:11" x14ac:dyDescent="0.2">
      <c r="A87" s="174"/>
      <c r="B87" s="155"/>
      <c r="C87" s="755" t="s">
        <v>118</v>
      </c>
      <c r="D87" s="755"/>
      <c r="E87" s="755"/>
      <c r="F87" s="755"/>
      <c r="G87" s="755"/>
      <c r="H87" s="155"/>
      <c r="I87" s="155"/>
      <c r="J87" s="155"/>
      <c r="K87" s="156"/>
    </row>
    <row r="88" spans="1:11" x14ac:dyDescent="0.2">
      <c r="A88" s="174"/>
      <c r="B88" s="155"/>
      <c r="C88" s="755"/>
      <c r="D88" s="755"/>
      <c r="E88" s="755"/>
      <c r="F88" s="755"/>
      <c r="G88" s="755"/>
      <c r="H88" s="155"/>
      <c r="I88" s="155"/>
      <c r="J88" s="155"/>
      <c r="K88" s="156"/>
    </row>
    <row r="89" spans="1:11" ht="15" thickBot="1" x14ac:dyDescent="0.25">
      <c r="A89" s="80"/>
      <c r="B89" s="81"/>
      <c r="C89" s="81"/>
      <c r="D89" s="81"/>
      <c r="E89" s="81"/>
      <c r="F89" s="81"/>
      <c r="G89" s="81"/>
      <c r="H89" s="81"/>
      <c r="I89" s="81"/>
      <c r="J89" s="81"/>
      <c r="K89" s="82"/>
    </row>
    <row r="90" spans="1:11" ht="15" thickBot="1" x14ac:dyDescent="0.25"/>
    <row r="91" spans="1:11" ht="33.75" customHeight="1" thickBot="1" x14ac:dyDescent="0.25">
      <c r="A91" s="143" t="s">
        <v>102</v>
      </c>
      <c r="B91" s="759" t="str">
        <f>DESCRIPCION!A22</f>
        <v>e</v>
      </c>
      <c r="C91" s="760"/>
      <c r="D91" s="760"/>
      <c r="E91" s="760"/>
      <c r="F91" s="760"/>
      <c r="G91" s="760"/>
      <c r="H91" s="760"/>
      <c r="I91" s="761"/>
      <c r="J91" s="144" t="s">
        <v>332</v>
      </c>
      <c r="K91" s="142" t="str">
        <f>IF(J97="x","EXTREMA",IF(J99="x","ALTA",IF(J101="x","MODERADA",IF(J103="x","BAJA",""))))</f>
        <v/>
      </c>
    </row>
    <row r="92" spans="1:11" ht="16.5" thickBot="1" x14ac:dyDescent="0.25">
      <c r="A92" s="740" t="s">
        <v>104</v>
      </c>
      <c r="B92" s="741"/>
      <c r="C92" s="741"/>
      <c r="D92" s="742" t="str">
        <f>PROBABILIDAD!T15</f>
        <v xml:space="preserve"> </v>
      </c>
      <c r="E92" s="743"/>
      <c r="F92" s="740" t="s">
        <v>333</v>
      </c>
      <c r="G92" s="741"/>
      <c r="H92" s="741"/>
      <c r="I92" s="744"/>
      <c r="J92" s="745"/>
      <c r="K92" s="746"/>
    </row>
    <row r="93" spans="1:11" x14ac:dyDescent="0.2">
      <c r="A93" s="79"/>
      <c r="B93" s="83"/>
      <c r="C93" s="83"/>
      <c r="D93" s="83"/>
      <c r="E93" s="83"/>
      <c r="F93" s="83"/>
      <c r="G93" s="83"/>
      <c r="H93" s="83"/>
      <c r="I93" s="83"/>
      <c r="K93" s="72"/>
    </row>
    <row r="94" spans="1:11" x14ac:dyDescent="0.2">
      <c r="A94" s="174"/>
      <c r="B94" s="155"/>
      <c r="C94" s="175"/>
      <c r="D94" s="155"/>
      <c r="E94" s="155"/>
      <c r="F94" s="155"/>
      <c r="G94" s="155"/>
      <c r="H94" s="155"/>
      <c r="I94" s="155"/>
      <c r="J94" s="170"/>
      <c r="K94" s="171"/>
    </row>
    <row r="95" spans="1:11" ht="56.25" customHeight="1" x14ac:dyDescent="0.2">
      <c r="A95" s="756" t="s">
        <v>104</v>
      </c>
      <c r="B95" s="155">
        <v>5</v>
      </c>
      <c r="C95" s="757"/>
      <c r="D95" s="753"/>
      <c r="E95" s="754"/>
      <c r="F95" s="754"/>
      <c r="G95" s="754"/>
      <c r="H95" s="155"/>
      <c r="I95" s="155"/>
      <c r="J95" s="763" t="s">
        <v>103</v>
      </c>
      <c r="K95" s="764"/>
    </row>
    <row r="96" spans="1:11" ht="5.25" customHeight="1" x14ac:dyDescent="0.2">
      <c r="A96" s="756"/>
      <c r="B96" s="155" t="s">
        <v>106</v>
      </c>
      <c r="C96" s="758"/>
      <c r="D96" s="753"/>
      <c r="E96" s="754"/>
      <c r="F96" s="754"/>
      <c r="G96" s="754"/>
      <c r="H96" s="155"/>
      <c r="I96" s="155"/>
      <c r="J96" s="157"/>
      <c r="K96" s="158"/>
    </row>
    <row r="97" spans="1:11" ht="27.75" customHeight="1" x14ac:dyDescent="0.2">
      <c r="A97" s="756"/>
      <c r="B97" s="155">
        <v>4</v>
      </c>
      <c r="C97" s="799"/>
      <c r="D97" s="753"/>
      <c r="E97" s="753"/>
      <c r="F97" s="762"/>
      <c r="G97" s="754"/>
      <c r="H97" s="155"/>
      <c r="I97" s="155"/>
      <c r="J97" s="161" t="str">
        <f xml:space="preserve"> IF(OR(E95="X",F95="X",G95="x",F97="x",G97="X",F99="X",G99="X",G101="X" ),"x","")</f>
        <v/>
      </c>
      <c r="K97" s="158" t="s">
        <v>105</v>
      </c>
    </row>
    <row r="98" spans="1:11" ht="27.75" x14ac:dyDescent="0.2">
      <c r="A98" s="756"/>
      <c r="B98" s="155" t="s">
        <v>108</v>
      </c>
      <c r="C98" s="800"/>
      <c r="D98" s="753"/>
      <c r="E98" s="753"/>
      <c r="F98" s="762"/>
      <c r="G98" s="754"/>
      <c r="H98" s="155"/>
      <c r="I98" s="155"/>
      <c r="J98" s="162"/>
      <c r="K98" s="158"/>
    </row>
    <row r="99" spans="1:11" ht="27" customHeight="1" x14ac:dyDescent="0.2">
      <c r="A99" s="756"/>
      <c r="B99" s="155">
        <v>3</v>
      </c>
      <c r="C99" s="747"/>
      <c r="D99" s="751"/>
      <c r="E99" s="752"/>
      <c r="F99" s="762"/>
      <c r="G99" s="754"/>
      <c r="H99" s="155"/>
      <c r="I99" s="155"/>
      <c r="J99" s="163" t="str">
        <f xml:space="preserve"> IF(OR(C95="X",D95="X",D97="x",E97="x",E99="X",F101="X",F103="X",G103="X" ),"x","")</f>
        <v/>
      </c>
      <c r="K99" s="158" t="s">
        <v>107</v>
      </c>
    </row>
    <row r="100" spans="1:11" ht="27.75" x14ac:dyDescent="0.2">
      <c r="A100" s="756"/>
      <c r="B100" s="155" t="s">
        <v>110</v>
      </c>
      <c r="C100" s="748"/>
      <c r="D100" s="751"/>
      <c r="E100" s="753"/>
      <c r="F100" s="762"/>
      <c r="G100" s="754"/>
      <c r="H100" s="155"/>
      <c r="I100" s="155"/>
      <c r="J100" s="164"/>
      <c r="K100" s="158"/>
    </row>
    <row r="101" spans="1:11" ht="25.5" customHeight="1" x14ac:dyDescent="0.2">
      <c r="A101" s="756"/>
      <c r="B101" s="155">
        <v>2</v>
      </c>
      <c r="C101" s="747"/>
      <c r="D101" s="749"/>
      <c r="E101" s="750"/>
      <c r="F101" s="752"/>
      <c r="G101" s="754"/>
      <c r="H101" s="155"/>
      <c r="I101" s="155"/>
      <c r="J101" s="165" t="str">
        <f xml:space="preserve"> IF(OR(C97="X",D99="X",E103="x",E101="x" ),"x","")</f>
        <v/>
      </c>
      <c r="K101" s="158" t="s">
        <v>109</v>
      </c>
    </row>
    <row r="102" spans="1:11" ht="27.75" x14ac:dyDescent="0.2">
      <c r="A102" s="756"/>
      <c r="B102" s="155" t="s">
        <v>229</v>
      </c>
      <c r="C102" s="748"/>
      <c r="D102" s="749"/>
      <c r="E102" s="751"/>
      <c r="F102" s="753"/>
      <c r="G102" s="754"/>
      <c r="H102" s="155"/>
      <c r="I102" s="155"/>
      <c r="J102" s="164"/>
      <c r="K102" s="158"/>
    </row>
    <row r="103" spans="1:11" ht="29.25" customHeight="1" x14ac:dyDescent="0.2">
      <c r="A103" s="756"/>
      <c r="B103" s="155">
        <v>1</v>
      </c>
      <c r="C103" s="747"/>
      <c r="D103" s="778"/>
      <c r="E103" s="780"/>
      <c r="F103" s="782"/>
      <c r="G103" s="784"/>
      <c r="H103" s="155"/>
      <c r="I103" s="155"/>
      <c r="J103" s="166" t="str">
        <f xml:space="preserve"> IF(OR(C99="X",C101="X",C103="x",D101="x",D103="x" ),"x","")</f>
        <v/>
      </c>
      <c r="K103" s="158" t="s">
        <v>111</v>
      </c>
    </row>
    <row r="104" spans="1:11" ht="13.5" customHeight="1" x14ac:dyDescent="0.2">
      <c r="A104" s="756"/>
      <c r="B104" s="155" t="s">
        <v>112</v>
      </c>
      <c r="C104" s="777"/>
      <c r="D104" s="779"/>
      <c r="E104" s="781"/>
      <c r="F104" s="783"/>
      <c r="G104" s="785"/>
      <c r="H104" s="155"/>
      <c r="I104" s="155"/>
      <c r="J104" s="155"/>
      <c r="K104" s="156"/>
    </row>
    <row r="105" spans="1:11" x14ac:dyDescent="0.2">
      <c r="A105" s="174"/>
      <c r="B105" s="155"/>
      <c r="C105" s="155">
        <v>1</v>
      </c>
      <c r="D105" s="155">
        <v>2</v>
      </c>
      <c r="E105" s="155">
        <v>3</v>
      </c>
      <c r="F105" s="155">
        <v>4</v>
      </c>
      <c r="G105" s="155">
        <v>5</v>
      </c>
      <c r="H105" s="155"/>
      <c r="I105" s="155"/>
      <c r="J105" s="155"/>
      <c r="K105" s="156"/>
    </row>
    <row r="106" spans="1:11" x14ac:dyDescent="0.2">
      <c r="A106" s="174"/>
      <c r="B106" s="155"/>
      <c r="C106" s="155" t="s">
        <v>113</v>
      </c>
      <c r="D106" s="155" t="s">
        <v>114</v>
      </c>
      <c r="E106" s="155" t="s">
        <v>115</v>
      </c>
      <c r="F106" s="155" t="s">
        <v>116</v>
      </c>
      <c r="G106" s="155" t="s">
        <v>117</v>
      </c>
      <c r="H106" s="155"/>
      <c r="I106" s="155"/>
      <c r="J106" s="155"/>
      <c r="K106" s="156"/>
    </row>
    <row r="107" spans="1:11" x14ac:dyDescent="0.2">
      <c r="A107" s="174"/>
      <c r="B107" s="155"/>
      <c r="C107" s="755" t="s">
        <v>118</v>
      </c>
      <c r="D107" s="755"/>
      <c r="E107" s="755"/>
      <c r="F107" s="755"/>
      <c r="G107" s="755"/>
      <c r="H107" s="155"/>
      <c r="I107" s="155"/>
      <c r="J107" s="155"/>
      <c r="K107" s="156"/>
    </row>
    <row r="108" spans="1:11" x14ac:dyDescent="0.2">
      <c r="A108" s="174"/>
      <c r="B108" s="155"/>
      <c r="C108" s="755"/>
      <c r="D108" s="755"/>
      <c r="E108" s="755"/>
      <c r="F108" s="755"/>
      <c r="G108" s="755"/>
      <c r="H108" s="155"/>
      <c r="I108" s="155"/>
      <c r="J108" s="155"/>
      <c r="K108" s="156"/>
    </row>
    <row r="109" spans="1:11" ht="15" thickBot="1" x14ac:dyDescent="0.25">
      <c r="A109" s="80"/>
      <c r="B109" s="81"/>
      <c r="C109" s="81"/>
      <c r="D109" s="81"/>
      <c r="E109" s="81"/>
      <c r="F109" s="81"/>
      <c r="G109" s="81"/>
      <c r="H109" s="81"/>
      <c r="I109" s="81"/>
      <c r="J109" s="81"/>
      <c r="K109" s="82"/>
    </row>
    <row r="110" spans="1:11" ht="15" thickBot="1" x14ac:dyDescent="0.25"/>
    <row r="111" spans="1:11" ht="33.75" customHeight="1" thickBot="1" x14ac:dyDescent="0.25">
      <c r="A111" s="143" t="s">
        <v>102</v>
      </c>
      <c r="B111" s="759" t="str">
        <f>DESCRIPCION!A25</f>
        <v>f</v>
      </c>
      <c r="C111" s="760"/>
      <c r="D111" s="760"/>
      <c r="E111" s="760"/>
      <c r="F111" s="760"/>
      <c r="G111" s="760"/>
      <c r="H111" s="760"/>
      <c r="I111" s="761"/>
      <c r="J111" s="144" t="s">
        <v>332</v>
      </c>
      <c r="K111" s="142" t="str">
        <f>IF(J117="x","EXTREMA",IF(J119="x","ALTA",IF(J121="x","MODERADA",IF(J123="x","BAJA",""))))</f>
        <v/>
      </c>
    </row>
    <row r="112" spans="1:11" ht="16.5" thickBot="1" x14ac:dyDescent="0.25">
      <c r="A112" s="740" t="s">
        <v>104</v>
      </c>
      <c r="B112" s="741"/>
      <c r="C112" s="741"/>
      <c r="D112" s="742" t="str">
        <f>PROBABILIDAD!T16</f>
        <v xml:space="preserve"> </v>
      </c>
      <c r="E112" s="743"/>
      <c r="F112" s="740" t="s">
        <v>333</v>
      </c>
      <c r="G112" s="741"/>
      <c r="H112" s="741"/>
      <c r="I112" s="744"/>
      <c r="J112" s="745"/>
      <c r="K112" s="746"/>
    </row>
    <row r="113" spans="1:11" x14ac:dyDescent="0.2">
      <c r="A113" s="174"/>
      <c r="B113" s="155"/>
      <c r="C113" s="155"/>
      <c r="D113" s="155"/>
      <c r="E113" s="155"/>
      <c r="F113" s="155"/>
      <c r="G113" s="155"/>
      <c r="H113" s="155"/>
      <c r="I113" s="155"/>
      <c r="K113" s="72"/>
    </row>
    <row r="114" spans="1:11" x14ac:dyDescent="0.2">
      <c r="A114" s="174"/>
      <c r="B114" s="155"/>
      <c r="C114" s="175"/>
      <c r="D114" s="155"/>
      <c r="E114" s="155"/>
      <c r="F114" s="155"/>
      <c r="G114" s="155"/>
      <c r="H114" s="155"/>
      <c r="I114" s="155"/>
      <c r="K114" s="72"/>
    </row>
    <row r="115" spans="1:11" ht="33" x14ac:dyDescent="0.2">
      <c r="A115" s="756" t="s">
        <v>104</v>
      </c>
      <c r="B115" s="155">
        <v>5</v>
      </c>
      <c r="C115" s="814"/>
      <c r="D115" s="816"/>
      <c r="E115" s="817"/>
      <c r="F115" s="817"/>
      <c r="G115" s="817"/>
      <c r="H115" s="188"/>
      <c r="I115" s="155"/>
      <c r="J115" s="763" t="s">
        <v>103</v>
      </c>
      <c r="K115" s="764"/>
    </row>
    <row r="116" spans="1:11" ht="33" x14ac:dyDescent="0.2">
      <c r="A116" s="756"/>
      <c r="B116" s="155" t="s">
        <v>106</v>
      </c>
      <c r="C116" s="815"/>
      <c r="D116" s="816"/>
      <c r="E116" s="817"/>
      <c r="F116" s="817"/>
      <c r="G116" s="817"/>
      <c r="H116" s="188"/>
      <c r="I116" s="155"/>
      <c r="J116" s="157"/>
      <c r="K116" s="158"/>
    </row>
    <row r="117" spans="1:11" ht="33" x14ac:dyDescent="0.2">
      <c r="A117" s="756"/>
      <c r="B117" s="155">
        <v>4</v>
      </c>
      <c r="C117" s="818"/>
      <c r="D117" s="816"/>
      <c r="E117" s="816"/>
      <c r="F117" s="820"/>
      <c r="G117" s="817"/>
      <c r="H117" s="188"/>
      <c r="I117" s="155"/>
      <c r="J117" s="161" t="str">
        <f xml:space="preserve"> IF(OR(E115="X",F115="X",G115="x",F117="x",G117="X",F119="X",G119="X",G121="X" ),"x","")</f>
        <v/>
      </c>
      <c r="K117" s="158" t="s">
        <v>105</v>
      </c>
    </row>
    <row r="118" spans="1:11" ht="33" x14ac:dyDescent="0.2">
      <c r="A118" s="756"/>
      <c r="B118" s="155" t="s">
        <v>108</v>
      </c>
      <c r="C118" s="819"/>
      <c r="D118" s="816"/>
      <c r="E118" s="816"/>
      <c r="F118" s="820"/>
      <c r="G118" s="817"/>
      <c r="H118" s="188"/>
      <c r="I118" s="155"/>
      <c r="J118" s="162"/>
      <c r="K118" s="158"/>
    </row>
    <row r="119" spans="1:11" ht="33" x14ac:dyDescent="0.2">
      <c r="A119" s="756"/>
      <c r="B119" s="155">
        <v>3</v>
      </c>
      <c r="C119" s="821"/>
      <c r="D119" s="823"/>
      <c r="E119" s="833"/>
      <c r="F119" s="820"/>
      <c r="G119" s="817"/>
      <c r="H119" s="188"/>
      <c r="I119" s="155"/>
      <c r="J119" s="163" t="str">
        <f xml:space="preserve"> IF(OR(C115="X",D115="X",D117="x",E117="x",E119="X",F121="X",F123="X",G123="X" ),"x","")</f>
        <v/>
      </c>
      <c r="K119" s="158" t="s">
        <v>107</v>
      </c>
    </row>
    <row r="120" spans="1:11" ht="33" x14ac:dyDescent="0.2">
      <c r="A120" s="756"/>
      <c r="B120" s="155" t="s">
        <v>110</v>
      </c>
      <c r="C120" s="822"/>
      <c r="D120" s="823"/>
      <c r="E120" s="816"/>
      <c r="F120" s="820"/>
      <c r="G120" s="817"/>
      <c r="H120" s="188"/>
      <c r="I120" s="155"/>
      <c r="J120" s="164"/>
      <c r="K120" s="158"/>
    </row>
    <row r="121" spans="1:11" ht="33" x14ac:dyDescent="0.2">
      <c r="A121" s="756"/>
      <c r="B121" s="155">
        <v>2</v>
      </c>
      <c r="C121" s="821"/>
      <c r="D121" s="834"/>
      <c r="E121" s="835"/>
      <c r="F121" s="833"/>
      <c r="G121" s="817"/>
      <c r="H121" s="188"/>
      <c r="I121" s="155"/>
      <c r="J121" s="165" t="str">
        <f xml:space="preserve"> IF(OR(C117="X",D119="X",E121="x",E123="x" ),"x","")</f>
        <v/>
      </c>
      <c r="K121" s="158" t="s">
        <v>109</v>
      </c>
    </row>
    <row r="122" spans="1:11" ht="33" x14ac:dyDescent="0.2">
      <c r="A122" s="756"/>
      <c r="B122" s="155" t="s">
        <v>229</v>
      </c>
      <c r="C122" s="822"/>
      <c r="D122" s="834"/>
      <c r="E122" s="823"/>
      <c r="F122" s="816"/>
      <c r="G122" s="817"/>
      <c r="H122" s="188"/>
      <c r="I122" s="155"/>
      <c r="J122" s="164"/>
      <c r="K122" s="158"/>
    </row>
    <row r="123" spans="1:11" ht="33" x14ac:dyDescent="0.2">
      <c r="A123" s="756"/>
      <c r="B123" s="155">
        <v>1</v>
      </c>
      <c r="C123" s="821"/>
      <c r="D123" s="825"/>
      <c r="E123" s="827"/>
      <c r="F123" s="829"/>
      <c r="G123" s="831"/>
      <c r="H123" s="188"/>
      <c r="I123" s="155"/>
      <c r="J123" s="166" t="str">
        <f xml:space="preserve"> IF(OR(C119="X",C121="X",D121="x",C123="x",D123="x" ),"x","")</f>
        <v/>
      </c>
      <c r="K123" s="158" t="s">
        <v>111</v>
      </c>
    </row>
    <row r="124" spans="1:11" ht="33" x14ac:dyDescent="0.2">
      <c r="A124" s="756"/>
      <c r="B124" s="155" t="s">
        <v>112</v>
      </c>
      <c r="C124" s="824"/>
      <c r="D124" s="826"/>
      <c r="E124" s="828"/>
      <c r="F124" s="830"/>
      <c r="G124" s="832"/>
      <c r="H124" s="188"/>
      <c r="I124" s="155"/>
      <c r="J124" s="155"/>
      <c r="K124" s="156"/>
    </row>
    <row r="125" spans="1:11" x14ac:dyDescent="0.2">
      <c r="A125" s="174"/>
      <c r="B125" s="155"/>
      <c r="C125" s="155">
        <v>1</v>
      </c>
      <c r="D125" s="155">
        <v>2</v>
      </c>
      <c r="E125" s="155">
        <v>3</v>
      </c>
      <c r="F125" s="155">
        <v>4</v>
      </c>
      <c r="G125" s="155">
        <v>5</v>
      </c>
      <c r="H125" s="155"/>
      <c r="I125" s="155"/>
      <c r="J125" s="155"/>
      <c r="K125" s="156"/>
    </row>
    <row r="126" spans="1:11" x14ac:dyDescent="0.2">
      <c r="A126" s="174"/>
      <c r="B126" s="155"/>
      <c r="C126" s="155" t="s">
        <v>113</v>
      </c>
      <c r="D126" s="155" t="s">
        <v>114</v>
      </c>
      <c r="E126" s="155" t="s">
        <v>115</v>
      </c>
      <c r="F126" s="155" t="s">
        <v>116</v>
      </c>
      <c r="G126" s="155" t="s">
        <v>117</v>
      </c>
      <c r="H126" s="155"/>
      <c r="I126" s="155"/>
      <c r="J126" s="155"/>
      <c r="K126" s="156"/>
    </row>
    <row r="127" spans="1:11" x14ac:dyDescent="0.2">
      <c r="A127" s="174"/>
      <c r="B127" s="155"/>
      <c r="C127" s="755" t="s">
        <v>118</v>
      </c>
      <c r="D127" s="755"/>
      <c r="E127" s="755"/>
      <c r="F127" s="755"/>
      <c r="G127" s="755"/>
      <c r="H127" s="155"/>
      <c r="I127" s="155"/>
      <c r="J127" s="155"/>
      <c r="K127" s="156"/>
    </row>
    <row r="128" spans="1:11" x14ac:dyDescent="0.2">
      <c r="A128" s="174"/>
      <c r="B128" s="155"/>
      <c r="C128" s="755"/>
      <c r="D128" s="755"/>
      <c r="E128" s="755"/>
      <c r="F128" s="755"/>
      <c r="G128" s="755"/>
      <c r="H128" s="155"/>
      <c r="I128" s="155"/>
      <c r="J128" s="155"/>
      <c r="K128" s="156"/>
    </row>
    <row r="129" spans="1:11" ht="15" thickBot="1" x14ac:dyDescent="0.25">
      <c r="A129" s="80"/>
      <c r="B129" s="81"/>
      <c r="C129" s="81"/>
      <c r="D129" s="81"/>
      <c r="E129" s="81"/>
      <c r="F129" s="81"/>
      <c r="G129" s="81"/>
      <c r="H129" s="81"/>
      <c r="I129" s="81"/>
      <c r="J129" s="81"/>
      <c r="K129" s="82"/>
    </row>
    <row r="130" spans="1:11" ht="15" thickBot="1" x14ac:dyDescent="0.25"/>
    <row r="131" spans="1:11" ht="38.25" customHeight="1" thickBot="1" x14ac:dyDescent="0.25">
      <c r="A131" s="143" t="s">
        <v>102</v>
      </c>
      <c r="B131" s="759" t="str">
        <f>DESCRIPCION!A28</f>
        <v>g</v>
      </c>
      <c r="C131" s="760"/>
      <c r="D131" s="760"/>
      <c r="E131" s="760"/>
      <c r="F131" s="760"/>
      <c r="G131" s="760"/>
      <c r="H131" s="760"/>
      <c r="I131" s="761"/>
      <c r="J131" s="144" t="s">
        <v>332</v>
      </c>
      <c r="K131" s="142" t="str">
        <f>IF(J137="x","EXTREMA",IF(J139="x","ALTA",IF(J141="x","MODERADA",IF(J143="x","BAJA",""))))</f>
        <v/>
      </c>
    </row>
    <row r="132" spans="1:11" ht="16.5" thickBot="1" x14ac:dyDescent="0.25">
      <c r="A132" s="740" t="s">
        <v>104</v>
      </c>
      <c r="B132" s="741"/>
      <c r="C132" s="741"/>
      <c r="D132" s="742" t="str">
        <f>PROBABILIDAD!T17</f>
        <v xml:space="preserve"> </v>
      </c>
      <c r="E132" s="743"/>
      <c r="F132" s="740" t="s">
        <v>333</v>
      </c>
      <c r="G132" s="741"/>
      <c r="H132" s="741"/>
      <c r="I132" s="744"/>
      <c r="J132" s="745"/>
      <c r="K132" s="746"/>
    </row>
    <row r="133" spans="1:11" x14ac:dyDescent="0.2">
      <c r="A133" s="174"/>
      <c r="B133" s="155"/>
      <c r="C133" s="155"/>
      <c r="D133" s="155"/>
      <c r="E133" s="155"/>
      <c r="F133" s="155"/>
      <c r="G133" s="155"/>
      <c r="H133" s="155"/>
      <c r="I133" s="155"/>
      <c r="J133" s="170"/>
      <c r="K133" s="171"/>
    </row>
    <row r="134" spans="1:11" x14ac:dyDescent="0.2">
      <c r="A134" s="174"/>
      <c r="B134" s="155"/>
      <c r="C134" s="175"/>
      <c r="D134" s="155"/>
      <c r="E134" s="155"/>
      <c r="F134" s="155"/>
      <c r="G134" s="155"/>
      <c r="H134" s="155"/>
      <c r="I134" s="155"/>
      <c r="J134" s="170"/>
      <c r="K134" s="171"/>
    </row>
    <row r="135" spans="1:11" ht="45.75" customHeight="1" x14ac:dyDescent="0.2">
      <c r="A135" s="756" t="s">
        <v>104</v>
      </c>
      <c r="B135" s="155">
        <v>5</v>
      </c>
      <c r="C135" s="757"/>
      <c r="D135" s="753"/>
      <c r="E135" s="754"/>
      <c r="F135" s="754"/>
      <c r="G135" s="754"/>
      <c r="H135" s="155"/>
      <c r="I135" s="155"/>
      <c r="J135" s="763" t="s">
        <v>103</v>
      </c>
      <c r="K135" s="764"/>
    </row>
    <row r="136" spans="1:11" ht="15" x14ac:dyDescent="0.2">
      <c r="A136" s="756"/>
      <c r="B136" s="155" t="s">
        <v>106</v>
      </c>
      <c r="C136" s="758"/>
      <c r="D136" s="753"/>
      <c r="E136" s="754"/>
      <c r="F136" s="754"/>
      <c r="G136" s="754"/>
      <c r="H136" s="155"/>
      <c r="I136" s="155"/>
      <c r="J136" s="157"/>
      <c r="K136" s="158"/>
    </row>
    <row r="137" spans="1:11" ht="27" customHeight="1" x14ac:dyDescent="0.2">
      <c r="A137" s="756"/>
      <c r="B137" s="155">
        <v>4</v>
      </c>
      <c r="C137" s="799"/>
      <c r="D137" s="753"/>
      <c r="E137" s="753"/>
      <c r="F137" s="762"/>
      <c r="G137" s="754"/>
      <c r="H137" s="155"/>
      <c r="I137" s="155"/>
      <c r="J137" s="161" t="str">
        <f xml:space="preserve"> IF(OR(E135="X",F135="X",G135="x",F137="x",G137="X",F139="X",G139="X",G141="X" ),"x","")</f>
        <v/>
      </c>
      <c r="K137" s="158" t="s">
        <v>105</v>
      </c>
    </row>
    <row r="138" spans="1:11" ht="27.75" x14ac:dyDescent="0.2">
      <c r="A138" s="756"/>
      <c r="B138" s="155" t="s">
        <v>108</v>
      </c>
      <c r="C138" s="800"/>
      <c r="D138" s="753"/>
      <c r="E138" s="753"/>
      <c r="F138" s="762"/>
      <c r="G138" s="754"/>
      <c r="H138" s="155"/>
      <c r="I138" s="155"/>
      <c r="J138" s="162"/>
      <c r="K138" s="158"/>
    </row>
    <row r="139" spans="1:11" ht="32.25" customHeight="1" x14ac:dyDescent="0.2">
      <c r="A139" s="756"/>
      <c r="B139" s="155">
        <v>3</v>
      </c>
      <c r="C139" s="747"/>
      <c r="D139" s="751"/>
      <c r="E139" s="752"/>
      <c r="F139" s="762"/>
      <c r="G139" s="754"/>
      <c r="H139" s="155"/>
      <c r="I139" s="155"/>
      <c r="J139" s="163" t="str">
        <f xml:space="preserve"> IF(OR(C135="X",D135="X",D137="x",E137="x",E139="X",F141="X",F143="X",G143="X" ),"x","")</f>
        <v/>
      </c>
      <c r="K139" s="158" t="s">
        <v>107</v>
      </c>
    </row>
    <row r="140" spans="1:11" ht="27.75" x14ac:dyDescent="0.2">
      <c r="A140" s="756"/>
      <c r="B140" s="155" t="s">
        <v>110</v>
      </c>
      <c r="C140" s="748"/>
      <c r="D140" s="751"/>
      <c r="E140" s="753"/>
      <c r="F140" s="762"/>
      <c r="G140" s="754"/>
      <c r="H140" s="155"/>
      <c r="I140" s="155"/>
      <c r="J140" s="164"/>
      <c r="K140" s="158"/>
    </row>
    <row r="141" spans="1:11" ht="27.75" customHeight="1" x14ac:dyDescent="0.2">
      <c r="A141" s="756"/>
      <c r="B141" s="155">
        <v>2</v>
      </c>
      <c r="C141" s="747"/>
      <c r="D141" s="749"/>
      <c r="E141" s="750"/>
      <c r="F141" s="752"/>
      <c r="G141" s="754"/>
      <c r="H141" s="155"/>
      <c r="I141" s="155"/>
      <c r="J141" s="165" t="str">
        <f xml:space="preserve"> IF(OR(C137="X",D139="X",E141="x",E143="x" ),"x","")</f>
        <v/>
      </c>
      <c r="K141" s="158" t="s">
        <v>109</v>
      </c>
    </row>
    <row r="142" spans="1:11" ht="27.75" x14ac:dyDescent="0.2">
      <c r="A142" s="756"/>
      <c r="B142" s="155" t="s">
        <v>229</v>
      </c>
      <c r="C142" s="748"/>
      <c r="D142" s="749"/>
      <c r="E142" s="751"/>
      <c r="F142" s="753"/>
      <c r="G142" s="754"/>
      <c r="H142" s="155"/>
      <c r="I142" s="155"/>
      <c r="J142" s="164"/>
      <c r="K142" s="158"/>
    </row>
    <row r="143" spans="1:11" ht="30" customHeight="1" x14ac:dyDescent="0.2">
      <c r="A143" s="756"/>
      <c r="B143" s="155">
        <v>1</v>
      </c>
      <c r="C143" s="747"/>
      <c r="D143" s="778"/>
      <c r="E143" s="780"/>
      <c r="F143" s="782"/>
      <c r="G143" s="784"/>
      <c r="H143" s="155"/>
      <c r="I143" s="155"/>
      <c r="J143" s="166" t="str">
        <f xml:space="preserve"> IF(OR(C139="X",C141="X",C143="x",D141="x",D143="x" ),"x","")</f>
        <v/>
      </c>
      <c r="K143" s="158" t="s">
        <v>111</v>
      </c>
    </row>
    <row r="144" spans="1:11" x14ac:dyDescent="0.2">
      <c r="A144" s="756"/>
      <c r="B144" s="155" t="s">
        <v>112</v>
      </c>
      <c r="C144" s="777"/>
      <c r="D144" s="779"/>
      <c r="E144" s="781"/>
      <c r="F144" s="783"/>
      <c r="G144" s="785"/>
      <c r="H144" s="155"/>
      <c r="I144" s="155"/>
      <c r="J144" s="155"/>
      <c r="K144" s="156"/>
    </row>
    <row r="145" spans="1:11" x14ac:dyDescent="0.2">
      <c r="A145" s="174"/>
      <c r="B145" s="155"/>
      <c r="C145" s="155">
        <v>1</v>
      </c>
      <c r="D145" s="155">
        <v>2</v>
      </c>
      <c r="E145" s="155">
        <v>3</v>
      </c>
      <c r="F145" s="155">
        <v>4</v>
      </c>
      <c r="G145" s="155">
        <v>5</v>
      </c>
      <c r="H145" s="155"/>
      <c r="I145" s="155"/>
      <c r="J145" s="155"/>
      <c r="K145" s="156"/>
    </row>
    <row r="146" spans="1:11" x14ac:dyDescent="0.2">
      <c r="A146" s="174"/>
      <c r="B146" s="155"/>
      <c r="C146" s="155" t="s">
        <v>113</v>
      </c>
      <c r="D146" s="155" t="s">
        <v>114</v>
      </c>
      <c r="E146" s="155" t="s">
        <v>115</v>
      </c>
      <c r="F146" s="155" t="s">
        <v>116</v>
      </c>
      <c r="G146" s="155" t="s">
        <v>117</v>
      </c>
      <c r="H146" s="155"/>
      <c r="I146" s="155"/>
      <c r="J146" s="155"/>
      <c r="K146" s="156"/>
    </row>
    <row r="147" spans="1:11" x14ac:dyDescent="0.2">
      <c r="A147" s="174"/>
      <c r="B147" s="155"/>
      <c r="C147" s="755" t="s">
        <v>118</v>
      </c>
      <c r="D147" s="755"/>
      <c r="E147" s="755"/>
      <c r="F147" s="755"/>
      <c r="G147" s="755"/>
      <c r="H147" s="155"/>
      <c r="I147" s="155"/>
      <c r="J147" s="155"/>
      <c r="K147" s="156"/>
    </row>
    <row r="148" spans="1:11" x14ac:dyDescent="0.2">
      <c r="A148" s="174"/>
      <c r="B148" s="155"/>
      <c r="C148" s="755"/>
      <c r="D148" s="755"/>
      <c r="E148" s="755"/>
      <c r="F148" s="755"/>
      <c r="G148" s="755"/>
      <c r="H148" s="155"/>
      <c r="I148" s="155"/>
      <c r="J148" s="155"/>
      <c r="K148" s="156"/>
    </row>
    <row r="149" spans="1:11" ht="15" thickBot="1" x14ac:dyDescent="0.25">
      <c r="A149" s="176"/>
      <c r="B149" s="177"/>
      <c r="C149" s="177"/>
      <c r="D149" s="177"/>
      <c r="E149" s="177"/>
      <c r="F149" s="177"/>
      <c r="G149" s="177"/>
      <c r="H149" s="177"/>
      <c r="I149" s="177"/>
      <c r="J149" s="177"/>
      <c r="K149" s="178"/>
    </row>
    <row r="150" spans="1:11" ht="15" thickBot="1" x14ac:dyDescent="0.25"/>
    <row r="151" spans="1:11" ht="31.5" customHeight="1" thickBot="1" x14ac:dyDescent="0.25">
      <c r="A151" s="143" t="s">
        <v>102</v>
      </c>
      <c r="B151" s="759" t="str">
        <f>DESCRIPCION!A31</f>
        <v>h</v>
      </c>
      <c r="C151" s="760"/>
      <c r="D151" s="760"/>
      <c r="E151" s="760"/>
      <c r="F151" s="760"/>
      <c r="G151" s="760"/>
      <c r="H151" s="760"/>
      <c r="I151" s="761"/>
      <c r="J151" s="144" t="s">
        <v>332</v>
      </c>
      <c r="K151" s="142" t="str">
        <f>IF(J157="x","EXTREMA",IF(J159="x","ALTA",IF(J161="x","MODERADA",IF(J163="x","BAJA",""))))</f>
        <v/>
      </c>
    </row>
    <row r="152" spans="1:11" ht="16.5" thickBot="1" x14ac:dyDescent="0.25">
      <c r="A152" s="740" t="s">
        <v>104</v>
      </c>
      <c r="B152" s="741"/>
      <c r="C152" s="741"/>
      <c r="D152" s="742" t="str">
        <f>PROBABILIDAD!T18</f>
        <v xml:space="preserve"> </v>
      </c>
      <c r="E152" s="743"/>
      <c r="F152" s="740" t="s">
        <v>333</v>
      </c>
      <c r="G152" s="741"/>
      <c r="H152" s="741"/>
      <c r="I152" s="744"/>
      <c r="J152" s="745"/>
      <c r="K152" s="746"/>
    </row>
    <row r="153" spans="1:11" x14ac:dyDescent="0.2">
      <c r="A153" s="174"/>
      <c r="B153" s="155"/>
      <c r="C153" s="155"/>
      <c r="D153" s="155"/>
      <c r="E153" s="155"/>
      <c r="F153" s="155"/>
      <c r="G153" s="155"/>
      <c r="H153" s="155"/>
      <c r="I153" s="155"/>
      <c r="J153" s="170"/>
      <c r="K153" s="171"/>
    </row>
    <row r="154" spans="1:11" x14ac:dyDescent="0.2">
      <c r="A154" s="174"/>
      <c r="B154" s="155"/>
      <c r="C154" s="175"/>
      <c r="D154" s="155"/>
      <c r="E154" s="155"/>
      <c r="F154" s="155"/>
      <c r="G154" s="155"/>
      <c r="H154" s="155"/>
      <c r="I154" s="155"/>
      <c r="J154" s="170"/>
      <c r="K154" s="171"/>
    </row>
    <row r="155" spans="1:11" ht="36" customHeight="1" x14ac:dyDescent="0.2">
      <c r="A155" s="756" t="s">
        <v>104</v>
      </c>
      <c r="B155" s="155">
        <v>5</v>
      </c>
      <c r="C155" s="757"/>
      <c r="D155" s="753"/>
      <c r="E155" s="754"/>
      <c r="F155" s="754"/>
      <c r="G155" s="754"/>
      <c r="H155" s="155"/>
      <c r="I155" s="155"/>
      <c r="J155" s="763" t="s">
        <v>103</v>
      </c>
      <c r="K155" s="764"/>
    </row>
    <row r="156" spans="1:11" ht="15" x14ac:dyDescent="0.2">
      <c r="A156" s="756"/>
      <c r="B156" s="155" t="s">
        <v>106</v>
      </c>
      <c r="C156" s="758"/>
      <c r="D156" s="753"/>
      <c r="E156" s="754"/>
      <c r="F156" s="754"/>
      <c r="G156" s="754"/>
      <c r="H156" s="155"/>
      <c r="I156" s="155"/>
      <c r="J156" s="157"/>
      <c r="K156" s="158"/>
    </row>
    <row r="157" spans="1:11" ht="27" customHeight="1" x14ac:dyDescent="0.2">
      <c r="A157" s="756"/>
      <c r="B157" s="155">
        <v>4</v>
      </c>
      <c r="C157" s="799"/>
      <c r="D157" s="753"/>
      <c r="E157" s="753"/>
      <c r="F157" s="762"/>
      <c r="G157" s="754"/>
      <c r="H157" s="155"/>
      <c r="I157" s="155"/>
      <c r="J157" s="161" t="str">
        <f xml:space="preserve"> IF(OR(E155="X",F155="X",G155="x",F157="x",G157="X",F159="X",G159="X",G161="X" ),"x","")</f>
        <v/>
      </c>
      <c r="K157" s="158" t="s">
        <v>105</v>
      </c>
    </row>
    <row r="158" spans="1:11" ht="27.75" x14ac:dyDescent="0.2">
      <c r="A158" s="756"/>
      <c r="B158" s="155" t="s">
        <v>108</v>
      </c>
      <c r="C158" s="800"/>
      <c r="D158" s="753"/>
      <c r="E158" s="753"/>
      <c r="F158" s="762"/>
      <c r="G158" s="754"/>
      <c r="H158" s="155"/>
      <c r="I158" s="155"/>
      <c r="J158" s="162"/>
      <c r="K158" s="158"/>
    </row>
    <row r="159" spans="1:11" ht="27.75" customHeight="1" x14ac:dyDescent="0.2">
      <c r="A159" s="756"/>
      <c r="B159" s="155">
        <v>3</v>
      </c>
      <c r="C159" s="747"/>
      <c r="D159" s="751"/>
      <c r="E159" s="752"/>
      <c r="F159" s="762"/>
      <c r="G159" s="754"/>
      <c r="H159" s="155"/>
      <c r="I159" s="155"/>
      <c r="J159" s="163" t="str">
        <f xml:space="preserve"> IF(OR(C155="X",D155="X",D157="x",E157="x",E159="X",F161="X",F163="X",G163="X" ),"x","")</f>
        <v/>
      </c>
      <c r="K159" s="158" t="s">
        <v>107</v>
      </c>
    </row>
    <row r="160" spans="1:11" ht="27.75" x14ac:dyDescent="0.2">
      <c r="A160" s="756"/>
      <c r="B160" s="155" t="s">
        <v>110</v>
      </c>
      <c r="C160" s="748"/>
      <c r="D160" s="751"/>
      <c r="E160" s="753"/>
      <c r="F160" s="762"/>
      <c r="G160" s="754"/>
      <c r="H160" s="155"/>
      <c r="I160" s="155"/>
      <c r="J160" s="164"/>
      <c r="K160" s="158"/>
    </row>
    <row r="161" spans="1:11" ht="27.75" customHeight="1" x14ac:dyDescent="0.2">
      <c r="A161" s="756"/>
      <c r="B161" s="155">
        <v>2</v>
      </c>
      <c r="C161" s="747"/>
      <c r="D161" s="749"/>
      <c r="E161" s="750"/>
      <c r="F161" s="752"/>
      <c r="G161" s="754"/>
      <c r="H161" s="155"/>
      <c r="I161" s="155"/>
      <c r="J161" s="165" t="str">
        <f xml:space="preserve"> IF(OR(C157="X",D159="X",E161="x",E163="x" ),"x","")</f>
        <v/>
      </c>
      <c r="K161" s="158" t="s">
        <v>109</v>
      </c>
    </row>
    <row r="162" spans="1:11" ht="27.75" x14ac:dyDescent="0.2">
      <c r="A162" s="756"/>
      <c r="B162" s="155" t="s">
        <v>229</v>
      </c>
      <c r="C162" s="748"/>
      <c r="D162" s="749"/>
      <c r="E162" s="751"/>
      <c r="F162" s="753"/>
      <c r="G162" s="754"/>
      <c r="H162" s="155"/>
      <c r="I162" s="155"/>
      <c r="J162" s="164"/>
      <c r="K162" s="158"/>
    </row>
    <row r="163" spans="1:11" ht="27.75" x14ac:dyDescent="0.2">
      <c r="A163" s="756"/>
      <c r="B163" s="155">
        <v>1</v>
      </c>
      <c r="C163" s="747"/>
      <c r="D163" s="778"/>
      <c r="E163" s="780"/>
      <c r="F163" s="782"/>
      <c r="G163" s="784"/>
      <c r="H163" s="155"/>
      <c r="I163" s="155"/>
      <c r="J163" s="166" t="str">
        <f xml:space="preserve"> IF(OR(C159="X",C161="X",C163="x",D161="x",D163="x" ),"x","")</f>
        <v/>
      </c>
      <c r="K163" s="158" t="s">
        <v>111</v>
      </c>
    </row>
    <row r="164" spans="1:11" ht="26.25" customHeight="1" x14ac:dyDescent="0.2">
      <c r="A164" s="756"/>
      <c r="B164" s="155" t="s">
        <v>112</v>
      </c>
      <c r="C164" s="777"/>
      <c r="D164" s="779"/>
      <c r="E164" s="781"/>
      <c r="F164" s="783"/>
      <c r="G164" s="785"/>
      <c r="H164" s="155"/>
      <c r="I164" s="155"/>
      <c r="J164" s="155"/>
      <c r="K164" s="156"/>
    </row>
    <row r="165" spans="1:11" x14ac:dyDescent="0.2">
      <c r="A165" s="174"/>
      <c r="B165" s="155"/>
      <c r="C165" s="155">
        <v>1</v>
      </c>
      <c r="D165" s="155">
        <v>2</v>
      </c>
      <c r="E165" s="155">
        <v>3</v>
      </c>
      <c r="F165" s="155">
        <v>4</v>
      </c>
      <c r="G165" s="155">
        <v>5</v>
      </c>
      <c r="H165" s="155"/>
      <c r="I165" s="155"/>
      <c r="J165" s="155"/>
      <c r="K165" s="156"/>
    </row>
    <row r="166" spans="1:11" x14ac:dyDescent="0.2">
      <c r="A166" s="174"/>
      <c r="B166" s="155"/>
      <c r="C166" s="155" t="s">
        <v>113</v>
      </c>
      <c r="D166" s="155" t="s">
        <v>114</v>
      </c>
      <c r="E166" s="155" t="s">
        <v>115</v>
      </c>
      <c r="F166" s="155" t="s">
        <v>116</v>
      </c>
      <c r="G166" s="155" t="s">
        <v>117</v>
      </c>
      <c r="H166" s="155"/>
      <c r="I166" s="155"/>
      <c r="J166" s="155"/>
      <c r="K166" s="156"/>
    </row>
    <row r="167" spans="1:11" x14ac:dyDescent="0.2">
      <c r="A167" s="174"/>
      <c r="B167" s="155"/>
      <c r="C167" s="755" t="s">
        <v>118</v>
      </c>
      <c r="D167" s="755"/>
      <c r="E167" s="755"/>
      <c r="F167" s="755"/>
      <c r="G167" s="755"/>
      <c r="H167" s="155"/>
      <c r="I167" s="155"/>
      <c r="J167" s="155"/>
      <c r="K167" s="156"/>
    </row>
    <row r="168" spans="1:11" x14ac:dyDescent="0.2">
      <c r="A168" s="174"/>
      <c r="B168" s="155"/>
      <c r="C168" s="755"/>
      <c r="D168" s="755"/>
      <c r="E168" s="755"/>
      <c r="F168" s="755"/>
      <c r="G168" s="755"/>
      <c r="H168" s="155"/>
      <c r="I168" s="155"/>
      <c r="J168" s="155"/>
      <c r="K168" s="156"/>
    </row>
    <row r="169" spans="1:11" ht="15" thickBot="1" x14ac:dyDescent="0.25">
      <c r="A169" s="176"/>
      <c r="B169" s="177"/>
      <c r="C169" s="177"/>
      <c r="D169" s="177"/>
      <c r="E169" s="177"/>
      <c r="F169" s="177"/>
      <c r="G169" s="177"/>
      <c r="H169" s="177"/>
      <c r="I169" s="177"/>
      <c r="J169" s="177"/>
      <c r="K169" s="178"/>
    </row>
    <row r="171" spans="1:11" ht="15" thickBot="1" x14ac:dyDescent="0.25"/>
    <row r="172" spans="1:11" ht="33.75" customHeight="1" thickBot="1" x14ac:dyDescent="0.25">
      <c r="A172" s="143" t="s">
        <v>102</v>
      </c>
      <c r="B172" s="836" t="str">
        <f>DESCRIPCION!A34</f>
        <v>i</v>
      </c>
      <c r="C172" s="837"/>
      <c r="D172" s="837"/>
      <c r="E172" s="837"/>
      <c r="F172" s="837"/>
      <c r="G172" s="837"/>
      <c r="H172" s="837"/>
      <c r="I172" s="838"/>
      <c r="J172" s="144" t="s">
        <v>332</v>
      </c>
      <c r="K172" s="142" t="str">
        <f>IF(J178="x","EXTREMA",IF(J180="x","ALTA",IF(J182="x","MODERADA",IF(J184="x","BAJA",""))))</f>
        <v/>
      </c>
    </row>
    <row r="173" spans="1:11" ht="16.5" thickBot="1" x14ac:dyDescent="0.25">
      <c r="A173" s="740" t="s">
        <v>104</v>
      </c>
      <c r="B173" s="741"/>
      <c r="C173" s="741"/>
      <c r="D173" s="742" t="str">
        <f>PROBABILIDAD!T19</f>
        <v xml:space="preserve"> </v>
      </c>
      <c r="E173" s="743"/>
      <c r="F173" s="740" t="s">
        <v>333</v>
      </c>
      <c r="G173" s="741"/>
      <c r="H173" s="741"/>
      <c r="I173" s="744"/>
      <c r="J173" s="745"/>
      <c r="K173" s="746"/>
    </row>
    <row r="174" spans="1:11" x14ac:dyDescent="0.2">
      <c r="A174" s="174"/>
      <c r="B174" s="155"/>
      <c r="C174" s="155"/>
      <c r="D174" s="155"/>
      <c r="E174" s="155"/>
      <c r="F174" s="155"/>
      <c r="G174" s="155"/>
      <c r="H174" s="155"/>
      <c r="I174" s="155"/>
      <c r="J174" s="170"/>
      <c r="K174" s="171"/>
    </row>
    <row r="175" spans="1:11" x14ac:dyDescent="0.2">
      <c r="A175" s="174"/>
      <c r="B175" s="155"/>
      <c r="C175" s="175"/>
      <c r="D175" s="155"/>
      <c r="E175" s="155"/>
      <c r="F175" s="155"/>
      <c r="G175" s="155"/>
      <c r="H175" s="155"/>
      <c r="I175" s="155"/>
      <c r="J175" s="170"/>
      <c r="K175" s="171"/>
    </row>
    <row r="176" spans="1:11" ht="31.5" customHeight="1" x14ac:dyDescent="0.2">
      <c r="A176" s="756" t="s">
        <v>104</v>
      </c>
      <c r="B176" s="155">
        <v>5</v>
      </c>
      <c r="C176" s="757"/>
      <c r="D176" s="753"/>
      <c r="E176" s="754"/>
      <c r="F176" s="754"/>
      <c r="G176" s="754"/>
      <c r="H176" s="155"/>
      <c r="I176" s="155"/>
      <c r="J176" s="763" t="s">
        <v>103</v>
      </c>
      <c r="K176" s="764"/>
    </row>
    <row r="177" spans="1:11" ht="15" x14ac:dyDescent="0.2">
      <c r="A177" s="756"/>
      <c r="B177" s="155" t="s">
        <v>106</v>
      </c>
      <c r="C177" s="758"/>
      <c r="D177" s="753"/>
      <c r="E177" s="754"/>
      <c r="F177" s="754"/>
      <c r="G177" s="754"/>
      <c r="H177" s="155"/>
      <c r="I177" s="155"/>
      <c r="J177" s="157"/>
      <c r="K177" s="158"/>
    </row>
    <row r="178" spans="1:11" ht="27.75" customHeight="1" x14ac:dyDescent="0.2">
      <c r="A178" s="756"/>
      <c r="B178" s="155">
        <v>4</v>
      </c>
      <c r="C178" s="799"/>
      <c r="D178" s="753"/>
      <c r="E178" s="753"/>
      <c r="F178" s="762"/>
      <c r="G178" s="754"/>
      <c r="H178" s="155"/>
      <c r="I178" s="155"/>
      <c r="J178" s="161" t="str">
        <f xml:space="preserve"> IF(OR(E176="X",F176="X",G176="x",F178="x",G178="X",F180="X",G180="X",G182="X" ),"x","")</f>
        <v/>
      </c>
      <c r="K178" s="158" t="s">
        <v>105</v>
      </c>
    </row>
    <row r="179" spans="1:11" ht="27.75" x14ac:dyDescent="0.2">
      <c r="A179" s="756"/>
      <c r="B179" s="155" t="s">
        <v>108</v>
      </c>
      <c r="C179" s="800"/>
      <c r="D179" s="753"/>
      <c r="E179" s="753"/>
      <c r="F179" s="762"/>
      <c r="G179" s="754"/>
      <c r="H179" s="155"/>
      <c r="I179" s="155"/>
      <c r="J179" s="162"/>
      <c r="K179" s="158"/>
    </row>
    <row r="180" spans="1:11" ht="32.25" customHeight="1" x14ac:dyDescent="0.2">
      <c r="A180" s="756"/>
      <c r="B180" s="155">
        <v>3</v>
      </c>
      <c r="C180" s="747"/>
      <c r="D180" s="751"/>
      <c r="E180" s="752"/>
      <c r="F180" s="762"/>
      <c r="G180" s="754"/>
      <c r="H180" s="155"/>
      <c r="I180" s="155"/>
      <c r="J180" s="163" t="str">
        <f xml:space="preserve"> IF(OR(C176="X",D176="X",D178="x",E178="x",E180="X",F182="X",F184="X",G184="X" ),"x","")</f>
        <v/>
      </c>
      <c r="K180" s="158" t="s">
        <v>107</v>
      </c>
    </row>
    <row r="181" spans="1:11" ht="27.75" x14ac:dyDescent="0.2">
      <c r="A181" s="756"/>
      <c r="B181" s="155" t="s">
        <v>110</v>
      </c>
      <c r="C181" s="748"/>
      <c r="D181" s="751"/>
      <c r="E181" s="753"/>
      <c r="F181" s="762"/>
      <c r="G181" s="754"/>
      <c r="H181" s="155"/>
      <c r="I181" s="155"/>
      <c r="J181" s="164"/>
      <c r="K181" s="158"/>
    </row>
    <row r="182" spans="1:11" ht="32.25" customHeight="1" x14ac:dyDescent="0.2">
      <c r="A182" s="756"/>
      <c r="B182" s="155">
        <v>2</v>
      </c>
      <c r="C182" s="747"/>
      <c r="D182" s="749"/>
      <c r="E182" s="750"/>
      <c r="F182" s="752"/>
      <c r="G182" s="754"/>
      <c r="H182" s="155"/>
      <c r="I182" s="155"/>
      <c r="J182" s="165" t="str">
        <f xml:space="preserve"> IF(OR(E182="X",D180="X",C178="x",E184="x" ),"x","")</f>
        <v/>
      </c>
      <c r="K182" s="158" t="s">
        <v>109</v>
      </c>
    </row>
    <row r="183" spans="1:11" ht="27.75" x14ac:dyDescent="0.2">
      <c r="A183" s="756"/>
      <c r="B183" s="155" t="s">
        <v>229</v>
      </c>
      <c r="C183" s="748"/>
      <c r="D183" s="749"/>
      <c r="E183" s="751"/>
      <c r="F183" s="753"/>
      <c r="G183" s="754"/>
      <c r="H183" s="155"/>
      <c r="I183" s="155"/>
      <c r="J183" s="164"/>
      <c r="K183" s="158"/>
    </row>
    <row r="184" spans="1:11" ht="27.75" x14ac:dyDescent="0.2">
      <c r="A184" s="756"/>
      <c r="B184" s="155">
        <v>1</v>
      </c>
      <c r="C184" s="747"/>
      <c r="D184" s="778"/>
      <c r="E184" s="780"/>
      <c r="F184" s="782"/>
      <c r="G184" s="784"/>
      <c r="H184" s="155"/>
      <c r="I184" s="155"/>
      <c r="J184" s="166" t="str">
        <f xml:space="preserve"> IF(OR(C180="X",C182="X",D182="x",D184="x",C184="x" ),"x","")</f>
        <v/>
      </c>
      <c r="K184" s="158" t="s">
        <v>111</v>
      </c>
    </row>
    <row r="185" spans="1:11" ht="24" customHeight="1" x14ac:dyDescent="0.2">
      <c r="A185" s="756"/>
      <c r="B185" s="155" t="s">
        <v>112</v>
      </c>
      <c r="C185" s="777"/>
      <c r="D185" s="779"/>
      <c r="E185" s="781"/>
      <c r="F185" s="783"/>
      <c r="G185" s="785"/>
      <c r="H185" s="155"/>
      <c r="I185" s="155"/>
      <c r="J185" s="155"/>
      <c r="K185" s="156"/>
    </row>
    <row r="186" spans="1:11" x14ac:dyDescent="0.2">
      <c r="A186" s="174"/>
      <c r="B186" s="155"/>
      <c r="C186" s="155">
        <v>1</v>
      </c>
      <c r="D186" s="155">
        <v>2</v>
      </c>
      <c r="E186" s="155">
        <v>3</v>
      </c>
      <c r="F186" s="155">
        <v>4</v>
      </c>
      <c r="G186" s="155">
        <v>5</v>
      </c>
      <c r="H186" s="155"/>
      <c r="I186" s="155"/>
      <c r="J186" s="155"/>
      <c r="K186" s="156"/>
    </row>
    <row r="187" spans="1:11" x14ac:dyDescent="0.2">
      <c r="A187" s="174"/>
      <c r="B187" s="155"/>
      <c r="C187" s="155" t="s">
        <v>113</v>
      </c>
      <c r="D187" s="155" t="s">
        <v>114</v>
      </c>
      <c r="E187" s="155" t="s">
        <v>115</v>
      </c>
      <c r="F187" s="155" t="s">
        <v>116</v>
      </c>
      <c r="G187" s="155" t="s">
        <v>117</v>
      </c>
      <c r="H187" s="155"/>
      <c r="I187" s="155"/>
      <c r="J187" s="155"/>
      <c r="K187" s="156"/>
    </row>
    <row r="188" spans="1:11" x14ac:dyDescent="0.2">
      <c r="A188" s="174"/>
      <c r="B188" s="155"/>
      <c r="C188" s="755" t="s">
        <v>118</v>
      </c>
      <c r="D188" s="755"/>
      <c r="E188" s="755"/>
      <c r="F188" s="755"/>
      <c r="G188" s="755"/>
      <c r="H188" s="155"/>
      <c r="I188" s="155"/>
      <c r="J188" s="155"/>
      <c r="K188" s="156"/>
    </row>
    <row r="189" spans="1:11" x14ac:dyDescent="0.2">
      <c r="A189" s="174"/>
      <c r="B189" s="155"/>
      <c r="C189" s="755"/>
      <c r="D189" s="755"/>
      <c r="E189" s="755"/>
      <c r="F189" s="755"/>
      <c r="G189" s="755"/>
      <c r="H189" s="155"/>
      <c r="I189" s="155"/>
      <c r="J189" s="155"/>
      <c r="K189" s="156"/>
    </row>
    <row r="190" spans="1:11" ht="15" thickBot="1" x14ac:dyDescent="0.25">
      <c r="A190" s="80"/>
      <c r="B190" s="81"/>
      <c r="C190" s="81"/>
      <c r="D190" s="81"/>
      <c r="E190" s="81"/>
      <c r="F190" s="81"/>
      <c r="G190" s="81"/>
      <c r="H190" s="81"/>
      <c r="I190" s="81"/>
      <c r="J190" s="81"/>
      <c r="K190" s="82"/>
    </row>
    <row r="191" spans="1:11" ht="15" thickBot="1" x14ac:dyDescent="0.25"/>
    <row r="192" spans="1:11" ht="33" customHeight="1" thickBot="1" x14ac:dyDescent="0.25">
      <c r="A192" s="143" t="s">
        <v>102</v>
      </c>
      <c r="B192" s="759" t="str">
        <f>DESCRIPCION!A37</f>
        <v>j</v>
      </c>
      <c r="C192" s="760"/>
      <c r="D192" s="760"/>
      <c r="E192" s="760"/>
      <c r="F192" s="760"/>
      <c r="G192" s="760"/>
      <c r="H192" s="760"/>
      <c r="I192" s="761"/>
      <c r="J192" s="144" t="s">
        <v>332</v>
      </c>
      <c r="K192" s="142" t="str">
        <f>IF(J198="x","EXTREMA",IF(J200="x","ALTA",IF(J202="x","MODERADA",IF(J204="x","BAJA",""))))</f>
        <v/>
      </c>
    </row>
    <row r="193" spans="1:11" ht="16.5" thickBot="1" x14ac:dyDescent="0.25">
      <c r="A193" s="740" t="s">
        <v>104</v>
      </c>
      <c r="B193" s="741"/>
      <c r="C193" s="741"/>
      <c r="D193" s="742" t="str">
        <f>PROBABILIDAD!T20</f>
        <v xml:space="preserve"> </v>
      </c>
      <c r="E193" s="743"/>
      <c r="F193" s="740" t="s">
        <v>333</v>
      </c>
      <c r="G193" s="741"/>
      <c r="H193" s="741"/>
      <c r="I193" s="744"/>
      <c r="J193" s="745"/>
      <c r="K193" s="746"/>
    </row>
    <row r="194" spans="1:11" x14ac:dyDescent="0.2">
      <c r="A194" s="174"/>
      <c r="B194" s="155"/>
      <c r="C194" s="155"/>
      <c r="D194" s="155"/>
      <c r="E194" s="155"/>
      <c r="F194" s="155"/>
      <c r="G194" s="155"/>
      <c r="H194" s="155"/>
      <c r="I194" s="155"/>
      <c r="J194" s="170"/>
      <c r="K194" s="171"/>
    </row>
    <row r="195" spans="1:11" x14ac:dyDescent="0.2">
      <c r="A195" s="174"/>
      <c r="B195" s="155"/>
      <c r="C195" s="175"/>
      <c r="D195" s="155"/>
      <c r="E195" s="155"/>
      <c r="F195" s="155"/>
      <c r="G195" s="155"/>
      <c r="H195" s="155"/>
      <c r="I195" s="155"/>
      <c r="J195" s="170"/>
      <c r="K195" s="171"/>
    </row>
    <row r="196" spans="1:11" ht="27" customHeight="1" x14ac:dyDescent="0.2">
      <c r="A196" s="756" t="s">
        <v>104</v>
      </c>
      <c r="B196" s="155">
        <v>5</v>
      </c>
      <c r="C196" s="757"/>
      <c r="D196" s="753"/>
      <c r="E196" s="754"/>
      <c r="F196" s="754"/>
      <c r="G196" s="754"/>
      <c r="H196" s="155"/>
      <c r="I196" s="155"/>
      <c r="J196" s="763" t="s">
        <v>103</v>
      </c>
      <c r="K196" s="764"/>
    </row>
    <row r="197" spans="1:11" ht="15" x14ac:dyDescent="0.2">
      <c r="A197" s="756"/>
      <c r="B197" s="155" t="s">
        <v>106</v>
      </c>
      <c r="C197" s="758"/>
      <c r="D197" s="753"/>
      <c r="E197" s="754"/>
      <c r="F197" s="754"/>
      <c r="G197" s="754"/>
      <c r="H197" s="155"/>
      <c r="I197" s="155"/>
      <c r="J197" s="157"/>
      <c r="K197" s="158"/>
    </row>
    <row r="198" spans="1:11" ht="30.75" customHeight="1" x14ac:dyDescent="0.2">
      <c r="A198" s="756"/>
      <c r="B198" s="155">
        <v>4</v>
      </c>
      <c r="C198" s="799"/>
      <c r="D198" s="753"/>
      <c r="E198" s="753"/>
      <c r="F198" s="762"/>
      <c r="G198" s="754"/>
      <c r="H198" s="155"/>
      <c r="I198" s="155"/>
      <c r="J198" s="161" t="str">
        <f xml:space="preserve"> IF(OR(E196="X",F196="X",G196="x",F198="x",G198="X",F200="X",G200="X",G202="X" ),"x","")</f>
        <v/>
      </c>
      <c r="K198" s="158" t="s">
        <v>105</v>
      </c>
    </row>
    <row r="199" spans="1:11" ht="27.75" x14ac:dyDescent="0.2">
      <c r="A199" s="756"/>
      <c r="B199" s="155" t="s">
        <v>108</v>
      </c>
      <c r="C199" s="800"/>
      <c r="D199" s="753"/>
      <c r="E199" s="753"/>
      <c r="F199" s="762"/>
      <c r="G199" s="754"/>
      <c r="H199" s="155"/>
      <c r="I199" s="155"/>
      <c r="J199" s="162"/>
      <c r="K199" s="158"/>
    </row>
    <row r="200" spans="1:11" ht="25.5" customHeight="1" x14ac:dyDescent="0.2">
      <c r="A200" s="756"/>
      <c r="B200" s="155">
        <v>3</v>
      </c>
      <c r="C200" s="747"/>
      <c r="D200" s="751"/>
      <c r="E200" s="752"/>
      <c r="F200" s="762"/>
      <c r="G200" s="754"/>
      <c r="H200" s="155"/>
      <c r="I200" s="155"/>
      <c r="J200" s="163" t="str">
        <f xml:space="preserve"> IF(OR(C196="X",D196="X",D198="x",E198="x",E200="X",F202="X",F204="X",G204="X" ),"x","")</f>
        <v/>
      </c>
      <c r="K200" s="158" t="s">
        <v>107</v>
      </c>
    </row>
    <row r="201" spans="1:11" ht="27.75" x14ac:dyDescent="0.2">
      <c r="A201" s="756"/>
      <c r="B201" s="155" t="s">
        <v>110</v>
      </c>
      <c r="C201" s="748"/>
      <c r="D201" s="751"/>
      <c r="E201" s="753"/>
      <c r="F201" s="762"/>
      <c r="G201" s="754"/>
      <c r="H201" s="155"/>
      <c r="I201" s="155"/>
      <c r="J201" s="164"/>
      <c r="K201" s="158"/>
    </row>
    <row r="202" spans="1:11" ht="32.25" customHeight="1" x14ac:dyDescent="0.2">
      <c r="A202" s="756"/>
      <c r="B202" s="155">
        <v>2</v>
      </c>
      <c r="C202" s="747"/>
      <c r="D202" s="749"/>
      <c r="E202" s="750"/>
      <c r="F202" s="752"/>
      <c r="G202" s="754"/>
      <c r="H202" s="155"/>
      <c r="I202" s="155"/>
      <c r="J202" s="165" t="str">
        <f xml:space="preserve"> IF(OR(C198="X",D200="X",E202="x",E204="x" ),"x","")</f>
        <v/>
      </c>
      <c r="K202" s="158" t="s">
        <v>109</v>
      </c>
    </row>
    <row r="203" spans="1:11" ht="27.75" x14ac:dyDescent="0.2">
      <c r="A203" s="756"/>
      <c r="B203" s="155" t="s">
        <v>229</v>
      </c>
      <c r="C203" s="748"/>
      <c r="D203" s="749"/>
      <c r="E203" s="751"/>
      <c r="F203" s="753"/>
      <c r="G203" s="754"/>
      <c r="H203" s="155"/>
      <c r="I203" s="155"/>
      <c r="J203" s="164"/>
      <c r="K203" s="158"/>
    </row>
    <row r="204" spans="1:11" ht="27.75" x14ac:dyDescent="0.2">
      <c r="A204" s="756"/>
      <c r="B204" s="155">
        <v>1</v>
      </c>
      <c r="C204" s="747"/>
      <c r="D204" s="778"/>
      <c r="E204" s="780"/>
      <c r="F204" s="782"/>
      <c r="G204" s="784"/>
      <c r="H204" s="155"/>
      <c r="I204" s="155"/>
      <c r="J204" s="166" t="str">
        <f xml:space="preserve"> IF(OR(C200="X",C202="X",D202="x",D204="x",C204="x" ),"x","")</f>
        <v/>
      </c>
      <c r="K204" s="158" t="s">
        <v>111</v>
      </c>
    </row>
    <row r="205" spans="1:11" ht="26.25" customHeight="1" x14ac:dyDescent="0.2">
      <c r="A205" s="756"/>
      <c r="B205" s="155" t="s">
        <v>112</v>
      </c>
      <c r="C205" s="777"/>
      <c r="D205" s="779"/>
      <c r="E205" s="781"/>
      <c r="F205" s="783"/>
      <c r="G205" s="785"/>
      <c r="H205" s="155"/>
      <c r="I205" s="155"/>
      <c r="J205" s="155"/>
      <c r="K205" s="156"/>
    </row>
    <row r="206" spans="1:11" x14ac:dyDescent="0.2">
      <c r="A206" s="174"/>
      <c r="B206" s="155"/>
      <c r="C206" s="155">
        <v>1</v>
      </c>
      <c r="D206" s="155">
        <v>2</v>
      </c>
      <c r="E206" s="155">
        <v>3</v>
      </c>
      <c r="F206" s="155">
        <v>4</v>
      </c>
      <c r="G206" s="155">
        <v>5</v>
      </c>
      <c r="H206" s="155"/>
      <c r="I206" s="155"/>
      <c r="J206" s="155"/>
      <c r="K206" s="156"/>
    </row>
    <row r="207" spans="1:11" x14ac:dyDescent="0.2">
      <c r="A207" s="174"/>
      <c r="B207" s="155"/>
      <c r="C207" s="155" t="s">
        <v>113</v>
      </c>
      <c r="D207" s="155" t="s">
        <v>114</v>
      </c>
      <c r="E207" s="155" t="s">
        <v>115</v>
      </c>
      <c r="F207" s="155" t="s">
        <v>116</v>
      </c>
      <c r="G207" s="155" t="s">
        <v>117</v>
      </c>
      <c r="H207" s="155"/>
      <c r="I207" s="155"/>
      <c r="J207" s="155"/>
      <c r="K207" s="156"/>
    </row>
    <row r="208" spans="1:11" x14ac:dyDescent="0.2">
      <c r="A208" s="174"/>
      <c r="B208" s="155"/>
      <c r="C208" s="755" t="s">
        <v>118</v>
      </c>
      <c r="D208" s="755"/>
      <c r="E208" s="755"/>
      <c r="F208" s="755"/>
      <c r="G208" s="755"/>
      <c r="H208" s="155"/>
      <c r="I208" s="155"/>
      <c r="J208" s="155"/>
      <c r="K208" s="156"/>
    </row>
    <row r="209" spans="1:11" x14ac:dyDescent="0.2">
      <c r="A209" s="174"/>
      <c r="B209" s="155"/>
      <c r="C209" s="755"/>
      <c r="D209" s="755"/>
      <c r="E209" s="755"/>
      <c r="F209" s="755"/>
      <c r="G209" s="755"/>
      <c r="H209" s="155"/>
      <c r="I209" s="155"/>
      <c r="J209" s="155"/>
      <c r="K209" s="156"/>
    </row>
    <row r="210" spans="1:11" ht="15" thickBot="1" x14ac:dyDescent="0.25">
      <c r="A210" s="80"/>
      <c r="B210" s="81"/>
      <c r="C210" s="81"/>
      <c r="D210" s="81"/>
      <c r="E210" s="81"/>
      <c r="F210" s="81"/>
      <c r="G210" s="81"/>
      <c r="H210" s="81"/>
      <c r="I210" s="81"/>
      <c r="J210" s="81"/>
      <c r="K210" s="82"/>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D1" zoomScale="68" zoomScaleNormal="68" workbookViewId="0">
      <selection activeCell="O9" sqref="O9"/>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8" style="1" customWidth="1"/>
    <col min="13" max="16384" width="11.42578125" style="1"/>
  </cols>
  <sheetData>
    <row r="1" spans="1:230" s="24" customFormat="1" ht="21.75" customHeight="1" x14ac:dyDescent="0.2">
      <c r="A1" s="845"/>
      <c r="B1" s="928" t="s">
        <v>412</v>
      </c>
      <c r="C1" s="414"/>
      <c r="D1" s="414"/>
      <c r="E1" s="414"/>
      <c r="F1" s="414"/>
      <c r="G1" s="414"/>
      <c r="H1" s="415"/>
      <c r="I1" s="592" t="s">
        <v>364</v>
      </c>
      <c r="J1" s="592"/>
      <c r="K1" s="916"/>
    </row>
    <row r="2" spans="1:230" s="24" customFormat="1" ht="21.75" customHeight="1" x14ac:dyDescent="0.2">
      <c r="A2" s="846"/>
      <c r="B2" s="416"/>
      <c r="C2" s="417"/>
      <c r="D2" s="417"/>
      <c r="E2" s="417"/>
      <c r="F2" s="417"/>
      <c r="G2" s="417"/>
      <c r="H2" s="418"/>
      <c r="I2" s="593" t="s">
        <v>362</v>
      </c>
      <c r="J2" s="593"/>
      <c r="K2" s="917"/>
    </row>
    <row r="3" spans="1:230" s="24" customFormat="1" ht="23.25" customHeight="1" x14ac:dyDescent="0.2">
      <c r="A3" s="846"/>
      <c r="B3" s="439" t="s">
        <v>376</v>
      </c>
      <c r="C3" s="439"/>
      <c r="D3" s="439"/>
      <c r="E3" s="439"/>
      <c r="F3" s="439"/>
      <c r="G3" s="439"/>
      <c r="H3" s="439"/>
      <c r="I3" s="593" t="s">
        <v>369</v>
      </c>
      <c r="J3" s="593"/>
      <c r="K3" s="917"/>
    </row>
    <row r="4" spans="1:230" s="24" customFormat="1" ht="24.75" customHeight="1" thickBot="1" x14ac:dyDescent="0.25">
      <c r="A4" s="847"/>
      <c r="B4" s="533"/>
      <c r="C4" s="533"/>
      <c r="D4" s="533"/>
      <c r="E4" s="533"/>
      <c r="F4" s="533"/>
      <c r="G4" s="533"/>
      <c r="H4" s="533"/>
      <c r="I4" s="927" t="s">
        <v>377</v>
      </c>
      <c r="J4" s="927"/>
      <c r="K4" s="918"/>
    </row>
    <row r="5" spans="1:230" ht="15" thickBot="1" x14ac:dyDescent="0.25">
      <c r="B5" s="370"/>
      <c r="C5" s="370"/>
      <c r="D5" s="370"/>
      <c r="E5" s="370"/>
      <c r="F5" s="370"/>
      <c r="G5" s="370"/>
    </row>
    <row r="6" spans="1:230" customFormat="1" ht="24" customHeight="1" x14ac:dyDescent="0.25">
      <c r="A6" s="921" t="str">
        <f>CONTEXTO!A8</f>
        <v xml:space="preserve">PROCESO: Gestión de Hacienda Pública </v>
      </c>
      <c r="B6" s="922"/>
      <c r="C6" s="922"/>
      <c r="D6" s="922"/>
      <c r="E6" s="922"/>
      <c r="F6" s="922"/>
      <c r="G6" s="922"/>
      <c r="H6" s="922"/>
      <c r="I6" s="922"/>
      <c r="J6" s="922"/>
      <c r="K6" s="923"/>
    </row>
    <row r="7" spans="1:230" customFormat="1" ht="54.75" customHeight="1" thickBot="1" x14ac:dyDescent="0.3">
      <c r="A7" s="924"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925"/>
      <c r="C7" s="925"/>
      <c r="D7" s="925"/>
      <c r="E7" s="925"/>
      <c r="F7" s="925"/>
      <c r="G7" s="925"/>
      <c r="H7" s="925"/>
      <c r="I7" s="925"/>
      <c r="J7" s="925"/>
      <c r="K7" s="926"/>
    </row>
    <row r="8" spans="1:230" ht="15" thickBot="1" x14ac:dyDescent="0.25">
      <c r="C8" s="32"/>
      <c r="D8" s="32"/>
      <c r="E8" s="32"/>
      <c r="F8" s="32"/>
      <c r="G8" s="32"/>
      <c r="H8" s="32"/>
    </row>
    <row r="9" spans="1:230" s="53" customFormat="1" ht="30" customHeight="1" x14ac:dyDescent="0.25">
      <c r="A9" s="877" t="s">
        <v>74</v>
      </c>
      <c r="B9" s="875" t="s">
        <v>212</v>
      </c>
      <c r="C9" s="879" t="s">
        <v>230</v>
      </c>
      <c r="D9" s="881" t="s">
        <v>187</v>
      </c>
      <c r="E9" s="881"/>
      <c r="F9" s="881"/>
      <c r="G9" s="881"/>
      <c r="H9" s="881"/>
      <c r="I9" s="106" t="s">
        <v>188</v>
      </c>
      <c r="J9" s="882" t="s">
        <v>189</v>
      </c>
      <c r="K9" s="884" t="s">
        <v>190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78"/>
      <c r="B10" s="876"/>
      <c r="C10" s="880"/>
      <c r="D10" s="107" t="s">
        <v>191</v>
      </c>
      <c r="E10" s="51" t="s">
        <v>192</v>
      </c>
      <c r="F10" s="153" t="s">
        <v>193</v>
      </c>
      <c r="G10" s="153" t="s">
        <v>194</v>
      </c>
      <c r="H10" s="107" t="s">
        <v>195</v>
      </c>
      <c r="I10" s="52" t="s">
        <v>196</v>
      </c>
      <c r="J10" s="883"/>
      <c r="K10" s="885"/>
    </row>
    <row r="11" spans="1:230" ht="20.25" customHeight="1" x14ac:dyDescent="0.2">
      <c r="A11" s="919" t="str">
        <f>DESCRIPCION!A10</f>
        <v>Posibilidad de recibir o solicitar cualquier dadiva para modificar y/o alterar los datos existentes en los distintos sistemas de información</v>
      </c>
      <c r="B11" s="840" t="str">
        <f>DESCRIPCION!D10</f>
        <v>Falta de capacidad de liderazgo</v>
      </c>
      <c r="C11" s="906" t="s">
        <v>510</v>
      </c>
      <c r="D11" s="852" t="s">
        <v>197</v>
      </c>
      <c r="E11" s="126" t="s">
        <v>198</v>
      </c>
      <c r="F11" s="247" t="s">
        <v>161</v>
      </c>
      <c r="G11" s="127">
        <v>15</v>
      </c>
      <c r="H11" s="871" t="str">
        <f>IF(AND(G18&gt;0,G18&lt;=85),"Débil",IF(AND(G18&gt;85,G18&lt;=95),"Moderado",IF(G18&gt;96,"Fuerte"," ")))</f>
        <v>Débil</v>
      </c>
      <c r="I11" s="855" t="s">
        <v>184</v>
      </c>
      <c r="J11" s="888"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891" t="str">
        <f>IF(J11="Fuerte","NO",IF(J11=" "," ","SI"))</f>
        <v>SI</v>
      </c>
      <c r="L11" s="61"/>
    </row>
    <row r="12" spans="1:230" ht="29.25" customHeight="1" x14ac:dyDescent="0.2">
      <c r="A12" s="919"/>
      <c r="B12" s="840"/>
      <c r="C12" s="907"/>
      <c r="D12" s="852"/>
      <c r="E12" s="102" t="s">
        <v>199</v>
      </c>
      <c r="F12" s="66" t="s">
        <v>163</v>
      </c>
      <c r="G12" s="65">
        <v>15</v>
      </c>
      <c r="H12" s="871"/>
      <c r="I12" s="873"/>
      <c r="J12" s="889"/>
      <c r="K12" s="892"/>
    </row>
    <row r="13" spans="1:230" ht="43.5" customHeight="1" x14ac:dyDescent="0.2">
      <c r="A13" s="919"/>
      <c r="B13" s="840"/>
      <c r="C13" s="907"/>
      <c r="D13" s="50" t="s">
        <v>200</v>
      </c>
      <c r="E13" s="102" t="s">
        <v>201</v>
      </c>
      <c r="F13" s="66" t="s">
        <v>167</v>
      </c>
      <c r="G13" s="65">
        <v>0</v>
      </c>
      <c r="H13" s="871"/>
      <c r="I13" s="873"/>
      <c r="J13" s="889"/>
      <c r="K13" s="892"/>
      <c r="N13" s="212"/>
    </row>
    <row r="14" spans="1:230" ht="43.5" customHeight="1" x14ac:dyDescent="0.2">
      <c r="A14" s="919"/>
      <c r="B14" s="840"/>
      <c r="C14" s="907"/>
      <c r="D14" s="50" t="s">
        <v>202</v>
      </c>
      <c r="E14" s="102" t="s">
        <v>203</v>
      </c>
      <c r="F14" s="213" t="s">
        <v>169</v>
      </c>
      <c r="G14" s="65">
        <v>15</v>
      </c>
      <c r="H14" s="871"/>
      <c r="I14" s="873"/>
      <c r="J14" s="889"/>
      <c r="K14" s="892"/>
      <c r="L14" s="1">
        <v>1</v>
      </c>
    </row>
    <row r="15" spans="1:230" ht="29.25" customHeight="1" x14ac:dyDescent="0.2">
      <c r="A15" s="919"/>
      <c r="B15" s="840"/>
      <c r="C15" s="907"/>
      <c r="D15" s="50" t="s">
        <v>259</v>
      </c>
      <c r="E15" s="102" t="s">
        <v>205</v>
      </c>
      <c r="F15" s="66" t="s">
        <v>173</v>
      </c>
      <c r="G15" s="65">
        <v>15</v>
      </c>
      <c r="H15" s="871"/>
      <c r="I15" s="873"/>
      <c r="J15" s="889"/>
      <c r="K15" s="892"/>
    </row>
    <row r="16" spans="1:230" ht="43.5" customHeight="1" x14ac:dyDescent="0.2">
      <c r="A16" s="919"/>
      <c r="B16" s="840"/>
      <c r="C16" s="907"/>
      <c r="D16" s="50" t="s">
        <v>260</v>
      </c>
      <c r="E16" s="102" t="s">
        <v>207</v>
      </c>
      <c r="F16" s="213" t="s">
        <v>176</v>
      </c>
      <c r="G16" s="65">
        <v>15</v>
      </c>
      <c r="H16" s="871"/>
      <c r="I16" s="873"/>
      <c r="J16" s="889"/>
      <c r="K16" s="892"/>
    </row>
    <row r="17" spans="1:76" ht="29.25" customHeight="1" x14ac:dyDescent="0.2">
      <c r="A17" s="920"/>
      <c r="B17" s="840"/>
      <c r="C17" s="908"/>
      <c r="D17" s="45" t="s">
        <v>208</v>
      </c>
      <c r="E17" s="102" t="s">
        <v>209</v>
      </c>
      <c r="F17" s="66" t="s">
        <v>179</v>
      </c>
      <c r="G17" s="65">
        <v>10</v>
      </c>
      <c r="H17" s="872"/>
      <c r="I17" s="873"/>
      <c r="J17" s="890"/>
      <c r="K17" s="892"/>
    </row>
    <row r="18" spans="1:76" ht="15.75" thickBot="1" x14ac:dyDescent="0.25">
      <c r="A18" s="118"/>
      <c r="B18" s="117"/>
      <c r="C18" s="116"/>
      <c r="D18" s="57"/>
      <c r="E18" s="58" t="s">
        <v>210</v>
      </c>
      <c r="F18" s="16"/>
      <c r="G18" s="128">
        <f>SUM(G11:G17)</f>
        <v>85</v>
      </c>
      <c r="H18" s="59"/>
      <c r="I18" s="119"/>
      <c r="J18" s="119"/>
      <c r="K18" s="120"/>
    </row>
    <row r="19" spans="1:76" ht="15" thickBot="1" x14ac:dyDescent="0.25">
      <c r="A19" s="55"/>
    </row>
    <row r="20" spans="1:76" s="54" customFormat="1" ht="30" customHeight="1" x14ac:dyDescent="0.25">
      <c r="A20" s="877" t="s">
        <v>74</v>
      </c>
      <c r="B20" s="875" t="s">
        <v>212</v>
      </c>
      <c r="C20" s="879" t="s">
        <v>186</v>
      </c>
      <c r="D20" s="881" t="s">
        <v>187</v>
      </c>
      <c r="E20" s="881"/>
      <c r="F20" s="881"/>
      <c r="G20" s="881"/>
      <c r="H20" s="881"/>
      <c r="I20" s="106" t="s">
        <v>188</v>
      </c>
      <c r="J20" s="882" t="s">
        <v>189</v>
      </c>
      <c r="K20" s="884" t="s">
        <v>190</v>
      </c>
    </row>
    <row r="21" spans="1:76" s="54" customFormat="1" ht="60.75" thickBot="1" x14ac:dyDescent="0.3">
      <c r="A21" s="878"/>
      <c r="B21" s="910"/>
      <c r="C21" s="880"/>
      <c r="D21" s="107" t="s">
        <v>191</v>
      </c>
      <c r="E21" s="51" t="s">
        <v>192</v>
      </c>
      <c r="F21" s="107" t="s">
        <v>193</v>
      </c>
      <c r="G21" s="107" t="s">
        <v>194</v>
      </c>
      <c r="H21" s="107" t="s">
        <v>211</v>
      </c>
      <c r="I21" s="52" t="s">
        <v>196</v>
      </c>
      <c r="J21" s="883"/>
      <c r="K21" s="885"/>
    </row>
    <row r="22" spans="1:76" ht="20.25" customHeight="1" x14ac:dyDescent="0.2">
      <c r="A22" s="911" t="str">
        <f>DESCRIPCION!A10</f>
        <v>Posibilidad de recibir o solicitar cualquier dadiva para modificar y/o alterar los datos existentes en los distintos sistemas de información</v>
      </c>
      <c r="B22" s="914" t="str">
        <f>DESCRIPCION!D11</f>
        <v xml:space="preserve">Falta de ética profesional y compromiso en el desarrollo de las actividades del procesos </v>
      </c>
      <c r="C22" s="909" t="s">
        <v>511</v>
      </c>
      <c r="D22" s="851" t="s">
        <v>197</v>
      </c>
      <c r="E22" s="104" t="s">
        <v>198</v>
      </c>
      <c r="F22" s="214" t="s">
        <v>161</v>
      </c>
      <c r="G22" s="130">
        <f>IF(F22="Asignado",15,0)</f>
        <v>15</v>
      </c>
      <c r="H22" s="871" t="str">
        <f>IF(AND(G29&gt;0,G29&lt;=85),"Débil",IF(AND(G29&gt;85,G29&lt;=95),"Moderado",IF(G29&gt;96,"Fuerte"," ")))</f>
        <v>Débil</v>
      </c>
      <c r="I22" s="855" t="s">
        <v>183</v>
      </c>
      <c r="J22" s="888"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891" t="str">
        <f>IF(J22="Fuerte","NO",IF(J22=" "," ","SI"))</f>
        <v>SI</v>
      </c>
    </row>
    <row r="23" spans="1:76" ht="29.25" customHeight="1" x14ac:dyDescent="0.2">
      <c r="A23" s="912"/>
      <c r="B23" s="915"/>
      <c r="C23" s="886"/>
      <c r="D23" s="852"/>
      <c r="E23" s="102" t="s">
        <v>199</v>
      </c>
      <c r="F23" s="66" t="s">
        <v>163</v>
      </c>
      <c r="G23" s="65">
        <f>IF(F23="Adecuado",15,0)</f>
        <v>15</v>
      </c>
      <c r="H23" s="871"/>
      <c r="I23" s="873"/>
      <c r="J23" s="889"/>
      <c r="K23" s="892"/>
    </row>
    <row r="24" spans="1:76" ht="43.5" customHeight="1" x14ac:dyDescent="0.2">
      <c r="A24" s="912"/>
      <c r="B24" s="915"/>
      <c r="C24" s="886"/>
      <c r="D24" s="50" t="s">
        <v>200</v>
      </c>
      <c r="E24" s="102" t="s">
        <v>201</v>
      </c>
      <c r="F24" s="66" t="s">
        <v>167</v>
      </c>
      <c r="G24" s="65">
        <v>0</v>
      </c>
      <c r="H24" s="871"/>
      <c r="I24" s="873"/>
      <c r="J24" s="889"/>
      <c r="K24" s="892"/>
    </row>
    <row r="25" spans="1:76" ht="43.5" customHeight="1" x14ac:dyDescent="0.2">
      <c r="A25" s="912"/>
      <c r="B25" s="915"/>
      <c r="C25" s="886"/>
      <c r="D25" s="50" t="s">
        <v>202</v>
      </c>
      <c r="E25" s="102" t="s">
        <v>203</v>
      </c>
      <c r="F25" s="213" t="s">
        <v>169</v>
      </c>
      <c r="G25" s="65">
        <v>15</v>
      </c>
      <c r="H25" s="871"/>
      <c r="I25" s="873"/>
      <c r="J25" s="889"/>
      <c r="K25" s="892"/>
      <c r="L25" s="1">
        <v>2</v>
      </c>
    </row>
    <row r="26" spans="1:76" ht="29.25" customHeight="1" x14ac:dyDescent="0.2">
      <c r="A26" s="912"/>
      <c r="B26" s="915"/>
      <c r="C26" s="886"/>
      <c r="D26" s="50" t="s">
        <v>204</v>
      </c>
      <c r="E26" s="102" t="s">
        <v>205</v>
      </c>
      <c r="F26" s="66" t="s">
        <v>173</v>
      </c>
      <c r="G26" s="65">
        <v>15</v>
      </c>
      <c r="H26" s="871"/>
      <c r="I26" s="873"/>
      <c r="J26" s="889"/>
      <c r="K26" s="892"/>
    </row>
    <row r="27" spans="1:76" ht="43.5" customHeight="1" x14ac:dyDescent="0.2">
      <c r="A27" s="912"/>
      <c r="B27" s="915"/>
      <c r="C27" s="886"/>
      <c r="D27" s="50" t="s">
        <v>206</v>
      </c>
      <c r="E27" s="102" t="s">
        <v>207</v>
      </c>
      <c r="F27" s="213" t="s">
        <v>176</v>
      </c>
      <c r="G27" s="65">
        <v>15</v>
      </c>
      <c r="H27" s="871"/>
      <c r="I27" s="873"/>
      <c r="J27" s="889"/>
      <c r="K27" s="892"/>
    </row>
    <row r="28" spans="1:76" ht="29.25" customHeight="1" x14ac:dyDescent="0.2">
      <c r="A28" s="913"/>
      <c r="B28" s="915"/>
      <c r="C28" s="887"/>
      <c r="D28" s="45" t="s">
        <v>208</v>
      </c>
      <c r="E28" s="102" t="s">
        <v>209</v>
      </c>
      <c r="F28" s="66" t="s">
        <v>179</v>
      </c>
      <c r="G28" s="65">
        <v>10</v>
      </c>
      <c r="H28" s="872"/>
      <c r="I28" s="873"/>
      <c r="J28" s="890"/>
      <c r="K28" s="892"/>
    </row>
    <row r="29" spans="1:76" s="60" customFormat="1" ht="15.75" thickBot="1" x14ac:dyDescent="0.25">
      <c r="A29" s="118"/>
      <c r="B29" s="121"/>
      <c r="C29" s="56"/>
      <c r="D29" s="57"/>
      <c r="E29" s="129" t="s">
        <v>210</v>
      </c>
      <c r="F29" s="128"/>
      <c r="G29" s="128">
        <f>SUM(G22:G28)</f>
        <v>85</v>
      </c>
      <c r="H29" s="59"/>
      <c r="I29" s="119"/>
      <c r="J29" s="119"/>
      <c r="K29" s="120"/>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77" t="s">
        <v>74</v>
      </c>
      <c r="B31" s="875" t="s">
        <v>212</v>
      </c>
      <c r="C31" s="879" t="s">
        <v>186</v>
      </c>
      <c r="D31" s="881" t="s">
        <v>187</v>
      </c>
      <c r="E31" s="881"/>
      <c r="F31" s="881"/>
      <c r="G31" s="881"/>
      <c r="H31" s="881"/>
      <c r="I31" s="106" t="s">
        <v>188</v>
      </c>
      <c r="J31" s="882" t="s">
        <v>189</v>
      </c>
      <c r="K31" s="884" t="s">
        <v>190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78"/>
      <c r="B32" s="876"/>
      <c r="C32" s="880"/>
      <c r="D32" s="107" t="s">
        <v>191</v>
      </c>
      <c r="E32" s="51" t="s">
        <v>192</v>
      </c>
      <c r="F32" s="107" t="s">
        <v>193</v>
      </c>
      <c r="G32" s="107" t="s">
        <v>194</v>
      </c>
      <c r="H32" s="107" t="s">
        <v>211</v>
      </c>
      <c r="I32" s="52" t="s">
        <v>196</v>
      </c>
      <c r="J32" s="883"/>
      <c r="K32" s="885"/>
    </row>
    <row r="33" spans="1:12" ht="20.25" customHeight="1" x14ac:dyDescent="0.2">
      <c r="A33" s="897" t="str">
        <f>DESCRIPCION!A13</f>
        <v>Posibilidad de recibir o solicitar cualquier dadiva para omitir requisitos en el desarrollo de los trámites y servicios del proceso de gestión de Hacienda Pública</v>
      </c>
      <c r="B33" s="839" t="str">
        <f>DESCRIPCION!D13</f>
        <v>Falta de información clara y debilidad en canales de acceso a la publicidad de las condiciones del trámite</v>
      </c>
      <c r="C33" s="906" t="s">
        <v>513</v>
      </c>
      <c r="D33" s="852" t="s">
        <v>197</v>
      </c>
      <c r="E33" s="126" t="s">
        <v>198</v>
      </c>
      <c r="F33" s="69" t="s">
        <v>161</v>
      </c>
      <c r="G33" s="127">
        <f>IF(F33="Asignado",15,0)</f>
        <v>15</v>
      </c>
      <c r="H33" s="871" t="str">
        <f>IF(AND(G40&gt;0,G40&lt;=85),"Débil",IF(AND(G40&gt;85,G40&lt;=95),"Moderado",IF(G40&gt;96,"Fuerte"," ")))</f>
        <v>Débil</v>
      </c>
      <c r="I33" s="855" t="s">
        <v>184</v>
      </c>
      <c r="J33" s="888"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Débil</v>
      </c>
      <c r="K33" s="891" t="str">
        <f>IF(J33="Fuerte","NO",IF(J33=" "," ","SI"))</f>
        <v>SI</v>
      </c>
    </row>
    <row r="34" spans="1:12" ht="28.5" x14ac:dyDescent="0.2">
      <c r="A34" s="898"/>
      <c r="B34" s="840"/>
      <c r="C34" s="907"/>
      <c r="D34" s="852"/>
      <c r="E34" s="102" t="s">
        <v>199</v>
      </c>
      <c r="F34" s="66" t="s">
        <v>163</v>
      </c>
      <c r="G34" s="65">
        <f>IF(F34="Adecuado",15,0)</f>
        <v>15</v>
      </c>
      <c r="H34" s="871"/>
      <c r="I34" s="873"/>
      <c r="J34" s="889"/>
      <c r="K34" s="892"/>
    </row>
    <row r="35" spans="1:12" ht="42.75" x14ac:dyDescent="0.2">
      <c r="A35" s="898"/>
      <c r="B35" s="840"/>
      <c r="C35" s="907"/>
      <c r="D35" s="50" t="s">
        <v>200</v>
      </c>
      <c r="E35" s="102" t="s">
        <v>201</v>
      </c>
      <c r="F35" s="66" t="s">
        <v>167</v>
      </c>
      <c r="G35" s="65">
        <f>IF(F35="Oportuna",15,0)</f>
        <v>0</v>
      </c>
      <c r="H35" s="871"/>
      <c r="I35" s="873"/>
      <c r="J35" s="889"/>
      <c r="K35" s="892"/>
    </row>
    <row r="36" spans="1:12" ht="42.75" x14ac:dyDescent="0.2">
      <c r="A36" s="898"/>
      <c r="B36" s="840"/>
      <c r="C36" s="907"/>
      <c r="D36" s="50" t="s">
        <v>202</v>
      </c>
      <c r="E36" s="102" t="s">
        <v>203</v>
      </c>
      <c r="F36" s="213" t="s">
        <v>169</v>
      </c>
      <c r="G36" s="65">
        <f>IF(F36="Prevenir",15,IF(F36="Detectar",10,0))</f>
        <v>15</v>
      </c>
      <c r="H36" s="871"/>
      <c r="I36" s="873"/>
      <c r="J36" s="889"/>
      <c r="K36" s="892"/>
      <c r="L36" s="1">
        <v>3</v>
      </c>
    </row>
    <row r="37" spans="1:12" ht="28.5" x14ac:dyDescent="0.2">
      <c r="A37" s="898"/>
      <c r="B37" s="840"/>
      <c r="C37" s="907"/>
      <c r="D37" s="50" t="s">
        <v>204</v>
      </c>
      <c r="E37" s="102" t="s">
        <v>205</v>
      </c>
      <c r="F37" s="66" t="s">
        <v>173</v>
      </c>
      <c r="G37" s="65">
        <f>IF(F37="Confiable",15,0)</f>
        <v>15</v>
      </c>
      <c r="H37" s="871"/>
      <c r="I37" s="873"/>
      <c r="J37" s="889"/>
      <c r="K37" s="892"/>
    </row>
    <row r="38" spans="1:12" ht="57" x14ac:dyDescent="0.2">
      <c r="A38" s="898"/>
      <c r="B38" s="840"/>
      <c r="C38" s="907"/>
      <c r="D38" s="50" t="s">
        <v>206</v>
      </c>
      <c r="E38" s="102" t="s">
        <v>207</v>
      </c>
      <c r="F38" s="213" t="s">
        <v>177</v>
      </c>
      <c r="G38" s="65">
        <f>IF(F38="Se investigan y se resuelven oportunamente",15,0)</f>
        <v>0</v>
      </c>
      <c r="H38" s="871"/>
      <c r="I38" s="873"/>
      <c r="J38" s="889"/>
      <c r="K38" s="892"/>
    </row>
    <row r="39" spans="1:12" ht="28.5" x14ac:dyDescent="0.2">
      <c r="A39" s="899"/>
      <c r="B39" s="841"/>
      <c r="C39" s="908"/>
      <c r="D39" s="45" t="s">
        <v>208</v>
      </c>
      <c r="E39" s="102" t="s">
        <v>209</v>
      </c>
      <c r="F39" s="66" t="s">
        <v>180</v>
      </c>
      <c r="G39" s="65">
        <f>IF(F39="Completa",10,IF(F39="Incompleta",5,0))</f>
        <v>5</v>
      </c>
      <c r="H39" s="872"/>
      <c r="I39" s="873"/>
      <c r="J39" s="890"/>
      <c r="K39" s="892"/>
    </row>
    <row r="40" spans="1:12" ht="15.75" thickBot="1" x14ac:dyDescent="0.25">
      <c r="A40" s="122"/>
      <c r="B40" s="123"/>
      <c r="C40" s="116"/>
      <c r="D40" s="57"/>
      <c r="E40" s="131" t="s">
        <v>210</v>
      </c>
      <c r="F40" s="128"/>
      <c r="G40" s="128">
        <f>SUM(G33:G39)</f>
        <v>65</v>
      </c>
      <c r="H40" s="59"/>
      <c r="I40" s="119"/>
      <c r="J40" s="119"/>
      <c r="K40" s="120"/>
    </row>
    <row r="41" spans="1:12" ht="15" thickBot="1" x14ac:dyDescent="0.25">
      <c r="A41" s="55"/>
    </row>
    <row r="42" spans="1:12" s="54" customFormat="1" ht="30" customHeight="1" x14ac:dyDescent="0.25">
      <c r="A42" s="877" t="s">
        <v>74</v>
      </c>
      <c r="B42" s="875" t="s">
        <v>212</v>
      </c>
      <c r="C42" s="879" t="s">
        <v>186</v>
      </c>
      <c r="D42" s="881" t="s">
        <v>187</v>
      </c>
      <c r="E42" s="881"/>
      <c r="F42" s="881"/>
      <c r="G42" s="881"/>
      <c r="H42" s="881"/>
      <c r="I42" s="106" t="s">
        <v>188</v>
      </c>
      <c r="J42" s="882" t="s">
        <v>189</v>
      </c>
      <c r="K42" s="884" t="s">
        <v>190</v>
      </c>
    </row>
    <row r="43" spans="1:12" s="54" customFormat="1" ht="60.75" thickBot="1" x14ac:dyDescent="0.3">
      <c r="A43" s="878"/>
      <c r="B43" s="876"/>
      <c r="C43" s="880"/>
      <c r="D43" s="107" t="s">
        <v>191</v>
      </c>
      <c r="E43" s="51" t="s">
        <v>192</v>
      </c>
      <c r="F43" s="107" t="s">
        <v>193</v>
      </c>
      <c r="G43" s="107" t="s">
        <v>194</v>
      </c>
      <c r="H43" s="107" t="s">
        <v>211</v>
      </c>
      <c r="I43" s="52" t="s">
        <v>196</v>
      </c>
      <c r="J43" s="883"/>
      <c r="K43" s="885"/>
    </row>
    <row r="44" spans="1:12" ht="20.25" customHeight="1" x14ac:dyDescent="0.2">
      <c r="A44" s="897" t="str">
        <f>DESCRIPCION!A13</f>
        <v>Posibilidad de recibir o solicitar cualquier dadiva para omitir requisitos en el desarrollo de los trámites y servicios del proceso de gestión de Hacienda Pública</v>
      </c>
      <c r="B44" s="893" t="str">
        <f>DESCRIPCION!D14</f>
        <v xml:space="preserve">Falta de controles de la gestión de trámites </v>
      </c>
      <c r="C44" s="905" t="s">
        <v>514</v>
      </c>
      <c r="D44" s="852" t="s">
        <v>197</v>
      </c>
      <c r="E44" s="126" t="s">
        <v>198</v>
      </c>
      <c r="F44" s="69" t="s">
        <v>161</v>
      </c>
      <c r="G44" s="127">
        <f>IF(F44="Asignado",15,0)</f>
        <v>15</v>
      </c>
      <c r="H44" s="871" t="str">
        <f>IF(AND(G51&gt;0,G51&lt;=85),"Débil",IF(AND(G51&gt;85,G51&lt;=95),"Moderado",IF(G51&gt;96,"Fuerte"," ")))</f>
        <v>Débil</v>
      </c>
      <c r="I44" s="855" t="s">
        <v>184</v>
      </c>
      <c r="J44" s="888"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Débil</v>
      </c>
      <c r="K44" s="891" t="str">
        <f>IF(J44="Fuerte","NO",IF(J44=" "," ","SI"))</f>
        <v>SI</v>
      </c>
    </row>
    <row r="45" spans="1:12" ht="28.5" x14ac:dyDescent="0.2">
      <c r="A45" s="898"/>
      <c r="B45" s="894"/>
      <c r="C45" s="886"/>
      <c r="D45" s="852"/>
      <c r="E45" s="102" t="s">
        <v>199</v>
      </c>
      <c r="F45" s="66" t="s">
        <v>163</v>
      </c>
      <c r="G45" s="65">
        <f>IF(F45="Adecuado",15,0)</f>
        <v>15</v>
      </c>
      <c r="H45" s="871"/>
      <c r="I45" s="873"/>
      <c r="J45" s="889"/>
      <c r="K45" s="892"/>
    </row>
    <row r="46" spans="1:12" ht="42.75" x14ac:dyDescent="0.2">
      <c r="A46" s="898"/>
      <c r="B46" s="894"/>
      <c r="C46" s="886"/>
      <c r="D46" s="50" t="s">
        <v>200</v>
      </c>
      <c r="E46" s="102" t="s">
        <v>201</v>
      </c>
      <c r="F46" s="66" t="s">
        <v>166</v>
      </c>
      <c r="G46" s="65">
        <f>IF(F46="Oportuna",15,0)</f>
        <v>15</v>
      </c>
      <c r="H46" s="871"/>
      <c r="I46" s="873"/>
      <c r="J46" s="889"/>
      <c r="K46" s="892"/>
      <c r="L46" s="1">
        <v>4</v>
      </c>
    </row>
    <row r="47" spans="1:12" ht="42.75" x14ac:dyDescent="0.2">
      <c r="A47" s="898"/>
      <c r="B47" s="894"/>
      <c r="C47" s="886"/>
      <c r="D47" s="50" t="s">
        <v>202</v>
      </c>
      <c r="E47" s="102" t="s">
        <v>203</v>
      </c>
      <c r="F47" s="213" t="s">
        <v>169</v>
      </c>
      <c r="G47" s="65">
        <f>IF(F47="Prevenir",15,IF(F47="Detectar",10,0))</f>
        <v>15</v>
      </c>
      <c r="H47" s="871"/>
      <c r="I47" s="873"/>
      <c r="J47" s="889"/>
      <c r="K47" s="892"/>
    </row>
    <row r="48" spans="1:12" ht="28.5" x14ac:dyDescent="0.2">
      <c r="A48" s="898"/>
      <c r="B48" s="894"/>
      <c r="C48" s="886"/>
      <c r="D48" s="50" t="s">
        <v>204</v>
      </c>
      <c r="E48" s="102" t="s">
        <v>205</v>
      </c>
      <c r="F48" s="66" t="s">
        <v>173</v>
      </c>
      <c r="G48" s="65">
        <f>IF(F48="Confiable",15,0)</f>
        <v>15</v>
      </c>
      <c r="H48" s="871"/>
      <c r="I48" s="873"/>
      <c r="J48" s="889"/>
      <c r="K48" s="892"/>
    </row>
    <row r="49" spans="1:77" ht="57" x14ac:dyDescent="0.2">
      <c r="A49" s="898"/>
      <c r="B49" s="894"/>
      <c r="C49" s="886"/>
      <c r="D49" s="50" t="s">
        <v>206</v>
      </c>
      <c r="E49" s="102" t="s">
        <v>207</v>
      </c>
      <c r="F49" s="213" t="s">
        <v>177</v>
      </c>
      <c r="G49" s="65">
        <f>IF(F49="Se investigan y se resuelven oportunamente",15,0)</f>
        <v>0</v>
      </c>
      <c r="H49" s="871"/>
      <c r="I49" s="873"/>
      <c r="J49" s="889"/>
      <c r="K49" s="892"/>
    </row>
    <row r="50" spans="1:77" ht="28.5" x14ac:dyDescent="0.2">
      <c r="A50" s="899"/>
      <c r="B50" s="894"/>
      <c r="C50" s="887"/>
      <c r="D50" s="45" t="s">
        <v>208</v>
      </c>
      <c r="E50" s="102" t="s">
        <v>209</v>
      </c>
      <c r="F50" s="66" t="s">
        <v>179</v>
      </c>
      <c r="G50" s="65">
        <f>IF(F50="Completa",10,IF(F50="Incompleta",5,0))</f>
        <v>10</v>
      </c>
      <c r="H50" s="872"/>
      <c r="I50" s="873"/>
      <c r="J50" s="890"/>
      <c r="K50" s="892"/>
    </row>
    <row r="51" spans="1:77" s="60" customFormat="1" ht="15.75" thickBot="1" x14ac:dyDescent="0.25">
      <c r="A51" s="122"/>
      <c r="B51" s="124"/>
      <c r="C51" s="56"/>
      <c r="D51" s="57"/>
      <c r="E51" s="131" t="s">
        <v>210</v>
      </c>
      <c r="F51" s="128"/>
      <c r="G51" s="128">
        <f>SUM(G44:G50)</f>
        <v>85</v>
      </c>
      <c r="H51" s="59"/>
      <c r="I51" s="119"/>
      <c r="J51" s="119"/>
      <c r="K51" s="120"/>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77" t="s">
        <v>74</v>
      </c>
      <c r="B53" s="875" t="s">
        <v>212</v>
      </c>
      <c r="C53" s="879" t="s">
        <v>186</v>
      </c>
      <c r="D53" s="881" t="s">
        <v>187</v>
      </c>
      <c r="E53" s="881"/>
      <c r="F53" s="881"/>
      <c r="G53" s="881"/>
      <c r="H53" s="881"/>
      <c r="I53" s="106" t="s">
        <v>188</v>
      </c>
      <c r="J53" s="882" t="s">
        <v>189</v>
      </c>
      <c r="K53" s="884" t="s">
        <v>190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78"/>
      <c r="B54" s="876"/>
      <c r="C54" s="880"/>
      <c r="D54" s="107" t="s">
        <v>191</v>
      </c>
      <c r="E54" s="51" t="s">
        <v>192</v>
      </c>
      <c r="F54" s="107" t="s">
        <v>193</v>
      </c>
      <c r="G54" s="107" t="s">
        <v>194</v>
      </c>
      <c r="H54" s="107" t="s">
        <v>211</v>
      </c>
      <c r="I54" s="52" t="s">
        <v>196</v>
      </c>
      <c r="J54" s="883"/>
      <c r="K54" s="885"/>
    </row>
    <row r="55" spans="1:77" ht="20.25" customHeight="1" x14ac:dyDescent="0.2">
      <c r="A55" s="897" t="str">
        <f>DESCRIPCION!A13</f>
        <v>Posibilidad de recibir o solicitar cualquier dadiva para omitir requisitos en el desarrollo de los trámites y servicios del proceso de gestión de Hacienda Pública</v>
      </c>
      <c r="B55" s="900" t="str">
        <f>DESCRIPCION!D15</f>
        <v>Incumplimiento en la gestión del CLDO del Impuesto predial unificado dentro de los términos establecidos en el procedimiento PRO-GHP-05 FACTURACION  I.P.U para la actividad No. 11-12 y 13 (C.L.D.O)</v>
      </c>
      <c r="C55" s="903" t="s">
        <v>512</v>
      </c>
      <c r="D55" s="852" t="s">
        <v>197</v>
      </c>
      <c r="E55" s="126" t="s">
        <v>198</v>
      </c>
      <c r="F55" s="69" t="s">
        <v>162</v>
      </c>
      <c r="G55" s="127">
        <f>IF(F55="Asignado",15,0)</f>
        <v>0</v>
      </c>
      <c r="H55" s="871" t="str">
        <f>IF(AND(G62&gt;0,G62&lt;=85),"Débil",IF(AND(G62&gt;85,G62&lt;=95),"Moderado",IF(G62&gt;96,"Fuerte"," ")))</f>
        <v>Débil</v>
      </c>
      <c r="I55" s="855" t="s">
        <v>184</v>
      </c>
      <c r="J55" s="888"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Débil</v>
      </c>
      <c r="K55" s="891" t="str">
        <f>IF(J55="Fuerte","NO",IF(J55=" "," ","SI"))</f>
        <v>SI</v>
      </c>
    </row>
    <row r="56" spans="1:77" ht="28.5" x14ac:dyDescent="0.2">
      <c r="A56" s="898"/>
      <c r="B56" s="901"/>
      <c r="C56" s="904"/>
      <c r="D56" s="852"/>
      <c r="E56" s="102" t="s">
        <v>199</v>
      </c>
      <c r="F56" s="66" t="s">
        <v>164</v>
      </c>
      <c r="G56" s="65">
        <f>IF(F56="Adecuado",15,0)</f>
        <v>0</v>
      </c>
      <c r="H56" s="871"/>
      <c r="I56" s="873"/>
      <c r="J56" s="889"/>
      <c r="K56" s="892"/>
    </row>
    <row r="57" spans="1:77" ht="42.75" x14ac:dyDescent="0.2">
      <c r="A57" s="898"/>
      <c r="B57" s="901"/>
      <c r="C57" s="904"/>
      <c r="D57" s="50" t="s">
        <v>200</v>
      </c>
      <c r="E57" s="102" t="s">
        <v>201</v>
      </c>
      <c r="F57" s="66" t="s">
        <v>167</v>
      </c>
      <c r="G57" s="65">
        <f>IF(F57="Oportuna",15,0)</f>
        <v>0</v>
      </c>
      <c r="H57" s="871"/>
      <c r="I57" s="873"/>
      <c r="J57" s="889"/>
      <c r="K57" s="892"/>
    </row>
    <row r="58" spans="1:77" ht="42.75" x14ac:dyDescent="0.2">
      <c r="A58" s="898"/>
      <c r="B58" s="901"/>
      <c r="C58" s="904"/>
      <c r="D58" s="50" t="s">
        <v>202</v>
      </c>
      <c r="E58" s="102" t="s">
        <v>203</v>
      </c>
      <c r="F58" s="213" t="s">
        <v>170</v>
      </c>
      <c r="G58" s="65">
        <f>IF(F58="Prevenir",15,IF(F58="Detectar",10,0))</f>
        <v>10</v>
      </c>
      <c r="H58" s="871"/>
      <c r="I58" s="873"/>
      <c r="J58" s="889"/>
      <c r="K58" s="892"/>
    </row>
    <row r="59" spans="1:77" ht="28.5" x14ac:dyDescent="0.2">
      <c r="A59" s="898"/>
      <c r="B59" s="901"/>
      <c r="C59" s="904"/>
      <c r="D59" s="50" t="s">
        <v>204</v>
      </c>
      <c r="E59" s="102" t="s">
        <v>205</v>
      </c>
      <c r="F59" s="66" t="s">
        <v>173</v>
      </c>
      <c r="G59" s="65">
        <f>IF(F59="Confiable",15,0)</f>
        <v>15</v>
      </c>
      <c r="H59" s="871"/>
      <c r="I59" s="873"/>
      <c r="J59" s="889"/>
      <c r="K59" s="892"/>
    </row>
    <row r="60" spans="1:77" ht="57" x14ac:dyDescent="0.2">
      <c r="A60" s="898"/>
      <c r="B60" s="901"/>
      <c r="C60" s="904"/>
      <c r="D60" s="50" t="s">
        <v>206</v>
      </c>
      <c r="E60" s="102" t="s">
        <v>207</v>
      </c>
      <c r="F60" s="213" t="s">
        <v>177</v>
      </c>
      <c r="G60" s="65">
        <f>IF(F60="Se investigan y se resuelven oportunamente",15,0)</f>
        <v>0</v>
      </c>
      <c r="H60" s="871"/>
      <c r="I60" s="873"/>
      <c r="J60" s="889"/>
      <c r="K60" s="892"/>
    </row>
    <row r="61" spans="1:77" ht="28.5" x14ac:dyDescent="0.2">
      <c r="A61" s="899"/>
      <c r="B61" s="902"/>
      <c r="C61" s="904"/>
      <c r="D61" s="45" t="s">
        <v>208</v>
      </c>
      <c r="E61" s="102" t="s">
        <v>209</v>
      </c>
      <c r="F61" s="66" t="s">
        <v>179</v>
      </c>
      <c r="G61" s="65">
        <f>IF(F61="Completa",10,IF(F61="Incompleta",5,0))</f>
        <v>10</v>
      </c>
      <c r="H61" s="872"/>
      <c r="I61" s="873"/>
      <c r="J61" s="890"/>
      <c r="K61" s="892"/>
    </row>
    <row r="62" spans="1:77" ht="15.75" thickBot="1" x14ac:dyDescent="0.25">
      <c r="A62" s="122"/>
      <c r="B62" s="123"/>
      <c r="C62" s="125"/>
      <c r="D62" s="57"/>
      <c r="E62" s="58" t="s">
        <v>210</v>
      </c>
      <c r="F62" s="16"/>
      <c r="G62" s="16">
        <f>SUM(G55:G61)</f>
        <v>35</v>
      </c>
      <c r="H62" s="59"/>
      <c r="I62" s="119"/>
      <c r="J62" s="119"/>
      <c r="K62" s="120"/>
    </row>
    <row r="63" spans="1:77" ht="15" thickBot="1" x14ac:dyDescent="0.25">
      <c r="A63" s="55"/>
    </row>
    <row r="64" spans="1:77" ht="27" customHeight="1" x14ac:dyDescent="0.2">
      <c r="A64" s="877" t="s">
        <v>74</v>
      </c>
      <c r="B64" s="875" t="s">
        <v>212</v>
      </c>
      <c r="C64" s="879" t="s">
        <v>186</v>
      </c>
      <c r="D64" s="881" t="s">
        <v>187</v>
      </c>
      <c r="E64" s="881"/>
      <c r="F64" s="881"/>
      <c r="G64" s="881"/>
      <c r="H64" s="881"/>
      <c r="I64" s="106" t="s">
        <v>188</v>
      </c>
      <c r="J64" s="882" t="s">
        <v>189</v>
      </c>
      <c r="K64" s="884" t="s">
        <v>190</v>
      </c>
    </row>
    <row r="65" spans="1:11" ht="37.5" customHeight="1" thickBot="1" x14ac:dyDescent="0.25">
      <c r="A65" s="878"/>
      <c r="B65" s="876"/>
      <c r="C65" s="880"/>
      <c r="D65" s="107" t="s">
        <v>191</v>
      </c>
      <c r="E65" s="51" t="s">
        <v>192</v>
      </c>
      <c r="F65" s="107" t="s">
        <v>193</v>
      </c>
      <c r="G65" s="107" t="s">
        <v>194</v>
      </c>
      <c r="H65" s="107" t="s">
        <v>211</v>
      </c>
      <c r="I65" s="52" t="s">
        <v>196</v>
      </c>
      <c r="J65" s="883"/>
      <c r="K65" s="885"/>
    </row>
    <row r="66" spans="1:11" ht="28.5" customHeight="1" x14ac:dyDescent="0.2">
      <c r="A66" s="848"/>
      <c r="B66" s="893"/>
      <c r="C66" s="896"/>
      <c r="D66" s="852" t="s">
        <v>197</v>
      </c>
      <c r="E66" s="126" t="s">
        <v>198</v>
      </c>
      <c r="F66" s="69" t="s">
        <v>160</v>
      </c>
      <c r="G66" s="127">
        <f>IF(F66="Asignado",15,0)</f>
        <v>0</v>
      </c>
      <c r="H66" s="871" t="str">
        <f>IF(AND(G73&gt;0,G73&lt;=85),"Débil",IF(AND(G73&gt;85,G73&lt;=95),"Moderado",IF(G73&gt;96,"Fuerte"," ")))</f>
        <v xml:space="preserve"> </v>
      </c>
      <c r="I66" s="855" t="s">
        <v>160</v>
      </c>
      <c r="J66" s="841"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844" t="str">
        <f>IF(J66="Fuerte","NO",IF(J66=" "," ","SI"))</f>
        <v xml:space="preserve"> </v>
      </c>
    </row>
    <row r="67" spans="1:11" ht="31.5" customHeight="1" x14ac:dyDescent="0.2">
      <c r="A67" s="849"/>
      <c r="B67" s="894"/>
      <c r="C67" s="886"/>
      <c r="D67" s="852"/>
      <c r="E67" s="102" t="s">
        <v>199</v>
      </c>
      <c r="F67" s="66" t="s">
        <v>160</v>
      </c>
      <c r="G67" s="65">
        <f>IF(F67="Adecuado",15,0)</f>
        <v>0</v>
      </c>
      <c r="H67" s="871"/>
      <c r="I67" s="873"/>
      <c r="J67" s="867"/>
      <c r="K67" s="869"/>
    </row>
    <row r="68" spans="1:11" ht="34.5" customHeight="1" x14ac:dyDescent="0.2">
      <c r="A68" s="849"/>
      <c r="B68" s="894"/>
      <c r="C68" s="886"/>
      <c r="D68" s="50" t="s">
        <v>200</v>
      </c>
      <c r="E68" s="102" t="s">
        <v>201</v>
      </c>
      <c r="F68" s="66" t="s">
        <v>160</v>
      </c>
      <c r="G68" s="65">
        <f>IF(F68="Oportuna",15,0)</f>
        <v>0</v>
      </c>
      <c r="H68" s="871"/>
      <c r="I68" s="873"/>
      <c r="J68" s="867"/>
      <c r="K68" s="869"/>
    </row>
    <row r="69" spans="1:11" ht="46.5" customHeight="1" x14ac:dyDescent="0.2">
      <c r="A69" s="849"/>
      <c r="B69" s="894"/>
      <c r="C69" s="886"/>
      <c r="D69" s="50" t="s">
        <v>202</v>
      </c>
      <c r="E69" s="102" t="s">
        <v>203</v>
      </c>
      <c r="F69" s="213" t="s">
        <v>160</v>
      </c>
      <c r="G69" s="65">
        <f>IF(F69="Prevenir",15,IF(F69="Detectar",10,0))</f>
        <v>0</v>
      </c>
      <c r="H69" s="871"/>
      <c r="I69" s="873"/>
      <c r="J69" s="867"/>
      <c r="K69" s="869"/>
    </row>
    <row r="70" spans="1:11" ht="42.75" customHeight="1" x14ac:dyDescent="0.2">
      <c r="A70" s="849"/>
      <c r="B70" s="894"/>
      <c r="C70" s="886"/>
      <c r="D70" s="50" t="s">
        <v>204</v>
      </c>
      <c r="E70" s="102" t="s">
        <v>205</v>
      </c>
      <c r="F70" s="66" t="s">
        <v>160</v>
      </c>
      <c r="G70" s="65">
        <f>IF(F70="Confiable",15,0)</f>
        <v>0</v>
      </c>
      <c r="H70" s="871"/>
      <c r="I70" s="873"/>
      <c r="J70" s="867"/>
      <c r="K70" s="869"/>
    </row>
    <row r="71" spans="1:11" ht="47.25" customHeight="1" x14ac:dyDescent="0.2">
      <c r="A71" s="849"/>
      <c r="B71" s="894"/>
      <c r="C71" s="886"/>
      <c r="D71" s="50" t="s">
        <v>206</v>
      </c>
      <c r="E71" s="102" t="s">
        <v>207</v>
      </c>
      <c r="F71" s="213" t="s">
        <v>160</v>
      </c>
      <c r="G71" s="65">
        <f>IF(F71="Se investigan y se resuelven oportunamente",15,0)</f>
        <v>0</v>
      </c>
      <c r="H71" s="871"/>
      <c r="I71" s="873"/>
      <c r="J71" s="867"/>
      <c r="K71" s="869"/>
    </row>
    <row r="72" spans="1:11" ht="48" customHeight="1" x14ac:dyDescent="0.2">
      <c r="A72" s="850"/>
      <c r="B72" s="895"/>
      <c r="C72" s="886"/>
      <c r="D72" s="45" t="s">
        <v>208</v>
      </c>
      <c r="E72" s="102" t="s">
        <v>209</v>
      </c>
      <c r="F72" s="66" t="s">
        <v>160</v>
      </c>
      <c r="G72" s="65">
        <f>IF(F72="Completa",10,IF(F72="Incompleta",5,0))</f>
        <v>0</v>
      </c>
      <c r="H72" s="872"/>
      <c r="I72" s="873"/>
      <c r="J72" s="867"/>
      <c r="K72" s="869"/>
    </row>
    <row r="73" spans="1:11" ht="29.25" customHeight="1" thickBot="1" x14ac:dyDescent="0.25">
      <c r="A73" s="122"/>
      <c r="B73" s="123"/>
      <c r="C73" s="125"/>
      <c r="D73" s="57"/>
      <c r="E73" s="131" t="s">
        <v>210</v>
      </c>
      <c r="F73" s="128"/>
      <c r="G73" s="128">
        <f>SUM(G66:G72)</f>
        <v>0</v>
      </c>
      <c r="H73" s="59"/>
      <c r="I73" s="119"/>
      <c r="J73" s="119"/>
      <c r="K73" s="120"/>
    </row>
    <row r="74" spans="1:11" ht="18.75" customHeight="1" thickBot="1" x14ac:dyDescent="0.25">
      <c r="A74" s="55"/>
    </row>
    <row r="75" spans="1:11" s="54" customFormat="1" ht="30" customHeight="1" x14ac:dyDescent="0.25">
      <c r="A75" s="877" t="s">
        <v>74</v>
      </c>
      <c r="B75" s="875" t="s">
        <v>212</v>
      </c>
      <c r="C75" s="879" t="s">
        <v>186</v>
      </c>
      <c r="D75" s="881" t="s">
        <v>187</v>
      </c>
      <c r="E75" s="881"/>
      <c r="F75" s="881"/>
      <c r="G75" s="881"/>
      <c r="H75" s="881"/>
      <c r="I75" s="106" t="s">
        <v>188</v>
      </c>
      <c r="J75" s="882" t="s">
        <v>189</v>
      </c>
      <c r="K75" s="884" t="s">
        <v>190</v>
      </c>
    </row>
    <row r="76" spans="1:11" s="54" customFormat="1" ht="60.75" thickBot="1" x14ac:dyDescent="0.3">
      <c r="A76" s="878"/>
      <c r="B76" s="876"/>
      <c r="C76" s="880"/>
      <c r="D76" s="107" t="s">
        <v>191</v>
      </c>
      <c r="E76" s="51" t="s">
        <v>192</v>
      </c>
      <c r="F76" s="107" t="s">
        <v>193</v>
      </c>
      <c r="G76" s="107" t="s">
        <v>194</v>
      </c>
      <c r="H76" s="107" t="s">
        <v>211</v>
      </c>
      <c r="I76" s="52" t="s">
        <v>196</v>
      </c>
      <c r="J76" s="883"/>
      <c r="K76" s="885"/>
    </row>
    <row r="77" spans="1:11" ht="20.25" customHeight="1" x14ac:dyDescent="0.2">
      <c r="A77" s="848"/>
      <c r="B77" s="893"/>
      <c r="C77" s="886"/>
      <c r="D77" s="852" t="s">
        <v>197</v>
      </c>
      <c r="E77" s="126" t="s">
        <v>198</v>
      </c>
      <c r="F77" s="69" t="s">
        <v>161</v>
      </c>
      <c r="G77" s="127">
        <f>IF(F77="Asignado",15,0)</f>
        <v>15</v>
      </c>
      <c r="H77" s="871" t="str">
        <f>IF(AND(G84&gt;0,G84&lt;=85),"Débil",IF(AND(G84&gt;85,G84&lt;=95),"Moderado",IF(G84&gt;96,"Fuerte"," ")))</f>
        <v>Fuerte</v>
      </c>
      <c r="I77" s="855" t="s">
        <v>183</v>
      </c>
      <c r="J77" s="841"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44" t="str">
        <f>IF(J77="Fuerte","NO",IF(J77=" "," ","SI"))</f>
        <v>NO</v>
      </c>
    </row>
    <row r="78" spans="1:11" ht="28.5" x14ac:dyDescent="0.2">
      <c r="A78" s="849"/>
      <c r="B78" s="894"/>
      <c r="C78" s="886"/>
      <c r="D78" s="852"/>
      <c r="E78" s="102" t="s">
        <v>199</v>
      </c>
      <c r="F78" s="66" t="s">
        <v>163</v>
      </c>
      <c r="G78" s="65">
        <f>IF(F78="Adecuado",15,0)</f>
        <v>15</v>
      </c>
      <c r="H78" s="871"/>
      <c r="I78" s="873"/>
      <c r="J78" s="867"/>
      <c r="K78" s="869"/>
    </row>
    <row r="79" spans="1:11" ht="42.75" x14ac:dyDescent="0.2">
      <c r="A79" s="849"/>
      <c r="B79" s="894"/>
      <c r="C79" s="886"/>
      <c r="D79" s="50" t="s">
        <v>200</v>
      </c>
      <c r="E79" s="102" t="s">
        <v>201</v>
      </c>
      <c r="F79" s="66" t="s">
        <v>166</v>
      </c>
      <c r="G79" s="65">
        <f>IF(F79="Oportuna",15,0)</f>
        <v>15</v>
      </c>
      <c r="H79" s="871"/>
      <c r="I79" s="873"/>
      <c r="J79" s="867"/>
      <c r="K79" s="869"/>
    </row>
    <row r="80" spans="1:11" ht="42.75" x14ac:dyDescent="0.2">
      <c r="A80" s="849"/>
      <c r="B80" s="894"/>
      <c r="C80" s="886"/>
      <c r="D80" s="50" t="s">
        <v>202</v>
      </c>
      <c r="E80" s="102" t="s">
        <v>203</v>
      </c>
      <c r="F80" s="213" t="s">
        <v>169</v>
      </c>
      <c r="G80" s="65">
        <f>IF(F80="Prevenir",15,IF(F80="Detectar",10,0))</f>
        <v>15</v>
      </c>
      <c r="H80" s="871"/>
      <c r="I80" s="873"/>
      <c r="J80" s="867"/>
      <c r="K80" s="869"/>
    </row>
    <row r="81" spans="1:78" ht="28.5" x14ac:dyDescent="0.2">
      <c r="A81" s="849"/>
      <c r="B81" s="894"/>
      <c r="C81" s="886"/>
      <c r="D81" s="50" t="s">
        <v>204</v>
      </c>
      <c r="E81" s="102" t="s">
        <v>205</v>
      </c>
      <c r="F81" s="66" t="s">
        <v>173</v>
      </c>
      <c r="G81" s="65">
        <f>IF(F81="Confiable",15,0)</f>
        <v>15</v>
      </c>
      <c r="H81" s="871"/>
      <c r="I81" s="873"/>
      <c r="J81" s="867"/>
      <c r="K81" s="869"/>
    </row>
    <row r="82" spans="1:78" ht="42.75" x14ac:dyDescent="0.2">
      <c r="A82" s="849"/>
      <c r="B82" s="894"/>
      <c r="C82" s="886"/>
      <c r="D82" s="50" t="s">
        <v>206</v>
      </c>
      <c r="E82" s="102" t="s">
        <v>207</v>
      </c>
      <c r="F82" s="213" t="s">
        <v>176</v>
      </c>
      <c r="G82" s="65">
        <f>IF(F82="Se investigan y se resuelven oportunamente",15,0)</f>
        <v>15</v>
      </c>
      <c r="H82" s="871"/>
      <c r="I82" s="873"/>
      <c r="J82" s="867"/>
      <c r="K82" s="869"/>
    </row>
    <row r="83" spans="1:78" ht="28.5" x14ac:dyDescent="0.2">
      <c r="A83" s="850"/>
      <c r="B83" s="895"/>
      <c r="C83" s="887"/>
      <c r="D83" s="45" t="s">
        <v>208</v>
      </c>
      <c r="E83" s="102" t="s">
        <v>209</v>
      </c>
      <c r="F83" s="66" t="s">
        <v>179</v>
      </c>
      <c r="G83" s="65">
        <f>IF(F83="Completa",10,IF(F83="Incompleta",5,0))</f>
        <v>10</v>
      </c>
      <c r="H83" s="872"/>
      <c r="I83" s="873"/>
      <c r="J83" s="867"/>
      <c r="K83" s="869"/>
    </row>
    <row r="84" spans="1:78" s="60" customFormat="1" ht="15.75" thickBot="1" x14ac:dyDescent="0.25">
      <c r="A84" s="122"/>
      <c r="B84" s="123"/>
      <c r="C84" s="56" t="s">
        <v>231</v>
      </c>
      <c r="D84" s="57"/>
      <c r="E84" s="131" t="s">
        <v>210</v>
      </c>
      <c r="F84" s="128"/>
      <c r="G84" s="128">
        <f>SUM(G77:G83)</f>
        <v>100</v>
      </c>
      <c r="H84" s="59"/>
      <c r="I84" s="119"/>
      <c r="J84" s="119"/>
      <c r="K84" s="120"/>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77" t="s">
        <v>74</v>
      </c>
      <c r="B86" s="875" t="s">
        <v>212</v>
      </c>
      <c r="C86" s="879" t="s">
        <v>186</v>
      </c>
      <c r="D86" s="881" t="s">
        <v>187</v>
      </c>
      <c r="E86" s="881"/>
      <c r="F86" s="881"/>
      <c r="G86" s="881"/>
      <c r="H86" s="881"/>
      <c r="I86" s="106" t="s">
        <v>188</v>
      </c>
      <c r="J86" s="882" t="s">
        <v>189</v>
      </c>
      <c r="K86" s="884" t="s">
        <v>190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78"/>
      <c r="B87" s="876"/>
      <c r="C87" s="880"/>
      <c r="D87" s="107" t="s">
        <v>191</v>
      </c>
      <c r="E87" s="51" t="s">
        <v>192</v>
      </c>
      <c r="F87" s="107" t="s">
        <v>193</v>
      </c>
      <c r="G87" s="107" t="s">
        <v>194</v>
      </c>
      <c r="H87" s="107" t="s">
        <v>211</v>
      </c>
      <c r="I87" s="52" t="s">
        <v>196</v>
      </c>
      <c r="J87" s="883"/>
      <c r="K87" s="885"/>
    </row>
    <row r="88" spans="1:78" ht="20.25" customHeight="1" x14ac:dyDescent="0.2">
      <c r="A88" s="848" t="str">
        <f>DESCRIPCION!A16</f>
        <v>c</v>
      </c>
      <c r="B88" s="893">
        <f>DESCRIPCION!D17</f>
        <v>0</v>
      </c>
      <c r="C88" s="886" t="s">
        <v>232</v>
      </c>
      <c r="D88" s="852" t="s">
        <v>197</v>
      </c>
      <c r="E88" s="126" t="s">
        <v>198</v>
      </c>
      <c r="F88" s="69" t="s">
        <v>160</v>
      </c>
      <c r="G88" s="127">
        <f>IF(F88="Asignado",15,0)</f>
        <v>0</v>
      </c>
      <c r="H88" s="871" t="str">
        <f>IF(AND(G95&gt;0,G95&lt;=85),"Débil",IF(AND(G95&gt;85,G95&lt;=95),"Moderado",IF(G95&gt;96,"Fuerte"," ")))</f>
        <v xml:space="preserve"> </v>
      </c>
      <c r="I88" s="855" t="s">
        <v>160</v>
      </c>
      <c r="J88" s="841"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44" t="str">
        <f>IF(J88="Fuerte","NO",IF(J88=" "," ","SI"))</f>
        <v xml:space="preserve"> </v>
      </c>
    </row>
    <row r="89" spans="1:78" ht="28.5" x14ac:dyDescent="0.2">
      <c r="A89" s="849"/>
      <c r="B89" s="894"/>
      <c r="C89" s="886"/>
      <c r="D89" s="852"/>
      <c r="E89" s="102" t="s">
        <v>199</v>
      </c>
      <c r="F89" s="66" t="s">
        <v>160</v>
      </c>
      <c r="G89" s="65">
        <f>IF(F89="Adecuado",15,0)</f>
        <v>0</v>
      </c>
      <c r="H89" s="871"/>
      <c r="I89" s="873"/>
      <c r="J89" s="867"/>
      <c r="K89" s="869"/>
    </row>
    <row r="90" spans="1:78" ht="42.75" x14ac:dyDescent="0.2">
      <c r="A90" s="849"/>
      <c r="B90" s="894"/>
      <c r="C90" s="886"/>
      <c r="D90" s="50" t="s">
        <v>200</v>
      </c>
      <c r="E90" s="102" t="s">
        <v>201</v>
      </c>
      <c r="F90" s="66" t="s">
        <v>160</v>
      </c>
      <c r="G90" s="65">
        <f>IF(F90="Oportuna",15,0)</f>
        <v>0</v>
      </c>
      <c r="H90" s="871"/>
      <c r="I90" s="873"/>
      <c r="J90" s="867"/>
      <c r="K90" s="869"/>
    </row>
    <row r="91" spans="1:78" ht="42.75" x14ac:dyDescent="0.2">
      <c r="A91" s="849"/>
      <c r="B91" s="894"/>
      <c r="C91" s="886"/>
      <c r="D91" s="50" t="s">
        <v>202</v>
      </c>
      <c r="E91" s="102" t="s">
        <v>203</v>
      </c>
      <c r="F91" s="213" t="s">
        <v>160</v>
      </c>
      <c r="G91" s="65">
        <f>IF(F91="Prevenir",15,IF(F91="Detectar",10,0))</f>
        <v>0</v>
      </c>
      <c r="H91" s="871"/>
      <c r="I91" s="873"/>
      <c r="J91" s="867"/>
      <c r="K91" s="869"/>
    </row>
    <row r="92" spans="1:78" ht="28.5" x14ac:dyDescent="0.2">
      <c r="A92" s="849"/>
      <c r="B92" s="894"/>
      <c r="C92" s="886"/>
      <c r="D92" s="50" t="s">
        <v>204</v>
      </c>
      <c r="E92" s="102" t="s">
        <v>205</v>
      </c>
      <c r="F92" s="66" t="s">
        <v>160</v>
      </c>
      <c r="G92" s="65">
        <f>IF(F92="Confiable",15,0)</f>
        <v>0</v>
      </c>
      <c r="H92" s="871"/>
      <c r="I92" s="873"/>
      <c r="J92" s="867"/>
      <c r="K92" s="869"/>
    </row>
    <row r="93" spans="1:78" ht="42.75" x14ac:dyDescent="0.2">
      <c r="A93" s="849"/>
      <c r="B93" s="894"/>
      <c r="C93" s="886"/>
      <c r="D93" s="50" t="s">
        <v>206</v>
      </c>
      <c r="E93" s="102" t="s">
        <v>207</v>
      </c>
      <c r="F93" s="213" t="s">
        <v>160</v>
      </c>
      <c r="G93" s="65">
        <f>IF(F93="Se investigan y se resuelven oportunamente",15,0)</f>
        <v>0</v>
      </c>
      <c r="H93" s="871"/>
      <c r="I93" s="873"/>
      <c r="J93" s="867"/>
      <c r="K93" s="869"/>
    </row>
    <row r="94" spans="1:78" ht="28.5" x14ac:dyDescent="0.2">
      <c r="A94" s="850"/>
      <c r="B94" s="895"/>
      <c r="C94" s="887"/>
      <c r="D94" s="45" t="s">
        <v>208</v>
      </c>
      <c r="E94" s="102" t="s">
        <v>209</v>
      </c>
      <c r="F94" s="66" t="s">
        <v>160</v>
      </c>
      <c r="G94" s="65">
        <f>IF(F94="Completa",10,IF(F94="Incompleta",5,0))</f>
        <v>0</v>
      </c>
      <c r="H94" s="872"/>
      <c r="I94" s="873"/>
      <c r="J94" s="867"/>
      <c r="K94" s="869"/>
    </row>
    <row r="95" spans="1:78" ht="15.75" thickBot="1" x14ac:dyDescent="0.25">
      <c r="A95" s="122"/>
      <c r="B95" s="123"/>
      <c r="C95" s="56"/>
      <c r="D95" s="57"/>
      <c r="E95" s="58" t="s">
        <v>210</v>
      </c>
      <c r="F95" s="16"/>
      <c r="G95" s="16">
        <f>SUM(G88:G94)</f>
        <v>0</v>
      </c>
      <c r="H95" s="59"/>
      <c r="I95" s="119"/>
      <c r="J95" s="119"/>
      <c r="K95" s="120"/>
    </row>
    <row r="96" spans="1:78" ht="15" thickBot="1" x14ac:dyDescent="0.25">
      <c r="A96" s="55"/>
    </row>
    <row r="97" spans="1:78" s="54" customFormat="1" ht="30" customHeight="1" x14ac:dyDescent="0.25">
      <c r="A97" s="877" t="s">
        <v>74</v>
      </c>
      <c r="B97" s="875" t="s">
        <v>212</v>
      </c>
      <c r="C97" s="879" t="s">
        <v>186</v>
      </c>
      <c r="D97" s="881" t="s">
        <v>187</v>
      </c>
      <c r="E97" s="881"/>
      <c r="F97" s="881"/>
      <c r="G97" s="881"/>
      <c r="H97" s="881"/>
      <c r="I97" s="106" t="s">
        <v>188</v>
      </c>
      <c r="J97" s="882" t="s">
        <v>189</v>
      </c>
      <c r="K97" s="884" t="s">
        <v>190</v>
      </c>
    </row>
    <row r="98" spans="1:78" s="54" customFormat="1" ht="60.75" thickBot="1" x14ac:dyDescent="0.3">
      <c r="A98" s="878"/>
      <c r="B98" s="876"/>
      <c r="C98" s="880"/>
      <c r="D98" s="107" t="s">
        <v>191</v>
      </c>
      <c r="E98" s="51" t="s">
        <v>192</v>
      </c>
      <c r="F98" s="107" t="s">
        <v>193</v>
      </c>
      <c r="G98" s="107" t="s">
        <v>194</v>
      </c>
      <c r="H98" s="107" t="s">
        <v>211</v>
      </c>
      <c r="I98" s="52" t="s">
        <v>196</v>
      </c>
      <c r="J98" s="883"/>
      <c r="K98" s="885"/>
    </row>
    <row r="99" spans="1:78" ht="20.25" customHeight="1" x14ac:dyDescent="0.2">
      <c r="A99" s="848" t="str">
        <f>DESCRIPCION!A16</f>
        <v>c</v>
      </c>
      <c r="B99" s="893">
        <f>DESCRIPCION!D18</f>
        <v>0</v>
      </c>
      <c r="C99" s="886" t="s">
        <v>232</v>
      </c>
      <c r="D99" s="852" t="s">
        <v>197</v>
      </c>
      <c r="E99" s="126" t="s">
        <v>198</v>
      </c>
      <c r="F99" s="69" t="s">
        <v>160</v>
      </c>
      <c r="G99" s="127">
        <f>IF(F99="Asignado",15,0)</f>
        <v>0</v>
      </c>
      <c r="H99" s="871" t="str">
        <f>IF(AND(G106&gt;0,G106&lt;=85),"Débil",IF(AND(G106&gt;85,G106&lt;=95),"Moderado",IF(G106&gt;96,"Fuerte"," ")))</f>
        <v xml:space="preserve"> </v>
      </c>
      <c r="I99" s="855" t="s">
        <v>160</v>
      </c>
      <c r="J99" s="841"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44" t="str">
        <f>IF(J99="Fuerte","NO",IF(J99=" "," ","SI"))</f>
        <v xml:space="preserve"> </v>
      </c>
    </row>
    <row r="100" spans="1:78" ht="28.5" x14ac:dyDescent="0.2">
      <c r="A100" s="849"/>
      <c r="B100" s="894"/>
      <c r="C100" s="886"/>
      <c r="D100" s="852"/>
      <c r="E100" s="102" t="s">
        <v>199</v>
      </c>
      <c r="F100" s="66" t="s">
        <v>160</v>
      </c>
      <c r="G100" s="65">
        <f>IF(F100="Adecuado",15,0)</f>
        <v>0</v>
      </c>
      <c r="H100" s="871"/>
      <c r="I100" s="873"/>
      <c r="J100" s="867"/>
      <c r="K100" s="869"/>
    </row>
    <row r="101" spans="1:78" ht="42.75" customHeight="1" x14ac:dyDescent="0.2">
      <c r="A101" s="849"/>
      <c r="B101" s="894"/>
      <c r="C101" s="886"/>
      <c r="D101" s="50" t="s">
        <v>200</v>
      </c>
      <c r="E101" s="102" t="s">
        <v>201</v>
      </c>
      <c r="F101" s="66" t="s">
        <v>160</v>
      </c>
      <c r="G101" s="65">
        <f>IF(F101="Oportuna",15,0)</f>
        <v>0</v>
      </c>
      <c r="H101" s="871"/>
      <c r="I101" s="873"/>
      <c r="J101" s="867"/>
      <c r="K101" s="869"/>
    </row>
    <row r="102" spans="1:78" ht="42.75" x14ac:dyDescent="0.2">
      <c r="A102" s="849"/>
      <c r="B102" s="894"/>
      <c r="C102" s="886"/>
      <c r="D102" s="50" t="s">
        <v>202</v>
      </c>
      <c r="E102" s="102" t="s">
        <v>203</v>
      </c>
      <c r="F102" s="213" t="s">
        <v>160</v>
      </c>
      <c r="G102" s="65">
        <f>IF(F102="Prevenir",15,IF(F102="Detectar",10,0))</f>
        <v>0</v>
      </c>
      <c r="H102" s="871"/>
      <c r="I102" s="873"/>
      <c r="J102" s="867"/>
      <c r="K102" s="869"/>
    </row>
    <row r="103" spans="1:78" ht="28.5" x14ac:dyDescent="0.2">
      <c r="A103" s="849"/>
      <c r="B103" s="894"/>
      <c r="C103" s="886"/>
      <c r="D103" s="50" t="s">
        <v>204</v>
      </c>
      <c r="E103" s="102" t="s">
        <v>205</v>
      </c>
      <c r="F103" s="66" t="s">
        <v>160</v>
      </c>
      <c r="G103" s="65">
        <f>IF(F103="Confiable",15,0)</f>
        <v>0</v>
      </c>
      <c r="H103" s="871"/>
      <c r="I103" s="873"/>
      <c r="J103" s="867"/>
      <c r="K103" s="869"/>
    </row>
    <row r="104" spans="1:78" ht="42.75" x14ac:dyDescent="0.2">
      <c r="A104" s="849"/>
      <c r="B104" s="894"/>
      <c r="C104" s="886"/>
      <c r="D104" s="50" t="s">
        <v>206</v>
      </c>
      <c r="E104" s="102" t="s">
        <v>207</v>
      </c>
      <c r="F104" s="213" t="s">
        <v>160</v>
      </c>
      <c r="G104" s="65">
        <f>IF(F104="Se investigan y se resuelven oportunamente",15,0)</f>
        <v>0</v>
      </c>
      <c r="H104" s="871"/>
      <c r="I104" s="873"/>
      <c r="J104" s="867"/>
      <c r="K104" s="869"/>
    </row>
    <row r="105" spans="1:78" ht="28.5" x14ac:dyDescent="0.2">
      <c r="A105" s="850"/>
      <c r="B105" s="895"/>
      <c r="C105" s="887"/>
      <c r="D105" s="45" t="s">
        <v>208</v>
      </c>
      <c r="E105" s="102" t="s">
        <v>209</v>
      </c>
      <c r="F105" s="66" t="s">
        <v>160</v>
      </c>
      <c r="G105" s="65">
        <f>IF(F105="Completa",10,IF(F105="Incompleta",5,0))</f>
        <v>0</v>
      </c>
      <c r="H105" s="872"/>
      <c r="I105" s="873"/>
      <c r="J105" s="867"/>
      <c r="K105" s="869"/>
    </row>
    <row r="106" spans="1:78" s="60" customFormat="1" ht="15.75" thickBot="1" x14ac:dyDescent="0.25">
      <c r="A106" s="122"/>
      <c r="B106" s="123"/>
      <c r="C106" s="56"/>
      <c r="D106" s="57"/>
      <c r="E106" s="58" t="s">
        <v>210</v>
      </c>
      <c r="F106" s="16"/>
      <c r="G106" s="16">
        <f>SUM(G99:G105)</f>
        <v>0</v>
      </c>
      <c r="H106" s="59"/>
      <c r="I106" s="119"/>
      <c r="J106" s="119"/>
      <c r="K106" s="120"/>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77" t="s">
        <v>74</v>
      </c>
      <c r="B108" s="875" t="s">
        <v>212</v>
      </c>
      <c r="C108" s="879" t="s">
        <v>186</v>
      </c>
      <c r="D108" s="881" t="s">
        <v>187</v>
      </c>
      <c r="E108" s="881"/>
      <c r="F108" s="881"/>
      <c r="G108" s="881"/>
      <c r="H108" s="881"/>
      <c r="I108" s="106" t="s">
        <v>188</v>
      </c>
      <c r="J108" s="882" t="s">
        <v>189</v>
      </c>
      <c r="K108" s="884" t="s">
        <v>190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78"/>
      <c r="B109" s="876"/>
      <c r="C109" s="880"/>
      <c r="D109" s="107" t="s">
        <v>191</v>
      </c>
      <c r="E109" s="51" t="s">
        <v>192</v>
      </c>
      <c r="F109" s="107" t="s">
        <v>193</v>
      </c>
      <c r="G109" s="107" t="s">
        <v>194</v>
      </c>
      <c r="H109" s="107" t="s">
        <v>211</v>
      </c>
      <c r="I109" s="52" t="s">
        <v>196</v>
      </c>
      <c r="J109" s="883"/>
      <c r="K109" s="885"/>
    </row>
    <row r="110" spans="1:78" ht="20.25" customHeight="1" x14ac:dyDescent="0.2">
      <c r="A110" s="848" t="str">
        <f>DESCRIPCION!A19</f>
        <v>d</v>
      </c>
      <c r="B110" s="893">
        <f>DESCRIPCION!D19</f>
        <v>0</v>
      </c>
      <c r="C110" s="849"/>
      <c r="D110" s="852" t="s">
        <v>197</v>
      </c>
      <c r="E110" s="126" t="s">
        <v>198</v>
      </c>
      <c r="F110" s="69" t="s">
        <v>160</v>
      </c>
      <c r="G110" s="127">
        <f>IF(F110="Asignado",15,0)</f>
        <v>0</v>
      </c>
      <c r="H110" s="871" t="str">
        <f>IF(AND(G117&gt;0,G117&lt;=85),"Débil",IF(AND(G117&gt;85,G117&lt;=95),"Moderado",IF(G117&gt;96,"Fuerte"," ")))</f>
        <v xml:space="preserve"> </v>
      </c>
      <c r="I110" s="855" t="s">
        <v>160</v>
      </c>
      <c r="J110" s="841"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44" t="str">
        <f>IF(J110="Fuerte","NO",IF(J110=" "," ","SI"))</f>
        <v xml:space="preserve"> </v>
      </c>
    </row>
    <row r="111" spans="1:78" ht="28.5" x14ac:dyDescent="0.2">
      <c r="A111" s="849"/>
      <c r="B111" s="894"/>
      <c r="C111" s="849"/>
      <c r="D111" s="852"/>
      <c r="E111" s="102" t="s">
        <v>199</v>
      </c>
      <c r="F111" s="66" t="s">
        <v>160</v>
      </c>
      <c r="G111" s="65">
        <f>IF(F111="Adecuado",15,0)</f>
        <v>0</v>
      </c>
      <c r="H111" s="871"/>
      <c r="I111" s="873"/>
      <c r="J111" s="867"/>
      <c r="K111" s="869"/>
    </row>
    <row r="112" spans="1:78" ht="42.75" customHeight="1" x14ac:dyDescent="0.2">
      <c r="A112" s="849"/>
      <c r="B112" s="894"/>
      <c r="C112" s="849"/>
      <c r="D112" s="50" t="s">
        <v>200</v>
      </c>
      <c r="E112" s="102" t="s">
        <v>201</v>
      </c>
      <c r="F112" s="66" t="s">
        <v>160</v>
      </c>
      <c r="G112" s="65">
        <f>IF(F112="Oportuna",15,0)</f>
        <v>0</v>
      </c>
      <c r="H112" s="871"/>
      <c r="I112" s="873"/>
      <c r="J112" s="867"/>
      <c r="K112" s="869"/>
    </row>
    <row r="113" spans="1:78" ht="42.75" x14ac:dyDescent="0.2">
      <c r="A113" s="849"/>
      <c r="B113" s="894"/>
      <c r="C113" s="849"/>
      <c r="D113" s="50" t="s">
        <v>202</v>
      </c>
      <c r="E113" s="102" t="s">
        <v>203</v>
      </c>
      <c r="F113" s="213" t="s">
        <v>160</v>
      </c>
      <c r="G113" s="65">
        <f>IF(F113="Prevenir",15,IF(F113="Detectar",10,0))</f>
        <v>0</v>
      </c>
      <c r="H113" s="871"/>
      <c r="I113" s="873"/>
      <c r="J113" s="867"/>
      <c r="K113" s="869"/>
    </row>
    <row r="114" spans="1:78" ht="28.5" x14ac:dyDescent="0.2">
      <c r="A114" s="849"/>
      <c r="B114" s="894"/>
      <c r="C114" s="849"/>
      <c r="D114" s="50" t="s">
        <v>204</v>
      </c>
      <c r="E114" s="102" t="s">
        <v>205</v>
      </c>
      <c r="F114" s="66" t="s">
        <v>160</v>
      </c>
      <c r="G114" s="65">
        <f>IF(F114="Confiable",15,0)</f>
        <v>0</v>
      </c>
      <c r="H114" s="871"/>
      <c r="I114" s="873"/>
      <c r="J114" s="867"/>
      <c r="K114" s="869"/>
    </row>
    <row r="115" spans="1:78" ht="42.75" x14ac:dyDescent="0.2">
      <c r="A115" s="849"/>
      <c r="B115" s="894"/>
      <c r="C115" s="849"/>
      <c r="D115" s="50" t="s">
        <v>206</v>
      </c>
      <c r="E115" s="102" t="s">
        <v>207</v>
      </c>
      <c r="F115" s="213" t="s">
        <v>160</v>
      </c>
      <c r="G115" s="65">
        <f>IF(F115="Se investigan y se resuelven oportunamente",15,0)</f>
        <v>0</v>
      </c>
      <c r="H115" s="871"/>
      <c r="I115" s="873"/>
      <c r="J115" s="867"/>
      <c r="K115" s="869"/>
    </row>
    <row r="116" spans="1:78" ht="28.5" x14ac:dyDescent="0.2">
      <c r="A116" s="850"/>
      <c r="B116" s="895"/>
      <c r="C116" s="850"/>
      <c r="D116" s="45" t="s">
        <v>208</v>
      </c>
      <c r="E116" s="102" t="s">
        <v>209</v>
      </c>
      <c r="F116" s="66" t="s">
        <v>160</v>
      </c>
      <c r="G116" s="65">
        <f>IF(F116="Completa",10,IF(F116="Incompleta",5,0))</f>
        <v>0</v>
      </c>
      <c r="H116" s="872"/>
      <c r="I116" s="874"/>
      <c r="J116" s="868"/>
      <c r="K116" s="870"/>
    </row>
    <row r="117" spans="1:78" ht="15.75" thickBot="1" x14ac:dyDescent="0.25">
      <c r="A117" s="122"/>
      <c r="B117" s="123"/>
      <c r="C117" s="56"/>
      <c r="D117" s="57"/>
      <c r="E117" s="58" t="s">
        <v>210</v>
      </c>
      <c r="F117" s="16"/>
      <c r="G117" s="16">
        <f>SUM(G110:G116)</f>
        <v>0</v>
      </c>
      <c r="H117" s="132"/>
      <c r="I117" s="133"/>
      <c r="J117" s="133"/>
      <c r="K117" s="134"/>
    </row>
    <row r="118" spans="1:78" ht="15" thickBot="1" x14ac:dyDescent="0.25">
      <c r="A118" s="55"/>
    </row>
    <row r="119" spans="1:78" s="54" customFormat="1" ht="30" customHeight="1" x14ac:dyDescent="0.25">
      <c r="A119" s="856" t="s">
        <v>74</v>
      </c>
      <c r="B119" s="875" t="s">
        <v>212</v>
      </c>
      <c r="C119" s="858" t="s">
        <v>186</v>
      </c>
      <c r="D119" s="860" t="s">
        <v>187</v>
      </c>
      <c r="E119" s="861"/>
      <c r="F119" s="861"/>
      <c r="G119" s="861"/>
      <c r="H119" s="862"/>
      <c r="I119" s="106" t="s">
        <v>188</v>
      </c>
      <c r="J119" s="863" t="s">
        <v>189</v>
      </c>
      <c r="K119" s="865" t="s">
        <v>190</v>
      </c>
    </row>
    <row r="120" spans="1:78" s="54" customFormat="1" ht="60.75" thickBot="1" x14ac:dyDescent="0.3">
      <c r="A120" s="857"/>
      <c r="B120" s="876"/>
      <c r="C120" s="859"/>
      <c r="D120" s="107" t="s">
        <v>191</v>
      </c>
      <c r="E120" s="51" t="s">
        <v>192</v>
      </c>
      <c r="F120" s="107" t="s">
        <v>193</v>
      </c>
      <c r="G120" s="107" t="s">
        <v>194</v>
      </c>
      <c r="H120" s="107" t="s">
        <v>211</v>
      </c>
      <c r="I120" s="52" t="s">
        <v>196</v>
      </c>
      <c r="J120" s="864"/>
      <c r="K120" s="866"/>
    </row>
    <row r="121" spans="1:78" ht="20.25" customHeight="1" x14ac:dyDescent="0.2">
      <c r="A121" s="848" t="str">
        <f>DESCRIPCION!A19</f>
        <v>d</v>
      </c>
      <c r="B121" s="893">
        <f>DESCRIPCION!D20</f>
        <v>0</v>
      </c>
      <c r="C121" s="848"/>
      <c r="D121" s="851" t="s">
        <v>197</v>
      </c>
      <c r="E121" s="126" t="s">
        <v>198</v>
      </c>
      <c r="F121" s="69" t="s">
        <v>160</v>
      </c>
      <c r="G121" s="127">
        <f>IF(F121="Asignado",15,0)</f>
        <v>0</v>
      </c>
      <c r="H121" s="839" t="str">
        <f>IF(AND(G128&gt;0,G128&lt;=85),"Débil",IF(AND(G128&gt;85,G128&lt;=95),"Moderado",IF(G128&gt;96,"Fuerte"," ")))</f>
        <v xml:space="preserve"> </v>
      </c>
      <c r="I121" s="853" t="s">
        <v>160</v>
      </c>
      <c r="J121" s="839"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42" t="str">
        <f>IF(J121="Fuerte","NO",IF(J121=" "," ","SI"))</f>
        <v xml:space="preserve"> </v>
      </c>
    </row>
    <row r="122" spans="1:78" ht="28.5" x14ac:dyDescent="0.2">
      <c r="A122" s="849"/>
      <c r="B122" s="894"/>
      <c r="C122" s="849"/>
      <c r="D122" s="852"/>
      <c r="E122" s="102" t="s">
        <v>199</v>
      </c>
      <c r="F122" s="66" t="s">
        <v>160</v>
      </c>
      <c r="G122" s="65">
        <f>IF(F122="Adecuado",15,0)</f>
        <v>0</v>
      </c>
      <c r="H122" s="840"/>
      <c r="I122" s="854"/>
      <c r="J122" s="840"/>
      <c r="K122" s="843"/>
    </row>
    <row r="123" spans="1:78" ht="42.75" x14ac:dyDescent="0.2">
      <c r="A123" s="849"/>
      <c r="B123" s="894"/>
      <c r="C123" s="849"/>
      <c r="D123" s="50" t="s">
        <v>200</v>
      </c>
      <c r="E123" s="102" t="s">
        <v>201</v>
      </c>
      <c r="F123" s="66" t="s">
        <v>160</v>
      </c>
      <c r="G123" s="65">
        <f>IF(F123="Oportuna",15,0)</f>
        <v>0</v>
      </c>
      <c r="H123" s="840"/>
      <c r="I123" s="854"/>
      <c r="J123" s="840"/>
      <c r="K123" s="843"/>
    </row>
    <row r="124" spans="1:78" ht="42.75" x14ac:dyDescent="0.2">
      <c r="A124" s="849"/>
      <c r="B124" s="894"/>
      <c r="C124" s="849"/>
      <c r="D124" s="50" t="s">
        <v>202</v>
      </c>
      <c r="E124" s="102" t="s">
        <v>203</v>
      </c>
      <c r="F124" s="213" t="s">
        <v>160</v>
      </c>
      <c r="G124" s="65">
        <f>IF(F124="Prevenir",15,IF(F124="Detectar",10,0))</f>
        <v>0</v>
      </c>
      <c r="H124" s="840"/>
      <c r="I124" s="854"/>
      <c r="J124" s="840"/>
      <c r="K124" s="843"/>
    </row>
    <row r="125" spans="1:78" ht="28.5" x14ac:dyDescent="0.2">
      <c r="A125" s="849"/>
      <c r="B125" s="894"/>
      <c r="C125" s="849"/>
      <c r="D125" s="50" t="s">
        <v>204</v>
      </c>
      <c r="E125" s="102" t="s">
        <v>205</v>
      </c>
      <c r="F125" s="66" t="s">
        <v>160</v>
      </c>
      <c r="G125" s="65">
        <f>IF(F125="Confiable",15,0)</f>
        <v>0</v>
      </c>
      <c r="H125" s="840"/>
      <c r="I125" s="854"/>
      <c r="J125" s="840"/>
      <c r="K125" s="843"/>
    </row>
    <row r="126" spans="1:78" ht="42.75" x14ac:dyDescent="0.2">
      <c r="A126" s="849"/>
      <c r="B126" s="894"/>
      <c r="C126" s="849"/>
      <c r="D126" s="50" t="s">
        <v>206</v>
      </c>
      <c r="E126" s="102" t="s">
        <v>207</v>
      </c>
      <c r="F126" s="213" t="s">
        <v>160</v>
      </c>
      <c r="G126" s="65">
        <f>IF(F126="Se investigan y se resuelven oportunamente",15,0)</f>
        <v>0</v>
      </c>
      <c r="H126" s="840"/>
      <c r="I126" s="854"/>
      <c r="J126" s="840"/>
      <c r="K126" s="843"/>
    </row>
    <row r="127" spans="1:78" ht="28.5" x14ac:dyDescent="0.2">
      <c r="A127" s="850"/>
      <c r="B127" s="895"/>
      <c r="C127" s="850"/>
      <c r="D127" s="45" t="s">
        <v>208</v>
      </c>
      <c r="E127" s="102" t="s">
        <v>209</v>
      </c>
      <c r="F127" s="66" t="s">
        <v>160</v>
      </c>
      <c r="G127" s="65">
        <f>IF(F127="Completa",10,IF(F127="Incompleta",5,0))</f>
        <v>0</v>
      </c>
      <c r="H127" s="841"/>
      <c r="I127" s="855"/>
      <c r="J127" s="841"/>
      <c r="K127" s="844"/>
    </row>
    <row r="128" spans="1:78" s="60" customFormat="1" ht="15.75" thickBot="1" x14ac:dyDescent="0.25">
      <c r="A128" s="122"/>
      <c r="B128" s="123"/>
      <c r="C128" s="56"/>
      <c r="D128" s="57"/>
      <c r="E128" s="58" t="s">
        <v>210</v>
      </c>
      <c r="F128" s="16"/>
      <c r="G128" s="16">
        <f>SUM(G121:G127)</f>
        <v>0</v>
      </c>
      <c r="H128" s="132"/>
      <c r="I128" s="133"/>
      <c r="J128" s="133"/>
      <c r="K128" s="134"/>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56" t="s">
        <v>74</v>
      </c>
      <c r="B130" s="875" t="s">
        <v>212</v>
      </c>
      <c r="C130" s="858" t="s">
        <v>186</v>
      </c>
      <c r="D130" s="860" t="s">
        <v>187</v>
      </c>
      <c r="E130" s="861"/>
      <c r="F130" s="861"/>
      <c r="G130" s="861"/>
      <c r="H130" s="862"/>
      <c r="I130" s="106" t="s">
        <v>188</v>
      </c>
      <c r="J130" s="863" t="s">
        <v>189</v>
      </c>
      <c r="K130" s="865" t="s">
        <v>190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57"/>
      <c r="B131" s="876"/>
      <c r="C131" s="859"/>
      <c r="D131" s="107" t="s">
        <v>191</v>
      </c>
      <c r="E131" s="51" t="s">
        <v>192</v>
      </c>
      <c r="F131" s="107" t="s">
        <v>193</v>
      </c>
      <c r="G131" s="107" t="s">
        <v>194</v>
      </c>
      <c r="H131" s="107" t="s">
        <v>211</v>
      </c>
      <c r="I131" s="52" t="s">
        <v>196</v>
      </c>
      <c r="J131" s="864"/>
      <c r="K131" s="866"/>
    </row>
    <row r="132" spans="1:78" ht="20.25" customHeight="1" x14ac:dyDescent="0.2">
      <c r="A132" s="848" t="str">
        <f>DESCRIPCION!A19</f>
        <v>d</v>
      </c>
      <c r="B132" s="893">
        <f>DESCRIPCION!D21</f>
        <v>0</v>
      </c>
      <c r="C132" s="848"/>
      <c r="D132" s="851" t="s">
        <v>197</v>
      </c>
      <c r="E132" s="126" t="s">
        <v>198</v>
      </c>
      <c r="F132" s="69" t="s">
        <v>160</v>
      </c>
      <c r="G132" s="127">
        <f>IF(F132="Asignado",15,0)</f>
        <v>0</v>
      </c>
      <c r="H132" s="839" t="str">
        <f>IF(AND(G139&gt;0,G139&lt;=85),"Débil",IF(AND(G139&gt;85,G139&lt;=95),"Moderado",IF(G139&gt;96,"Fuerte"," ")))</f>
        <v xml:space="preserve"> </v>
      </c>
      <c r="I132" s="853" t="s">
        <v>160</v>
      </c>
      <c r="J132" s="839"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42" t="str">
        <f>IF(J132="Fuerte","NO",IF(J132=" "," ","SI"))</f>
        <v xml:space="preserve"> </v>
      </c>
    </row>
    <row r="133" spans="1:78" ht="28.5" x14ac:dyDescent="0.2">
      <c r="A133" s="849"/>
      <c r="B133" s="894"/>
      <c r="C133" s="849"/>
      <c r="D133" s="852"/>
      <c r="E133" s="102" t="s">
        <v>199</v>
      </c>
      <c r="F133" s="66" t="s">
        <v>160</v>
      </c>
      <c r="G133" s="65">
        <f>IF(F133="Adecuado",15,0)</f>
        <v>0</v>
      </c>
      <c r="H133" s="840"/>
      <c r="I133" s="854"/>
      <c r="J133" s="840"/>
      <c r="K133" s="843"/>
    </row>
    <row r="134" spans="1:78" ht="42.75" x14ac:dyDescent="0.2">
      <c r="A134" s="849"/>
      <c r="B134" s="894"/>
      <c r="C134" s="849"/>
      <c r="D134" s="50" t="s">
        <v>200</v>
      </c>
      <c r="E134" s="102" t="s">
        <v>201</v>
      </c>
      <c r="F134" s="66" t="s">
        <v>160</v>
      </c>
      <c r="G134" s="65">
        <f>IF(F134="Oportuna",15,0)</f>
        <v>0</v>
      </c>
      <c r="H134" s="840"/>
      <c r="I134" s="854"/>
      <c r="J134" s="840"/>
      <c r="K134" s="843"/>
    </row>
    <row r="135" spans="1:78" ht="42.75" x14ac:dyDescent="0.2">
      <c r="A135" s="849"/>
      <c r="B135" s="894"/>
      <c r="C135" s="849"/>
      <c r="D135" s="50" t="s">
        <v>202</v>
      </c>
      <c r="E135" s="102" t="s">
        <v>203</v>
      </c>
      <c r="F135" s="213" t="s">
        <v>160</v>
      </c>
      <c r="G135" s="65">
        <f>IF(F135="Prevenir",15,IF(F135="Detectar",10,0))</f>
        <v>0</v>
      </c>
      <c r="H135" s="840"/>
      <c r="I135" s="854"/>
      <c r="J135" s="840"/>
      <c r="K135" s="843"/>
    </row>
    <row r="136" spans="1:78" ht="28.5" x14ac:dyDescent="0.2">
      <c r="A136" s="849"/>
      <c r="B136" s="894"/>
      <c r="C136" s="849"/>
      <c r="D136" s="50" t="s">
        <v>204</v>
      </c>
      <c r="E136" s="102" t="s">
        <v>205</v>
      </c>
      <c r="F136" s="66" t="s">
        <v>160</v>
      </c>
      <c r="G136" s="65">
        <f>IF(F136="Confiable",15,0)</f>
        <v>0</v>
      </c>
      <c r="H136" s="840"/>
      <c r="I136" s="854"/>
      <c r="J136" s="840"/>
      <c r="K136" s="843"/>
    </row>
    <row r="137" spans="1:78" ht="42.75" x14ac:dyDescent="0.2">
      <c r="A137" s="849"/>
      <c r="B137" s="894"/>
      <c r="C137" s="849"/>
      <c r="D137" s="50" t="s">
        <v>206</v>
      </c>
      <c r="E137" s="102" t="s">
        <v>207</v>
      </c>
      <c r="F137" s="213" t="s">
        <v>160</v>
      </c>
      <c r="G137" s="65">
        <f>IF(F137="Se investigan y se resuelven oportunamente",15,0)</f>
        <v>0</v>
      </c>
      <c r="H137" s="840"/>
      <c r="I137" s="854"/>
      <c r="J137" s="840"/>
      <c r="K137" s="843"/>
    </row>
    <row r="138" spans="1:78" ht="28.5" x14ac:dyDescent="0.2">
      <c r="A138" s="850"/>
      <c r="B138" s="895"/>
      <c r="C138" s="850"/>
      <c r="D138" s="45" t="s">
        <v>208</v>
      </c>
      <c r="E138" s="102" t="s">
        <v>209</v>
      </c>
      <c r="F138" s="66" t="s">
        <v>160</v>
      </c>
      <c r="G138" s="65">
        <f>IF(F138="Completa",10,IF(F138="Incompleta",5,0))</f>
        <v>0</v>
      </c>
      <c r="H138" s="841"/>
      <c r="I138" s="855"/>
      <c r="J138" s="841"/>
      <c r="K138" s="844"/>
    </row>
    <row r="139" spans="1:78" ht="15.75" thickBot="1" x14ac:dyDescent="0.25">
      <c r="A139" s="122"/>
      <c r="B139" s="123"/>
      <c r="C139" s="56"/>
      <c r="D139" s="57"/>
      <c r="E139" s="58" t="s">
        <v>210</v>
      </c>
      <c r="F139" s="16"/>
      <c r="G139" s="16">
        <f>SUM(G132:G138)</f>
        <v>0</v>
      </c>
      <c r="H139" s="132"/>
      <c r="I139" s="133"/>
      <c r="J139" s="133"/>
      <c r="K139" s="134"/>
    </row>
    <row r="140" spans="1:78" ht="15" thickBot="1" x14ac:dyDescent="0.25">
      <c r="A140" s="55"/>
    </row>
    <row r="141" spans="1:78" s="54" customFormat="1" ht="30" customHeight="1" x14ac:dyDescent="0.25">
      <c r="A141" s="856" t="s">
        <v>74</v>
      </c>
      <c r="B141" s="875" t="s">
        <v>212</v>
      </c>
      <c r="C141" s="858" t="s">
        <v>186</v>
      </c>
      <c r="D141" s="860" t="s">
        <v>187</v>
      </c>
      <c r="E141" s="861"/>
      <c r="F141" s="861"/>
      <c r="G141" s="861"/>
      <c r="H141" s="862"/>
      <c r="I141" s="106" t="s">
        <v>188</v>
      </c>
      <c r="J141" s="863" t="s">
        <v>189</v>
      </c>
      <c r="K141" s="865" t="s">
        <v>190</v>
      </c>
    </row>
    <row r="142" spans="1:78" s="54" customFormat="1" ht="60.75" thickBot="1" x14ac:dyDescent="0.3">
      <c r="A142" s="857"/>
      <c r="B142" s="876"/>
      <c r="C142" s="859"/>
      <c r="D142" s="107" t="s">
        <v>191</v>
      </c>
      <c r="E142" s="51" t="s">
        <v>192</v>
      </c>
      <c r="F142" s="107" t="s">
        <v>193</v>
      </c>
      <c r="G142" s="107" t="s">
        <v>194</v>
      </c>
      <c r="H142" s="107" t="s">
        <v>211</v>
      </c>
      <c r="I142" s="52" t="s">
        <v>196</v>
      </c>
      <c r="J142" s="864"/>
      <c r="K142" s="866"/>
    </row>
    <row r="143" spans="1:78" ht="20.25" customHeight="1" x14ac:dyDescent="0.2">
      <c r="A143" s="848" t="str">
        <f>DESCRIPCION!A22</f>
        <v>e</v>
      </c>
      <c r="B143" s="893">
        <f>DESCRIPCION!D22</f>
        <v>0</v>
      </c>
      <c r="C143" s="848"/>
      <c r="D143" s="851" t="s">
        <v>197</v>
      </c>
      <c r="E143" s="126" t="s">
        <v>198</v>
      </c>
      <c r="F143" s="69" t="s">
        <v>160</v>
      </c>
      <c r="G143" s="127">
        <f>IF(F143="Asignado",15,0)</f>
        <v>0</v>
      </c>
      <c r="H143" s="839" t="str">
        <f>IF(AND(G150&gt;0,G150&lt;=85),"Débil",IF(AND(G150&gt;85,G150&lt;=95),"Moderado",IF(G150&gt;96,"Fuerte"," ")))</f>
        <v xml:space="preserve"> </v>
      </c>
      <c r="I143" s="853" t="s">
        <v>160</v>
      </c>
      <c r="J143" s="839"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42" t="str">
        <f>IF(J143="Fuerte","NO",IF(J143=" "," ","SI"))</f>
        <v xml:space="preserve"> </v>
      </c>
    </row>
    <row r="144" spans="1:78" ht="28.5" x14ac:dyDescent="0.2">
      <c r="A144" s="849"/>
      <c r="B144" s="894"/>
      <c r="C144" s="849"/>
      <c r="D144" s="852"/>
      <c r="E144" s="102" t="s">
        <v>199</v>
      </c>
      <c r="F144" s="66" t="s">
        <v>160</v>
      </c>
      <c r="G144" s="65">
        <f>IF(F144="Adecuado",15,0)</f>
        <v>0</v>
      </c>
      <c r="H144" s="840"/>
      <c r="I144" s="854"/>
      <c r="J144" s="840"/>
      <c r="K144" s="843"/>
    </row>
    <row r="145" spans="1:98" ht="42.75" x14ac:dyDescent="0.2">
      <c r="A145" s="849"/>
      <c r="B145" s="894"/>
      <c r="C145" s="849"/>
      <c r="D145" s="50" t="s">
        <v>200</v>
      </c>
      <c r="E145" s="102" t="s">
        <v>201</v>
      </c>
      <c r="F145" s="66" t="s">
        <v>160</v>
      </c>
      <c r="G145" s="65">
        <f>IF(F145="Oportuna",15,0)</f>
        <v>0</v>
      </c>
      <c r="H145" s="840"/>
      <c r="I145" s="854"/>
      <c r="J145" s="840"/>
      <c r="K145" s="843"/>
    </row>
    <row r="146" spans="1:98" ht="42.75" x14ac:dyDescent="0.2">
      <c r="A146" s="849"/>
      <c r="B146" s="894"/>
      <c r="C146" s="849"/>
      <c r="D146" s="50" t="s">
        <v>202</v>
      </c>
      <c r="E146" s="102" t="s">
        <v>203</v>
      </c>
      <c r="F146" s="213" t="s">
        <v>160</v>
      </c>
      <c r="G146" s="65">
        <f>IF(F146="Prevenir",15,IF(F146="Detectar",10,0))</f>
        <v>0</v>
      </c>
      <c r="H146" s="840"/>
      <c r="I146" s="854"/>
      <c r="J146" s="840"/>
      <c r="K146" s="843"/>
    </row>
    <row r="147" spans="1:98" ht="28.5" x14ac:dyDescent="0.2">
      <c r="A147" s="849"/>
      <c r="B147" s="894"/>
      <c r="C147" s="849"/>
      <c r="D147" s="50" t="s">
        <v>204</v>
      </c>
      <c r="E147" s="102" t="s">
        <v>205</v>
      </c>
      <c r="F147" s="66" t="s">
        <v>160</v>
      </c>
      <c r="G147" s="65">
        <f>IF(F147="Confiable",15,0)</f>
        <v>0</v>
      </c>
      <c r="H147" s="840"/>
      <c r="I147" s="854"/>
      <c r="J147" s="840"/>
      <c r="K147" s="843"/>
    </row>
    <row r="148" spans="1:98" ht="42.75" x14ac:dyDescent="0.2">
      <c r="A148" s="849"/>
      <c r="B148" s="894"/>
      <c r="C148" s="849"/>
      <c r="D148" s="50" t="s">
        <v>206</v>
      </c>
      <c r="E148" s="102" t="s">
        <v>207</v>
      </c>
      <c r="F148" s="213" t="s">
        <v>160</v>
      </c>
      <c r="G148" s="65">
        <f>IF(F148="Se investigan y se resuelven oportunamente",15,0)</f>
        <v>0</v>
      </c>
      <c r="H148" s="840"/>
      <c r="I148" s="854"/>
      <c r="J148" s="840"/>
      <c r="K148" s="843"/>
    </row>
    <row r="149" spans="1:98" ht="28.5" x14ac:dyDescent="0.2">
      <c r="A149" s="850"/>
      <c r="B149" s="895"/>
      <c r="C149" s="850"/>
      <c r="D149" s="45" t="s">
        <v>208</v>
      </c>
      <c r="E149" s="102" t="s">
        <v>209</v>
      </c>
      <c r="F149" s="66" t="s">
        <v>160</v>
      </c>
      <c r="G149" s="65">
        <f>IF(F149="Completa",10,IF(F149="Incompleta",5,0))</f>
        <v>0</v>
      </c>
      <c r="H149" s="841"/>
      <c r="I149" s="855"/>
      <c r="J149" s="841"/>
      <c r="K149" s="844"/>
    </row>
    <row r="150" spans="1:98" s="60" customFormat="1" ht="15.75" thickBot="1" x14ac:dyDescent="0.25">
      <c r="A150" s="122"/>
      <c r="B150" s="123"/>
      <c r="C150" s="56"/>
      <c r="D150" s="57"/>
      <c r="E150" s="58" t="s">
        <v>210</v>
      </c>
      <c r="F150" s="16"/>
      <c r="G150" s="16">
        <f>SUM(G143:G149)</f>
        <v>0</v>
      </c>
      <c r="H150" s="132"/>
      <c r="I150" s="133"/>
      <c r="J150" s="133"/>
      <c r="K150" s="134"/>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56" t="s">
        <v>74</v>
      </c>
      <c r="B152" s="875" t="s">
        <v>212</v>
      </c>
      <c r="C152" s="858" t="s">
        <v>186</v>
      </c>
      <c r="D152" s="860" t="s">
        <v>187</v>
      </c>
      <c r="E152" s="861"/>
      <c r="F152" s="861"/>
      <c r="G152" s="861"/>
      <c r="H152" s="862"/>
      <c r="I152" s="106" t="s">
        <v>188</v>
      </c>
      <c r="J152" s="863" t="s">
        <v>189</v>
      </c>
      <c r="K152" s="865" t="s">
        <v>190</v>
      </c>
    </row>
    <row r="153" spans="1:98" ht="60.75" thickBot="1" x14ac:dyDescent="0.25">
      <c r="A153" s="857"/>
      <c r="B153" s="876"/>
      <c r="C153" s="859"/>
      <c r="D153" s="107" t="s">
        <v>191</v>
      </c>
      <c r="E153" s="51" t="s">
        <v>192</v>
      </c>
      <c r="F153" s="107" t="s">
        <v>193</v>
      </c>
      <c r="G153" s="107" t="s">
        <v>194</v>
      </c>
      <c r="H153" s="107" t="s">
        <v>211</v>
      </c>
      <c r="I153" s="52" t="s">
        <v>196</v>
      </c>
      <c r="J153" s="864"/>
      <c r="K153" s="866"/>
    </row>
    <row r="154" spans="1:98" x14ac:dyDescent="0.2">
      <c r="A154" s="848" t="str">
        <f>DESCRIPCION!A22</f>
        <v>e</v>
      </c>
      <c r="B154" s="893">
        <f>DESCRIPCION!D23</f>
        <v>0</v>
      </c>
      <c r="C154" s="848"/>
      <c r="D154" s="851" t="s">
        <v>197</v>
      </c>
      <c r="E154" s="126" t="s">
        <v>198</v>
      </c>
      <c r="F154" s="69" t="s">
        <v>160</v>
      </c>
      <c r="G154" s="127">
        <f>IF(F154="Asignado",15,0)</f>
        <v>0</v>
      </c>
      <c r="H154" s="839" t="str">
        <f>IF(AND(G161&gt;0,G161&lt;=85),"Débil",IF(AND(G161&gt;85,G161&lt;=95),"Moderado",IF(G161&gt;96,"Fuerte"," ")))</f>
        <v xml:space="preserve"> </v>
      </c>
      <c r="I154" s="853" t="s">
        <v>160</v>
      </c>
      <c r="J154" s="839"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42" t="str">
        <f>IF(J154="Fuerte","NO",IF(J154=" "," ","SI"))</f>
        <v xml:space="preserve"> </v>
      </c>
    </row>
    <row r="155" spans="1:98" ht="28.5" x14ac:dyDescent="0.2">
      <c r="A155" s="849"/>
      <c r="B155" s="894"/>
      <c r="C155" s="849"/>
      <c r="D155" s="852"/>
      <c r="E155" s="102" t="s">
        <v>199</v>
      </c>
      <c r="F155" s="66" t="s">
        <v>160</v>
      </c>
      <c r="G155" s="65">
        <f>IF(F155="Adecuado",15,0)</f>
        <v>0</v>
      </c>
      <c r="H155" s="840"/>
      <c r="I155" s="854"/>
      <c r="J155" s="840"/>
      <c r="K155" s="843"/>
    </row>
    <row r="156" spans="1:98" ht="42.75" x14ac:dyDescent="0.2">
      <c r="A156" s="849"/>
      <c r="B156" s="894"/>
      <c r="C156" s="849"/>
      <c r="D156" s="50" t="s">
        <v>200</v>
      </c>
      <c r="E156" s="102" t="s">
        <v>201</v>
      </c>
      <c r="F156" s="66" t="s">
        <v>160</v>
      </c>
      <c r="G156" s="65">
        <f>IF(F156="Oportuna",15,0)</f>
        <v>0</v>
      </c>
      <c r="H156" s="840"/>
      <c r="I156" s="854"/>
      <c r="J156" s="840"/>
      <c r="K156" s="843"/>
    </row>
    <row r="157" spans="1:98" ht="42.75" x14ac:dyDescent="0.2">
      <c r="A157" s="849"/>
      <c r="B157" s="894"/>
      <c r="C157" s="849"/>
      <c r="D157" s="50" t="s">
        <v>202</v>
      </c>
      <c r="E157" s="102" t="s">
        <v>203</v>
      </c>
      <c r="F157" s="213" t="s">
        <v>160</v>
      </c>
      <c r="G157" s="65">
        <f>IF(F157="Prevenir",15,IF(F157="Detectar",10,0))</f>
        <v>0</v>
      </c>
      <c r="H157" s="840"/>
      <c r="I157" s="854"/>
      <c r="J157" s="840"/>
      <c r="K157" s="843"/>
    </row>
    <row r="158" spans="1:98" ht="28.5" x14ac:dyDescent="0.2">
      <c r="A158" s="849"/>
      <c r="B158" s="894"/>
      <c r="C158" s="849"/>
      <c r="D158" s="50" t="s">
        <v>204</v>
      </c>
      <c r="E158" s="102" t="s">
        <v>205</v>
      </c>
      <c r="F158" s="66" t="s">
        <v>160</v>
      </c>
      <c r="G158" s="65">
        <f>IF(F158="Confiable",15,0)</f>
        <v>0</v>
      </c>
      <c r="H158" s="840"/>
      <c r="I158" s="854"/>
      <c r="J158" s="840"/>
      <c r="K158" s="843"/>
    </row>
    <row r="159" spans="1:98" ht="42.75" x14ac:dyDescent="0.2">
      <c r="A159" s="849"/>
      <c r="B159" s="894"/>
      <c r="C159" s="849"/>
      <c r="D159" s="50" t="s">
        <v>206</v>
      </c>
      <c r="E159" s="102" t="s">
        <v>207</v>
      </c>
      <c r="F159" s="213" t="s">
        <v>160</v>
      </c>
      <c r="G159" s="65">
        <f>IF(F159="Se investigan y se resuelven oportunamente",15,0)</f>
        <v>0</v>
      </c>
      <c r="H159" s="840"/>
      <c r="I159" s="854"/>
      <c r="J159" s="840"/>
      <c r="K159" s="843"/>
    </row>
    <row r="160" spans="1:98" ht="28.5" x14ac:dyDescent="0.2">
      <c r="A160" s="850"/>
      <c r="B160" s="895"/>
      <c r="C160" s="850"/>
      <c r="D160" s="45" t="s">
        <v>208</v>
      </c>
      <c r="E160" s="102" t="s">
        <v>209</v>
      </c>
      <c r="F160" s="66" t="s">
        <v>160</v>
      </c>
      <c r="G160" s="65">
        <f>IF(F160="Completa",10,IF(F160="Incompleta",5,0))</f>
        <v>0</v>
      </c>
      <c r="H160" s="841"/>
      <c r="I160" s="855"/>
      <c r="J160" s="841"/>
      <c r="K160" s="844"/>
    </row>
    <row r="161" spans="1:11" ht="15.75" thickBot="1" x14ac:dyDescent="0.25">
      <c r="A161" s="122"/>
      <c r="B161" s="123"/>
      <c r="C161" s="56"/>
      <c r="D161" s="57"/>
      <c r="E161" s="58" t="s">
        <v>210</v>
      </c>
      <c r="F161" s="16"/>
      <c r="G161" s="16">
        <f>SUM(G154:G160)</f>
        <v>0</v>
      </c>
      <c r="H161" s="132"/>
      <c r="I161" s="133"/>
      <c r="J161" s="133"/>
      <c r="K161" s="134"/>
    </row>
    <row r="162" spans="1:11" ht="15" thickBot="1" x14ac:dyDescent="0.25"/>
    <row r="163" spans="1:11" ht="30" customHeight="1" x14ac:dyDescent="0.2">
      <c r="A163" s="856" t="s">
        <v>74</v>
      </c>
      <c r="B163" s="875" t="s">
        <v>212</v>
      </c>
      <c r="C163" s="858" t="s">
        <v>186</v>
      </c>
      <c r="D163" s="860" t="s">
        <v>187</v>
      </c>
      <c r="E163" s="861"/>
      <c r="F163" s="861"/>
      <c r="G163" s="861"/>
      <c r="H163" s="862"/>
      <c r="I163" s="106" t="s">
        <v>188</v>
      </c>
      <c r="J163" s="863" t="s">
        <v>189</v>
      </c>
      <c r="K163" s="865" t="s">
        <v>190</v>
      </c>
    </row>
    <row r="164" spans="1:11" ht="60.75" thickBot="1" x14ac:dyDescent="0.25">
      <c r="A164" s="857"/>
      <c r="B164" s="876"/>
      <c r="C164" s="859"/>
      <c r="D164" s="107" t="s">
        <v>191</v>
      </c>
      <c r="E164" s="51" t="s">
        <v>192</v>
      </c>
      <c r="F164" s="107" t="s">
        <v>193</v>
      </c>
      <c r="G164" s="107" t="s">
        <v>194</v>
      </c>
      <c r="H164" s="107" t="s">
        <v>211</v>
      </c>
      <c r="I164" s="52" t="s">
        <v>196</v>
      </c>
      <c r="J164" s="864"/>
      <c r="K164" s="866"/>
    </row>
    <row r="165" spans="1:11" ht="14.25" customHeight="1" x14ac:dyDescent="0.2">
      <c r="A165" s="848" t="str">
        <f>DESCRIPCION!A22</f>
        <v>e</v>
      </c>
      <c r="B165" s="893">
        <f>DESCRIPCION!D24</f>
        <v>0</v>
      </c>
      <c r="C165" s="848"/>
      <c r="D165" s="851" t="s">
        <v>197</v>
      </c>
      <c r="E165" s="126" t="s">
        <v>198</v>
      </c>
      <c r="F165" s="69" t="s">
        <v>160</v>
      </c>
      <c r="G165" s="127">
        <f>IF(F165="Asignado",15,0)</f>
        <v>0</v>
      </c>
      <c r="H165" s="839" t="str">
        <f>IF(AND(G172&gt;0,G172&lt;=85),"Débil",IF(AND(G172&gt;85,G172&lt;=95),"Moderado",IF(G172&gt;96,"Fuerte"," ")))</f>
        <v xml:space="preserve"> </v>
      </c>
      <c r="I165" s="853" t="s">
        <v>160</v>
      </c>
      <c r="J165" s="839"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42" t="str">
        <f>IF(J165="Fuerte","NO",IF(J165=" "," ","SI"))</f>
        <v xml:space="preserve"> </v>
      </c>
    </row>
    <row r="166" spans="1:11" ht="28.5" x14ac:dyDescent="0.2">
      <c r="A166" s="849"/>
      <c r="B166" s="894"/>
      <c r="C166" s="849"/>
      <c r="D166" s="852"/>
      <c r="E166" s="102" t="s">
        <v>199</v>
      </c>
      <c r="F166" s="66" t="s">
        <v>160</v>
      </c>
      <c r="G166" s="65">
        <f>IF(F166="Adecuado",15,0)</f>
        <v>0</v>
      </c>
      <c r="H166" s="840"/>
      <c r="I166" s="854"/>
      <c r="J166" s="840"/>
      <c r="K166" s="843"/>
    </row>
    <row r="167" spans="1:11" ht="42.75" x14ac:dyDescent="0.2">
      <c r="A167" s="849"/>
      <c r="B167" s="894"/>
      <c r="C167" s="849"/>
      <c r="D167" s="50" t="s">
        <v>200</v>
      </c>
      <c r="E167" s="102" t="s">
        <v>201</v>
      </c>
      <c r="F167" s="66" t="s">
        <v>160</v>
      </c>
      <c r="G167" s="65">
        <f>IF(F167="Oportuna",15,0)</f>
        <v>0</v>
      </c>
      <c r="H167" s="840"/>
      <c r="I167" s="854"/>
      <c r="J167" s="840"/>
      <c r="K167" s="843"/>
    </row>
    <row r="168" spans="1:11" ht="42.75" x14ac:dyDescent="0.2">
      <c r="A168" s="849"/>
      <c r="B168" s="894"/>
      <c r="C168" s="849"/>
      <c r="D168" s="50" t="s">
        <v>202</v>
      </c>
      <c r="E168" s="102" t="s">
        <v>203</v>
      </c>
      <c r="F168" s="213" t="s">
        <v>160</v>
      </c>
      <c r="G168" s="65">
        <f>IF(F168="Prevenir",15,IF(F168="Detectar",10,0))</f>
        <v>0</v>
      </c>
      <c r="H168" s="840"/>
      <c r="I168" s="854"/>
      <c r="J168" s="840"/>
      <c r="K168" s="843"/>
    </row>
    <row r="169" spans="1:11" ht="28.5" x14ac:dyDescent="0.2">
      <c r="A169" s="849"/>
      <c r="B169" s="894"/>
      <c r="C169" s="849"/>
      <c r="D169" s="50" t="s">
        <v>204</v>
      </c>
      <c r="E169" s="102" t="s">
        <v>205</v>
      </c>
      <c r="F169" s="66" t="s">
        <v>160</v>
      </c>
      <c r="G169" s="65">
        <f>IF(F169="Confiable",15,0)</f>
        <v>0</v>
      </c>
      <c r="H169" s="840"/>
      <c r="I169" s="854"/>
      <c r="J169" s="840"/>
      <c r="K169" s="843"/>
    </row>
    <row r="170" spans="1:11" ht="42.75" x14ac:dyDescent="0.2">
      <c r="A170" s="849"/>
      <c r="B170" s="894"/>
      <c r="C170" s="849"/>
      <c r="D170" s="50" t="s">
        <v>206</v>
      </c>
      <c r="E170" s="102" t="s">
        <v>207</v>
      </c>
      <c r="F170" s="213" t="s">
        <v>160</v>
      </c>
      <c r="G170" s="65">
        <f>IF(F170="Se investigan y se resuelven oportunamente",15,0)</f>
        <v>0</v>
      </c>
      <c r="H170" s="840"/>
      <c r="I170" s="854"/>
      <c r="J170" s="840"/>
      <c r="K170" s="843"/>
    </row>
    <row r="171" spans="1:11" ht="28.5" x14ac:dyDescent="0.2">
      <c r="A171" s="850"/>
      <c r="B171" s="895"/>
      <c r="C171" s="850"/>
      <c r="D171" s="45" t="s">
        <v>208</v>
      </c>
      <c r="E171" s="102" t="s">
        <v>209</v>
      </c>
      <c r="F171" s="66" t="s">
        <v>160</v>
      </c>
      <c r="G171" s="65">
        <f>IF(F171="Completa",10,IF(F171="Incompleta",5,0))</f>
        <v>0</v>
      </c>
      <c r="H171" s="841"/>
      <c r="I171" s="855"/>
      <c r="J171" s="841"/>
      <c r="K171" s="844"/>
    </row>
    <row r="172" spans="1:11" ht="15.75" thickBot="1" x14ac:dyDescent="0.25">
      <c r="A172" s="122"/>
      <c r="B172" s="123"/>
      <c r="C172" s="56"/>
      <c r="D172" s="57"/>
      <c r="E172" s="58" t="s">
        <v>210</v>
      </c>
      <c r="F172" s="16"/>
      <c r="G172" s="16">
        <f>SUM(G165:G171)</f>
        <v>0</v>
      </c>
      <c r="H172" s="132"/>
      <c r="I172" s="133"/>
      <c r="J172" s="133"/>
      <c r="K172" s="134"/>
    </row>
    <row r="173" spans="1:11" ht="15" thickBot="1" x14ac:dyDescent="0.25"/>
    <row r="174" spans="1:11" ht="30" x14ac:dyDescent="0.2">
      <c r="A174" s="856" t="s">
        <v>74</v>
      </c>
      <c r="B174" s="875" t="s">
        <v>212</v>
      </c>
      <c r="C174" s="858" t="s">
        <v>186</v>
      </c>
      <c r="D174" s="860" t="s">
        <v>187</v>
      </c>
      <c r="E174" s="861"/>
      <c r="F174" s="861"/>
      <c r="G174" s="861"/>
      <c r="H174" s="862"/>
      <c r="I174" s="106" t="s">
        <v>188</v>
      </c>
      <c r="J174" s="863" t="s">
        <v>189</v>
      </c>
      <c r="K174" s="865" t="s">
        <v>190</v>
      </c>
    </row>
    <row r="175" spans="1:11" ht="60.75" thickBot="1" x14ac:dyDescent="0.25">
      <c r="A175" s="857"/>
      <c r="B175" s="876"/>
      <c r="C175" s="859"/>
      <c r="D175" s="107" t="s">
        <v>191</v>
      </c>
      <c r="E175" s="51" t="s">
        <v>192</v>
      </c>
      <c r="F175" s="107" t="s">
        <v>193</v>
      </c>
      <c r="G175" s="107" t="s">
        <v>194</v>
      </c>
      <c r="H175" s="107" t="s">
        <v>211</v>
      </c>
      <c r="I175" s="52" t="s">
        <v>196</v>
      </c>
      <c r="J175" s="864"/>
      <c r="K175" s="866"/>
    </row>
    <row r="176" spans="1:11" x14ac:dyDescent="0.2">
      <c r="A176" s="848" t="str">
        <f>DESCRIPCION!A25</f>
        <v>f</v>
      </c>
      <c r="B176" s="893">
        <f>DESCRIPCION!D25</f>
        <v>0</v>
      </c>
      <c r="C176" s="848"/>
      <c r="D176" s="851" t="s">
        <v>197</v>
      </c>
      <c r="E176" s="126" t="s">
        <v>198</v>
      </c>
      <c r="F176" s="69" t="s">
        <v>162</v>
      </c>
      <c r="G176" s="127">
        <f>IF(F176="Asignado",15,0)</f>
        <v>0</v>
      </c>
      <c r="H176" s="839" t="str">
        <f>IF(AND(G183&gt;0,G183&lt;=85),"Débil",IF(AND(G183&gt;85,G183&lt;=95),"Moderado",IF(G183&gt;96,"Fuerte"," ")))</f>
        <v>Débil</v>
      </c>
      <c r="I176" s="853" t="s">
        <v>183</v>
      </c>
      <c r="J176" s="839"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42" t="str">
        <f>IF(J176="Fuerte","NO",IF(J176=" "," ","SI"))</f>
        <v>SI</v>
      </c>
    </row>
    <row r="177" spans="1:11" ht="28.5" x14ac:dyDescent="0.2">
      <c r="A177" s="849"/>
      <c r="B177" s="894"/>
      <c r="C177" s="849"/>
      <c r="D177" s="852"/>
      <c r="E177" s="102" t="s">
        <v>199</v>
      </c>
      <c r="F177" s="66" t="s">
        <v>163</v>
      </c>
      <c r="G177" s="65">
        <f>IF(F177="Adecuado",15,0)</f>
        <v>15</v>
      </c>
      <c r="H177" s="840"/>
      <c r="I177" s="854"/>
      <c r="J177" s="840"/>
      <c r="K177" s="843"/>
    </row>
    <row r="178" spans="1:11" ht="42.75" x14ac:dyDescent="0.2">
      <c r="A178" s="849"/>
      <c r="B178" s="894"/>
      <c r="C178" s="849"/>
      <c r="D178" s="50" t="s">
        <v>200</v>
      </c>
      <c r="E178" s="102" t="s">
        <v>201</v>
      </c>
      <c r="F178" s="66" t="s">
        <v>166</v>
      </c>
      <c r="G178" s="65">
        <f>IF(F178="Oportuna",15,0)</f>
        <v>15</v>
      </c>
      <c r="H178" s="840"/>
      <c r="I178" s="854"/>
      <c r="J178" s="840"/>
      <c r="K178" s="843"/>
    </row>
    <row r="179" spans="1:11" ht="42.75" x14ac:dyDescent="0.2">
      <c r="A179" s="849"/>
      <c r="B179" s="894"/>
      <c r="C179" s="849"/>
      <c r="D179" s="50" t="s">
        <v>202</v>
      </c>
      <c r="E179" s="102" t="s">
        <v>203</v>
      </c>
      <c r="F179" s="213" t="s">
        <v>160</v>
      </c>
      <c r="G179" s="65">
        <f>IF(F179="Prevenir",15,IF(F179="Detectar",10,0))</f>
        <v>0</v>
      </c>
      <c r="H179" s="840"/>
      <c r="I179" s="854"/>
      <c r="J179" s="840"/>
      <c r="K179" s="843"/>
    </row>
    <row r="180" spans="1:11" ht="28.5" x14ac:dyDescent="0.2">
      <c r="A180" s="849"/>
      <c r="B180" s="894"/>
      <c r="C180" s="849"/>
      <c r="D180" s="50" t="s">
        <v>204</v>
      </c>
      <c r="E180" s="102" t="s">
        <v>205</v>
      </c>
      <c r="F180" s="66" t="s">
        <v>160</v>
      </c>
      <c r="G180" s="65">
        <f>IF(F180="Confiable",15,0)</f>
        <v>0</v>
      </c>
      <c r="H180" s="840"/>
      <c r="I180" s="854"/>
      <c r="J180" s="840"/>
      <c r="K180" s="843"/>
    </row>
    <row r="181" spans="1:11" ht="42.75" x14ac:dyDescent="0.2">
      <c r="A181" s="849"/>
      <c r="B181" s="894"/>
      <c r="C181" s="849"/>
      <c r="D181" s="50" t="s">
        <v>206</v>
      </c>
      <c r="E181" s="102" t="s">
        <v>207</v>
      </c>
      <c r="F181" s="213" t="s">
        <v>160</v>
      </c>
      <c r="G181" s="65">
        <f>IF(F181="Se investigan y se resuelven oportunamente",15,0)</f>
        <v>0</v>
      </c>
      <c r="H181" s="840"/>
      <c r="I181" s="854"/>
      <c r="J181" s="840"/>
      <c r="K181" s="843"/>
    </row>
    <row r="182" spans="1:11" ht="28.5" x14ac:dyDescent="0.2">
      <c r="A182" s="850"/>
      <c r="B182" s="895"/>
      <c r="C182" s="850"/>
      <c r="D182" s="45" t="s">
        <v>208</v>
      </c>
      <c r="E182" s="102" t="s">
        <v>209</v>
      </c>
      <c r="F182" s="66" t="s">
        <v>160</v>
      </c>
      <c r="G182" s="65">
        <f>IF(F182="Completa",10,IF(F182="Incompleta",5,0))</f>
        <v>0</v>
      </c>
      <c r="H182" s="841"/>
      <c r="I182" s="855"/>
      <c r="J182" s="841"/>
      <c r="K182" s="844"/>
    </row>
    <row r="183" spans="1:11" ht="15.75" thickBot="1" x14ac:dyDescent="0.25">
      <c r="A183" s="122"/>
      <c r="B183" s="123"/>
      <c r="C183" s="56"/>
      <c r="D183" s="57"/>
      <c r="E183" s="58" t="s">
        <v>210</v>
      </c>
      <c r="F183" s="16"/>
      <c r="G183" s="16">
        <f>SUM(G176:G182)</f>
        <v>30</v>
      </c>
      <c r="H183" s="132"/>
      <c r="I183" s="133"/>
      <c r="J183" s="133"/>
      <c r="K183" s="134"/>
    </row>
    <row r="184" spans="1:11" ht="15" thickBot="1" x14ac:dyDescent="0.25"/>
    <row r="185" spans="1:11" ht="30" x14ac:dyDescent="0.2">
      <c r="A185" s="856" t="s">
        <v>74</v>
      </c>
      <c r="B185" s="875" t="s">
        <v>212</v>
      </c>
      <c r="C185" s="858" t="s">
        <v>186</v>
      </c>
      <c r="D185" s="860" t="s">
        <v>187</v>
      </c>
      <c r="E185" s="861"/>
      <c r="F185" s="861"/>
      <c r="G185" s="861"/>
      <c r="H185" s="862"/>
      <c r="I185" s="106" t="s">
        <v>188</v>
      </c>
      <c r="J185" s="863" t="s">
        <v>189</v>
      </c>
      <c r="K185" s="865" t="s">
        <v>190</v>
      </c>
    </row>
    <row r="186" spans="1:11" ht="60.75" thickBot="1" x14ac:dyDescent="0.25">
      <c r="A186" s="857"/>
      <c r="B186" s="876"/>
      <c r="C186" s="859"/>
      <c r="D186" s="107" t="s">
        <v>191</v>
      </c>
      <c r="E186" s="51" t="s">
        <v>192</v>
      </c>
      <c r="F186" s="107" t="s">
        <v>193</v>
      </c>
      <c r="G186" s="107" t="s">
        <v>194</v>
      </c>
      <c r="H186" s="107" t="s">
        <v>211</v>
      </c>
      <c r="I186" s="52" t="s">
        <v>196</v>
      </c>
      <c r="J186" s="864"/>
      <c r="K186" s="866"/>
    </row>
    <row r="187" spans="1:11" x14ac:dyDescent="0.2">
      <c r="A187" s="848" t="str">
        <f>DESCRIPCION!A25</f>
        <v>f</v>
      </c>
      <c r="B187" s="893">
        <f>DESCRIPCION!D26</f>
        <v>0</v>
      </c>
      <c r="C187" s="848"/>
      <c r="D187" s="851" t="s">
        <v>197</v>
      </c>
      <c r="E187" s="126" t="s">
        <v>198</v>
      </c>
      <c r="F187" s="69" t="s">
        <v>160</v>
      </c>
      <c r="G187" s="127">
        <f>IF(F187="Asignado",15,0)</f>
        <v>0</v>
      </c>
      <c r="H187" s="839" t="str">
        <f>IF(AND(G194&gt;0,G194&lt;=85),"Débil",IF(AND(G194&gt;85,G194&lt;=95),"Moderado",IF(G194&gt;96,"Fuerte"," ")))</f>
        <v xml:space="preserve"> </v>
      </c>
      <c r="I187" s="853" t="s">
        <v>160</v>
      </c>
      <c r="J187" s="839"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42" t="str">
        <f>IF(J187="Fuerte","NO",IF(J187=" "," ","SI"))</f>
        <v xml:space="preserve"> </v>
      </c>
    </row>
    <row r="188" spans="1:11" ht="28.5" x14ac:dyDescent="0.2">
      <c r="A188" s="849"/>
      <c r="B188" s="894"/>
      <c r="C188" s="849"/>
      <c r="D188" s="852"/>
      <c r="E188" s="102" t="s">
        <v>199</v>
      </c>
      <c r="F188" s="66" t="s">
        <v>160</v>
      </c>
      <c r="G188" s="65">
        <f>IF(F188="Adecuado",15,0)</f>
        <v>0</v>
      </c>
      <c r="H188" s="840"/>
      <c r="I188" s="854"/>
      <c r="J188" s="840"/>
      <c r="K188" s="843"/>
    </row>
    <row r="189" spans="1:11" ht="42.75" x14ac:dyDescent="0.2">
      <c r="A189" s="849"/>
      <c r="B189" s="894"/>
      <c r="C189" s="849"/>
      <c r="D189" s="50" t="s">
        <v>200</v>
      </c>
      <c r="E189" s="102" t="s">
        <v>201</v>
      </c>
      <c r="F189" s="66" t="s">
        <v>160</v>
      </c>
      <c r="G189" s="65">
        <f>IF(F189="Oportuna",15,0)</f>
        <v>0</v>
      </c>
      <c r="H189" s="840"/>
      <c r="I189" s="854"/>
      <c r="J189" s="840"/>
      <c r="K189" s="843"/>
    </row>
    <row r="190" spans="1:11" ht="42.75" x14ac:dyDescent="0.2">
      <c r="A190" s="849"/>
      <c r="B190" s="894"/>
      <c r="C190" s="849"/>
      <c r="D190" s="50" t="s">
        <v>202</v>
      </c>
      <c r="E190" s="102" t="s">
        <v>203</v>
      </c>
      <c r="F190" s="213" t="s">
        <v>160</v>
      </c>
      <c r="G190" s="65">
        <f>IF(F190="Prevenir",15,IF(F190="Detectar",10,0))</f>
        <v>0</v>
      </c>
      <c r="H190" s="840"/>
      <c r="I190" s="854"/>
      <c r="J190" s="840"/>
      <c r="K190" s="843"/>
    </row>
    <row r="191" spans="1:11" ht="28.5" x14ac:dyDescent="0.2">
      <c r="A191" s="849"/>
      <c r="B191" s="894"/>
      <c r="C191" s="849"/>
      <c r="D191" s="50" t="s">
        <v>204</v>
      </c>
      <c r="E191" s="102" t="s">
        <v>205</v>
      </c>
      <c r="F191" s="66" t="s">
        <v>160</v>
      </c>
      <c r="G191" s="65">
        <f>IF(F191="Confiable",15,0)</f>
        <v>0</v>
      </c>
      <c r="H191" s="840"/>
      <c r="I191" s="854"/>
      <c r="J191" s="840"/>
      <c r="K191" s="843"/>
    </row>
    <row r="192" spans="1:11" ht="42.75" x14ac:dyDescent="0.2">
      <c r="A192" s="849"/>
      <c r="B192" s="894"/>
      <c r="C192" s="849"/>
      <c r="D192" s="50" t="s">
        <v>206</v>
      </c>
      <c r="E192" s="102" t="s">
        <v>207</v>
      </c>
      <c r="F192" s="213" t="s">
        <v>160</v>
      </c>
      <c r="G192" s="65">
        <f>IF(F192="Se investigan y se resuelven oportunamente",15,0)</f>
        <v>0</v>
      </c>
      <c r="H192" s="840"/>
      <c r="I192" s="854"/>
      <c r="J192" s="840"/>
      <c r="K192" s="843"/>
    </row>
    <row r="193" spans="1:11" ht="28.5" x14ac:dyDescent="0.2">
      <c r="A193" s="850"/>
      <c r="B193" s="895"/>
      <c r="C193" s="850"/>
      <c r="D193" s="45" t="s">
        <v>208</v>
      </c>
      <c r="E193" s="102" t="s">
        <v>209</v>
      </c>
      <c r="F193" s="66" t="s">
        <v>160</v>
      </c>
      <c r="G193" s="65">
        <f>IF(F193="Completa",10,IF(F193="Incompleta",5,0))</f>
        <v>0</v>
      </c>
      <c r="H193" s="841"/>
      <c r="I193" s="855"/>
      <c r="J193" s="841"/>
      <c r="K193" s="844"/>
    </row>
    <row r="194" spans="1:11" ht="15.75" thickBot="1" x14ac:dyDescent="0.25">
      <c r="A194" s="122"/>
      <c r="B194" s="123"/>
      <c r="C194" s="56"/>
      <c r="D194" s="57"/>
      <c r="E194" s="58" t="s">
        <v>210</v>
      </c>
      <c r="F194" s="16"/>
      <c r="G194" s="16">
        <f>SUM(G187:G193)</f>
        <v>0</v>
      </c>
      <c r="H194" s="132"/>
      <c r="I194" s="133"/>
      <c r="J194" s="133"/>
      <c r="K194" s="134"/>
    </row>
    <row r="195" spans="1:11" ht="15" thickBot="1" x14ac:dyDescent="0.25"/>
    <row r="196" spans="1:11" ht="30" x14ac:dyDescent="0.2">
      <c r="A196" s="856" t="s">
        <v>74</v>
      </c>
      <c r="B196" s="875" t="s">
        <v>212</v>
      </c>
      <c r="C196" s="858" t="s">
        <v>186</v>
      </c>
      <c r="D196" s="860" t="s">
        <v>187</v>
      </c>
      <c r="E196" s="861"/>
      <c r="F196" s="861"/>
      <c r="G196" s="861"/>
      <c r="H196" s="862"/>
      <c r="I196" s="106" t="s">
        <v>188</v>
      </c>
      <c r="J196" s="863" t="s">
        <v>189</v>
      </c>
      <c r="K196" s="865" t="s">
        <v>190</v>
      </c>
    </row>
    <row r="197" spans="1:11" ht="60.75" thickBot="1" x14ac:dyDescent="0.25">
      <c r="A197" s="857"/>
      <c r="B197" s="876"/>
      <c r="C197" s="859"/>
      <c r="D197" s="107" t="s">
        <v>191</v>
      </c>
      <c r="E197" s="51" t="s">
        <v>192</v>
      </c>
      <c r="F197" s="107" t="s">
        <v>193</v>
      </c>
      <c r="G197" s="107" t="s">
        <v>194</v>
      </c>
      <c r="H197" s="107" t="s">
        <v>211</v>
      </c>
      <c r="I197" s="52" t="s">
        <v>196</v>
      </c>
      <c r="J197" s="864"/>
      <c r="K197" s="866"/>
    </row>
    <row r="198" spans="1:11" x14ac:dyDescent="0.2">
      <c r="A198" s="848" t="str">
        <f>DESCRIPCION!A25</f>
        <v>f</v>
      </c>
      <c r="B198" s="893">
        <f>DESCRIPCION!D27</f>
        <v>0</v>
      </c>
      <c r="C198" s="848"/>
      <c r="D198" s="851" t="s">
        <v>197</v>
      </c>
      <c r="E198" s="126" t="s">
        <v>198</v>
      </c>
      <c r="F198" s="69" t="s">
        <v>160</v>
      </c>
      <c r="G198" s="127">
        <f>IF(F198="Asignado",15,0)</f>
        <v>0</v>
      </c>
      <c r="H198" s="839" t="str">
        <f>IF(AND(G205&gt;0,G205&lt;=85),"Débil",IF(AND(G205&gt;85,G205&lt;=95),"Moderado",IF(G205&gt;96,"Fuerte"," ")))</f>
        <v xml:space="preserve"> </v>
      </c>
      <c r="I198" s="853" t="s">
        <v>160</v>
      </c>
      <c r="J198" s="839"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42" t="str">
        <f>IF(J198="Fuerte","NO",IF(J198=" "," ","SI"))</f>
        <v xml:space="preserve"> </v>
      </c>
    </row>
    <row r="199" spans="1:11" ht="28.5" x14ac:dyDescent="0.2">
      <c r="A199" s="849"/>
      <c r="B199" s="894"/>
      <c r="C199" s="849"/>
      <c r="D199" s="852"/>
      <c r="E199" s="102" t="s">
        <v>199</v>
      </c>
      <c r="F199" s="66" t="s">
        <v>160</v>
      </c>
      <c r="G199" s="65">
        <f>IF(F199="Adecuado",15,0)</f>
        <v>0</v>
      </c>
      <c r="H199" s="840"/>
      <c r="I199" s="854"/>
      <c r="J199" s="840"/>
      <c r="K199" s="843"/>
    </row>
    <row r="200" spans="1:11" ht="42.75" x14ac:dyDescent="0.2">
      <c r="A200" s="849"/>
      <c r="B200" s="894"/>
      <c r="C200" s="849"/>
      <c r="D200" s="50" t="s">
        <v>200</v>
      </c>
      <c r="E200" s="102" t="s">
        <v>201</v>
      </c>
      <c r="F200" s="66" t="s">
        <v>160</v>
      </c>
      <c r="G200" s="65">
        <f>IF(F200="Oportuna",15,0)</f>
        <v>0</v>
      </c>
      <c r="H200" s="840"/>
      <c r="I200" s="854"/>
      <c r="J200" s="840"/>
      <c r="K200" s="843"/>
    </row>
    <row r="201" spans="1:11" ht="42.75" x14ac:dyDescent="0.2">
      <c r="A201" s="849"/>
      <c r="B201" s="894"/>
      <c r="C201" s="849"/>
      <c r="D201" s="50" t="s">
        <v>202</v>
      </c>
      <c r="E201" s="102" t="s">
        <v>203</v>
      </c>
      <c r="F201" s="213" t="s">
        <v>160</v>
      </c>
      <c r="G201" s="65">
        <f>IF(F201="Prevenir",15,IF(F201="Detectar",10,0))</f>
        <v>0</v>
      </c>
      <c r="H201" s="840"/>
      <c r="I201" s="854"/>
      <c r="J201" s="840"/>
      <c r="K201" s="843"/>
    </row>
    <row r="202" spans="1:11" ht="28.5" x14ac:dyDescent="0.2">
      <c r="A202" s="849"/>
      <c r="B202" s="894"/>
      <c r="C202" s="849"/>
      <c r="D202" s="50" t="s">
        <v>204</v>
      </c>
      <c r="E202" s="102" t="s">
        <v>205</v>
      </c>
      <c r="F202" s="66" t="s">
        <v>160</v>
      </c>
      <c r="G202" s="65">
        <f>IF(F202="Confiable",15,0)</f>
        <v>0</v>
      </c>
      <c r="H202" s="840"/>
      <c r="I202" s="854"/>
      <c r="J202" s="840"/>
      <c r="K202" s="843"/>
    </row>
    <row r="203" spans="1:11" ht="42.75" x14ac:dyDescent="0.2">
      <c r="A203" s="849"/>
      <c r="B203" s="894"/>
      <c r="C203" s="849"/>
      <c r="D203" s="50" t="s">
        <v>206</v>
      </c>
      <c r="E203" s="102" t="s">
        <v>207</v>
      </c>
      <c r="F203" s="213" t="s">
        <v>160</v>
      </c>
      <c r="G203" s="65">
        <f>IF(F203="Se investigan y se resuelven oportunamente",15,0)</f>
        <v>0</v>
      </c>
      <c r="H203" s="840"/>
      <c r="I203" s="854"/>
      <c r="J203" s="840"/>
      <c r="K203" s="843"/>
    </row>
    <row r="204" spans="1:11" ht="28.5" x14ac:dyDescent="0.2">
      <c r="A204" s="850"/>
      <c r="B204" s="895"/>
      <c r="C204" s="850"/>
      <c r="D204" s="45" t="s">
        <v>208</v>
      </c>
      <c r="E204" s="102" t="s">
        <v>209</v>
      </c>
      <c r="F204" s="66" t="s">
        <v>160</v>
      </c>
      <c r="G204" s="65">
        <f>IF(F204="Completa",10,IF(F204="Incompleta",5,0))</f>
        <v>0</v>
      </c>
      <c r="H204" s="841"/>
      <c r="I204" s="855"/>
      <c r="J204" s="841"/>
      <c r="K204" s="844"/>
    </row>
    <row r="205" spans="1:11" ht="15.75" thickBot="1" x14ac:dyDescent="0.25">
      <c r="A205" s="122"/>
      <c r="B205" s="123"/>
      <c r="C205" s="56"/>
      <c r="D205" s="57"/>
      <c r="E205" s="58" t="s">
        <v>210</v>
      </c>
      <c r="F205" s="16"/>
      <c r="G205" s="16">
        <f>SUM(G198:G204)</f>
        <v>0</v>
      </c>
      <c r="H205" s="132"/>
      <c r="I205" s="133"/>
      <c r="J205" s="133"/>
      <c r="K205" s="134"/>
    </row>
    <row r="206" spans="1:11" ht="15" thickBot="1" x14ac:dyDescent="0.25"/>
    <row r="207" spans="1:11" ht="30" x14ac:dyDescent="0.2">
      <c r="A207" s="856" t="s">
        <v>74</v>
      </c>
      <c r="B207" s="875" t="s">
        <v>212</v>
      </c>
      <c r="C207" s="858" t="s">
        <v>186</v>
      </c>
      <c r="D207" s="860" t="s">
        <v>187</v>
      </c>
      <c r="E207" s="861"/>
      <c r="F207" s="861"/>
      <c r="G207" s="861"/>
      <c r="H207" s="862"/>
      <c r="I207" s="106" t="s">
        <v>188</v>
      </c>
      <c r="J207" s="863" t="s">
        <v>189</v>
      </c>
      <c r="K207" s="865" t="s">
        <v>190</v>
      </c>
    </row>
    <row r="208" spans="1:11" ht="60.75" thickBot="1" x14ac:dyDescent="0.25">
      <c r="A208" s="857"/>
      <c r="B208" s="876"/>
      <c r="C208" s="859"/>
      <c r="D208" s="107" t="s">
        <v>191</v>
      </c>
      <c r="E208" s="51" t="s">
        <v>192</v>
      </c>
      <c r="F208" s="107" t="s">
        <v>193</v>
      </c>
      <c r="G208" s="107" t="s">
        <v>194</v>
      </c>
      <c r="H208" s="107" t="s">
        <v>211</v>
      </c>
      <c r="I208" s="52" t="s">
        <v>196</v>
      </c>
      <c r="J208" s="864"/>
      <c r="K208" s="866"/>
    </row>
    <row r="209" spans="1:11" x14ac:dyDescent="0.2">
      <c r="A209" s="848" t="str">
        <f>DESCRIPCION!A28</f>
        <v>g</v>
      </c>
      <c r="B209" s="893">
        <f>DESCRIPCION!D28</f>
        <v>0</v>
      </c>
      <c r="C209" s="848"/>
      <c r="D209" s="851" t="s">
        <v>197</v>
      </c>
      <c r="E209" s="126" t="s">
        <v>198</v>
      </c>
      <c r="F209" s="69" t="s">
        <v>160</v>
      </c>
      <c r="G209" s="127">
        <f>IF(F209="Asignado",15,0)</f>
        <v>0</v>
      </c>
      <c r="H209" s="839" t="str">
        <f>IF(AND(G216&gt;0,G216&lt;=85),"Débil",IF(AND(G216&gt;85,G216&lt;=95),"Moderado",IF(G216&gt;96,"Fuerte"," ")))</f>
        <v xml:space="preserve"> </v>
      </c>
      <c r="I209" s="853" t="s">
        <v>160</v>
      </c>
      <c r="J209" s="839"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42" t="str">
        <f>IF(J209="Fuerte","NO",IF(J209=" "," ","SI"))</f>
        <v xml:space="preserve"> </v>
      </c>
    </row>
    <row r="210" spans="1:11" ht="28.5" x14ac:dyDescent="0.2">
      <c r="A210" s="849"/>
      <c r="B210" s="894"/>
      <c r="C210" s="849"/>
      <c r="D210" s="852"/>
      <c r="E210" s="102" t="s">
        <v>199</v>
      </c>
      <c r="F210" s="66" t="s">
        <v>160</v>
      </c>
      <c r="G210" s="65">
        <f>IF(F210="Adecuado",15,0)</f>
        <v>0</v>
      </c>
      <c r="H210" s="840"/>
      <c r="I210" s="854"/>
      <c r="J210" s="840"/>
      <c r="K210" s="843"/>
    </row>
    <row r="211" spans="1:11" ht="42.75" x14ac:dyDescent="0.2">
      <c r="A211" s="849"/>
      <c r="B211" s="894"/>
      <c r="C211" s="849"/>
      <c r="D211" s="50" t="s">
        <v>200</v>
      </c>
      <c r="E211" s="102" t="s">
        <v>201</v>
      </c>
      <c r="F211" s="66" t="s">
        <v>160</v>
      </c>
      <c r="G211" s="65">
        <f>IF(F211="Oportuna",15,0)</f>
        <v>0</v>
      </c>
      <c r="H211" s="840"/>
      <c r="I211" s="854"/>
      <c r="J211" s="840"/>
      <c r="K211" s="843"/>
    </row>
    <row r="212" spans="1:11" ht="42.75" x14ac:dyDescent="0.2">
      <c r="A212" s="849"/>
      <c r="B212" s="894"/>
      <c r="C212" s="849"/>
      <c r="D212" s="50" t="s">
        <v>202</v>
      </c>
      <c r="E212" s="102" t="s">
        <v>203</v>
      </c>
      <c r="F212" s="213" t="s">
        <v>160</v>
      </c>
      <c r="G212" s="65">
        <f>IF(F212="Prevenir",15,IF(F212="Detectar",10,0))</f>
        <v>0</v>
      </c>
      <c r="H212" s="840"/>
      <c r="I212" s="854"/>
      <c r="J212" s="840"/>
      <c r="K212" s="843"/>
    </row>
    <row r="213" spans="1:11" ht="28.5" x14ac:dyDescent="0.2">
      <c r="A213" s="849"/>
      <c r="B213" s="894"/>
      <c r="C213" s="849"/>
      <c r="D213" s="50" t="s">
        <v>204</v>
      </c>
      <c r="E213" s="102" t="s">
        <v>205</v>
      </c>
      <c r="F213" s="66" t="s">
        <v>160</v>
      </c>
      <c r="G213" s="65">
        <f>IF(F213="Confiable",15,0)</f>
        <v>0</v>
      </c>
      <c r="H213" s="840"/>
      <c r="I213" s="854"/>
      <c r="J213" s="840"/>
      <c r="K213" s="843"/>
    </row>
    <row r="214" spans="1:11" ht="42.75" x14ac:dyDescent="0.2">
      <c r="A214" s="849"/>
      <c r="B214" s="894"/>
      <c r="C214" s="849"/>
      <c r="D214" s="50" t="s">
        <v>206</v>
      </c>
      <c r="E214" s="102" t="s">
        <v>207</v>
      </c>
      <c r="F214" s="213" t="s">
        <v>160</v>
      </c>
      <c r="G214" s="65">
        <f>IF(F214="Se investigan y se resuelven oportunamente",15,0)</f>
        <v>0</v>
      </c>
      <c r="H214" s="840"/>
      <c r="I214" s="854"/>
      <c r="J214" s="840"/>
      <c r="K214" s="843"/>
    </row>
    <row r="215" spans="1:11" ht="28.5" x14ac:dyDescent="0.2">
      <c r="A215" s="850"/>
      <c r="B215" s="895"/>
      <c r="C215" s="850"/>
      <c r="D215" s="45" t="s">
        <v>208</v>
      </c>
      <c r="E215" s="102" t="s">
        <v>209</v>
      </c>
      <c r="F215" s="66" t="s">
        <v>160</v>
      </c>
      <c r="G215" s="65">
        <f>IF(F215="Completa",10,IF(F215="Incompleta",5,0))</f>
        <v>0</v>
      </c>
      <c r="H215" s="841"/>
      <c r="I215" s="855"/>
      <c r="J215" s="841"/>
      <c r="K215" s="844"/>
    </row>
    <row r="216" spans="1:11" ht="15.75" thickBot="1" x14ac:dyDescent="0.25">
      <c r="A216" s="122"/>
      <c r="B216" s="123"/>
      <c r="C216" s="56"/>
      <c r="D216" s="57"/>
      <c r="E216" s="58" t="s">
        <v>210</v>
      </c>
      <c r="F216" s="16"/>
      <c r="G216" s="16">
        <f>SUM(G209:G215)</f>
        <v>0</v>
      </c>
      <c r="H216" s="132"/>
      <c r="I216" s="133"/>
      <c r="J216" s="133"/>
      <c r="K216" s="134"/>
    </row>
    <row r="217" spans="1:11" ht="15" thickBot="1" x14ac:dyDescent="0.25"/>
    <row r="218" spans="1:11" ht="30" x14ac:dyDescent="0.2">
      <c r="A218" s="856" t="s">
        <v>74</v>
      </c>
      <c r="B218" s="875" t="s">
        <v>212</v>
      </c>
      <c r="C218" s="858" t="s">
        <v>186</v>
      </c>
      <c r="D218" s="860" t="s">
        <v>187</v>
      </c>
      <c r="E218" s="861"/>
      <c r="F218" s="861"/>
      <c r="G218" s="861"/>
      <c r="H218" s="862"/>
      <c r="I218" s="106" t="s">
        <v>188</v>
      </c>
      <c r="J218" s="863" t="s">
        <v>189</v>
      </c>
      <c r="K218" s="865" t="s">
        <v>190</v>
      </c>
    </row>
    <row r="219" spans="1:11" ht="60.75" thickBot="1" x14ac:dyDescent="0.25">
      <c r="A219" s="857"/>
      <c r="B219" s="876"/>
      <c r="C219" s="859"/>
      <c r="D219" s="107" t="s">
        <v>191</v>
      </c>
      <c r="E219" s="51" t="s">
        <v>192</v>
      </c>
      <c r="F219" s="107" t="s">
        <v>193</v>
      </c>
      <c r="G219" s="107" t="s">
        <v>194</v>
      </c>
      <c r="H219" s="107" t="s">
        <v>211</v>
      </c>
      <c r="I219" s="52" t="s">
        <v>196</v>
      </c>
      <c r="J219" s="864"/>
      <c r="K219" s="866"/>
    </row>
    <row r="220" spans="1:11" x14ac:dyDescent="0.2">
      <c r="A220" s="848" t="str">
        <f>DESCRIPCION!A28</f>
        <v>g</v>
      </c>
      <c r="B220" s="893">
        <f>DESCRIPCION!D29</f>
        <v>0</v>
      </c>
      <c r="C220" s="848"/>
      <c r="D220" s="851" t="s">
        <v>197</v>
      </c>
      <c r="E220" s="126" t="s">
        <v>198</v>
      </c>
      <c r="F220" s="69" t="s">
        <v>160</v>
      </c>
      <c r="G220" s="127">
        <f>IF(F220="Asignado",15,0)</f>
        <v>0</v>
      </c>
      <c r="H220" s="839" t="str">
        <f>IF(AND(G227&gt;0,G227&lt;=85),"Débil",IF(AND(G227&gt;85,G227&lt;=95),"Moderado",IF(G227&gt;96,"Fuerte"," ")))</f>
        <v xml:space="preserve"> </v>
      </c>
      <c r="I220" s="853" t="s">
        <v>184</v>
      </c>
      <c r="J220" s="839"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42" t="str">
        <f>IF(J220="Fuerte","NO",IF(J220=" "," ","SI"))</f>
        <v xml:space="preserve"> </v>
      </c>
    </row>
    <row r="221" spans="1:11" ht="28.5" x14ac:dyDescent="0.2">
      <c r="A221" s="849"/>
      <c r="B221" s="894"/>
      <c r="C221" s="849"/>
      <c r="D221" s="852"/>
      <c r="E221" s="102" t="s">
        <v>199</v>
      </c>
      <c r="F221" s="66" t="s">
        <v>160</v>
      </c>
      <c r="G221" s="65">
        <f>IF(F221="Adecuado",15,0)</f>
        <v>0</v>
      </c>
      <c r="H221" s="840"/>
      <c r="I221" s="854"/>
      <c r="J221" s="840"/>
      <c r="K221" s="843"/>
    </row>
    <row r="222" spans="1:11" ht="42.75" x14ac:dyDescent="0.2">
      <c r="A222" s="849"/>
      <c r="B222" s="894"/>
      <c r="C222" s="849"/>
      <c r="D222" s="50" t="s">
        <v>200</v>
      </c>
      <c r="E222" s="102" t="s">
        <v>201</v>
      </c>
      <c r="F222" s="66" t="s">
        <v>160</v>
      </c>
      <c r="G222" s="65">
        <f>IF(F222="Oportuna",15,0)</f>
        <v>0</v>
      </c>
      <c r="H222" s="840"/>
      <c r="I222" s="854"/>
      <c r="J222" s="840"/>
      <c r="K222" s="843"/>
    </row>
    <row r="223" spans="1:11" ht="42.75" x14ac:dyDescent="0.2">
      <c r="A223" s="849"/>
      <c r="B223" s="894"/>
      <c r="C223" s="849"/>
      <c r="D223" s="50" t="s">
        <v>202</v>
      </c>
      <c r="E223" s="102" t="s">
        <v>203</v>
      </c>
      <c r="F223" s="213" t="s">
        <v>160</v>
      </c>
      <c r="G223" s="65">
        <f>IF(F223="Prevenir",15,IF(F223="Detectar",10,0))</f>
        <v>0</v>
      </c>
      <c r="H223" s="840"/>
      <c r="I223" s="854"/>
      <c r="J223" s="840"/>
      <c r="K223" s="843"/>
    </row>
    <row r="224" spans="1:11" ht="28.5" x14ac:dyDescent="0.2">
      <c r="A224" s="849"/>
      <c r="B224" s="894"/>
      <c r="C224" s="849"/>
      <c r="D224" s="50" t="s">
        <v>204</v>
      </c>
      <c r="E224" s="102" t="s">
        <v>205</v>
      </c>
      <c r="F224" s="66" t="s">
        <v>160</v>
      </c>
      <c r="G224" s="65">
        <f>IF(F224="Confiable",15,0)</f>
        <v>0</v>
      </c>
      <c r="H224" s="840"/>
      <c r="I224" s="854"/>
      <c r="J224" s="840"/>
      <c r="K224" s="843"/>
    </row>
    <row r="225" spans="1:11" ht="42.75" x14ac:dyDescent="0.2">
      <c r="A225" s="849"/>
      <c r="B225" s="894"/>
      <c r="C225" s="849"/>
      <c r="D225" s="50" t="s">
        <v>206</v>
      </c>
      <c r="E225" s="102" t="s">
        <v>207</v>
      </c>
      <c r="F225" s="213" t="s">
        <v>160</v>
      </c>
      <c r="G225" s="65">
        <f>IF(F225="Se investigan y se resuelven oportunamente",15,0)</f>
        <v>0</v>
      </c>
      <c r="H225" s="840"/>
      <c r="I225" s="854"/>
      <c r="J225" s="840"/>
      <c r="K225" s="843"/>
    </row>
    <row r="226" spans="1:11" ht="28.5" x14ac:dyDescent="0.2">
      <c r="A226" s="850"/>
      <c r="B226" s="895"/>
      <c r="C226" s="850"/>
      <c r="D226" s="45" t="s">
        <v>208</v>
      </c>
      <c r="E226" s="102" t="s">
        <v>209</v>
      </c>
      <c r="F226" s="66" t="s">
        <v>160</v>
      </c>
      <c r="G226" s="65">
        <f>IF(F226="Completa",10,IF(F226="Incompleta",5,0))</f>
        <v>0</v>
      </c>
      <c r="H226" s="841"/>
      <c r="I226" s="855"/>
      <c r="J226" s="841"/>
      <c r="K226" s="844"/>
    </row>
    <row r="227" spans="1:11" ht="15.75" thickBot="1" x14ac:dyDescent="0.25">
      <c r="A227" s="122"/>
      <c r="B227" s="123"/>
      <c r="C227" s="56"/>
      <c r="D227" s="57"/>
      <c r="E227" s="58" t="s">
        <v>210</v>
      </c>
      <c r="F227" s="16"/>
      <c r="G227" s="16">
        <f>SUM(G220:G226)</f>
        <v>0</v>
      </c>
      <c r="H227" s="132"/>
      <c r="I227" s="133"/>
      <c r="J227" s="133"/>
      <c r="K227" s="134"/>
    </row>
    <row r="228" spans="1:11" ht="15" thickBot="1" x14ac:dyDescent="0.25"/>
    <row r="229" spans="1:11" ht="30" x14ac:dyDescent="0.2">
      <c r="A229" s="856" t="s">
        <v>74</v>
      </c>
      <c r="B229" s="875" t="s">
        <v>212</v>
      </c>
      <c r="C229" s="858" t="s">
        <v>186</v>
      </c>
      <c r="D229" s="860" t="s">
        <v>187</v>
      </c>
      <c r="E229" s="861"/>
      <c r="F229" s="861"/>
      <c r="G229" s="861"/>
      <c r="H229" s="862"/>
      <c r="I229" s="106" t="s">
        <v>188</v>
      </c>
      <c r="J229" s="863" t="s">
        <v>189</v>
      </c>
      <c r="K229" s="865" t="s">
        <v>190</v>
      </c>
    </row>
    <row r="230" spans="1:11" ht="60.75" thickBot="1" x14ac:dyDescent="0.25">
      <c r="A230" s="857"/>
      <c r="B230" s="876"/>
      <c r="C230" s="859"/>
      <c r="D230" s="107" t="s">
        <v>191</v>
      </c>
      <c r="E230" s="51" t="s">
        <v>192</v>
      </c>
      <c r="F230" s="107" t="s">
        <v>193</v>
      </c>
      <c r="G230" s="107" t="s">
        <v>194</v>
      </c>
      <c r="H230" s="107" t="s">
        <v>211</v>
      </c>
      <c r="I230" s="52" t="s">
        <v>196</v>
      </c>
      <c r="J230" s="864"/>
      <c r="K230" s="866"/>
    </row>
    <row r="231" spans="1:11" x14ac:dyDescent="0.2">
      <c r="A231" s="848" t="str">
        <f>DESCRIPCION!A28</f>
        <v>g</v>
      </c>
      <c r="B231" s="893">
        <f>DESCRIPCION!D30</f>
        <v>0</v>
      </c>
      <c r="C231" s="848"/>
      <c r="D231" s="851" t="s">
        <v>197</v>
      </c>
      <c r="E231" s="126" t="s">
        <v>198</v>
      </c>
      <c r="F231" s="69" t="s">
        <v>160</v>
      </c>
      <c r="G231" s="127">
        <f>IF(F231="Asignado",15,0)</f>
        <v>0</v>
      </c>
      <c r="H231" s="839" t="str">
        <f>IF(AND(G238&gt;0,G238&lt;=85),"Débil",IF(AND(G238&gt;85,G238&lt;=95),"Moderado",IF(G238&gt;96,"Fuerte"," ")))</f>
        <v xml:space="preserve"> </v>
      </c>
      <c r="I231" s="853" t="s">
        <v>160</v>
      </c>
      <c r="J231" s="839"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42" t="str">
        <f>IF(J231="Fuerte","NO",IF(J231=" "," ","SI"))</f>
        <v xml:space="preserve"> </v>
      </c>
    </row>
    <row r="232" spans="1:11" ht="28.5" x14ac:dyDescent="0.2">
      <c r="A232" s="849"/>
      <c r="B232" s="894"/>
      <c r="C232" s="849"/>
      <c r="D232" s="852"/>
      <c r="E232" s="102" t="s">
        <v>199</v>
      </c>
      <c r="F232" s="66" t="s">
        <v>160</v>
      </c>
      <c r="G232" s="65">
        <f>IF(F232="Adecuado",15,0)</f>
        <v>0</v>
      </c>
      <c r="H232" s="840"/>
      <c r="I232" s="854"/>
      <c r="J232" s="840"/>
      <c r="K232" s="843"/>
    </row>
    <row r="233" spans="1:11" ht="42.75" x14ac:dyDescent="0.2">
      <c r="A233" s="849"/>
      <c r="B233" s="894"/>
      <c r="C233" s="849"/>
      <c r="D233" s="50" t="s">
        <v>200</v>
      </c>
      <c r="E233" s="102" t="s">
        <v>201</v>
      </c>
      <c r="F233" s="66" t="s">
        <v>160</v>
      </c>
      <c r="G233" s="65">
        <f>IF(F233="Oportuna",15,0)</f>
        <v>0</v>
      </c>
      <c r="H233" s="840"/>
      <c r="I233" s="854"/>
      <c r="J233" s="840"/>
      <c r="K233" s="843"/>
    </row>
    <row r="234" spans="1:11" ht="42.75" x14ac:dyDescent="0.2">
      <c r="A234" s="849"/>
      <c r="B234" s="894"/>
      <c r="C234" s="849"/>
      <c r="D234" s="50" t="s">
        <v>202</v>
      </c>
      <c r="E234" s="102" t="s">
        <v>203</v>
      </c>
      <c r="F234" s="213" t="s">
        <v>160</v>
      </c>
      <c r="G234" s="65">
        <f>IF(F234="Prevenir",15,IF(F234="Detectar",10,0))</f>
        <v>0</v>
      </c>
      <c r="H234" s="840"/>
      <c r="I234" s="854"/>
      <c r="J234" s="840"/>
      <c r="K234" s="843"/>
    </row>
    <row r="235" spans="1:11" ht="28.5" x14ac:dyDescent="0.2">
      <c r="A235" s="849"/>
      <c r="B235" s="894"/>
      <c r="C235" s="849"/>
      <c r="D235" s="50" t="s">
        <v>204</v>
      </c>
      <c r="E235" s="102" t="s">
        <v>205</v>
      </c>
      <c r="F235" s="66" t="s">
        <v>160</v>
      </c>
      <c r="G235" s="65">
        <f>IF(F235="Confiable",15,0)</f>
        <v>0</v>
      </c>
      <c r="H235" s="840"/>
      <c r="I235" s="854"/>
      <c r="J235" s="840"/>
      <c r="K235" s="843"/>
    </row>
    <row r="236" spans="1:11" ht="42.75" x14ac:dyDescent="0.2">
      <c r="A236" s="849"/>
      <c r="B236" s="894"/>
      <c r="C236" s="849"/>
      <c r="D236" s="50" t="s">
        <v>206</v>
      </c>
      <c r="E236" s="102" t="s">
        <v>207</v>
      </c>
      <c r="F236" s="213" t="s">
        <v>160</v>
      </c>
      <c r="G236" s="65">
        <f>IF(F236="Se investigan y se resuelven oportunamente",15,0)</f>
        <v>0</v>
      </c>
      <c r="H236" s="840"/>
      <c r="I236" s="854"/>
      <c r="J236" s="840"/>
      <c r="K236" s="843"/>
    </row>
    <row r="237" spans="1:11" ht="28.5" x14ac:dyDescent="0.2">
      <c r="A237" s="850"/>
      <c r="B237" s="895"/>
      <c r="C237" s="850"/>
      <c r="D237" s="45" t="s">
        <v>208</v>
      </c>
      <c r="E237" s="102" t="s">
        <v>209</v>
      </c>
      <c r="F237" s="66" t="s">
        <v>160</v>
      </c>
      <c r="G237" s="65">
        <f>IF(F237="Completa",10,IF(F237="Incompleta",5,0))</f>
        <v>0</v>
      </c>
      <c r="H237" s="841"/>
      <c r="I237" s="855"/>
      <c r="J237" s="841"/>
      <c r="K237" s="844"/>
    </row>
    <row r="238" spans="1:11" ht="15.75" thickBot="1" x14ac:dyDescent="0.25">
      <c r="A238" s="122"/>
      <c r="B238" s="123"/>
      <c r="C238" s="56"/>
      <c r="D238" s="57"/>
      <c r="E238" s="58" t="s">
        <v>210</v>
      </c>
      <c r="F238" s="16"/>
      <c r="G238" s="16">
        <f>SUM(G231:G237)</f>
        <v>0</v>
      </c>
      <c r="H238" s="132"/>
      <c r="I238" s="133"/>
      <c r="J238" s="133"/>
      <c r="K238" s="134"/>
    </row>
    <row r="239" spans="1:11" ht="15" thickBot="1" x14ac:dyDescent="0.25"/>
    <row r="240" spans="1:11" ht="30" x14ac:dyDescent="0.2">
      <c r="A240" s="856" t="s">
        <v>74</v>
      </c>
      <c r="B240" s="875" t="s">
        <v>212</v>
      </c>
      <c r="C240" s="858" t="s">
        <v>186</v>
      </c>
      <c r="D240" s="860" t="s">
        <v>187</v>
      </c>
      <c r="E240" s="861"/>
      <c r="F240" s="861"/>
      <c r="G240" s="861"/>
      <c r="H240" s="862"/>
      <c r="I240" s="106" t="s">
        <v>188</v>
      </c>
      <c r="J240" s="863" t="s">
        <v>189</v>
      </c>
      <c r="K240" s="865" t="s">
        <v>190</v>
      </c>
    </row>
    <row r="241" spans="1:11" ht="60.75" thickBot="1" x14ac:dyDescent="0.25">
      <c r="A241" s="857"/>
      <c r="B241" s="876"/>
      <c r="C241" s="859"/>
      <c r="D241" s="107" t="s">
        <v>191</v>
      </c>
      <c r="E241" s="51" t="s">
        <v>192</v>
      </c>
      <c r="F241" s="107" t="s">
        <v>193</v>
      </c>
      <c r="G241" s="107" t="s">
        <v>194</v>
      </c>
      <c r="H241" s="107" t="s">
        <v>211</v>
      </c>
      <c r="I241" s="52" t="s">
        <v>196</v>
      </c>
      <c r="J241" s="864"/>
      <c r="K241" s="866"/>
    </row>
    <row r="242" spans="1:11" x14ac:dyDescent="0.2">
      <c r="A242" s="848" t="str">
        <f>DESCRIPCION!A31</f>
        <v>h</v>
      </c>
      <c r="B242" s="893">
        <f>DESCRIPCION!D31</f>
        <v>0</v>
      </c>
      <c r="C242" s="848"/>
      <c r="D242" s="851" t="s">
        <v>197</v>
      </c>
      <c r="E242" s="126" t="s">
        <v>198</v>
      </c>
      <c r="F242" s="69" t="s">
        <v>160</v>
      </c>
      <c r="G242" s="127">
        <f>IF(F242="Asignado",15,0)</f>
        <v>0</v>
      </c>
      <c r="H242" s="839" t="str">
        <f>IF(AND(G249&gt;0,G249&lt;=85),"Débil",IF(AND(G249&gt;85,G249&lt;=95),"Moderado",IF(G249&gt;96,"Fuerte"," ")))</f>
        <v xml:space="preserve"> </v>
      </c>
      <c r="I242" s="853" t="s">
        <v>160</v>
      </c>
      <c r="J242" s="839"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42" t="str">
        <f>IF(J242="Fuerte","NO",IF(J242=" "," ","SI"))</f>
        <v xml:space="preserve"> </v>
      </c>
    </row>
    <row r="243" spans="1:11" ht="28.5" x14ac:dyDescent="0.2">
      <c r="A243" s="849"/>
      <c r="B243" s="894"/>
      <c r="C243" s="849"/>
      <c r="D243" s="852"/>
      <c r="E243" s="102" t="s">
        <v>199</v>
      </c>
      <c r="F243" s="66" t="s">
        <v>160</v>
      </c>
      <c r="G243" s="65">
        <f>IF(F243="Adecuado",15,0)</f>
        <v>0</v>
      </c>
      <c r="H243" s="840"/>
      <c r="I243" s="854"/>
      <c r="J243" s="840"/>
      <c r="K243" s="843"/>
    </row>
    <row r="244" spans="1:11" ht="42.75" x14ac:dyDescent="0.2">
      <c r="A244" s="849"/>
      <c r="B244" s="894"/>
      <c r="C244" s="849"/>
      <c r="D244" s="50" t="s">
        <v>200</v>
      </c>
      <c r="E244" s="102" t="s">
        <v>201</v>
      </c>
      <c r="F244" s="66" t="s">
        <v>160</v>
      </c>
      <c r="G244" s="65">
        <f>IF(F244="Oportuna",15,0)</f>
        <v>0</v>
      </c>
      <c r="H244" s="840"/>
      <c r="I244" s="854"/>
      <c r="J244" s="840"/>
      <c r="K244" s="843"/>
    </row>
    <row r="245" spans="1:11" ht="42.75" x14ac:dyDescent="0.2">
      <c r="A245" s="849"/>
      <c r="B245" s="894"/>
      <c r="C245" s="849"/>
      <c r="D245" s="50" t="s">
        <v>202</v>
      </c>
      <c r="E245" s="102" t="s">
        <v>203</v>
      </c>
      <c r="F245" s="213" t="s">
        <v>160</v>
      </c>
      <c r="G245" s="65">
        <f>IF(F245="Prevenir",15,IF(F245="Detectar",10,0))</f>
        <v>0</v>
      </c>
      <c r="H245" s="840"/>
      <c r="I245" s="854"/>
      <c r="J245" s="840"/>
      <c r="K245" s="843"/>
    </row>
    <row r="246" spans="1:11" ht="28.5" x14ac:dyDescent="0.2">
      <c r="A246" s="849"/>
      <c r="B246" s="894"/>
      <c r="C246" s="849"/>
      <c r="D246" s="50" t="s">
        <v>204</v>
      </c>
      <c r="E246" s="102" t="s">
        <v>205</v>
      </c>
      <c r="F246" s="66" t="s">
        <v>160</v>
      </c>
      <c r="G246" s="65">
        <f>IF(F246="Confiable",15,0)</f>
        <v>0</v>
      </c>
      <c r="H246" s="840"/>
      <c r="I246" s="854"/>
      <c r="J246" s="840"/>
      <c r="K246" s="843"/>
    </row>
    <row r="247" spans="1:11" ht="42.75" x14ac:dyDescent="0.2">
      <c r="A247" s="849"/>
      <c r="B247" s="894"/>
      <c r="C247" s="849"/>
      <c r="D247" s="50" t="s">
        <v>206</v>
      </c>
      <c r="E247" s="102" t="s">
        <v>207</v>
      </c>
      <c r="F247" s="213" t="s">
        <v>160</v>
      </c>
      <c r="G247" s="65">
        <f>IF(F247="Se investigan y se resuelven oportunamente",15,0)</f>
        <v>0</v>
      </c>
      <c r="H247" s="840"/>
      <c r="I247" s="854"/>
      <c r="J247" s="840"/>
      <c r="K247" s="843"/>
    </row>
    <row r="248" spans="1:11" ht="28.5" x14ac:dyDescent="0.2">
      <c r="A248" s="850"/>
      <c r="B248" s="895"/>
      <c r="C248" s="850"/>
      <c r="D248" s="45" t="s">
        <v>208</v>
      </c>
      <c r="E248" s="102" t="s">
        <v>209</v>
      </c>
      <c r="F248" s="66" t="s">
        <v>160</v>
      </c>
      <c r="G248" s="65">
        <f>IF(F248="Completa",10,IF(F248="Incompleta",5,0))</f>
        <v>0</v>
      </c>
      <c r="H248" s="841"/>
      <c r="I248" s="855"/>
      <c r="J248" s="841"/>
      <c r="K248" s="844"/>
    </row>
    <row r="249" spans="1:11" ht="15.75" thickBot="1" x14ac:dyDescent="0.25">
      <c r="A249" s="122"/>
      <c r="B249" s="123"/>
      <c r="C249" s="56"/>
      <c r="D249" s="57"/>
      <c r="E249" s="58" t="s">
        <v>210</v>
      </c>
      <c r="F249" s="16"/>
      <c r="G249" s="16">
        <f>SUM(G242:G248)</f>
        <v>0</v>
      </c>
      <c r="H249" s="132"/>
      <c r="I249" s="133"/>
      <c r="J249" s="133"/>
      <c r="K249" s="134"/>
    </row>
    <row r="250" spans="1:11" ht="15" thickBot="1" x14ac:dyDescent="0.25"/>
    <row r="251" spans="1:11" ht="30" x14ac:dyDescent="0.2">
      <c r="A251" s="856" t="s">
        <v>74</v>
      </c>
      <c r="B251" s="875" t="s">
        <v>212</v>
      </c>
      <c r="C251" s="858" t="s">
        <v>186</v>
      </c>
      <c r="D251" s="860" t="s">
        <v>187</v>
      </c>
      <c r="E251" s="861"/>
      <c r="F251" s="861"/>
      <c r="G251" s="861"/>
      <c r="H251" s="862"/>
      <c r="I251" s="106" t="s">
        <v>188</v>
      </c>
      <c r="J251" s="863" t="s">
        <v>189</v>
      </c>
      <c r="K251" s="865" t="s">
        <v>190</v>
      </c>
    </row>
    <row r="252" spans="1:11" ht="60.75" thickBot="1" x14ac:dyDescent="0.25">
      <c r="A252" s="857"/>
      <c r="B252" s="876"/>
      <c r="C252" s="859"/>
      <c r="D252" s="107" t="s">
        <v>191</v>
      </c>
      <c r="E252" s="51" t="s">
        <v>192</v>
      </c>
      <c r="F252" s="107" t="s">
        <v>193</v>
      </c>
      <c r="G252" s="107" t="s">
        <v>194</v>
      </c>
      <c r="H252" s="107" t="s">
        <v>211</v>
      </c>
      <c r="I252" s="52" t="s">
        <v>196</v>
      </c>
      <c r="J252" s="864"/>
      <c r="K252" s="866"/>
    </row>
    <row r="253" spans="1:11" x14ac:dyDescent="0.2">
      <c r="A253" s="848" t="str">
        <f>DESCRIPCION!A31</f>
        <v>h</v>
      </c>
      <c r="B253" s="893">
        <f>DESCRIPCION!D32</f>
        <v>0</v>
      </c>
      <c r="C253" s="848"/>
      <c r="D253" s="851" t="s">
        <v>197</v>
      </c>
      <c r="E253" s="126" t="s">
        <v>198</v>
      </c>
      <c r="F253" s="69" t="s">
        <v>160</v>
      </c>
      <c r="G253" s="127">
        <f>IF(F253="Asignado",15,0)</f>
        <v>0</v>
      </c>
      <c r="H253" s="839" t="str">
        <f>IF(AND(G260&gt;0,G260&lt;=85),"Débil",IF(AND(G260&gt;85,G260&lt;=95),"Moderado",IF(G260&gt;96,"Fuerte"," ")))</f>
        <v xml:space="preserve"> </v>
      </c>
      <c r="I253" s="853" t="s">
        <v>160</v>
      </c>
      <c r="J253" s="839"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42" t="str">
        <f>IF(J253="Fuerte","NO",IF(J253=" "," ","SI"))</f>
        <v xml:space="preserve"> </v>
      </c>
    </row>
    <row r="254" spans="1:11" ht="28.5" x14ac:dyDescent="0.2">
      <c r="A254" s="849"/>
      <c r="B254" s="894"/>
      <c r="C254" s="849"/>
      <c r="D254" s="852"/>
      <c r="E254" s="102" t="s">
        <v>199</v>
      </c>
      <c r="F254" s="66" t="s">
        <v>160</v>
      </c>
      <c r="G254" s="65">
        <f>IF(F254="Adecuado",15,0)</f>
        <v>0</v>
      </c>
      <c r="H254" s="840"/>
      <c r="I254" s="854"/>
      <c r="J254" s="840"/>
      <c r="K254" s="843"/>
    </row>
    <row r="255" spans="1:11" ht="42.75" x14ac:dyDescent="0.2">
      <c r="A255" s="849"/>
      <c r="B255" s="894"/>
      <c r="C255" s="849"/>
      <c r="D255" s="50" t="s">
        <v>200</v>
      </c>
      <c r="E255" s="102" t="s">
        <v>201</v>
      </c>
      <c r="F255" s="66" t="s">
        <v>160</v>
      </c>
      <c r="G255" s="65">
        <f>IF(F255="Oportuna",15,0)</f>
        <v>0</v>
      </c>
      <c r="H255" s="840"/>
      <c r="I255" s="854"/>
      <c r="J255" s="840"/>
      <c r="K255" s="843"/>
    </row>
    <row r="256" spans="1:11" ht="42.75" x14ac:dyDescent="0.2">
      <c r="A256" s="849"/>
      <c r="B256" s="894"/>
      <c r="C256" s="849"/>
      <c r="D256" s="50" t="s">
        <v>202</v>
      </c>
      <c r="E256" s="102" t="s">
        <v>203</v>
      </c>
      <c r="F256" s="213" t="s">
        <v>160</v>
      </c>
      <c r="G256" s="65">
        <f>IF(F256="Prevenir",15,IF(F256="Detectar",10,0))</f>
        <v>0</v>
      </c>
      <c r="H256" s="840"/>
      <c r="I256" s="854"/>
      <c r="J256" s="840"/>
      <c r="K256" s="843"/>
    </row>
    <row r="257" spans="1:11" ht="28.5" x14ac:dyDescent="0.2">
      <c r="A257" s="849"/>
      <c r="B257" s="894"/>
      <c r="C257" s="849"/>
      <c r="D257" s="50" t="s">
        <v>204</v>
      </c>
      <c r="E257" s="102" t="s">
        <v>205</v>
      </c>
      <c r="F257" s="66" t="s">
        <v>160</v>
      </c>
      <c r="G257" s="65">
        <f>IF(F257="Confiable",15,0)</f>
        <v>0</v>
      </c>
      <c r="H257" s="840"/>
      <c r="I257" s="854"/>
      <c r="J257" s="840"/>
      <c r="K257" s="843"/>
    </row>
    <row r="258" spans="1:11" ht="42.75" x14ac:dyDescent="0.2">
      <c r="A258" s="849"/>
      <c r="B258" s="894"/>
      <c r="C258" s="849"/>
      <c r="D258" s="50" t="s">
        <v>206</v>
      </c>
      <c r="E258" s="102" t="s">
        <v>207</v>
      </c>
      <c r="F258" s="213" t="s">
        <v>160</v>
      </c>
      <c r="G258" s="65">
        <f>IF(F258="Se investigan y se resuelven oportunamente",15,0)</f>
        <v>0</v>
      </c>
      <c r="H258" s="840"/>
      <c r="I258" s="854"/>
      <c r="J258" s="840"/>
      <c r="K258" s="843"/>
    </row>
    <row r="259" spans="1:11" ht="28.5" x14ac:dyDescent="0.2">
      <c r="A259" s="850"/>
      <c r="B259" s="895"/>
      <c r="C259" s="850"/>
      <c r="D259" s="45" t="s">
        <v>208</v>
      </c>
      <c r="E259" s="102" t="s">
        <v>209</v>
      </c>
      <c r="F259" s="66" t="s">
        <v>160</v>
      </c>
      <c r="G259" s="65">
        <f>IF(F259="Completa",10,IF(F259="Incompleta",5,0))</f>
        <v>0</v>
      </c>
      <c r="H259" s="841"/>
      <c r="I259" s="855"/>
      <c r="J259" s="841"/>
      <c r="K259" s="844"/>
    </row>
    <row r="260" spans="1:11" ht="15.75" thickBot="1" x14ac:dyDescent="0.25">
      <c r="A260" s="122"/>
      <c r="B260" s="123"/>
      <c r="C260" s="56"/>
      <c r="D260" s="57"/>
      <c r="E260" s="58" t="s">
        <v>210</v>
      </c>
      <c r="F260" s="16"/>
      <c r="G260" s="16">
        <f>SUM(G253:G259)</f>
        <v>0</v>
      </c>
      <c r="H260" s="132"/>
      <c r="I260" s="133"/>
      <c r="J260" s="133"/>
      <c r="K260" s="134"/>
    </row>
    <row r="261" spans="1:11" ht="15" thickBot="1" x14ac:dyDescent="0.25"/>
    <row r="262" spans="1:11" ht="30" x14ac:dyDescent="0.2">
      <c r="A262" s="856" t="s">
        <v>74</v>
      </c>
      <c r="B262" s="875" t="s">
        <v>212</v>
      </c>
      <c r="C262" s="858" t="s">
        <v>186</v>
      </c>
      <c r="D262" s="860" t="s">
        <v>187</v>
      </c>
      <c r="E262" s="861"/>
      <c r="F262" s="861"/>
      <c r="G262" s="861"/>
      <c r="H262" s="862"/>
      <c r="I262" s="106" t="s">
        <v>188</v>
      </c>
      <c r="J262" s="863" t="s">
        <v>189</v>
      </c>
      <c r="K262" s="865" t="s">
        <v>190</v>
      </c>
    </row>
    <row r="263" spans="1:11" ht="60.75" thickBot="1" x14ac:dyDescent="0.25">
      <c r="A263" s="857"/>
      <c r="B263" s="876"/>
      <c r="C263" s="859"/>
      <c r="D263" s="107" t="s">
        <v>191</v>
      </c>
      <c r="E263" s="51" t="s">
        <v>192</v>
      </c>
      <c r="F263" s="107" t="s">
        <v>193</v>
      </c>
      <c r="G263" s="107" t="s">
        <v>194</v>
      </c>
      <c r="H263" s="107" t="s">
        <v>211</v>
      </c>
      <c r="I263" s="52" t="s">
        <v>196</v>
      </c>
      <c r="J263" s="864"/>
      <c r="K263" s="866"/>
    </row>
    <row r="264" spans="1:11" x14ac:dyDescent="0.2">
      <c r="A264" s="848" t="str">
        <f>DESCRIPCION!A31</f>
        <v>h</v>
      </c>
      <c r="B264" s="893">
        <f>DESCRIPCION!D33</f>
        <v>0</v>
      </c>
      <c r="C264" s="848"/>
      <c r="D264" s="851" t="s">
        <v>197</v>
      </c>
      <c r="E264" s="126" t="s">
        <v>198</v>
      </c>
      <c r="F264" s="69" t="s">
        <v>160</v>
      </c>
      <c r="G264" s="127">
        <f>IF(F264="Asignado",15,0)</f>
        <v>0</v>
      </c>
      <c r="H264" s="839" t="str">
        <f>IF(AND(G271&gt;0,G271&lt;=85),"Débil",IF(AND(G271&gt;85,G271&lt;=95),"Moderado",IF(G271&gt;96,"Fuerte"," ")))</f>
        <v xml:space="preserve"> </v>
      </c>
      <c r="I264" s="853" t="s">
        <v>160</v>
      </c>
      <c r="J264" s="839"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42" t="str">
        <f>IF(J264="Fuerte","NO",IF(J264=" "," ","SI"))</f>
        <v xml:space="preserve"> </v>
      </c>
    </row>
    <row r="265" spans="1:11" ht="28.5" x14ac:dyDescent="0.2">
      <c r="A265" s="849"/>
      <c r="B265" s="894"/>
      <c r="C265" s="849"/>
      <c r="D265" s="852"/>
      <c r="E265" s="102" t="s">
        <v>199</v>
      </c>
      <c r="F265" s="66" t="s">
        <v>160</v>
      </c>
      <c r="G265" s="65">
        <f>IF(F265="Adecuado",15,0)</f>
        <v>0</v>
      </c>
      <c r="H265" s="840"/>
      <c r="I265" s="854"/>
      <c r="J265" s="840"/>
      <c r="K265" s="843"/>
    </row>
    <row r="266" spans="1:11" ht="42.75" x14ac:dyDescent="0.2">
      <c r="A266" s="849"/>
      <c r="B266" s="894"/>
      <c r="C266" s="849"/>
      <c r="D266" s="50" t="s">
        <v>200</v>
      </c>
      <c r="E266" s="102" t="s">
        <v>201</v>
      </c>
      <c r="F266" s="66" t="s">
        <v>160</v>
      </c>
      <c r="G266" s="65">
        <f>IF(F266="Oportuna",15,0)</f>
        <v>0</v>
      </c>
      <c r="H266" s="840"/>
      <c r="I266" s="854"/>
      <c r="J266" s="840"/>
      <c r="K266" s="843"/>
    </row>
    <row r="267" spans="1:11" ht="42.75" x14ac:dyDescent="0.2">
      <c r="A267" s="849"/>
      <c r="B267" s="894"/>
      <c r="C267" s="849"/>
      <c r="D267" s="50" t="s">
        <v>202</v>
      </c>
      <c r="E267" s="102" t="s">
        <v>203</v>
      </c>
      <c r="F267" s="213" t="s">
        <v>160</v>
      </c>
      <c r="G267" s="65">
        <f>IF(F267="Prevenir",15,IF(F267="Detectar",10,0))</f>
        <v>0</v>
      </c>
      <c r="H267" s="840"/>
      <c r="I267" s="854"/>
      <c r="J267" s="840"/>
      <c r="K267" s="843"/>
    </row>
    <row r="268" spans="1:11" ht="28.5" x14ac:dyDescent="0.2">
      <c r="A268" s="849"/>
      <c r="B268" s="894"/>
      <c r="C268" s="849"/>
      <c r="D268" s="50" t="s">
        <v>204</v>
      </c>
      <c r="E268" s="102" t="s">
        <v>205</v>
      </c>
      <c r="F268" s="66" t="s">
        <v>160</v>
      </c>
      <c r="G268" s="65">
        <f>IF(F268="Confiable",15,0)</f>
        <v>0</v>
      </c>
      <c r="H268" s="840"/>
      <c r="I268" s="854"/>
      <c r="J268" s="840"/>
      <c r="K268" s="843"/>
    </row>
    <row r="269" spans="1:11" ht="42.75" x14ac:dyDescent="0.2">
      <c r="A269" s="849"/>
      <c r="B269" s="894"/>
      <c r="C269" s="849"/>
      <c r="D269" s="50" t="s">
        <v>206</v>
      </c>
      <c r="E269" s="102" t="s">
        <v>207</v>
      </c>
      <c r="F269" s="213" t="s">
        <v>160</v>
      </c>
      <c r="G269" s="65">
        <f>IF(F269="Se investigan y se resuelven oportunamente",15,0)</f>
        <v>0</v>
      </c>
      <c r="H269" s="840"/>
      <c r="I269" s="854"/>
      <c r="J269" s="840"/>
      <c r="K269" s="843"/>
    </row>
    <row r="270" spans="1:11" ht="28.5" x14ac:dyDescent="0.2">
      <c r="A270" s="850"/>
      <c r="B270" s="895"/>
      <c r="C270" s="850"/>
      <c r="D270" s="45" t="s">
        <v>208</v>
      </c>
      <c r="E270" s="102" t="s">
        <v>209</v>
      </c>
      <c r="F270" s="66" t="s">
        <v>160</v>
      </c>
      <c r="G270" s="65">
        <f>IF(F270="Completa",10,IF(F270="Incompleta",5,0))</f>
        <v>0</v>
      </c>
      <c r="H270" s="841"/>
      <c r="I270" s="855"/>
      <c r="J270" s="841"/>
      <c r="K270" s="844"/>
    </row>
    <row r="271" spans="1:11" ht="15.75" thickBot="1" x14ac:dyDescent="0.25">
      <c r="A271" s="122"/>
      <c r="B271" s="123"/>
      <c r="C271" s="56"/>
      <c r="D271" s="57"/>
      <c r="E271" s="58" t="s">
        <v>210</v>
      </c>
      <c r="F271" s="16"/>
      <c r="G271" s="16">
        <f>SUM(G264:G270)</f>
        <v>0</v>
      </c>
      <c r="H271" s="132"/>
      <c r="I271" s="133"/>
      <c r="J271" s="133"/>
      <c r="K271" s="134"/>
    </row>
    <row r="272" spans="1:11" ht="15" thickBot="1" x14ac:dyDescent="0.25"/>
    <row r="273" spans="1:11" ht="30" x14ac:dyDescent="0.2">
      <c r="A273" s="856" t="s">
        <v>74</v>
      </c>
      <c r="B273" s="875" t="s">
        <v>212</v>
      </c>
      <c r="C273" s="858" t="s">
        <v>186</v>
      </c>
      <c r="D273" s="860" t="s">
        <v>187</v>
      </c>
      <c r="E273" s="861"/>
      <c r="F273" s="861"/>
      <c r="G273" s="861"/>
      <c r="H273" s="862"/>
      <c r="I273" s="106" t="s">
        <v>188</v>
      </c>
      <c r="J273" s="863" t="s">
        <v>189</v>
      </c>
      <c r="K273" s="865" t="s">
        <v>190</v>
      </c>
    </row>
    <row r="274" spans="1:11" ht="60.75" thickBot="1" x14ac:dyDescent="0.25">
      <c r="A274" s="857"/>
      <c r="B274" s="876"/>
      <c r="C274" s="859"/>
      <c r="D274" s="107" t="s">
        <v>191</v>
      </c>
      <c r="E274" s="51" t="s">
        <v>192</v>
      </c>
      <c r="F274" s="107" t="s">
        <v>193</v>
      </c>
      <c r="G274" s="107" t="s">
        <v>194</v>
      </c>
      <c r="H274" s="107" t="s">
        <v>211</v>
      </c>
      <c r="I274" s="52" t="s">
        <v>196</v>
      </c>
      <c r="J274" s="864"/>
      <c r="K274" s="866"/>
    </row>
    <row r="275" spans="1:11" x14ac:dyDescent="0.2">
      <c r="A275" s="848" t="str">
        <f>DESCRIPCION!A34</f>
        <v>i</v>
      </c>
      <c r="B275" s="893">
        <f>DESCRIPCION!D34</f>
        <v>0</v>
      </c>
      <c r="C275" s="848"/>
      <c r="D275" s="851" t="s">
        <v>197</v>
      </c>
      <c r="E275" s="126" t="s">
        <v>198</v>
      </c>
      <c r="F275" s="69" t="s">
        <v>160</v>
      </c>
      <c r="G275" s="127">
        <f>IF(F275="Asignado",15,0)</f>
        <v>0</v>
      </c>
      <c r="H275" s="839" t="str">
        <f>IF(AND(G282&gt;0,G282&lt;=85),"Débil",IF(AND(G282&gt;85,G282&lt;=95),"Moderado",IF(G282&gt;96,"Fuerte"," ")))</f>
        <v xml:space="preserve"> </v>
      </c>
      <c r="I275" s="853" t="s">
        <v>160</v>
      </c>
      <c r="J275" s="839"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42" t="str">
        <f>IF(J275="Fuerte","NO",IF(J275=" "," ","SI"))</f>
        <v xml:space="preserve"> </v>
      </c>
    </row>
    <row r="276" spans="1:11" ht="28.5" x14ac:dyDescent="0.2">
      <c r="A276" s="849"/>
      <c r="B276" s="894"/>
      <c r="C276" s="849"/>
      <c r="D276" s="852"/>
      <c r="E276" s="102" t="s">
        <v>199</v>
      </c>
      <c r="F276" s="66" t="s">
        <v>160</v>
      </c>
      <c r="G276" s="65">
        <f>IF(F276="Adecuado",15,0)</f>
        <v>0</v>
      </c>
      <c r="H276" s="840"/>
      <c r="I276" s="854"/>
      <c r="J276" s="840"/>
      <c r="K276" s="843"/>
    </row>
    <row r="277" spans="1:11" ht="42.75" x14ac:dyDescent="0.2">
      <c r="A277" s="849"/>
      <c r="B277" s="894"/>
      <c r="C277" s="849"/>
      <c r="D277" s="50" t="s">
        <v>200</v>
      </c>
      <c r="E277" s="102" t="s">
        <v>201</v>
      </c>
      <c r="F277" s="66" t="s">
        <v>160</v>
      </c>
      <c r="G277" s="65">
        <f>IF(F277="Oportuna",15,0)</f>
        <v>0</v>
      </c>
      <c r="H277" s="840"/>
      <c r="I277" s="854"/>
      <c r="J277" s="840"/>
      <c r="K277" s="843"/>
    </row>
    <row r="278" spans="1:11" ht="42.75" x14ac:dyDescent="0.2">
      <c r="A278" s="849"/>
      <c r="B278" s="894"/>
      <c r="C278" s="849"/>
      <c r="D278" s="50" t="s">
        <v>202</v>
      </c>
      <c r="E278" s="102" t="s">
        <v>203</v>
      </c>
      <c r="F278" s="213" t="s">
        <v>160</v>
      </c>
      <c r="G278" s="65">
        <f>IF(F278="Prevenir",15,IF(F278="Detectar",10,0))</f>
        <v>0</v>
      </c>
      <c r="H278" s="840"/>
      <c r="I278" s="854"/>
      <c r="J278" s="840"/>
      <c r="K278" s="843"/>
    </row>
    <row r="279" spans="1:11" ht="28.5" x14ac:dyDescent="0.2">
      <c r="A279" s="849"/>
      <c r="B279" s="894"/>
      <c r="C279" s="849"/>
      <c r="D279" s="50" t="s">
        <v>204</v>
      </c>
      <c r="E279" s="102" t="s">
        <v>205</v>
      </c>
      <c r="F279" s="66" t="s">
        <v>160</v>
      </c>
      <c r="G279" s="65">
        <f>IF(F279="Confiable",15,0)</f>
        <v>0</v>
      </c>
      <c r="H279" s="840"/>
      <c r="I279" s="854"/>
      <c r="J279" s="840"/>
      <c r="K279" s="843"/>
    </row>
    <row r="280" spans="1:11" ht="42.75" x14ac:dyDescent="0.2">
      <c r="A280" s="849"/>
      <c r="B280" s="894"/>
      <c r="C280" s="849"/>
      <c r="D280" s="50" t="s">
        <v>206</v>
      </c>
      <c r="E280" s="102" t="s">
        <v>207</v>
      </c>
      <c r="F280" s="213" t="s">
        <v>160</v>
      </c>
      <c r="G280" s="65">
        <f>IF(F280="Se investigan y se resuelven oportunamente",15,0)</f>
        <v>0</v>
      </c>
      <c r="H280" s="840"/>
      <c r="I280" s="854"/>
      <c r="J280" s="840"/>
      <c r="K280" s="843"/>
    </row>
    <row r="281" spans="1:11" ht="28.5" x14ac:dyDescent="0.2">
      <c r="A281" s="850"/>
      <c r="B281" s="895"/>
      <c r="C281" s="850"/>
      <c r="D281" s="45" t="s">
        <v>208</v>
      </c>
      <c r="E281" s="102" t="s">
        <v>209</v>
      </c>
      <c r="F281" s="66" t="s">
        <v>160</v>
      </c>
      <c r="G281" s="65">
        <f>IF(F281="Completa",10,IF(F281="Incompleta",5,0))</f>
        <v>0</v>
      </c>
      <c r="H281" s="841"/>
      <c r="I281" s="855"/>
      <c r="J281" s="841"/>
      <c r="K281" s="844"/>
    </row>
    <row r="282" spans="1:11" ht="15.75" thickBot="1" x14ac:dyDescent="0.25">
      <c r="A282" s="122"/>
      <c r="B282" s="123"/>
      <c r="C282" s="56"/>
      <c r="D282" s="57"/>
      <c r="E282" s="58" t="s">
        <v>210</v>
      </c>
      <c r="F282" s="16"/>
      <c r="G282" s="16">
        <f>SUM(G275:G281)</f>
        <v>0</v>
      </c>
      <c r="H282" s="132"/>
      <c r="I282" s="133"/>
      <c r="J282" s="133"/>
      <c r="K282" s="134"/>
    </row>
    <row r="283" spans="1:11" ht="15" thickBot="1" x14ac:dyDescent="0.25"/>
    <row r="284" spans="1:11" ht="30" x14ac:dyDescent="0.2">
      <c r="A284" s="856" t="s">
        <v>74</v>
      </c>
      <c r="B284" s="875" t="s">
        <v>212</v>
      </c>
      <c r="C284" s="858" t="s">
        <v>186</v>
      </c>
      <c r="D284" s="860" t="s">
        <v>187</v>
      </c>
      <c r="E284" s="861"/>
      <c r="F284" s="861"/>
      <c r="G284" s="861"/>
      <c r="H284" s="862"/>
      <c r="I284" s="106" t="s">
        <v>188</v>
      </c>
      <c r="J284" s="863" t="s">
        <v>189</v>
      </c>
      <c r="K284" s="865" t="s">
        <v>190</v>
      </c>
    </row>
    <row r="285" spans="1:11" ht="60.75" thickBot="1" x14ac:dyDescent="0.25">
      <c r="A285" s="857"/>
      <c r="B285" s="876"/>
      <c r="C285" s="859"/>
      <c r="D285" s="107" t="s">
        <v>191</v>
      </c>
      <c r="E285" s="51" t="s">
        <v>192</v>
      </c>
      <c r="F285" s="107" t="s">
        <v>193</v>
      </c>
      <c r="G285" s="107" t="s">
        <v>194</v>
      </c>
      <c r="H285" s="107" t="s">
        <v>211</v>
      </c>
      <c r="I285" s="52" t="s">
        <v>196</v>
      </c>
      <c r="J285" s="864"/>
      <c r="K285" s="866"/>
    </row>
    <row r="286" spans="1:11" x14ac:dyDescent="0.2">
      <c r="A286" s="848" t="str">
        <f>DESCRIPCION!A34</f>
        <v>i</v>
      </c>
      <c r="B286" s="893">
        <f>DESCRIPCION!D35</f>
        <v>0</v>
      </c>
      <c r="C286" s="848"/>
      <c r="D286" s="851" t="s">
        <v>197</v>
      </c>
      <c r="E286" s="126" t="s">
        <v>198</v>
      </c>
      <c r="F286" s="69" t="s">
        <v>160</v>
      </c>
      <c r="G286" s="127">
        <f>IF(F286="Asignado",15,0)</f>
        <v>0</v>
      </c>
      <c r="H286" s="839" t="str">
        <f>IF(AND(G293&gt;0,G293&lt;=85),"Débil",IF(AND(G293&gt;85,G293&lt;=95),"Moderado",IF(G293&gt;96,"Fuerte"," ")))</f>
        <v xml:space="preserve"> </v>
      </c>
      <c r="I286" s="853" t="s">
        <v>160</v>
      </c>
      <c r="J286" s="839"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42" t="str">
        <f>IF(J286="Fuerte","NO",IF(J286=" "," ","SI"))</f>
        <v xml:space="preserve"> </v>
      </c>
    </row>
    <row r="287" spans="1:11" ht="28.5" x14ac:dyDescent="0.2">
      <c r="A287" s="849"/>
      <c r="B287" s="894"/>
      <c r="C287" s="849"/>
      <c r="D287" s="852"/>
      <c r="E287" s="102" t="s">
        <v>199</v>
      </c>
      <c r="F287" s="66" t="s">
        <v>160</v>
      </c>
      <c r="G287" s="65">
        <f>IF(F287="Adecuado",15,0)</f>
        <v>0</v>
      </c>
      <c r="H287" s="840"/>
      <c r="I287" s="854"/>
      <c r="J287" s="840"/>
      <c r="K287" s="843"/>
    </row>
    <row r="288" spans="1:11" ht="42.75" x14ac:dyDescent="0.2">
      <c r="A288" s="849"/>
      <c r="B288" s="894"/>
      <c r="C288" s="849"/>
      <c r="D288" s="50" t="s">
        <v>200</v>
      </c>
      <c r="E288" s="102" t="s">
        <v>201</v>
      </c>
      <c r="F288" s="66" t="s">
        <v>160</v>
      </c>
      <c r="G288" s="65">
        <f>IF(F288="Oportuna",15,0)</f>
        <v>0</v>
      </c>
      <c r="H288" s="840"/>
      <c r="I288" s="854"/>
      <c r="J288" s="840"/>
      <c r="K288" s="843"/>
    </row>
    <row r="289" spans="1:11" ht="42.75" x14ac:dyDescent="0.2">
      <c r="A289" s="849"/>
      <c r="B289" s="894"/>
      <c r="C289" s="849"/>
      <c r="D289" s="50" t="s">
        <v>202</v>
      </c>
      <c r="E289" s="102" t="s">
        <v>203</v>
      </c>
      <c r="F289" s="213" t="s">
        <v>160</v>
      </c>
      <c r="G289" s="65">
        <f>IF(F289="Prevenir",15,IF(F289="Detectar",10,0))</f>
        <v>0</v>
      </c>
      <c r="H289" s="840"/>
      <c r="I289" s="854"/>
      <c r="J289" s="840"/>
      <c r="K289" s="843"/>
    </row>
    <row r="290" spans="1:11" ht="28.5" x14ac:dyDescent="0.2">
      <c r="A290" s="849"/>
      <c r="B290" s="894"/>
      <c r="C290" s="849"/>
      <c r="D290" s="50" t="s">
        <v>204</v>
      </c>
      <c r="E290" s="102" t="s">
        <v>205</v>
      </c>
      <c r="F290" s="66" t="s">
        <v>160</v>
      </c>
      <c r="G290" s="65">
        <f>IF(F290="Confiable",15,0)</f>
        <v>0</v>
      </c>
      <c r="H290" s="840"/>
      <c r="I290" s="854"/>
      <c r="J290" s="840"/>
      <c r="K290" s="843"/>
    </row>
    <row r="291" spans="1:11" ht="42.75" x14ac:dyDescent="0.2">
      <c r="A291" s="849"/>
      <c r="B291" s="894"/>
      <c r="C291" s="849"/>
      <c r="D291" s="50" t="s">
        <v>206</v>
      </c>
      <c r="E291" s="102" t="s">
        <v>207</v>
      </c>
      <c r="F291" s="213" t="s">
        <v>160</v>
      </c>
      <c r="G291" s="65">
        <f>IF(F291="Se investigan y se resuelven oportunamente",15,0)</f>
        <v>0</v>
      </c>
      <c r="H291" s="840"/>
      <c r="I291" s="854"/>
      <c r="J291" s="840"/>
      <c r="K291" s="843"/>
    </row>
    <row r="292" spans="1:11" ht="28.5" x14ac:dyDescent="0.2">
      <c r="A292" s="850"/>
      <c r="B292" s="895"/>
      <c r="C292" s="850"/>
      <c r="D292" s="45" t="s">
        <v>208</v>
      </c>
      <c r="E292" s="102" t="s">
        <v>209</v>
      </c>
      <c r="F292" s="66" t="s">
        <v>160</v>
      </c>
      <c r="G292" s="65">
        <f>IF(F292="Completa",10,IF(F292="Incompleta",5,0))</f>
        <v>0</v>
      </c>
      <c r="H292" s="841"/>
      <c r="I292" s="855"/>
      <c r="J292" s="841"/>
      <c r="K292" s="844"/>
    </row>
    <row r="293" spans="1:11" ht="15.75" thickBot="1" x14ac:dyDescent="0.25">
      <c r="A293" s="122"/>
      <c r="B293" s="123"/>
      <c r="C293" s="56"/>
      <c r="D293" s="57"/>
      <c r="E293" s="58" t="s">
        <v>210</v>
      </c>
      <c r="F293" s="16"/>
      <c r="G293" s="16">
        <f>SUM(G286:G292)</f>
        <v>0</v>
      </c>
      <c r="H293" s="132"/>
      <c r="I293" s="133"/>
      <c r="J293" s="133"/>
      <c r="K293" s="134"/>
    </row>
    <row r="294" spans="1:11" ht="15" thickBot="1" x14ac:dyDescent="0.25"/>
    <row r="295" spans="1:11" ht="30" x14ac:dyDescent="0.2">
      <c r="A295" s="856" t="s">
        <v>74</v>
      </c>
      <c r="B295" s="875" t="s">
        <v>212</v>
      </c>
      <c r="C295" s="858" t="s">
        <v>186</v>
      </c>
      <c r="D295" s="860" t="s">
        <v>187</v>
      </c>
      <c r="E295" s="861"/>
      <c r="F295" s="861"/>
      <c r="G295" s="861"/>
      <c r="H295" s="862"/>
      <c r="I295" s="106" t="s">
        <v>188</v>
      </c>
      <c r="J295" s="863" t="s">
        <v>189</v>
      </c>
      <c r="K295" s="865" t="s">
        <v>190</v>
      </c>
    </row>
    <row r="296" spans="1:11" ht="60.75" thickBot="1" x14ac:dyDescent="0.25">
      <c r="A296" s="857"/>
      <c r="B296" s="876"/>
      <c r="C296" s="859"/>
      <c r="D296" s="107" t="s">
        <v>191</v>
      </c>
      <c r="E296" s="51" t="s">
        <v>192</v>
      </c>
      <c r="F296" s="107" t="s">
        <v>193</v>
      </c>
      <c r="G296" s="107" t="s">
        <v>194</v>
      </c>
      <c r="H296" s="107" t="s">
        <v>211</v>
      </c>
      <c r="I296" s="52" t="s">
        <v>196</v>
      </c>
      <c r="J296" s="864"/>
      <c r="K296" s="866"/>
    </row>
    <row r="297" spans="1:11" x14ac:dyDescent="0.2">
      <c r="A297" s="848" t="str">
        <f>DESCRIPCION!A34</f>
        <v>i</v>
      </c>
      <c r="B297" s="893">
        <f>DESCRIPCION!D36</f>
        <v>0</v>
      </c>
      <c r="C297" s="848"/>
      <c r="D297" s="851" t="s">
        <v>197</v>
      </c>
      <c r="E297" s="126" t="s">
        <v>198</v>
      </c>
      <c r="F297" s="69" t="s">
        <v>160</v>
      </c>
      <c r="G297" s="127">
        <f>IF(F297="Asignado",15,0)</f>
        <v>0</v>
      </c>
      <c r="H297" s="839" t="str">
        <f>IF(AND(G304&gt;0,G304&lt;=85),"Débil",IF(AND(G304&gt;85,G304&lt;=95),"Moderado",IF(G304&gt;96,"Fuerte"," ")))</f>
        <v xml:space="preserve"> </v>
      </c>
      <c r="I297" s="853" t="s">
        <v>160</v>
      </c>
      <c r="J297" s="839"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42" t="str">
        <f>IF(J297="Fuerte","NO",IF(J297=" "," ","SI"))</f>
        <v xml:space="preserve"> </v>
      </c>
    </row>
    <row r="298" spans="1:11" ht="28.5" x14ac:dyDescent="0.2">
      <c r="A298" s="849"/>
      <c r="B298" s="894"/>
      <c r="C298" s="849"/>
      <c r="D298" s="852"/>
      <c r="E298" s="102" t="s">
        <v>199</v>
      </c>
      <c r="F298" s="66" t="s">
        <v>160</v>
      </c>
      <c r="G298" s="65">
        <f>IF(F298="Adecuado",15,0)</f>
        <v>0</v>
      </c>
      <c r="H298" s="840"/>
      <c r="I298" s="854"/>
      <c r="J298" s="840"/>
      <c r="K298" s="843"/>
    </row>
    <row r="299" spans="1:11" ht="42.75" x14ac:dyDescent="0.2">
      <c r="A299" s="849"/>
      <c r="B299" s="894"/>
      <c r="C299" s="849"/>
      <c r="D299" s="50" t="s">
        <v>200</v>
      </c>
      <c r="E299" s="102" t="s">
        <v>201</v>
      </c>
      <c r="F299" s="66" t="s">
        <v>160</v>
      </c>
      <c r="G299" s="65">
        <f>IF(F299="Oportuna",15,0)</f>
        <v>0</v>
      </c>
      <c r="H299" s="840"/>
      <c r="I299" s="854"/>
      <c r="J299" s="840"/>
      <c r="K299" s="843"/>
    </row>
    <row r="300" spans="1:11" ht="42.75" x14ac:dyDescent="0.2">
      <c r="A300" s="849"/>
      <c r="B300" s="894"/>
      <c r="C300" s="849"/>
      <c r="D300" s="50" t="s">
        <v>202</v>
      </c>
      <c r="E300" s="102" t="s">
        <v>203</v>
      </c>
      <c r="F300" s="213" t="s">
        <v>160</v>
      </c>
      <c r="G300" s="65">
        <f>IF(F300="Prevenir",15,IF(F300="Detectar",10,0))</f>
        <v>0</v>
      </c>
      <c r="H300" s="840"/>
      <c r="I300" s="854"/>
      <c r="J300" s="840"/>
      <c r="K300" s="843"/>
    </row>
    <row r="301" spans="1:11" ht="28.5" x14ac:dyDescent="0.2">
      <c r="A301" s="849"/>
      <c r="B301" s="894"/>
      <c r="C301" s="849"/>
      <c r="D301" s="50" t="s">
        <v>204</v>
      </c>
      <c r="E301" s="102" t="s">
        <v>205</v>
      </c>
      <c r="F301" s="66" t="s">
        <v>160</v>
      </c>
      <c r="G301" s="65">
        <f>IF(F301="Confiable",15,0)</f>
        <v>0</v>
      </c>
      <c r="H301" s="840"/>
      <c r="I301" s="854"/>
      <c r="J301" s="840"/>
      <c r="K301" s="843"/>
    </row>
    <row r="302" spans="1:11" ht="42.75" x14ac:dyDescent="0.2">
      <c r="A302" s="849"/>
      <c r="B302" s="894"/>
      <c r="C302" s="849"/>
      <c r="D302" s="50" t="s">
        <v>206</v>
      </c>
      <c r="E302" s="102" t="s">
        <v>207</v>
      </c>
      <c r="F302" s="213" t="s">
        <v>160</v>
      </c>
      <c r="G302" s="65">
        <f>IF(F302="Se investigan y se resuelven oportunamente",15,0)</f>
        <v>0</v>
      </c>
      <c r="H302" s="840"/>
      <c r="I302" s="854"/>
      <c r="J302" s="840"/>
      <c r="K302" s="843"/>
    </row>
    <row r="303" spans="1:11" ht="28.5" x14ac:dyDescent="0.2">
      <c r="A303" s="850"/>
      <c r="B303" s="895"/>
      <c r="C303" s="850"/>
      <c r="D303" s="45" t="s">
        <v>208</v>
      </c>
      <c r="E303" s="102" t="s">
        <v>209</v>
      </c>
      <c r="F303" s="66" t="s">
        <v>160</v>
      </c>
      <c r="G303" s="65">
        <f>IF(F303="Completa",10,IF(F303="Incompleta",5,0))</f>
        <v>0</v>
      </c>
      <c r="H303" s="841"/>
      <c r="I303" s="855"/>
      <c r="J303" s="841"/>
      <c r="K303" s="844"/>
    </row>
    <row r="304" spans="1:11" ht="15.75" thickBot="1" x14ac:dyDescent="0.25">
      <c r="A304" s="122"/>
      <c r="B304" s="123"/>
      <c r="C304" s="56"/>
      <c r="D304" s="57"/>
      <c r="E304" s="58" t="s">
        <v>210</v>
      </c>
      <c r="F304" s="16"/>
      <c r="G304" s="16">
        <f>SUM(G297:G303)</f>
        <v>0</v>
      </c>
      <c r="H304" s="132"/>
      <c r="I304" s="133"/>
      <c r="J304" s="133"/>
      <c r="K304" s="134"/>
    </row>
    <row r="305" spans="1:11" ht="15" thickBot="1" x14ac:dyDescent="0.25"/>
    <row r="306" spans="1:11" ht="30" x14ac:dyDescent="0.2">
      <c r="A306" s="856" t="s">
        <v>74</v>
      </c>
      <c r="B306" s="875" t="s">
        <v>212</v>
      </c>
      <c r="C306" s="858" t="s">
        <v>186</v>
      </c>
      <c r="D306" s="860" t="s">
        <v>187</v>
      </c>
      <c r="E306" s="861"/>
      <c r="F306" s="861"/>
      <c r="G306" s="861"/>
      <c r="H306" s="862"/>
      <c r="I306" s="106" t="s">
        <v>188</v>
      </c>
      <c r="J306" s="863" t="s">
        <v>189</v>
      </c>
      <c r="K306" s="865" t="s">
        <v>190</v>
      </c>
    </row>
    <row r="307" spans="1:11" ht="60.75" thickBot="1" x14ac:dyDescent="0.25">
      <c r="A307" s="857"/>
      <c r="B307" s="876"/>
      <c r="C307" s="859"/>
      <c r="D307" s="107" t="s">
        <v>191</v>
      </c>
      <c r="E307" s="51" t="s">
        <v>192</v>
      </c>
      <c r="F307" s="107" t="s">
        <v>193</v>
      </c>
      <c r="G307" s="107" t="s">
        <v>194</v>
      </c>
      <c r="H307" s="107" t="s">
        <v>211</v>
      </c>
      <c r="I307" s="52" t="s">
        <v>196</v>
      </c>
      <c r="J307" s="864"/>
      <c r="K307" s="866"/>
    </row>
    <row r="308" spans="1:11" x14ac:dyDescent="0.2">
      <c r="A308" s="848" t="str">
        <f>DESCRIPCION!A37</f>
        <v>j</v>
      </c>
      <c r="B308" s="893">
        <f>DESCRIPCION!D37</f>
        <v>0</v>
      </c>
      <c r="C308" s="848"/>
      <c r="D308" s="851" t="s">
        <v>197</v>
      </c>
      <c r="E308" s="126" t="s">
        <v>198</v>
      </c>
      <c r="F308" s="69" t="s">
        <v>160</v>
      </c>
      <c r="G308" s="127">
        <f>IF(F308="Asignado",15,0)</f>
        <v>0</v>
      </c>
      <c r="H308" s="839" t="str">
        <f>IF(AND(G315&gt;0,G315&lt;=85),"Débil",IF(AND(G315&gt;85,G315&lt;=95),"Moderado",IF(G315&gt;96,"Fuerte"," ")))</f>
        <v xml:space="preserve"> </v>
      </c>
      <c r="I308" s="853" t="s">
        <v>160</v>
      </c>
      <c r="J308" s="839"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42" t="str">
        <f>IF(J308="Fuerte","NO",IF(J308=" "," ","SI"))</f>
        <v xml:space="preserve"> </v>
      </c>
    </row>
    <row r="309" spans="1:11" ht="28.5" x14ac:dyDescent="0.2">
      <c r="A309" s="849"/>
      <c r="B309" s="894"/>
      <c r="C309" s="849"/>
      <c r="D309" s="852"/>
      <c r="E309" s="102" t="s">
        <v>199</v>
      </c>
      <c r="F309" s="66" t="s">
        <v>160</v>
      </c>
      <c r="G309" s="65">
        <f>IF(F309="Adecuado",15,0)</f>
        <v>0</v>
      </c>
      <c r="H309" s="840"/>
      <c r="I309" s="854"/>
      <c r="J309" s="840"/>
      <c r="K309" s="843"/>
    </row>
    <row r="310" spans="1:11" ht="42.75" x14ac:dyDescent="0.2">
      <c r="A310" s="849"/>
      <c r="B310" s="894"/>
      <c r="C310" s="849"/>
      <c r="D310" s="50" t="s">
        <v>200</v>
      </c>
      <c r="E310" s="102" t="s">
        <v>201</v>
      </c>
      <c r="F310" s="66" t="s">
        <v>160</v>
      </c>
      <c r="G310" s="65">
        <f>IF(F310="Oportuna",15,0)</f>
        <v>0</v>
      </c>
      <c r="H310" s="840"/>
      <c r="I310" s="854"/>
      <c r="J310" s="840"/>
      <c r="K310" s="843"/>
    </row>
    <row r="311" spans="1:11" ht="42.75" x14ac:dyDescent="0.2">
      <c r="A311" s="849"/>
      <c r="B311" s="894"/>
      <c r="C311" s="849"/>
      <c r="D311" s="50" t="s">
        <v>202</v>
      </c>
      <c r="E311" s="102" t="s">
        <v>203</v>
      </c>
      <c r="F311" s="213" t="s">
        <v>160</v>
      </c>
      <c r="G311" s="65">
        <f>IF(F311="Prevenir",15,IF(F311="Detectar",10,0))</f>
        <v>0</v>
      </c>
      <c r="H311" s="840"/>
      <c r="I311" s="854"/>
      <c r="J311" s="840"/>
      <c r="K311" s="843"/>
    </row>
    <row r="312" spans="1:11" ht="28.5" x14ac:dyDescent="0.2">
      <c r="A312" s="849"/>
      <c r="B312" s="894"/>
      <c r="C312" s="849"/>
      <c r="D312" s="50" t="s">
        <v>204</v>
      </c>
      <c r="E312" s="102" t="s">
        <v>205</v>
      </c>
      <c r="F312" s="66" t="s">
        <v>160</v>
      </c>
      <c r="G312" s="65">
        <f>IF(F312="Confiable",15,0)</f>
        <v>0</v>
      </c>
      <c r="H312" s="840"/>
      <c r="I312" s="854"/>
      <c r="J312" s="840"/>
      <c r="K312" s="843"/>
    </row>
    <row r="313" spans="1:11" ht="42.75" x14ac:dyDescent="0.2">
      <c r="A313" s="849"/>
      <c r="B313" s="894"/>
      <c r="C313" s="849"/>
      <c r="D313" s="50" t="s">
        <v>206</v>
      </c>
      <c r="E313" s="102" t="s">
        <v>207</v>
      </c>
      <c r="F313" s="213" t="s">
        <v>160</v>
      </c>
      <c r="G313" s="65">
        <f>IF(F313="Se investigan y se resuelven oportunamente",15,0)</f>
        <v>0</v>
      </c>
      <c r="H313" s="840"/>
      <c r="I313" s="854"/>
      <c r="J313" s="840"/>
      <c r="K313" s="843"/>
    </row>
    <row r="314" spans="1:11" ht="28.5" x14ac:dyDescent="0.2">
      <c r="A314" s="850"/>
      <c r="B314" s="895"/>
      <c r="C314" s="850"/>
      <c r="D314" s="45" t="s">
        <v>208</v>
      </c>
      <c r="E314" s="102" t="s">
        <v>209</v>
      </c>
      <c r="F314" s="66" t="s">
        <v>160</v>
      </c>
      <c r="G314" s="65">
        <f>IF(F314="Completa",10,IF(F314="Incompleta",5,0))</f>
        <v>0</v>
      </c>
      <c r="H314" s="841"/>
      <c r="I314" s="855"/>
      <c r="J314" s="841"/>
      <c r="K314" s="844"/>
    </row>
    <row r="315" spans="1:11" ht="15.75" thickBot="1" x14ac:dyDescent="0.25">
      <c r="A315" s="122"/>
      <c r="B315" s="123"/>
      <c r="C315" s="56"/>
      <c r="D315" s="57"/>
      <c r="E315" s="58" t="s">
        <v>210</v>
      </c>
      <c r="F315" s="16"/>
      <c r="G315" s="16">
        <f>SUM(G308:G314)</f>
        <v>0</v>
      </c>
      <c r="H315" s="132"/>
      <c r="I315" s="133"/>
      <c r="J315" s="133"/>
      <c r="K315" s="134"/>
    </row>
    <row r="316" spans="1:11" ht="15" thickBot="1" x14ac:dyDescent="0.25"/>
    <row r="317" spans="1:11" ht="30" x14ac:dyDescent="0.2">
      <c r="A317" s="856" t="s">
        <v>74</v>
      </c>
      <c r="B317" s="875" t="s">
        <v>212</v>
      </c>
      <c r="C317" s="858" t="s">
        <v>186</v>
      </c>
      <c r="D317" s="860" t="s">
        <v>187</v>
      </c>
      <c r="E317" s="861"/>
      <c r="F317" s="861"/>
      <c r="G317" s="861"/>
      <c r="H317" s="862"/>
      <c r="I317" s="106" t="s">
        <v>188</v>
      </c>
      <c r="J317" s="863" t="s">
        <v>189</v>
      </c>
      <c r="K317" s="865" t="s">
        <v>190</v>
      </c>
    </row>
    <row r="318" spans="1:11" ht="60.75" thickBot="1" x14ac:dyDescent="0.25">
      <c r="A318" s="857"/>
      <c r="B318" s="876"/>
      <c r="C318" s="859"/>
      <c r="D318" s="107" t="s">
        <v>191</v>
      </c>
      <c r="E318" s="51" t="s">
        <v>192</v>
      </c>
      <c r="F318" s="107" t="s">
        <v>193</v>
      </c>
      <c r="G318" s="107" t="s">
        <v>194</v>
      </c>
      <c r="H318" s="107" t="s">
        <v>211</v>
      </c>
      <c r="I318" s="52" t="s">
        <v>196</v>
      </c>
      <c r="J318" s="864"/>
      <c r="K318" s="866"/>
    </row>
    <row r="319" spans="1:11" x14ac:dyDescent="0.2">
      <c r="A319" s="848" t="str">
        <f>DESCRIPCION!A37</f>
        <v>j</v>
      </c>
      <c r="B319" s="893">
        <f>DESCRIPCION!D38</f>
        <v>0</v>
      </c>
      <c r="C319" s="848"/>
      <c r="D319" s="851" t="s">
        <v>197</v>
      </c>
      <c r="E319" s="126" t="s">
        <v>198</v>
      </c>
      <c r="F319" s="69" t="s">
        <v>160</v>
      </c>
      <c r="G319" s="127">
        <f>IF(F319="Asignado",15,0)</f>
        <v>0</v>
      </c>
      <c r="H319" s="839" t="str">
        <f>IF(AND(G326&gt;0,G326&lt;=85),"Débil",IF(AND(G326&gt;85,G326&lt;=95),"Moderado",IF(G326&gt;96,"Fuerte"," ")))</f>
        <v xml:space="preserve"> </v>
      </c>
      <c r="I319" s="853" t="s">
        <v>183</v>
      </c>
      <c r="J319" s="839"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42" t="str">
        <f>IF(J319="Fuerte","NO",IF(J319=" "," ","SI"))</f>
        <v xml:space="preserve"> </v>
      </c>
    </row>
    <row r="320" spans="1:11" ht="28.5" x14ac:dyDescent="0.2">
      <c r="A320" s="849"/>
      <c r="B320" s="894"/>
      <c r="C320" s="849"/>
      <c r="D320" s="852"/>
      <c r="E320" s="102" t="s">
        <v>199</v>
      </c>
      <c r="F320" s="66" t="s">
        <v>160</v>
      </c>
      <c r="G320" s="65">
        <f>IF(F320="Adecuado",15,0)</f>
        <v>0</v>
      </c>
      <c r="H320" s="840"/>
      <c r="I320" s="854"/>
      <c r="J320" s="840"/>
      <c r="K320" s="843"/>
    </row>
    <row r="321" spans="1:11" ht="42.75" x14ac:dyDescent="0.2">
      <c r="A321" s="849"/>
      <c r="B321" s="894"/>
      <c r="C321" s="849"/>
      <c r="D321" s="50" t="s">
        <v>200</v>
      </c>
      <c r="E321" s="102" t="s">
        <v>201</v>
      </c>
      <c r="F321" s="66" t="s">
        <v>160</v>
      </c>
      <c r="G321" s="65">
        <f>IF(F321="Oportuna",15,0)</f>
        <v>0</v>
      </c>
      <c r="H321" s="840"/>
      <c r="I321" s="854"/>
      <c r="J321" s="840"/>
      <c r="K321" s="843"/>
    </row>
    <row r="322" spans="1:11" ht="42.75" x14ac:dyDescent="0.2">
      <c r="A322" s="849"/>
      <c r="B322" s="894"/>
      <c r="C322" s="849"/>
      <c r="D322" s="50" t="s">
        <v>202</v>
      </c>
      <c r="E322" s="102" t="s">
        <v>203</v>
      </c>
      <c r="F322" s="213" t="s">
        <v>160</v>
      </c>
      <c r="G322" s="65">
        <f>IF(F322="Prevenir",15,IF(F322="Detectar",10,0))</f>
        <v>0</v>
      </c>
      <c r="H322" s="840"/>
      <c r="I322" s="854"/>
      <c r="J322" s="840"/>
      <c r="K322" s="843"/>
    </row>
    <row r="323" spans="1:11" ht="28.5" x14ac:dyDescent="0.2">
      <c r="A323" s="849"/>
      <c r="B323" s="894"/>
      <c r="C323" s="849"/>
      <c r="D323" s="50" t="s">
        <v>204</v>
      </c>
      <c r="E323" s="102" t="s">
        <v>205</v>
      </c>
      <c r="F323" s="66" t="s">
        <v>160</v>
      </c>
      <c r="G323" s="65">
        <f>IF(F323="Confiable",15,0)</f>
        <v>0</v>
      </c>
      <c r="H323" s="840"/>
      <c r="I323" s="854"/>
      <c r="J323" s="840"/>
      <c r="K323" s="843"/>
    </row>
    <row r="324" spans="1:11" ht="42.75" x14ac:dyDescent="0.2">
      <c r="A324" s="849"/>
      <c r="B324" s="894"/>
      <c r="C324" s="849"/>
      <c r="D324" s="50" t="s">
        <v>206</v>
      </c>
      <c r="E324" s="102" t="s">
        <v>207</v>
      </c>
      <c r="F324" s="213" t="s">
        <v>160</v>
      </c>
      <c r="G324" s="65">
        <f>IF(F324="Se investigan y se resuelven oportunamente",15,0)</f>
        <v>0</v>
      </c>
      <c r="H324" s="840"/>
      <c r="I324" s="854"/>
      <c r="J324" s="840"/>
      <c r="K324" s="843"/>
    </row>
    <row r="325" spans="1:11" ht="28.5" x14ac:dyDescent="0.2">
      <c r="A325" s="850"/>
      <c r="B325" s="895"/>
      <c r="C325" s="850"/>
      <c r="D325" s="45" t="s">
        <v>208</v>
      </c>
      <c r="E325" s="102" t="s">
        <v>209</v>
      </c>
      <c r="F325" s="66" t="s">
        <v>160</v>
      </c>
      <c r="G325" s="65">
        <f>IF(F325="Completa",10,IF(F325="Incompleta",5,0))</f>
        <v>0</v>
      </c>
      <c r="H325" s="841"/>
      <c r="I325" s="855"/>
      <c r="J325" s="841"/>
      <c r="K325" s="844"/>
    </row>
    <row r="326" spans="1:11" ht="15.75" thickBot="1" x14ac:dyDescent="0.25">
      <c r="A326" s="122"/>
      <c r="B326" s="123"/>
      <c r="C326" s="56"/>
      <c r="D326" s="57"/>
      <c r="E326" s="58" t="s">
        <v>210</v>
      </c>
      <c r="F326" s="16"/>
      <c r="G326" s="16">
        <f>SUM(G319:G325)</f>
        <v>0</v>
      </c>
      <c r="H326" s="132"/>
      <c r="I326" s="133"/>
      <c r="J326" s="133"/>
      <c r="K326" s="134"/>
    </row>
    <row r="327" spans="1:11" ht="15" thickBot="1" x14ac:dyDescent="0.25"/>
    <row r="328" spans="1:11" ht="30" x14ac:dyDescent="0.2">
      <c r="A328" s="856" t="s">
        <v>74</v>
      </c>
      <c r="B328" s="875" t="s">
        <v>212</v>
      </c>
      <c r="C328" s="858" t="s">
        <v>186</v>
      </c>
      <c r="D328" s="860" t="s">
        <v>187</v>
      </c>
      <c r="E328" s="861"/>
      <c r="F328" s="861"/>
      <c r="G328" s="861"/>
      <c r="H328" s="862"/>
      <c r="I328" s="106" t="s">
        <v>188</v>
      </c>
      <c r="J328" s="863" t="s">
        <v>189</v>
      </c>
      <c r="K328" s="865" t="s">
        <v>190</v>
      </c>
    </row>
    <row r="329" spans="1:11" ht="60.75" thickBot="1" x14ac:dyDescent="0.25">
      <c r="A329" s="857"/>
      <c r="B329" s="876"/>
      <c r="C329" s="859"/>
      <c r="D329" s="107" t="s">
        <v>191</v>
      </c>
      <c r="E329" s="51" t="s">
        <v>192</v>
      </c>
      <c r="F329" s="107" t="s">
        <v>193</v>
      </c>
      <c r="G329" s="107" t="s">
        <v>194</v>
      </c>
      <c r="H329" s="107" t="s">
        <v>211</v>
      </c>
      <c r="I329" s="52" t="s">
        <v>196</v>
      </c>
      <c r="J329" s="864"/>
      <c r="K329" s="866"/>
    </row>
    <row r="330" spans="1:11" x14ac:dyDescent="0.2">
      <c r="A330" s="848" t="str">
        <f>DESCRIPCION!A37</f>
        <v>j</v>
      </c>
      <c r="B330" s="893">
        <f>DESCRIPCION!D39</f>
        <v>0</v>
      </c>
      <c r="C330" s="848"/>
      <c r="D330" s="851" t="s">
        <v>197</v>
      </c>
      <c r="E330" s="126" t="s">
        <v>198</v>
      </c>
      <c r="F330" s="69" t="s">
        <v>160</v>
      </c>
      <c r="G330" s="127">
        <f>IF(F330="Asignado",15,0)</f>
        <v>0</v>
      </c>
      <c r="H330" s="839" t="str">
        <f>IF(AND(G337&gt;0,G337&lt;=85),"Débil",IF(AND(G337&gt;85,G337&lt;=95),"Moderado",IF(G337&gt;96,"Fuerte"," ")))</f>
        <v xml:space="preserve"> </v>
      </c>
      <c r="I330" s="853" t="s">
        <v>160</v>
      </c>
      <c r="J330" s="839"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42" t="str">
        <f>IF(J330="Fuerte","NO",IF(J330=" "," ","SI"))</f>
        <v xml:space="preserve"> </v>
      </c>
    </row>
    <row r="331" spans="1:11" ht="28.5" x14ac:dyDescent="0.2">
      <c r="A331" s="849"/>
      <c r="B331" s="894"/>
      <c r="C331" s="849"/>
      <c r="D331" s="852"/>
      <c r="E331" s="102" t="s">
        <v>199</v>
      </c>
      <c r="F331" s="66" t="s">
        <v>160</v>
      </c>
      <c r="G331" s="65">
        <f>IF(F331="Adecuado",15,0)</f>
        <v>0</v>
      </c>
      <c r="H331" s="840"/>
      <c r="I331" s="854"/>
      <c r="J331" s="840"/>
      <c r="K331" s="843"/>
    </row>
    <row r="332" spans="1:11" ht="42.75" x14ac:dyDescent="0.2">
      <c r="A332" s="849"/>
      <c r="B332" s="894"/>
      <c r="C332" s="849"/>
      <c r="D332" s="50" t="s">
        <v>200</v>
      </c>
      <c r="E332" s="102" t="s">
        <v>201</v>
      </c>
      <c r="F332" s="66" t="s">
        <v>160</v>
      </c>
      <c r="G332" s="65">
        <f>IF(F332="Oportuna",15,0)</f>
        <v>0</v>
      </c>
      <c r="H332" s="840"/>
      <c r="I332" s="854"/>
      <c r="J332" s="840"/>
      <c r="K332" s="843"/>
    </row>
    <row r="333" spans="1:11" ht="42.75" x14ac:dyDescent="0.2">
      <c r="A333" s="849"/>
      <c r="B333" s="894"/>
      <c r="C333" s="849"/>
      <c r="D333" s="50" t="s">
        <v>202</v>
      </c>
      <c r="E333" s="102" t="s">
        <v>203</v>
      </c>
      <c r="F333" s="213" t="s">
        <v>160</v>
      </c>
      <c r="G333" s="65">
        <f>IF(F333="Prevenir",15,IF(F333="Detectar",10,0))</f>
        <v>0</v>
      </c>
      <c r="H333" s="840"/>
      <c r="I333" s="854"/>
      <c r="J333" s="840"/>
      <c r="K333" s="843"/>
    </row>
    <row r="334" spans="1:11" ht="28.5" x14ac:dyDescent="0.2">
      <c r="A334" s="849"/>
      <c r="B334" s="894"/>
      <c r="C334" s="849"/>
      <c r="D334" s="50" t="s">
        <v>204</v>
      </c>
      <c r="E334" s="102" t="s">
        <v>205</v>
      </c>
      <c r="F334" s="66" t="s">
        <v>160</v>
      </c>
      <c r="G334" s="65">
        <f>IF(F334="Confiable",15,0)</f>
        <v>0</v>
      </c>
      <c r="H334" s="840"/>
      <c r="I334" s="854"/>
      <c r="J334" s="840"/>
      <c r="K334" s="843"/>
    </row>
    <row r="335" spans="1:11" ht="42.75" x14ac:dyDescent="0.2">
      <c r="A335" s="849"/>
      <c r="B335" s="894"/>
      <c r="C335" s="849"/>
      <c r="D335" s="50" t="s">
        <v>206</v>
      </c>
      <c r="E335" s="102" t="s">
        <v>207</v>
      </c>
      <c r="F335" s="213" t="s">
        <v>160</v>
      </c>
      <c r="G335" s="65">
        <f>IF(F335="Se investigan y se resuelven oportunamente",15,0)</f>
        <v>0</v>
      </c>
      <c r="H335" s="840"/>
      <c r="I335" s="854"/>
      <c r="J335" s="840"/>
      <c r="K335" s="843"/>
    </row>
    <row r="336" spans="1:11" ht="28.5" x14ac:dyDescent="0.2">
      <c r="A336" s="850"/>
      <c r="B336" s="895"/>
      <c r="C336" s="850"/>
      <c r="D336" s="45" t="s">
        <v>208</v>
      </c>
      <c r="E336" s="102" t="s">
        <v>209</v>
      </c>
      <c r="F336" s="66" t="s">
        <v>160</v>
      </c>
      <c r="G336" s="65">
        <f>IF(F336="Completa",10,IF(F336="Incompleta",5,0))</f>
        <v>0</v>
      </c>
      <c r="H336" s="841"/>
      <c r="I336" s="855"/>
      <c r="J336" s="841"/>
      <c r="K336" s="844"/>
    </row>
    <row r="337" spans="1:11" ht="15.75" thickBot="1" x14ac:dyDescent="0.25">
      <c r="A337" s="122"/>
      <c r="B337" s="123"/>
      <c r="C337" s="56"/>
      <c r="D337" s="57"/>
      <c r="E337" s="58" t="s">
        <v>210</v>
      </c>
      <c r="F337" s="16"/>
      <c r="G337" s="16">
        <f>SUM(G330:G336)</f>
        <v>0</v>
      </c>
      <c r="H337" s="132"/>
      <c r="I337" s="133"/>
      <c r="J337" s="133"/>
      <c r="K337" s="134"/>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I330:I336 I22:I28 I33:I39 I44:I50 I77:I83 I88:I94 I99:I105 I110:I116 I66:I72 I121:I127 I132:I138 I143:I149 I154:I160 I165:I171 I176:I182 I187:I193 I198:I204 I209:I215 I220:I226 I231:I237 I242:I248 I253:I259 I264:I270 I275:I281 I286:I292 I297:I303 I308:I314 I319:I325 I55:I61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zoomScale="85" zoomScaleNormal="85" workbookViewId="0">
      <selection activeCell="H1" sqref="H1:H4"/>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s="24" customFormat="1" ht="15.75" customHeight="1" x14ac:dyDescent="0.2">
      <c r="A1" s="845"/>
      <c r="B1" s="943" t="s">
        <v>413</v>
      </c>
      <c r="C1" s="944"/>
      <c r="D1" s="945"/>
      <c r="E1" s="592" t="s">
        <v>373</v>
      </c>
      <c r="F1" s="592"/>
      <c r="G1" s="592"/>
      <c r="H1" s="519"/>
    </row>
    <row r="2" spans="1:111" s="24" customFormat="1" ht="15.75" customHeight="1" x14ac:dyDescent="0.2">
      <c r="A2" s="846"/>
      <c r="B2" s="946"/>
      <c r="C2" s="947"/>
      <c r="D2" s="948"/>
      <c r="E2" s="593" t="s">
        <v>372</v>
      </c>
      <c r="F2" s="593"/>
      <c r="G2" s="593"/>
      <c r="H2" s="520"/>
    </row>
    <row r="3" spans="1:111" s="24" customFormat="1" ht="18.75" customHeight="1" x14ac:dyDescent="0.2">
      <c r="A3" s="846"/>
      <c r="B3" s="946" t="s">
        <v>371</v>
      </c>
      <c r="C3" s="947"/>
      <c r="D3" s="948"/>
      <c r="E3" s="593" t="s">
        <v>375</v>
      </c>
      <c r="F3" s="593"/>
      <c r="G3" s="593"/>
      <c r="H3" s="520"/>
    </row>
    <row r="4" spans="1:111" s="24" customFormat="1" ht="15.75" customHeight="1" thickBot="1" x14ac:dyDescent="0.25">
      <c r="A4" s="847"/>
      <c r="B4" s="949"/>
      <c r="C4" s="950"/>
      <c r="D4" s="951"/>
      <c r="E4" s="927" t="s">
        <v>374</v>
      </c>
      <c r="F4" s="927"/>
      <c r="G4" s="927"/>
      <c r="H4" s="521"/>
    </row>
    <row r="5" spans="1:111" ht="15" thickBot="1" x14ac:dyDescent="0.25">
      <c r="A5" s="55"/>
      <c r="C5" s="32"/>
      <c r="D5" s="32"/>
      <c r="E5" s="32"/>
      <c r="F5" s="32"/>
      <c r="G5" s="32"/>
      <c r="H5" s="72"/>
    </row>
    <row r="6" spans="1:111" customFormat="1" ht="24" customHeight="1" x14ac:dyDescent="0.25">
      <c r="A6" s="960" t="str">
        <f>+CONTEXTO!A8</f>
        <v xml:space="preserve">PROCESO: Gestión de Hacienda Pública </v>
      </c>
      <c r="B6" s="961"/>
      <c r="C6" s="961"/>
      <c r="D6" s="961"/>
      <c r="E6" s="961"/>
      <c r="F6" s="961"/>
      <c r="G6" s="961"/>
      <c r="H6" s="962"/>
    </row>
    <row r="7" spans="1:111" customFormat="1" ht="72" customHeight="1" thickBot="1" x14ac:dyDescent="0.3">
      <c r="A7" s="963"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964"/>
      <c r="C7" s="964"/>
      <c r="D7" s="964"/>
      <c r="E7" s="964"/>
      <c r="F7" s="964"/>
      <c r="G7" s="964"/>
      <c r="H7" s="965"/>
    </row>
    <row r="8" spans="1:111" ht="15" thickBot="1" x14ac:dyDescent="0.25">
      <c r="A8" s="55"/>
      <c r="C8" s="32"/>
      <c r="D8" s="32"/>
      <c r="E8" s="32"/>
      <c r="F8" s="32"/>
      <c r="G8" s="32"/>
      <c r="H8" s="72"/>
    </row>
    <row r="9" spans="1:111" s="53" customFormat="1" ht="30" customHeight="1" x14ac:dyDescent="0.25">
      <c r="A9" s="952" t="s">
        <v>74</v>
      </c>
      <c r="B9" s="941" t="s">
        <v>212</v>
      </c>
      <c r="C9" s="942" t="s">
        <v>186</v>
      </c>
      <c r="D9" s="942" t="s">
        <v>195</v>
      </c>
      <c r="E9" s="942" t="s">
        <v>213</v>
      </c>
      <c r="F9" s="953" t="s">
        <v>214</v>
      </c>
      <c r="G9" s="953"/>
      <c r="H9" s="932" t="s">
        <v>215</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952"/>
      <c r="B10" s="941"/>
      <c r="C10" s="942"/>
      <c r="D10" s="942"/>
      <c r="E10" s="942"/>
      <c r="F10" s="953"/>
      <c r="G10" s="953"/>
      <c r="H10" s="932"/>
    </row>
    <row r="11" spans="1:111" s="54" customFormat="1" ht="151.5" customHeight="1" x14ac:dyDescent="0.25">
      <c r="A11" s="933" t="str">
        <f>DESCRIPCION!A10</f>
        <v>Posibilidad de recibir o solicitar cualquier dadiva para modificar y/o alterar los datos existentes en los distintos sistemas de información</v>
      </c>
      <c r="B11" s="102" t="str">
        <f>DESCRIPCION!D10</f>
        <v>Falta de capacidad de liderazgo</v>
      </c>
      <c r="C11" s="136" t="str">
        <f>'CONTROLES Y EVALUACIÓN'!C11:C17</f>
        <v>1.Cada Director de la secretaria de Hacienda 2.convoca mensualmente a su equipo de trabajo para 3. revisar y hacer seguimiento a los planes de acción y demás planes estrátegicos, 4. Revisando las metas proyectas y su ejecución. 5. si los resultados de los avances no están acorde a lo programado, establecera estrategias para el cumplimiento de las metas y/o objetivos propuestos. 6. y se dejará para la evidencia acta y registro de asistencia ( puede ser pantallazos o planilla fisica de asistencia de videoconferencias virtuales)</v>
      </c>
      <c r="D11" s="244" t="str">
        <f>'CONTROLES Y EVALUACIÓN'!H11:H17</f>
        <v>Débil</v>
      </c>
      <c r="E11" s="244" t="str">
        <f>'CONTROLES Y EVALUACIÓN'!I11:I17</f>
        <v>Moderado (Algunas veces se ejecuta)</v>
      </c>
      <c r="F11" s="135"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5">
        <f>IF(F11="Fuerte",100,IF(F11="Moderado",50,IF(F11="Débil",0," ")))</f>
        <v>0</v>
      </c>
      <c r="H11" s="735" t="str">
        <f>IF(G14=100,"Fuerte",IF(AND(G14&gt;=50,G14&lt;=99),"Moderado",IF(AND(G14&gt;0,G14&lt;=49),"Débil"," ")))</f>
        <v xml:space="preserve"> </v>
      </c>
    </row>
    <row r="12" spans="1:111" s="54" customFormat="1" ht="182.25" customHeight="1" x14ac:dyDescent="0.25">
      <c r="A12" s="849"/>
      <c r="B12" s="102" t="str">
        <f>DESCRIPCION!D11</f>
        <v xml:space="preserve">Falta de ética profesional y compromiso en el desarrollo de las actividades del procesos </v>
      </c>
      <c r="C12" s="136" t="str">
        <f>'CONTROLES Y EVALUACIÓN'!C22</f>
        <v>1.Cada Director de las diferentes dependencias de la Secretaria de Hacienda se encarga de programar 2. cada cuatro meses una capacitación al personal, 3. Con el fin de fortalecer los valores y principios éticos del servidor público.
4.Esta actividad control se realizará mediante actividades pedagógicos y lúdicos sensibilizando a los funcionarios en principios, ética y valores Institucionales. Aplicación del Código de Integridad y buen Gobierno, para la satisfacción de clientes y grupos de valor, 5. en caso de comprobar el incumplimiento al código de integridad y buen gobierno, el director iniciará el debido proceso y adoptará las instrucciones de la entidad para tal fin, dejando documentada las evidencias 6.dejando como evidencia el registro de asistencia,( puede ser pantallazos o planilla fisica de asistencia de videoconferencias virtuales)</v>
      </c>
      <c r="D12" s="103" t="str">
        <f>'CONTROLES Y EVALUACIÓN'!H22</f>
        <v>Débil</v>
      </c>
      <c r="E12" s="103" t="str">
        <f>'CONTROLES Y EVALUACIÓN'!I22</f>
        <v>Fuerte (Siempre se Ejecuta)</v>
      </c>
      <c r="F12" s="135" t="str">
        <f>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Débil</v>
      </c>
      <c r="G12" s="65">
        <f>IF(F12="Fuerte",100,IF(F12="Moderado",50,IF(F12="Débil",0," ")))</f>
        <v>0</v>
      </c>
      <c r="H12" s="736"/>
    </row>
    <row r="13" spans="1:111" s="54" customFormat="1" ht="126" customHeight="1" x14ac:dyDescent="0.25">
      <c r="A13" s="850"/>
      <c r="B13" s="102">
        <f>DESCRIPCION!D12</f>
        <v>0</v>
      </c>
      <c r="C13" s="136" t="str">
        <f>'CONTROLES Y EVALUACIÓN'!C33</f>
        <v xml:space="preserve">1.El director de Rentas y Tesorería 2.anualmente 3.con el próposito de facilitar y dar a conocer al ciudadano los diferentes trámites del proceso de gestión de Hacienda Pública, 4.  actualizará los trámites , teniendo en cuenta la normatividad vigente y los requisitos requeridos. 5. en caso de no cumplirse la actividad anterior, se tomarán acciones pertinentes por parte del secretario de Hacienda frente a los responsables de cada dirección.  6. dejando como evidencia memorando remisorio a la dirección de Fortalecemiento Institucional para la actualización de los trámites.
</v>
      </c>
      <c r="D13" s="103" t="str">
        <f>'CONTROLES Y EVALUACIÓN'!H33</f>
        <v>Débil</v>
      </c>
      <c r="E13" s="103" t="str">
        <f>'CONTROLES Y EVALUACIÓN'!I33</f>
        <v>Moderado (Algunas veces se ejecuta)</v>
      </c>
      <c r="F13" s="135" t="str">
        <f>IF(AND(D13="Fuerte",E13="Fuerte (Siempre se Ejecuta)"),"Fuerte",IF(AND(D13="Fuerte",E13="Moderado (Algunas veces se ejecuta)"),"Moderado",IF(AND(D13="Fuerte",E13="Débil (No se ejecuta)"),"Débil",IF(AND(D13="Moderado",E13="Fuerte (Siempre se Ejecuta)"),"Moderado",IF(AND(D13="Moderado",E13="Moderado (Algunas veces se ejecuta)"),"Moderado",IF(AND(D13="Moderado",E13="Débil (No se ejecuta)"),"Débil",IF(AND(D13="Débil",E13="Fuerte (Siempre se Ejecuta)"),"Débil",IF(AND(D13="Débil",E13="Moderado (Algunas veces se ejecuta)"),"Débil",IF(AND(D13="Débil",E13="Débil (No se ejecuta)"),"Débil"," ")))))))))</f>
        <v>Débil</v>
      </c>
      <c r="G13" s="65">
        <f>IF(F13="Fuerte",100,IF(F13="Moderado",50,IF(F13="Débil",0," ")))</f>
        <v>0</v>
      </c>
      <c r="H13" s="736"/>
    </row>
    <row r="14" spans="1:111" s="54" customFormat="1" ht="30.75" customHeight="1" x14ac:dyDescent="0.25">
      <c r="A14" s="935"/>
      <c r="B14" s="936"/>
      <c r="C14" s="936"/>
      <c r="D14" s="936"/>
      <c r="E14" s="936"/>
      <c r="F14" s="937"/>
      <c r="G14" s="246">
        <f>AVERAGE(G11:G13)</f>
        <v>0</v>
      </c>
      <c r="H14" s="934"/>
    </row>
    <row r="15" spans="1:111" s="54" customFormat="1" ht="153.75" customHeight="1" x14ac:dyDescent="0.25">
      <c r="A15" s="867" t="str">
        <f>DESCRIPCION!A13</f>
        <v>Posibilidad de recibir o solicitar cualquier dadiva para omitir requisitos en el desarrollo de los trámites y servicios del proceso de gestión de Hacienda Pública</v>
      </c>
      <c r="B15" s="102" t="str">
        <f>DESCRIPCION!D13</f>
        <v>Falta de información clara y debilidad en canales de acceso a la publicidad de las condiciones del trámite</v>
      </c>
      <c r="C15" s="136" t="str">
        <f>'CONTROLES Y EVALUACIÓN'!C44</f>
        <v>1.La Dirección de Tesorería 2. cuatrimestralmente  3. a traves de la profesional de acuerdos de pago, verificará los acuerdos de pago de tránsito, impuesto PREDIAL e ICA cumplan con los requisitos de aprobación establecidos en los decretos. 4. lo anterior se realizará semanalmente através de muestreos aleatorios y expontáneos revisando los requisitos exigidos del trámite con lo señalado en la hoja de vida del mismo. 5. en caso de que los resultados identifiquen que en un trámite no se solciitarón los requisitos exigidos para el mismo se reportará al líder del proceso para que inicie las acciones que considere pertinente.6. Dejando como evidencia informe.
stitucional para la actualización de los trámites.</v>
      </c>
      <c r="D15" s="103" t="str">
        <f>'CONTROLES Y EVALUACIÓN'!H44</f>
        <v>Débil</v>
      </c>
      <c r="E15" s="103" t="str">
        <f>'CONTROLES Y EVALUACIÓN'!I44</f>
        <v>Moderado (Algunas veces se ejecuta)</v>
      </c>
      <c r="F15" s="135" t="str">
        <f>'CONTROLES Y EVALUACIÓN'!J44</f>
        <v>Débil</v>
      </c>
      <c r="G15" s="65">
        <f>IF(F15="Fuerte",100,IF(F15="Moderado",50,IF(F15="Débil",0," ")))</f>
        <v>0</v>
      </c>
      <c r="H15" s="735" t="str">
        <f>IF(G18=100,"Fuerte",IF(AND(G18&gt;=50,G18&lt;=99),"Moderado",IF(AND(G18&gt;0,G18&lt;=49),"Débil"," ")))</f>
        <v xml:space="preserve"> </v>
      </c>
    </row>
    <row r="16" spans="1:111" s="54" customFormat="1" ht="153.75" customHeight="1" x14ac:dyDescent="0.25">
      <c r="A16" s="867"/>
      <c r="B16" s="102" t="str">
        <f>DESCRIPCION!D14</f>
        <v xml:space="preserve">Falta de controles de la gestión de trámites </v>
      </c>
      <c r="C16" s="136" t="str">
        <f>'CONTROLES Y EVALUACIÓN'!C55</f>
        <v xml:space="preserve">1, El director (a) de Rentas,con su equipo de trabajo 2,  trimestralamente, 3, con el propósito de prevenir la  prescripción y detrimento patrimonial, 4,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5, se depura la base de datos de los contribuyentes morosos, respecto a las dos vigencias anteriores a la actual, que no hayan celebrado acuerdo de pago por dichas vigencias y se genera el certificado de liquidación de determinación oficial (C.L.D.O). 6,dejando como evidencia los avances presentados en el plan de acción de  gestión trimestral de la dirección de rentas. </v>
      </c>
      <c r="D16" s="103" t="str">
        <f>'CONTROLES Y EVALUACIÓN'!H55</f>
        <v>Débil</v>
      </c>
      <c r="E16" s="103" t="str">
        <f>'CONTROLES Y EVALUACIÓN'!I55</f>
        <v>Moderado (Algunas veces se ejecuta)</v>
      </c>
      <c r="F16" s="135" t="str">
        <f>'CONTROLES Y EVALUACIÓN'!J55</f>
        <v>Débil</v>
      </c>
      <c r="G16" s="65">
        <f>IF(F16="Fuerte",100,IF(F16="Moderado",50,IF(F16="Débil",0," ")))</f>
        <v>0</v>
      </c>
      <c r="H16" s="736"/>
    </row>
    <row r="17" spans="1:8" s="54" customFormat="1" ht="162" customHeight="1" x14ac:dyDescent="0.25">
      <c r="A17" s="867"/>
      <c r="B17" s="102" t="str">
        <f>DESCRIPCION!D15</f>
        <v>Incumplimiento en la gestión del CLDO del Impuesto predial unificado dentro de los términos establecidos en el procedimiento PRO-GHP-05 FACTURACION  I.P.U para la actividad No. 11-12 y 13 (C.L.D.O)</v>
      </c>
      <c r="C17" s="136">
        <f>+('CONTROLES Y EVALUACIÓN'!C66)</f>
        <v>0</v>
      </c>
      <c r="D17" s="103" t="str">
        <f>'CONTROLES Y EVALUACIÓN'!H66</f>
        <v xml:space="preserve"> </v>
      </c>
      <c r="E17" s="103" t="str">
        <f>'CONTROLES Y EVALUACIÓN'!I66</f>
        <v>Seleccionar</v>
      </c>
      <c r="F17" s="135" t="str">
        <f>'CONTROLES Y EVALUACIÓN'!J66</f>
        <v xml:space="preserve"> </v>
      </c>
      <c r="G17" s="65" t="str">
        <f>IF(F17="Fuerte",100,IF(F17="Moderado",50,IF(F17="Débil",0," ")))</f>
        <v xml:space="preserve"> </v>
      </c>
      <c r="H17" s="736"/>
    </row>
    <row r="18" spans="1:8" s="54" customFormat="1" ht="36" customHeight="1" x14ac:dyDescent="0.25">
      <c r="A18" s="938"/>
      <c r="B18" s="939"/>
      <c r="C18" s="939"/>
      <c r="D18" s="939"/>
      <c r="E18" s="939"/>
      <c r="F18" s="940"/>
      <c r="G18" s="137">
        <f>AVERAGE(G15:G17)</f>
        <v>0</v>
      </c>
      <c r="H18" s="934"/>
    </row>
    <row r="19" spans="1:8" s="54" customFormat="1" ht="135" customHeight="1" x14ac:dyDescent="0.25">
      <c r="A19" s="933" t="str">
        <f>DESCRIPCION!A16</f>
        <v>c</v>
      </c>
      <c r="B19" s="102">
        <f>DESCRIPCION!D16</f>
        <v>0</v>
      </c>
      <c r="C19" s="136">
        <f>'CONTROLES Y EVALUACIÓN'!C77</f>
        <v>0</v>
      </c>
      <c r="D19" s="103" t="str">
        <f>'CONTROLES Y EVALUACIÓN'!H77</f>
        <v>Fuerte</v>
      </c>
      <c r="E19" s="103" t="str">
        <f>'CONTROLES Y EVALUACIÓN'!I77</f>
        <v>Fuerte (Siempre se Ejecuta)</v>
      </c>
      <c r="F19" s="135" t="str">
        <f>'CONTROLES Y EVALUACIÓN'!J77</f>
        <v>Fuerte</v>
      </c>
      <c r="G19" s="65">
        <f>IF(F19="Fuerte",100,IF(F19="Moderado",50,IF(F19="Débil",0," ")))</f>
        <v>100</v>
      </c>
      <c r="H19" s="735" t="str">
        <f>IF(G22=100,"Fuerte",IF(AND(G22&gt;=50,G22&lt;=99),"Moderado",IF(AND(G22&gt;0,G22&lt;=49),"Débil"," ")))</f>
        <v>Fuerte</v>
      </c>
    </row>
    <row r="20" spans="1:8" s="54" customFormat="1" ht="114" customHeight="1" x14ac:dyDescent="0.25">
      <c r="A20" s="849"/>
      <c r="B20" s="102">
        <f>DESCRIPCION!D17</f>
        <v>0</v>
      </c>
      <c r="C20" s="136"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3" t="str">
        <f>'CONTROLES Y EVALUACIÓN'!H88</f>
        <v xml:space="preserve"> </v>
      </c>
      <c r="E20" s="103" t="str">
        <f>'CONTROLES Y EVALUACIÓN'!I88</f>
        <v>Seleccionar</v>
      </c>
      <c r="F20" s="135" t="str">
        <f>'CONTROLES Y EVALUACIÓN'!J88</f>
        <v xml:space="preserve"> </v>
      </c>
      <c r="G20" s="65" t="str">
        <f>IF(F20="Fuerte",100,IF(F20="Moderado",50,IF(F20="Débil",0," ")))</f>
        <v xml:space="preserve"> </v>
      </c>
      <c r="H20" s="736"/>
    </row>
    <row r="21" spans="1:8" s="54" customFormat="1" ht="114" customHeight="1" x14ac:dyDescent="0.25">
      <c r="A21" s="850"/>
      <c r="B21" s="102">
        <f>DESCRIPCION!D18</f>
        <v>0</v>
      </c>
      <c r="C21" s="136"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3" t="str">
        <f>'CONTROLES Y EVALUACIÓN'!H99</f>
        <v xml:space="preserve"> </v>
      </c>
      <c r="E21" s="103" t="str">
        <f>'CONTROLES Y EVALUACIÓN'!I99</f>
        <v>Seleccionar</v>
      </c>
      <c r="F21" s="135" t="str">
        <f>'CONTROLES Y EVALUACIÓN'!J99</f>
        <v xml:space="preserve"> </v>
      </c>
      <c r="G21" s="65" t="str">
        <f>IF(F21="Fuerte",100,IF(F21="Moderado",50,IF(F21="Débil",0," ")))</f>
        <v xml:space="preserve"> </v>
      </c>
      <c r="H21" s="736"/>
    </row>
    <row r="22" spans="1:8" s="54" customFormat="1" ht="33.75" customHeight="1" x14ac:dyDescent="0.25">
      <c r="A22" s="929"/>
      <c r="B22" s="930"/>
      <c r="C22" s="930"/>
      <c r="D22" s="930"/>
      <c r="E22" s="930"/>
      <c r="F22" s="931"/>
      <c r="G22" s="138">
        <f>AVERAGE(G19:G21)</f>
        <v>100</v>
      </c>
      <c r="H22" s="736"/>
    </row>
    <row r="23" spans="1:8" s="54" customFormat="1" ht="113.25" customHeight="1" x14ac:dyDescent="0.25">
      <c r="A23" s="933" t="str">
        <f>DESCRIPCION!A19</f>
        <v>d</v>
      </c>
      <c r="B23" s="102">
        <f>DESCRIPCION!D19</f>
        <v>0</v>
      </c>
      <c r="C23" s="136">
        <f>'CONTROLES Y EVALUACIÓN'!C110</f>
        <v>0</v>
      </c>
      <c r="D23" s="103" t="str">
        <f>'CONTROLES Y EVALUACIÓN'!H110</f>
        <v xml:space="preserve"> </v>
      </c>
      <c r="E23" s="103" t="str">
        <f>'CONTROLES Y EVALUACIÓN'!I110</f>
        <v>Seleccionar</v>
      </c>
      <c r="F23" s="135" t="str">
        <f>'CONTROLES Y EVALUACIÓN'!J110</f>
        <v xml:space="preserve"> </v>
      </c>
      <c r="G23" s="65" t="str">
        <f>IF(F23="Fuerte",100,IF(F23="Moderado",50,IF(F23="Débil",0," ")))</f>
        <v xml:space="preserve"> </v>
      </c>
      <c r="H23" s="735" t="e">
        <f>IF(G26=100,"Fuerte",IF(AND(G26&gt;=50,G26&lt;=99),"Moderado",IF(AND(G26&gt;0,G26&lt;=49),"Débil"," ")))</f>
        <v>#DIV/0!</v>
      </c>
    </row>
    <row r="24" spans="1:8" ht="113.25" customHeight="1" x14ac:dyDescent="0.2">
      <c r="A24" s="849"/>
      <c r="B24" s="102">
        <f>DESCRIPCION!D20</f>
        <v>0</v>
      </c>
      <c r="C24" s="136">
        <f>'CONTROLES Y EVALUACIÓN'!C121</f>
        <v>0</v>
      </c>
      <c r="D24" s="103" t="str">
        <f>'CONTROLES Y EVALUACIÓN'!H121</f>
        <v xml:space="preserve"> </v>
      </c>
      <c r="E24" s="103" t="str">
        <f>'CONTROLES Y EVALUACIÓN'!I121</f>
        <v>Seleccionar</v>
      </c>
      <c r="F24" s="135" t="str">
        <f>'CONTROLES Y EVALUACIÓN'!J121</f>
        <v xml:space="preserve"> </v>
      </c>
      <c r="G24" s="65" t="str">
        <f>IF(F24="Fuerte",100,IF(F24="Moderado",50,IF(F24="Débil",0," ")))</f>
        <v xml:space="preserve"> </v>
      </c>
      <c r="H24" s="736"/>
    </row>
    <row r="25" spans="1:8" ht="123.75" customHeight="1" x14ac:dyDescent="0.2">
      <c r="A25" s="850"/>
      <c r="B25" s="102">
        <f>DESCRIPCION!D21</f>
        <v>0</v>
      </c>
      <c r="C25" s="136">
        <f>'CONTROLES Y EVALUACIÓN'!C132</f>
        <v>0</v>
      </c>
      <c r="D25" s="103" t="str">
        <f>'CONTROLES Y EVALUACIÓN'!H132</f>
        <v xml:space="preserve"> </v>
      </c>
      <c r="E25" s="103" t="str">
        <f>'CONTROLES Y EVALUACIÓN'!I132</f>
        <v>Seleccionar</v>
      </c>
      <c r="F25" s="135" t="str">
        <f>'CONTROLES Y EVALUACIÓN'!J132</f>
        <v xml:space="preserve"> </v>
      </c>
      <c r="G25" s="65" t="str">
        <f>IF(F25="Fuerte",100,IF(F25="Moderado",50,IF(F25="Débil",0," ")))</f>
        <v xml:space="preserve"> </v>
      </c>
      <c r="H25" s="736"/>
    </row>
    <row r="26" spans="1:8" ht="31.5" customHeight="1" x14ac:dyDescent="0.2">
      <c r="A26" s="929"/>
      <c r="B26" s="930"/>
      <c r="C26" s="930"/>
      <c r="D26" s="930"/>
      <c r="E26" s="930"/>
      <c r="F26" s="931"/>
      <c r="G26" s="138" t="e">
        <f>AVERAGE(G23:G25)</f>
        <v>#DIV/0!</v>
      </c>
      <c r="H26" s="736"/>
    </row>
    <row r="27" spans="1:8" ht="112.5" customHeight="1" x14ac:dyDescent="0.2">
      <c r="A27" s="933" t="str">
        <f>DESCRIPCION!A22</f>
        <v>e</v>
      </c>
      <c r="B27" s="102">
        <f>DESCRIPCION!D22</f>
        <v>0</v>
      </c>
      <c r="C27" s="136">
        <f>'CONTROLES Y EVALUACIÓN'!C143</f>
        <v>0</v>
      </c>
      <c r="D27" s="103" t="str">
        <f>'CONTROLES Y EVALUACIÓN'!H143</f>
        <v xml:space="preserve"> </v>
      </c>
      <c r="E27" s="103" t="str">
        <f>'CONTROLES Y EVALUACIÓN'!I143</f>
        <v>Seleccionar</v>
      </c>
      <c r="F27" s="135" t="str">
        <f>'CONTROLES Y EVALUACIÓN'!J143</f>
        <v xml:space="preserve"> </v>
      </c>
      <c r="G27" s="65" t="str">
        <f>IF(F27="Fuerte",100,IF(F27="Moderado",50,IF(F27="Débil",0," ")))</f>
        <v xml:space="preserve"> </v>
      </c>
      <c r="H27" s="735" t="e">
        <f>IF(G30=100,"Fuerte",IF(AND(G30&gt;=50,G30&lt;=99),"Moderado",IF(AND(G30&gt;0,G30&lt;=49),"Débil"," ")))</f>
        <v>#DIV/0!</v>
      </c>
    </row>
    <row r="28" spans="1:8" ht="99.75" customHeight="1" x14ac:dyDescent="0.2">
      <c r="A28" s="849"/>
      <c r="B28" s="102">
        <f>DESCRIPCION!D23</f>
        <v>0</v>
      </c>
      <c r="C28" s="136">
        <f>'CONTROLES Y EVALUACIÓN'!C154</f>
        <v>0</v>
      </c>
      <c r="D28" s="103" t="str">
        <f>'CONTROLES Y EVALUACIÓN'!H154</f>
        <v xml:space="preserve"> </v>
      </c>
      <c r="E28" s="103" t="str">
        <f>'CONTROLES Y EVALUACIÓN'!I154</f>
        <v>Seleccionar</v>
      </c>
      <c r="F28" s="135" t="str">
        <f>'CONTROLES Y EVALUACIÓN'!J154</f>
        <v xml:space="preserve"> </v>
      </c>
      <c r="G28" s="65" t="str">
        <f>IF(F28="Fuerte",100,IF(F28="Moderado",50,IF(F28="Débil",0," ")))</f>
        <v xml:space="preserve"> </v>
      </c>
      <c r="H28" s="736"/>
    </row>
    <row r="29" spans="1:8" ht="96.75" customHeight="1" x14ac:dyDescent="0.2">
      <c r="A29" s="850"/>
      <c r="B29" s="102">
        <f>DESCRIPCION!D24</f>
        <v>0</v>
      </c>
      <c r="C29" s="136">
        <f>'CONTROLES Y EVALUACIÓN'!C165</f>
        <v>0</v>
      </c>
      <c r="D29" s="103" t="str">
        <f>'CONTROLES Y EVALUACIÓN'!H165</f>
        <v xml:space="preserve"> </v>
      </c>
      <c r="E29" s="103" t="str">
        <f>'CONTROLES Y EVALUACIÓN'!I165</f>
        <v>Seleccionar</v>
      </c>
      <c r="F29" s="135" t="str">
        <f>'CONTROLES Y EVALUACIÓN'!J165</f>
        <v xml:space="preserve"> </v>
      </c>
      <c r="G29" s="65" t="str">
        <f>IF(F29="Fuerte",100,IF(F29="Moderado",50,IF(F29="Débil",0," ")))</f>
        <v xml:space="preserve"> </v>
      </c>
      <c r="H29" s="736"/>
    </row>
    <row r="30" spans="1:8" ht="24" customHeight="1" x14ac:dyDescent="0.2">
      <c r="A30" s="929"/>
      <c r="B30" s="930"/>
      <c r="C30" s="930"/>
      <c r="D30" s="930"/>
      <c r="E30" s="930"/>
      <c r="F30" s="931"/>
      <c r="G30" s="138" t="e">
        <f>AVERAGE(G27:G29)</f>
        <v>#DIV/0!</v>
      </c>
      <c r="H30" s="736"/>
    </row>
    <row r="31" spans="1:8" ht="120" customHeight="1" x14ac:dyDescent="0.2">
      <c r="A31" s="933" t="str">
        <f>DESCRIPCION!A25</f>
        <v>f</v>
      </c>
      <c r="B31" s="102">
        <f>DESCRIPCION!D25</f>
        <v>0</v>
      </c>
      <c r="C31" s="136">
        <f>'CONTROLES Y EVALUACIÓN'!C176</f>
        <v>0</v>
      </c>
      <c r="D31" s="103" t="str">
        <f>'CONTROLES Y EVALUACIÓN'!H176</f>
        <v>Débil</v>
      </c>
      <c r="E31" s="103" t="str">
        <f>'CONTROLES Y EVALUACIÓN'!I176</f>
        <v>Fuerte (Siempre se Ejecuta)</v>
      </c>
      <c r="F31" s="135" t="str">
        <f>'CONTROLES Y EVALUACIÓN'!J176</f>
        <v>Débil</v>
      </c>
      <c r="G31" s="65">
        <f>IF(F31="Fuerte",100,IF(F31="Moderado",50,IF(F31="Débil",0," ")))</f>
        <v>0</v>
      </c>
      <c r="H31" s="735" t="str">
        <f>IF(G34=100,"Fuerte",IF(AND(G34&gt;=50,G34&lt;=99),"Moderado",IF(AND(G34&gt;0,G34&lt;=49),"Débil"," ")))</f>
        <v xml:space="preserve"> </v>
      </c>
    </row>
    <row r="32" spans="1:8" ht="114" customHeight="1" x14ac:dyDescent="0.2">
      <c r="A32" s="849"/>
      <c r="B32" s="102">
        <f>DESCRIPCION!B26</f>
        <v>0</v>
      </c>
      <c r="C32" s="136">
        <f>'CONTROLES Y EVALUACIÓN'!C187</f>
        <v>0</v>
      </c>
      <c r="D32" s="103" t="str">
        <f>'CONTROLES Y EVALUACIÓN'!H187</f>
        <v xml:space="preserve"> </v>
      </c>
      <c r="E32" s="103" t="str">
        <f>'CONTROLES Y EVALUACIÓN'!I187</f>
        <v>Seleccionar</v>
      </c>
      <c r="F32" s="135" t="str">
        <f>'CONTROLES Y EVALUACIÓN'!J187</f>
        <v xml:space="preserve"> </v>
      </c>
      <c r="G32" s="65" t="str">
        <f>IF(F32="Fuerte",100,IF(F32="Moderado",50,IF(F32="Débil",0," ")))</f>
        <v xml:space="preserve"> </v>
      </c>
      <c r="H32" s="736"/>
    </row>
    <row r="33" spans="1:8" ht="100.5" customHeight="1" x14ac:dyDescent="0.2">
      <c r="A33" s="850"/>
      <c r="B33" s="102">
        <f>DESCRIPCION!B27</f>
        <v>0</v>
      </c>
      <c r="C33" s="136">
        <f>'CONTROLES Y EVALUACIÓN'!C198</f>
        <v>0</v>
      </c>
      <c r="D33" s="103" t="str">
        <f>'CONTROLES Y EVALUACIÓN'!H198</f>
        <v xml:space="preserve"> </v>
      </c>
      <c r="E33" s="103" t="str">
        <f>'CONTROLES Y EVALUACIÓN'!I198</f>
        <v>Seleccionar</v>
      </c>
      <c r="F33" s="135" t="str">
        <f>'CONTROLES Y EVALUACIÓN'!J198</f>
        <v xml:space="preserve"> </v>
      </c>
      <c r="G33" s="65" t="str">
        <f>IF(F33="Fuerte",100,IF(F33="Moderado",50,IF(F33="Débil",0," ")))</f>
        <v xml:space="preserve"> </v>
      </c>
      <c r="H33" s="736"/>
    </row>
    <row r="34" spans="1:8" ht="30" customHeight="1" x14ac:dyDescent="0.2">
      <c r="A34" s="929"/>
      <c r="B34" s="930"/>
      <c r="C34" s="930"/>
      <c r="D34" s="930"/>
      <c r="E34" s="930"/>
      <c r="F34" s="931"/>
      <c r="G34" s="138">
        <f>AVERAGE(G31:G33)</f>
        <v>0</v>
      </c>
      <c r="H34" s="736"/>
    </row>
    <row r="35" spans="1:8" ht="107.25" customHeight="1" x14ac:dyDescent="0.2">
      <c r="A35" s="933" t="str">
        <f>DESCRIPCION!A28</f>
        <v>g</v>
      </c>
      <c r="B35" s="102">
        <f>DESCRIPCION!D28</f>
        <v>0</v>
      </c>
      <c r="C35" s="136">
        <f>'CONTROLES Y EVALUACIÓN'!C209</f>
        <v>0</v>
      </c>
      <c r="D35" s="103" t="str">
        <f>'CONTROLES Y EVALUACIÓN'!H209</f>
        <v xml:space="preserve"> </v>
      </c>
      <c r="E35" s="103" t="str">
        <f>'CONTROLES Y EVALUACIÓN'!I209</f>
        <v>Seleccionar</v>
      </c>
      <c r="F35" s="135" t="str">
        <f>'CONTROLES Y EVALUACIÓN'!J209</f>
        <v xml:space="preserve"> </v>
      </c>
      <c r="G35" s="65" t="str">
        <f>IF(F35="Fuerte",100,IF(F35="Moderado",50,IF(F35="Débil",0," ")))</f>
        <v xml:space="preserve"> </v>
      </c>
      <c r="H35" s="735" t="e">
        <f>IF(G38=100,"Fuerte",IF(AND(G38&gt;=50,G38&lt;=99),"Moderado",IF(AND(G38&gt;0,G38&lt;=49),"Débil"," ")))</f>
        <v>#DIV/0!</v>
      </c>
    </row>
    <row r="36" spans="1:8" ht="108.75" customHeight="1" x14ac:dyDescent="0.2">
      <c r="A36" s="849"/>
      <c r="B36" s="102">
        <f>DESCRIPCION!D29</f>
        <v>0</v>
      </c>
      <c r="C36" s="136">
        <f>'CONTROLES Y EVALUACIÓN'!C220</f>
        <v>0</v>
      </c>
      <c r="D36" s="103" t="str">
        <f>'CONTROLES Y EVALUACIÓN'!H220</f>
        <v xml:space="preserve"> </v>
      </c>
      <c r="E36" s="103" t="str">
        <f>'CONTROLES Y EVALUACIÓN'!I220</f>
        <v>Moderado (Algunas veces se ejecuta)</v>
      </c>
      <c r="F36" s="135" t="str">
        <f>'CONTROLES Y EVALUACIÓN'!J220</f>
        <v xml:space="preserve"> </v>
      </c>
      <c r="G36" s="65" t="str">
        <f>IF(F36="Fuerte",100,IF(F36="Moderado",50,IF(F36="Débil",0," ")))</f>
        <v xml:space="preserve"> </v>
      </c>
      <c r="H36" s="736"/>
    </row>
    <row r="37" spans="1:8" ht="111" customHeight="1" x14ac:dyDescent="0.2">
      <c r="A37" s="850"/>
      <c r="B37" s="102">
        <f>DESCRIPCION!D30</f>
        <v>0</v>
      </c>
      <c r="C37" s="136">
        <f>'CONTROLES Y EVALUACIÓN'!C231</f>
        <v>0</v>
      </c>
      <c r="D37" s="103" t="str">
        <f>'CONTROLES Y EVALUACIÓN'!H231</f>
        <v xml:space="preserve"> </v>
      </c>
      <c r="E37" s="103" t="str">
        <f>'CONTROLES Y EVALUACIÓN'!I231</f>
        <v>Seleccionar</v>
      </c>
      <c r="F37" s="135" t="str">
        <f>'CONTROLES Y EVALUACIÓN'!J231</f>
        <v xml:space="preserve"> </v>
      </c>
      <c r="G37" s="65" t="str">
        <f>IF(F37="Fuerte",100,IF(F37="Moderado",50,IF(F37="Débil",0," ")))</f>
        <v xml:space="preserve"> </v>
      </c>
      <c r="H37" s="736"/>
    </row>
    <row r="38" spans="1:8" ht="31.5" customHeight="1" x14ac:dyDescent="0.2">
      <c r="A38" s="929"/>
      <c r="B38" s="930"/>
      <c r="C38" s="930"/>
      <c r="D38" s="930"/>
      <c r="E38" s="930"/>
      <c r="F38" s="931"/>
      <c r="G38" s="138" t="e">
        <f>AVERAGE(G35:G37)</f>
        <v>#DIV/0!</v>
      </c>
      <c r="H38" s="736"/>
    </row>
    <row r="39" spans="1:8" ht="85.5" customHeight="1" x14ac:dyDescent="0.2">
      <c r="A39" s="933" t="str">
        <f>DESCRIPCION!A31</f>
        <v>h</v>
      </c>
      <c r="B39" s="102">
        <f>DESCRIPCION!D31</f>
        <v>0</v>
      </c>
      <c r="C39" s="136">
        <f>'CONTROLES Y EVALUACIÓN'!C242</f>
        <v>0</v>
      </c>
      <c r="D39" s="103" t="str">
        <f>'CONTROLES Y EVALUACIÓN'!H242</f>
        <v xml:space="preserve"> </v>
      </c>
      <c r="E39" s="103" t="str">
        <f>'CONTROLES Y EVALUACIÓN'!I242</f>
        <v>Seleccionar</v>
      </c>
      <c r="F39" s="135" t="str">
        <f>'CONTROLES Y EVALUACIÓN'!J242</f>
        <v xml:space="preserve"> </v>
      </c>
      <c r="G39" s="65" t="str">
        <f>IF(F39="Fuerte",100,IF(F39="Moderado",50,IF(F39="Débil",0," ")))</f>
        <v xml:space="preserve"> </v>
      </c>
      <c r="H39" s="735" t="e">
        <f>IF(G42=100,"Fuerte",IF(AND(G42&gt;=50,G42&lt;=99),"Moderado",IF(AND(G42&gt;0,G42&lt;=49),"Débil"," ")))</f>
        <v>#DIV/0!</v>
      </c>
    </row>
    <row r="40" spans="1:8" ht="92.25" customHeight="1" x14ac:dyDescent="0.2">
      <c r="A40" s="849"/>
      <c r="B40" s="102">
        <f>DESCRIPCION!D32</f>
        <v>0</v>
      </c>
      <c r="C40" s="136">
        <f>'CONTROLES Y EVALUACIÓN'!C253</f>
        <v>0</v>
      </c>
      <c r="D40" s="103" t="str">
        <f>'CONTROLES Y EVALUACIÓN'!H253</f>
        <v xml:space="preserve"> </v>
      </c>
      <c r="E40" s="103" t="str">
        <f>'CONTROLES Y EVALUACIÓN'!I253</f>
        <v>Seleccionar</v>
      </c>
      <c r="F40" s="135" t="str">
        <f>'CONTROLES Y EVALUACIÓN'!J253</f>
        <v xml:space="preserve"> </v>
      </c>
      <c r="G40" s="65" t="str">
        <f>IF(F40="Fuerte",100,IF(F40="Moderado",50,IF(F40="Débil",0," ")))</f>
        <v xml:space="preserve"> </v>
      </c>
      <c r="H40" s="736"/>
    </row>
    <row r="41" spans="1:8" ht="86.25" customHeight="1" x14ac:dyDescent="0.2">
      <c r="A41" s="850"/>
      <c r="B41" s="102">
        <f>DESCRIPCION!D33</f>
        <v>0</v>
      </c>
      <c r="C41" s="136">
        <f>'CONTROLES Y EVALUACIÓN'!C264</f>
        <v>0</v>
      </c>
      <c r="D41" s="103" t="str">
        <f>'CONTROLES Y EVALUACIÓN'!H264</f>
        <v xml:space="preserve"> </v>
      </c>
      <c r="E41" s="103" t="str">
        <f>'CONTROLES Y EVALUACIÓN'!I264</f>
        <v>Seleccionar</v>
      </c>
      <c r="F41" s="135" t="str">
        <f>'CONTROLES Y EVALUACIÓN'!J264</f>
        <v xml:space="preserve"> </v>
      </c>
      <c r="G41" s="65" t="str">
        <f>IF(F41="Fuerte",100,IF(F41="Moderado",50,IF(F41="Débil",0," ")))</f>
        <v xml:space="preserve"> </v>
      </c>
      <c r="H41" s="736"/>
    </row>
    <row r="42" spans="1:8" ht="28.5" customHeight="1" x14ac:dyDescent="0.2">
      <c r="A42" s="929"/>
      <c r="B42" s="930"/>
      <c r="C42" s="930"/>
      <c r="D42" s="930"/>
      <c r="E42" s="930"/>
      <c r="F42" s="931"/>
      <c r="G42" s="138" t="e">
        <f>AVERAGE(G39:G41)</f>
        <v>#DIV/0!</v>
      </c>
      <c r="H42" s="736"/>
    </row>
    <row r="43" spans="1:8" ht="71.25" customHeight="1" x14ac:dyDescent="0.2">
      <c r="A43" s="933" t="str">
        <f>DESCRIPCION!A34</f>
        <v>i</v>
      </c>
      <c r="B43" s="102">
        <f>DESCRIPCION!D34</f>
        <v>0</v>
      </c>
      <c r="C43" s="136">
        <f>'CONTROLES Y EVALUACIÓN'!C275</f>
        <v>0</v>
      </c>
      <c r="D43" s="103" t="str">
        <f>'CONTROLES Y EVALUACIÓN'!H275</f>
        <v xml:space="preserve"> </v>
      </c>
      <c r="E43" s="103" t="str">
        <f>'CONTROLES Y EVALUACIÓN'!I275</f>
        <v>Seleccionar</v>
      </c>
      <c r="F43" s="135" t="str">
        <f>'CONTROLES Y EVALUACIÓN'!J275</f>
        <v xml:space="preserve"> </v>
      </c>
      <c r="G43" s="65" t="str">
        <f>IF(F43="Fuerte",100,IF(F43="Moderado",50,IF(F43="Débil",0," ")))</f>
        <v xml:space="preserve"> </v>
      </c>
      <c r="H43" s="735" t="e">
        <f>IF(G46=100,"Fuerte",IF(AND(G46&gt;=50,G46&lt;=99),"Moderado",IF(AND(G46&gt;0,G46&lt;=49),"Débil"," ")))</f>
        <v>#DIV/0!</v>
      </c>
    </row>
    <row r="44" spans="1:8" ht="91.5" customHeight="1" x14ac:dyDescent="0.2">
      <c r="A44" s="849"/>
      <c r="B44" s="102">
        <f>DESCRIPCION!D35</f>
        <v>0</v>
      </c>
      <c r="C44" s="136">
        <f>'CONTROLES Y EVALUACIÓN'!C286</f>
        <v>0</v>
      </c>
      <c r="D44" s="103" t="str">
        <f>'CONTROLES Y EVALUACIÓN'!H286</f>
        <v xml:space="preserve"> </v>
      </c>
      <c r="E44" s="103" t="str">
        <f>'CONTROLES Y EVALUACIÓN'!I286</f>
        <v>Seleccionar</v>
      </c>
      <c r="F44" s="135" t="str">
        <f>'CONTROLES Y EVALUACIÓN'!J286</f>
        <v xml:space="preserve"> </v>
      </c>
      <c r="G44" s="65" t="str">
        <f>IF(F44="Fuerte",100,IF(F44="Moderado",50,IF(F44="Débil",0," ")))</f>
        <v xml:space="preserve"> </v>
      </c>
      <c r="H44" s="736"/>
    </row>
    <row r="45" spans="1:8" ht="85.5" customHeight="1" x14ac:dyDescent="0.2">
      <c r="A45" s="850"/>
      <c r="B45" s="102">
        <f>DESCRIPCION!D36</f>
        <v>0</v>
      </c>
      <c r="C45" s="136">
        <f>'CONTROLES Y EVALUACIÓN'!C297</f>
        <v>0</v>
      </c>
      <c r="D45" s="103" t="str">
        <f>'CONTROLES Y EVALUACIÓN'!H297</f>
        <v xml:space="preserve"> </v>
      </c>
      <c r="E45" s="103" t="str">
        <f>'CONTROLES Y EVALUACIÓN'!I297</f>
        <v>Seleccionar</v>
      </c>
      <c r="F45" s="135" t="str">
        <f>'CONTROLES Y EVALUACIÓN'!J297</f>
        <v xml:space="preserve"> </v>
      </c>
      <c r="G45" s="65" t="str">
        <f>IF(F45="Fuerte",100,IF(F45="Moderado",50,IF(F45="Débil",0," ")))</f>
        <v xml:space="preserve"> </v>
      </c>
      <c r="H45" s="736"/>
    </row>
    <row r="46" spans="1:8" ht="33.75" customHeight="1" x14ac:dyDescent="0.2">
      <c r="A46" s="929"/>
      <c r="B46" s="930"/>
      <c r="C46" s="930"/>
      <c r="D46" s="930"/>
      <c r="E46" s="930"/>
      <c r="F46" s="931"/>
      <c r="G46" s="138" t="e">
        <f>AVERAGE(G43:G45)</f>
        <v>#DIV/0!</v>
      </c>
      <c r="H46" s="736"/>
    </row>
    <row r="47" spans="1:8" ht="107.25" customHeight="1" x14ac:dyDescent="0.2">
      <c r="A47" s="954" t="str">
        <f>DESCRIPCION!A37</f>
        <v>j</v>
      </c>
      <c r="B47" s="102">
        <f>DESCRIPCION!D37</f>
        <v>0</v>
      </c>
      <c r="C47" s="136">
        <f>'CONTROLES Y EVALUACIÓN'!C308</f>
        <v>0</v>
      </c>
      <c r="D47" s="103" t="str">
        <f>'CONTROLES Y EVALUACIÓN'!H308</f>
        <v xml:space="preserve"> </v>
      </c>
      <c r="E47" s="103" t="str">
        <f>'CONTROLES Y EVALUACIÓN'!I308</f>
        <v>Seleccionar</v>
      </c>
      <c r="F47" s="135" t="str">
        <f>'CONTROLES Y EVALUACIÓN'!J308</f>
        <v xml:space="preserve"> </v>
      </c>
      <c r="G47" s="65" t="str">
        <f>IF(F47="Fuerte",100,IF(F47="Moderado",50,IF(F47="Débil",0," ")))</f>
        <v xml:space="preserve"> </v>
      </c>
      <c r="H47" s="735" t="e">
        <f>IF(G50=100,"Fuerte",IF(AND(G50&gt;=50,G50&lt;=99),"Moderado",IF(AND(G50&gt;0,G50&lt;=49),"Débil"," ")))</f>
        <v>#DIV/0!</v>
      </c>
    </row>
    <row r="48" spans="1:8" ht="99.75" customHeight="1" x14ac:dyDescent="0.2">
      <c r="A48" s="955"/>
      <c r="B48" s="102">
        <f>DESCRIPCION!D38</f>
        <v>0</v>
      </c>
      <c r="C48" s="136">
        <f>'CONTROLES Y EVALUACIÓN'!C319</f>
        <v>0</v>
      </c>
      <c r="D48" s="103" t="str">
        <f>'CONTROLES Y EVALUACIÓN'!H319</f>
        <v xml:space="preserve"> </v>
      </c>
      <c r="E48" s="103" t="str">
        <f>'CONTROLES Y EVALUACIÓN'!I319</f>
        <v>Fuerte (Siempre se Ejecuta)</v>
      </c>
      <c r="F48" s="135" t="str">
        <f>'CONTROLES Y EVALUACIÓN'!J319</f>
        <v xml:space="preserve"> </v>
      </c>
      <c r="G48" s="65" t="str">
        <f>IF(F48="Fuerte",100,IF(F48="Moderado",50,IF(F48="Débil",0," ")))</f>
        <v xml:space="preserve"> </v>
      </c>
      <c r="H48" s="736"/>
    </row>
    <row r="49" spans="1:8" ht="96" customHeight="1" x14ac:dyDescent="0.2">
      <c r="A49" s="956"/>
      <c r="B49" s="102">
        <f>DESCRIPCION!D39</f>
        <v>0</v>
      </c>
      <c r="C49" s="136">
        <f>'CONTROLES Y EVALUACIÓN'!C330</f>
        <v>0</v>
      </c>
      <c r="D49" s="103" t="str">
        <f>'CONTROLES Y EVALUACIÓN'!H330</f>
        <v xml:space="preserve"> </v>
      </c>
      <c r="E49" s="103" t="str">
        <f>'CONTROLES Y EVALUACIÓN'!I330</f>
        <v>Seleccionar</v>
      </c>
      <c r="F49" s="135" t="str">
        <f>'CONTROLES Y EVALUACIÓN'!J330</f>
        <v xml:space="preserve"> </v>
      </c>
      <c r="G49" s="65" t="str">
        <f>IF(F49="Fuerte",100,IF(F49="Moderado",50,IF(F49="Débil",0," ")))</f>
        <v xml:space="preserve"> </v>
      </c>
      <c r="H49" s="736"/>
    </row>
    <row r="50" spans="1:8" ht="30.75" customHeight="1" thickBot="1" x14ac:dyDescent="0.25">
      <c r="A50" s="957"/>
      <c r="B50" s="958"/>
      <c r="C50" s="958"/>
      <c r="D50" s="958"/>
      <c r="E50" s="958"/>
      <c r="F50" s="959"/>
      <c r="G50" s="139" t="e">
        <f>AVERAGE(G47:G49)</f>
        <v>#DIV/0!</v>
      </c>
      <c r="H50" s="737"/>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zoomScale="85" zoomScaleNormal="85" workbookViewId="0">
      <selection activeCell="N9" sqref="N9"/>
    </sheetView>
  </sheetViews>
  <sheetFormatPr baseColWidth="10" defaultRowHeight="15" x14ac:dyDescent="0.25"/>
  <cols>
    <col min="8" max="8" width="10.5703125" customWidth="1"/>
    <col min="9" max="9" width="10.42578125" customWidth="1"/>
    <col min="11" max="11" width="16" customWidth="1"/>
  </cols>
  <sheetData>
    <row r="1" spans="1:12" s="24" customFormat="1" ht="12.75" x14ac:dyDescent="0.2">
      <c r="A1" s="656"/>
      <c r="B1" s="438"/>
      <c r="C1" s="989" t="s">
        <v>414</v>
      </c>
      <c r="D1" s="438"/>
      <c r="E1" s="438"/>
      <c r="F1" s="438"/>
      <c r="G1" s="592" t="s">
        <v>364</v>
      </c>
      <c r="H1" s="592"/>
      <c r="I1" s="592"/>
      <c r="J1" s="788"/>
      <c r="K1" s="410"/>
      <c r="L1" s="25"/>
    </row>
    <row r="2" spans="1:12" s="24" customFormat="1" ht="12.75" x14ac:dyDescent="0.2">
      <c r="A2" s="657"/>
      <c r="B2" s="439"/>
      <c r="C2" s="439"/>
      <c r="D2" s="439"/>
      <c r="E2" s="439"/>
      <c r="F2" s="439"/>
      <c r="G2" s="593" t="s">
        <v>368</v>
      </c>
      <c r="H2" s="593"/>
      <c r="I2" s="593"/>
      <c r="J2" s="789"/>
      <c r="K2" s="411"/>
      <c r="L2" s="25"/>
    </row>
    <row r="3" spans="1:12" s="24" customFormat="1" ht="12.75" x14ac:dyDescent="0.2">
      <c r="A3" s="657"/>
      <c r="B3" s="439"/>
      <c r="C3" s="439" t="s">
        <v>367</v>
      </c>
      <c r="D3" s="439"/>
      <c r="E3" s="439"/>
      <c r="F3" s="439"/>
      <c r="G3" s="593" t="s">
        <v>369</v>
      </c>
      <c r="H3" s="593"/>
      <c r="I3" s="593"/>
      <c r="J3" s="789"/>
      <c r="K3" s="411"/>
      <c r="L3" s="25"/>
    </row>
    <row r="4" spans="1:12" s="24" customFormat="1" ht="12.75" x14ac:dyDescent="0.2">
      <c r="A4" s="657"/>
      <c r="B4" s="439"/>
      <c r="C4" s="439"/>
      <c r="D4" s="439"/>
      <c r="E4" s="439"/>
      <c r="F4" s="439"/>
      <c r="G4" s="593" t="s">
        <v>370</v>
      </c>
      <c r="H4" s="593"/>
      <c r="I4" s="593"/>
      <c r="J4" s="789"/>
      <c r="K4" s="411"/>
      <c r="L4" s="25"/>
    </row>
    <row r="5" spans="1:12" ht="15.75" x14ac:dyDescent="0.25">
      <c r="A5" s="441"/>
      <c r="B5" s="442"/>
      <c r="C5" s="442"/>
      <c r="D5" s="442"/>
      <c r="E5" s="442"/>
      <c r="F5" s="442"/>
      <c r="G5" s="442"/>
      <c r="H5" s="442"/>
      <c r="I5" s="442"/>
      <c r="J5" s="442"/>
      <c r="K5" s="443"/>
      <c r="L5" s="1"/>
    </row>
    <row r="6" spans="1:12" x14ac:dyDescent="0.25">
      <c r="A6" s="796" t="s">
        <v>101</v>
      </c>
      <c r="B6" s="797"/>
      <c r="C6" s="797"/>
      <c r="D6" s="797"/>
      <c r="E6" s="797"/>
      <c r="F6" s="797"/>
      <c r="G6" s="797"/>
      <c r="H6" s="797"/>
      <c r="I6" s="797"/>
      <c r="J6" s="797"/>
      <c r="K6" s="798"/>
      <c r="L6" s="1"/>
    </row>
    <row r="7" spans="1:12" x14ac:dyDescent="0.25">
      <c r="A7" s="796"/>
      <c r="B7" s="797"/>
      <c r="C7" s="797"/>
      <c r="D7" s="797"/>
      <c r="E7" s="797"/>
      <c r="F7" s="797"/>
      <c r="G7" s="797"/>
      <c r="H7" s="797"/>
      <c r="I7" s="797"/>
      <c r="J7" s="797"/>
      <c r="K7" s="798"/>
      <c r="L7" s="1"/>
    </row>
    <row r="8" spans="1:12" x14ac:dyDescent="0.25">
      <c r="A8" s="792" t="str">
        <f>CONTEXTO!A8</f>
        <v xml:space="preserve">PROCESO: Gestión de Hacienda Pública </v>
      </c>
      <c r="B8" s="445"/>
      <c r="C8" s="445"/>
      <c r="D8" s="445"/>
      <c r="E8" s="445"/>
      <c r="F8" s="445"/>
      <c r="G8" s="445"/>
      <c r="H8" s="445"/>
      <c r="I8" s="445"/>
      <c r="J8" s="445"/>
      <c r="K8" s="446"/>
      <c r="L8" s="1"/>
    </row>
    <row r="9" spans="1:12" ht="56.25" customHeight="1" thickBot="1" x14ac:dyDescent="0.3">
      <c r="A9" s="793"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9" s="794"/>
      <c r="C9" s="794"/>
      <c r="D9" s="794"/>
      <c r="E9" s="794"/>
      <c r="F9" s="794"/>
      <c r="G9" s="794"/>
      <c r="H9" s="794"/>
      <c r="I9" s="794"/>
      <c r="J9" s="794"/>
      <c r="K9" s="795"/>
      <c r="L9" s="1"/>
    </row>
    <row r="10" spans="1:12" ht="15.75" thickBot="1" x14ac:dyDescent="0.3">
      <c r="A10" s="790"/>
      <c r="B10" s="791"/>
      <c r="C10" s="791"/>
      <c r="D10" s="791"/>
      <c r="E10" s="791"/>
      <c r="F10" s="791"/>
      <c r="G10" s="791"/>
      <c r="H10" s="791"/>
      <c r="I10" s="791"/>
      <c r="J10" s="791"/>
      <c r="K10" s="791"/>
      <c r="L10" s="1"/>
    </row>
    <row r="11" spans="1:12" ht="15.75" customHeight="1" thickBot="1" x14ac:dyDescent="0.3">
      <c r="A11" s="972" t="s">
        <v>102</v>
      </c>
      <c r="B11" s="966" t="str">
        <f>DESCRIPCION!A10</f>
        <v>Posibilidad de recibir o solicitar cualquier dadiva para modificar y/o alterar los datos existentes en los distintos sistemas de información</v>
      </c>
      <c r="C11" s="966"/>
      <c r="D11" s="966"/>
      <c r="E11" s="966"/>
      <c r="F11" s="966"/>
      <c r="G11" s="966"/>
      <c r="H11" s="967"/>
      <c r="I11" s="975" t="s">
        <v>330</v>
      </c>
      <c r="J11" s="976"/>
      <c r="K11" s="147" t="str">
        <f>IF(J18="x","EXTREMA",IF(J20="x","ALTA",IF(J22="x","MODERADA",IF(J24="x","BAJA",""))))</f>
        <v>EXTREMA</v>
      </c>
      <c r="L11" s="1"/>
    </row>
    <row r="12" spans="1:12" ht="16.5" thickBot="1" x14ac:dyDescent="0.3">
      <c r="A12" s="973"/>
      <c r="B12" s="968"/>
      <c r="C12" s="968"/>
      <c r="D12" s="968"/>
      <c r="E12" s="968"/>
      <c r="F12" s="968"/>
      <c r="G12" s="968"/>
      <c r="H12" s="969"/>
      <c r="I12" s="970" t="s">
        <v>331</v>
      </c>
      <c r="J12" s="971"/>
      <c r="K12" s="190" t="str">
        <f>'VALORACION RIESGOS INHERENTES'!K11</f>
        <v>ALTA</v>
      </c>
      <c r="L12" s="1"/>
    </row>
    <row r="13" spans="1:12" ht="16.5" thickBot="1" x14ac:dyDescent="0.3">
      <c r="A13" s="974"/>
      <c r="B13" s="740" t="s">
        <v>281</v>
      </c>
      <c r="C13" s="741"/>
      <c r="D13" s="741"/>
      <c r="E13" s="741"/>
      <c r="F13" s="741"/>
      <c r="G13" s="741"/>
      <c r="H13" s="741"/>
      <c r="I13" s="741"/>
      <c r="J13" s="744"/>
      <c r="K13" s="248" t="str">
        <f>'EVALUACIÓN SOLIDEZ CONTROLES'!H11</f>
        <v xml:space="preserve"> </v>
      </c>
      <c r="L13" s="1"/>
    </row>
    <row r="14" spans="1:12" ht="16.5" thickBot="1" x14ac:dyDescent="0.3">
      <c r="A14" s="192" t="s">
        <v>104</v>
      </c>
      <c r="B14" s="193"/>
      <c r="C14" s="193"/>
      <c r="D14" s="245"/>
      <c r="E14" s="990" t="s">
        <v>110</v>
      </c>
      <c r="F14" s="991"/>
      <c r="G14" s="992"/>
      <c r="H14" s="740" t="s">
        <v>333</v>
      </c>
      <c r="I14" s="744"/>
      <c r="J14" s="745" t="s">
        <v>117</v>
      </c>
      <c r="K14" s="746"/>
      <c r="L14" s="1"/>
    </row>
    <row r="15" spans="1:12" ht="47.25" customHeight="1" x14ac:dyDescent="0.25">
      <c r="A15" s="174"/>
      <c r="B15" s="155"/>
      <c r="C15" s="175"/>
      <c r="D15" s="155"/>
      <c r="E15" s="155"/>
      <c r="F15" s="155"/>
      <c r="G15" s="155"/>
      <c r="H15" s="155"/>
      <c r="I15" s="155"/>
      <c r="J15" s="170"/>
      <c r="K15" s="171"/>
      <c r="L15" s="1"/>
    </row>
    <row r="16" spans="1:12" ht="39" customHeight="1" x14ac:dyDescent="0.25">
      <c r="A16" s="756" t="s">
        <v>104</v>
      </c>
      <c r="B16" s="155">
        <v>5</v>
      </c>
      <c r="C16" s="757"/>
      <c r="D16" s="753"/>
      <c r="E16" s="754"/>
      <c r="F16" s="754"/>
      <c r="G16" s="754"/>
      <c r="H16" s="155"/>
      <c r="I16" s="155"/>
      <c r="J16" s="763" t="s">
        <v>103</v>
      </c>
      <c r="K16" s="764"/>
      <c r="L16" s="1"/>
    </row>
    <row r="17" spans="1:24" x14ac:dyDescent="0.25">
      <c r="A17" s="756"/>
      <c r="B17" s="155" t="s">
        <v>106</v>
      </c>
      <c r="C17" s="758"/>
      <c r="D17" s="753"/>
      <c r="E17" s="754"/>
      <c r="F17" s="754"/>
      <c r="G17" s="754"/>
      <c r="H17" s="155"/>
      <c r="I17" s="155"/>
      <c r="J17" s="157"/>
      <c r="K17" s="158"/>
      <c r="L17" s="1"/>
    </row>
    <row r="18" spans="1:24" ht="27.75" x14ac:dyDescent="0.25">
      <c r="A18" s="756"/>
      <c r="B18" s="155">
        <v>4</v>
      </c>
      <c r="C18" s="799"/>
      <c r="D18" s="753"/>
      <c r="E18" s="753"/>
      <c r="F18" s="762"/>
      <c r="G18" s="754"/>
      <c r="H18" s="155"/>
      <c r="I18" s="155"/>
      <c r="J18" s="161" t="str">
        <f xml:space="preserve"> IF(OR(E16="X",F16="X",G16="x",F18="x",G18="X",F20="X",G20="X",G22="X" ),"x","")</f>
        <v>x</v>
      </c>
      <c r="K18" s="158" t="s">
        <v>105</v>
      </c>
      <c r="L18" s="1"/>
    </row>
    <row r="19" spans="1:24" ht="27.75" x14ac:dyDescent="0.25">
      <c r="A19" s="756"/>
      <c r="B19" s="155" t="s">
        <v>108</v>
      </c>
      <c r="C19" s="800"/>
      <c r="D19" s="753"/>
      <c r="E19" s="753"/>
      <c r="F19" s="762"/>
      <c r="G19" s="754"/>
      <c r="H19" s="155"/>
      <c r="I19" s="155"/>
      <c r="J19" s="162"/>
      <c r="K19" s="158"/>
      <c r="L19" s="1"/>
    </row>
    <row r="20" spans="1:24" ht="27.75" x14ac:dyDescent="0.25">
      <c r="A20" s="756"/>
      <c r="B20" s="155">
        <v>3</v>
      </c>
      <c r="C20" s="747"/>
      <c r="D20" s="751"/>
      <c r="E20" s="752"/>
      <c r="F20" s="762"/>
      <c r="G20" s="754" t="s">
        <v>120</v>
      </c>
      <c r="H20" s="155"/>
      <c r="I20" s="155"/>
      <c r="J20" s="163" t="str">
        <f xml:space="preserve"> IF(OR(C16="X",D16="X",D18="x",E18="x",E20="X",F22="X",F24="X",G24="X" ),"x","")</f>
        <v/>
      </c>
      <c r="K20" s="158" t="s">
        <v>107</v>
      </c>
      <c r="L20" s="1"/>
      <c r="X20" s="41"/>
    </row>
    <row r="21" spans="1:24" ht="27.75" x14ac:dyDescent="0.25">
      <c r="A21" s="756"/>
      <c r="B21" s="155" t="s">
        <v>110</v>
      </c>
      <c r="C21" s="748"/>
      <c r="D21" s="751"/>
      <c r="E21" s="753"/>
      <c r="F21" s="762"/>
      <c r="G21" s="754"/>
      <c r="H21" s="155"/>
      <c r="I21" s="155"/>
      <c r="J21" s="164"/>
      <c r="K21" s="158"/>
      <c r="L21" s="1"/>
    </row>
    <row r="22" spans="1:24" ht="27.75" x14ac:dyDescent="0.25">
      <c r="A22" s="756"/>
      <c r="B22" s="155">
        <v>2</v>
      </c>
      <c r="C22" s="747"/>
      <c r="D22" s="749"/>
      <c r="E22" s="750"/>
      <c r="F22" s="752"/>
      <c r="G22" s="754"/>
      <c r="H22" s="155"/>
      <c r="I22" s="155"/>
      <c r="J22" s="165" t="str">
        <f xml:space="preserve"> IF(OR(C18="X",D20="X",E22="x",E24="x" ),"x","")</f>
        <v/>
      </c>
      <c r="K22" s="158" t="s">
        <v>109</v>
      </c>
      <c r="L22" s="1"/>
    </row>
    <row r="23" spans="1:24" ht="27.75" x14ac:dyDescent="0.25">
      <c r="A23" s="756"/>
      <c r="B23" s="155" t="s">
        <v>229</v>
      </c>
      <c r="C23" s="748"/>
      <c r="D23" s="749"/>
      <c r="E23" s="751"/>
      <c r="F23" s="753"/>
      <c r="G23" s="754"/>
      <c r="H23" s="155"/>
      <c r="I23" s="155"/>
      <c r="J23" s="164"/>
      <c r="K23" s="158"/>
      <c r="L23" s="1"/>
    </row>
    <row r="24" spans="1:24" ht="27.75" x14ac:dyDescent="0.25">
      <c r="A24" s="756"/>
      <c r="B24" s="155">
        <v>1</v>
      </c>
      <c r="C24" s="747"/>
      <c r="D24" s="778"/>
      <c r="E24" s="780"/>
      <c r="F24" s="782"/>
      <c r="G24" s="784"/>
      <c r="H24" s="155"/>
      <c r="I24" s="155"/>
      <c r="J24" s="166" t="str">
        <f xml:space="preserve"> IF(OR(C20="X",C22="X",C24="x",D22="x",D24="x" ),"x","")</f>
        <v/>
      </c>
      <c r="K24" s="158" t="s">
        <v>111</v>
      </c>
      <c r="L24" s="1"/>
    </row>
    <row r="25" spans="1:24" x14ac:dyDescent="0.25">
      <c r="A25" s="756"/>
      <c r="B25" s="155" t="s">
        <v>112</v>
      </c>
      <c r="C25" s="777"/>
      <c r="D25" s="779"/>
      <c r="E25" s="781"/>
      <c r="F25" s="783"/>
      <c r="G25" s="785"/>
      <c r="H25" s="155"/>
      <c r="I25" s="155"/>
      <c r="J25" s="145"/>
      <c r="K25" s="146"/>
      <c r="L25" s="1"/>
    </row>
    <row r="26" spans="1:24" x14ac:dyDescent="0.25">
      <c r="A26" s="174"/>
      <c r="B26" s="155"/>
      <c r="C26" s="155">
        <v>1</v>
      </c>
      <c r="D26" s="155">
        <v>2</v>
      </c>
      <c r="E26" s="155">
        <v>3</v>
      </c>
      <c r="F26" s="155">
        <v>4</v>
      </c>
      <c r="G26" s="155">
        <v>5</v>
      </c>
      <c r="H26" s="155"/>
      <c r="I26" s="155"/>
      <c r="J26" s="765"/>
      <c r="K26" s="766"/>
      <c r="L26" s="1"/>
    </row>
    <row r="27" spans="1:24" x14ac:dyDescent="0.25">
      <c r="A27" s="174"/>
      <c r="B27" s="155"/>
      <c r="C27" s="155" t="s">
        <v>113</v>
      </c>
      <c r="D27" s="155" t="s">
        <v>114</v>
      </c>
      <c r="E27" s="155" t="s">
        <v>115</v>
      </c>
      <c r="F27" s="155" t="s">
        <v>116</v>
      </c>
      <c r="G27" s="155" t="s">
        <v>117</v>
      </c>
      <c r="H27" s="155"/>
      <c r="I27" s="155"/>
      <c r="J27" s="155"/>
      <c r="K27" s="171"/>
      <c r="L27" s="1"/>
    </row>
    <row r="28" spans="1:24" ht="15" customHeight="1" x14ac:dyDescent="0.25">
      <c r="A28" s="174"/>
      <c r="B28" s="155"/>
      <c r="C28" s="755" t="s">
        <v>118</v>
      </c>
      <c r="D28" s="755"/>
      <c r="E28" s="755"/>
      <c r="F28" s="755"/>
      <c r="G28" s="755"/>
      <c r="H28" s="155"/>
      <c r="I28" s="155"/>
      <c r="J28" s="155"/>
      <c r="K28" s="171"/>
      <c r="L28" s="1"/>
    </row>
    <row r="29" spans="1:24" ht="15" customHeight="1" x14ac:dyDescent="0.25">
      <c r="A29" s="174"/>
      <c r="B29" s="155"/>
      <c r="C29" s="755"/>
      <c r="D29" s="755"/>
      <c r="E29" s="755"/>
      <c r="F29" s="755"/>
      <c r="G29" s="755"/>
      <c r="H29" s="155"/>
      <c r="I29" s="155"/>
      <c r="J29" s="155"/>
      <c r="K29" s="171"/>
      <c r="L29" s="1"/>
    </row>
    <row r="30" spans="1:24" ht="15.75" thickBot="1" x14ac:dyDescent="0.3">
      <c r="A30" s="176"/>
      <c r="B30" s="177"/>
      <c r="C30" s="177"/>
      <c r="D30" s="177"/>
      <c r="E30" s="177"/>
      <c r="F30" s="177"/>
      <c r="G30" s="177"/>
      <c r="H30" s="177"/>
      <c r="I30" s="177"/>
      <c r="J30" s="177"/>
      <c r="K30" s="178"/>
      <c r="L30" s="1"/>
    </row>
    <row r="31" spans="1:24" ht="15.75" thickBot="1" x14ac:dyDescent="0.3">
      <c r="A31" s="1"/>
      <c r="B31" s="1"/>
      <c r="C31" s="1"/>
      <c r="D31" s="1"/>
      <c r="E31" s="1"/>
      <c r="F31" s="1"/>
      <c r="G31" s="1"/>
      <c r="H31" s="1"/>
      <c r="I31" s="1"/>
      <c r="J31" s="1"/>
      <c r="K31" s="1"/>
      <c r="L31" s="1"/>
    </row>
    <row r="32" spans="1:24" ht="15.75" customHeight="1" thickBot="1" x14ac:dyDescent="0.3">
      <c r="A32" s="972" t="s">
        <v>102</v>
      </c>
      <c r="B32" s="978" t="str">
        <f>DESCRIPCION!A13</f>
        <v>Posibilidad de recibir o solicitar cualquier dadiva para omitir requisitos en el desarrollo de los trámites y servicios del proceso de gestión de Hacienda Pública</v>
      </c>
      <c r="C32" s="966"/>
      <c r="D32" s="966"/>
      <c r="E32" s="966"/>
      <c r="F32" s="966"/>
      <c r="G32" s="966"/>
      <c r="H32" s="967"/>
      <c r="I32" s="975" t="s">
        <v>330</v>
      </c>
      <c r="J32" s="976"/>
      <c r="K32" s="142" t="str">
        <f>IF(J39="x","EXTREMA",IF(J41="x","ALTA",IF(J43="x","MODERADA",IF(J45="x","BAJA",""))))</f>
        <v>EXTREMA</v>
      </c>
      <c r="L32" s="1"/>
    </row>
    <row r="33" spans="1:12" ht="16.5" thickBot="1" x14ac:dyDescent="0.3">
      <c r="A33" s="973"/>
      <c r="B33" s="979"/>
      <c r="C33" s="968"/>
      <c r="D33" s="968"/>
      <c r="E33" s="968"/>
      <c r="F33" s="968"/>
      <c r="G33" s="968"/>
      <c r="H33" s="969"/>
      <c r="I33" s="970" t="s">
        <v>331</v>
      </c>
      <c r="J33" s="971"/>
      <c r="K33" s="191" t="str">
        <f>'VALORACION RIESGOS INHERENTES'!K31</f>
        <v>ALTA</v>
      </c>
      <c r="L33" s="1"/>
    </row>
    <row r="34" spans="1:12" ht="16.5" thickBot="1" x14ac:dyDescent="0.3">
      <c r="A34" s="974"/>
      <c r="B34" s="740" t="s">
        <v>281</v>
      </c>
      <c r="C34" s="741"/>
      <c r="D34" s="741"/>
      <c r="E34" s="741"/>
      <c r="F34" s="741"/>
      <c r="G34" s="741"/>
      <c r="H34" s="741"/>
      <c r="I34" s="741"/>
      <c r="J34" s="744"/>
      <c r="K34" s="248" t="str">
        <f>'EVALUACIÓN SOLIDEZ CONTROLES'!H15</f>
        <v xml:space="preserve"> </v>
      </c>
      <c r="L34" s="1"/>
    </row>
    <row r="35" spans="1:12" ht="16.5" thickBot="1" x14ac:dyDescent="0.3">
      <c r="A35" s="192" t="s">
        <v>104</v>
      </c>
      <c r="B35" s="193"/>
      <c r="C35" s="193"/>
      <c r="D35" s="245"/>
      <c r="E35" s="990" t="s">
        <v>108</v>
      </c>
      <c r="F35" s="991"/>
      <c r="G35" s="992"/>
      <c r="H35" s="740" t="s">
        <v>333</v>
      </c>
      <c r="I35" s="744"/>
      <c r="J35" s="745" t="s">
        <v>116</v>
      </c>
      <c r="K35" s="746"/>
      <c r="L35" s="1"/>
    </row>
    <row r="36" spans="1:12" ht="39" customHeight="1" thickBot="1" x14ac:dyDescent="0.3">
      <c r="A36" s="169"/>
      <c r="B36" s="168"/>
      <c r="C36" s="168"/>
      <c r="D36" s="168"/>
      <c r="E36" s="168"/>
      <c r="F36" s="168"/>
      <c r="G36" s="168"/>
      <c r="H36" s="168"/>
      <c r="I36" s="168"/>
      <c r="J36" s="170"/>
      <c r="K36" s="171"/>
      <c r="L36" s="1"/>
    </row>
    <row r="37" spans="1:12" ht="28.5" customHeight="1" thickBot="1" x14ac:dyDescent="0.3">
      <c r="A37" s="769" t="s">
        <v>104</v>
      </c>
      <c r="B37" s="167">
        <v>5</v>
      </c>
      <c r="C37" s="988"/>
      <c r="D37" s="772"/>
      <c r="E37" s="770"/>
      <c r="F37" s="770"/>
      <c r="G37" s="770"/>
      <c r="H37" s="168"/>
      <c r="I37" s="168"/>
      <c r="J37" s="767" t="s">
        <v>103</v>
      </c>
      <c r="K37" s="768"/>
      <c r="L37" s="1"/>
    </row>
    <row r="38" spans="1:12" ht="15.75" thickBot="1" x14ac:dyDescent="0.3">
      <c r="A38" s="769"/>
      <c r="B38" s="167" t="s">
        <v>106</v>
      </c>
      <c r="C38" s="786"/>
      <c r="D38" s="772"/>
      <c r="E38" s="770"/>
      <c r="F38" s="770"/>
      <c r="G38" s="770"/>
      <c r="H38" s="168"/>
      <c r="I38" s="168"/>
      <c r="J38" s="172"/>
      <c r="K38" s="20"/>
      <c r="L38" s="1"/>
    </row>
    <row r="39" spans="1:12" ht="29.25" thickBot="1" x14ac:dyDescent="0.3">
      <c r="A39" s="769"/>
      <c r="B39" s="167">
        <v>4</v>
      </c>
      <c r="C39" s="771"/>
      <c r="D39" s="772"/>
      <c r="E39" s="772"/>
      <c r="F39" s="773" t="s">
        <v>120</v>
      </c>
      <c r="G39" s="770"/>
      <c r="H39" s="168"/>
      <c r="I39" s="168"/>
      <c r="J39" s="182" t="str">
        <f xml:space="preserve"> IF(OR(E37="X",F37="X",G37="x",F39="x",G39="X",F41="X",G41="X",G43="X" ),"x","")</f>
        <v>x</v>
      </c>
      <c r="K39" s="20" t="s">
        <v>105</v>
      </c>
      <c r="L39" s="1"/>
    </row>
    <row r="40" spans="1:12" ht="29.25" thickBot="1" x14ac:dyDescent="0.3">
      <c r="A40" s="769"/>
      <c r="B40" s="167" t="s">
        <v>108</v>
      </c>
      <c r="C40" s="771"/>
      <c r="D40" s="772"/>
      <c r="E40" s="772"/>
      <c r="F40" s="774"/>
      <c r="G40" s="770"/>
      <c r="H40" s="168"/>
      <c r="I40" s="168"/>
      <c r="J40" s="183"/>
      <c r="K40" s="20"/>
      <c r="L40" s="1"/>
    </row>
    <row r="41" spans="1:12" ht="29.25" thickBot="1" x14ac:dyDescent="0.3">
      <c r="A41" s="769"/>
      <c r="B41" s="167">
        <v>3</v>
      </c>
      <c r="C41" s="775"/>
      <c r="D41" s="787"/>
      <c r="E41" s="801"/>
      <c r="F41" s="773"/>
      <c r="G41" s="770"/>
      <c r="H41" s="168"/>
      <c r="I41" s="168"/>
      <c r="J41" s="184" t="str">
        <f xml:space="preserve"> IF(OR(C37="X",D37="X",D39="x",E39="x",E41="X",F43="X",F45="X",G45="X" ),"x","")</f>
        <v/>
      </c>
      <c r="K41" s="20" t="s">
        <v>107</v>
      </c>
      <c r="L41" s="1"/>
    </row>
    <row r="42" spans="1:12" ht="29.25" thickBot="1" x14ac:dyDescent="0.3">
      <c r="A42" s="769"/>
      <c r="B42" s="167" t="s">
        <v>110</v>
      </c>
      <c r="C42" s="775"/>
      <c r="D42" s="787"/>
      <c r="E42" s="772"/>
      <c r="F42" s="774"/>
      <c r="G42" s="770"/>
      <c r="H42" s="168"/>
      <c r="I42" s="168"/>
      <c r="J42" s="185"/>
      <c r="K42" s="20"/>
      <c r="L42" s="1"/>
    </row>
    <row r="43" spans="1:12" ht="29.25" thickBot="1" x14ac:dyDescent="0.3">
      <c r="A43" s="769"/>
      <c r="B43" s="167">
        <v>2</v>
      </c>
      <c r="C43" s="775"/>
      <c r="D43" s="804"/>
      <c r="E43" s="811"/>
      <c r="F43" s="812"/>
      <c r="G43" s="770"/>
      <c r="H43" s="168"/>
      <c r="I43" s="168"/>
      <c r="J43" s="186" t="str">
        <f xml:space="preserve"> IF(OR(C39="X",D41="X",E43="x",E45="x" ),"x","")</f>
        <v/>
      </c>
      <c r="K43" s="20" t="s">
        <v>109</v>
      </c>
      <c r="L43" s="1"/>
    </row>
    <row r="44" spans="1:12" ht="29.25" thickBot="1" x14ac:dyDescent="0.3">
      <c r="A44" s="769"/>
      <c r="B44" s="167" t="s">
        <v>229</v>
      </c>
      <c r="C44" s="775"/>
      <c r="D44" s="804"/>
      <c r="E44" s="787"/>
      <c r="F44" s="813"/>
      <c r="G44" s="770"/>
      <c r="H44" s="168"/>
      <c r="I44" s="168"/>
      <c r="J44" s="185"/>
      <c r="K44" s="20"/>
      <c r="L44" s="1"/>
    </row>
    <row r="45" spans="1:12" ht="29.25" thickBot="1" x14ac:dyDescent="0.3">
      <c r="A45" s="769"/>
      <c r="B45" s="167">
        <v>1</v>
      </c>
      <c r="C45" s="775"/>
      <c r="D45" s="804"/>
      <c r="E45" s="806"/>
      <c r="F45" s="808"/>
      <c r="G45" s="772"/>
      <c r="H45" s="168"/>
      <c r="I45" s="168"/>
      <c r="J45" s="187" t="str">
        <f xml:space="preserve"> IF(OR(C41="X",C43="X",D43="x",C45="x",D45="x" ),"x","")</f>
        <v/>
      </c>
      <c r="K45" s="20" t="s">
        <v>111</v>
      </c>
      <c r="L45" s="1"/>
    </row>
    <row r="46" spans="1:12" ht="15.75" thickBot="1" x14ac:dyDescent="0.3">
      <c r="A46" s="769"/>
      <c r="B46" s="167" t="s">
        <v>112</v>
      </c>
      <c r="C46" s="803"/>
      <c r="D46" s="805"/>
      <c r="E46" s="807"/>
      <c r="F46" s="809"/>
      <c r="G46" s="810"/>
      <c r="H46" s="173"/>
      <c r="I46" s="168"/>
      <c r="J46" s="168"/>
      <c r="K46" s="167"/>
      <c r="L46" s="1"/>
    </row>
    <row r="47" spans="1:12" x14ac:dyDescent="0.25">
      <c r="A47" s="169"/>
      <c r="B47" s="168"/>
      <c r="C47" s="168">
        <v>1</v>
      </c>
      <c r="D47" s="168">
        <v>2</v>
      </c>
      <c r="E47" s="168">
        <v>3</v>
      </c>
      <c r="F47" s="168">
        <v>4</v>
      </c>
      <c r="G47" s="168">
        <v>5</v>
      </c>
      <c r="H47" s="168"/>
      <c r="I47" s="168"/>
      <c r="J47" s="168"/>
      <c r="K47" s="167"/>
      <c r="L47" s="1"/>
    </row>
    <row r="48" spans="1:12" x14ac:dyDescent="0.25">
      <c r="A48" s="169"/>
      <c r="B48" s="168"/>
      <c r="C48" s="168" t="s">
        <v>113</v>
      </c>
      <c r="D48" s="168" t="s">
        <v>114</v>
      </c>
      <c r="E48" s="168" t="s">
        <v>115</v>
      </c>
      <c r="F48" s="168" t="s">
        <v>116</v>
      </c>
      <c r="G48" s="168" t="s">
        <v>117</v>
      </c>
      <c r="H48" s="168"/>
      <c r="I48" s="168"/>
      <c r="J48" s="168"/>
      <c r="K48" s="167"/>
      <c r="L48" s="1"/>
    </row>
    <row r="49" spans="1:12" ht="15" customHeight="1" x14ac:dyDescent="0.25">
      <c r="A49" s="169"/>
      <c r="B49" s="168"/>
      <c r="C49" s="802" t="s">
        <v>118</v>
      </c>
      <c r="D49" s="802"/>
      <c r="E49" s="802"/>
      <c r="F49" s="802"/>
      <c r="G49" s="802"/>
      <c r="H49" s="168"/>
      <c r="I49" s="168"/>
      <c r="J49" s="168"/>
      <c r="K49" s="167"/>
      <c r="L49" s="1"/>
    </row>
    <row r="50" spans="1:12" ht="15" customHeight="1" x14ac:dyDescent="0.25">
      <c r="A50" s="169"/>
      <c r="B50" s="168"/>
      <c r="C50" s="802"/>
      <c r="D50" s="802"/>
      <c r="E50" s="802"/>
      <c r="F50" s="802"/>
      <c r="G50" s="802"/>
      <c r="H50" s="168"/>
      <c r="I50" s="168"/>
      <c r="J50" s="168"/>
      <c r="K50" s="167"/>
      <c r="L50" s="1"/>
    </row>
    <row r="51" spans="1:12" ht="15.75" thickBot="1" x14ac:dyDescent="0.3">
      <c r="A51" s="21"/>
      <c r="B51" s="19"/>
      <c r="C51" s="19"/>
      <c r="D51" s="19"/>
      <c r="E51" s="19"/>
      <c r="F51" s="19"/>
      <c r="G51" s="19"/>
      <c r="H51" s="19"/>
      <c r="I51" s="19"/>
      <c r="J51" s="19"/>
      <c r="K51" s="141"/>
      <c r="L51" s="1"/>
    </row>
    <row r="52" spans="1:12" ht="15.75" thickBot="1" x14ac:dyDescent="0.3">
      <c r="A52" s="1"/>
      <c r="B52" s="1"/>
      <c r="C52" s="1"/>
      <c r="D52" s="1"/>
      <c r="E52" s="1"/>
      <c r="F52" s="1"/>
      <c r="G52" s="1"/>
      <c r="H52" s="1"/>
      <c r="I52" s="1"/>
      <c r="J52" s="1"/>
      <c r="K52" s="1"/>
      <c r="L52" s="1"/>
    </row>
    <row r="53" spans="1:12" ht="16.5" customHeight="1" thickBot="1" x14ac:dyDescent="0.3">
      <c r="A53" s="972" t="s">
        <v>102</v>
      </c>
      <c r="B53" s="966" t="str">
        <f>DESCRIPCION!A16</f>
        <v>c</v>
      </c>
      <c r="C53" s="966"/>
      <c r="D53" s="966"/>
      <c r="E53" s="966"/>
      <c r="F53" s="966"/>
      <c r="G53" s="966"/>
      <c r="H53" s="967"/>
      <c r="I53" s="975" t="s">
        <v>330</v>
      </c>
      <c r="J53" s="976"/>
      <c r="K53" s="142" t="str">
        <f>IF(J60="x","EXTREMA",IF(J62="x","ALTA",IF(J64="x","MODERADA",IF(J66="x","BAJA",""))))</f>
        <v/>
      </c>
      <c r="L53" s="1"/>
    </row>
    <row r="54" spans="1:12" ht="16.5" thickBot="1" x14ac:dyDescent="0.3">
      <c r="A54" s="973"/>
      <c r="B54" s="968"/>
      <c r="C54" s="968"/>
      <c r="D54" s="968"/>
      <c r="E54" s="968"/>
      <c r="F54" s="968"/>
      <c r="G54" s="968"/>
      <c r="H54" s="969"/>
      <c r="I54" s="970" t="s">
        <v>331</v>
      </c>
      <c r="J54" s="971"/>
      <c r="K54" s="191" t="str">
        <f>'VALORACION RIESGOS INHERENTES'!K51</f>
        <v/>
      </c>
      <c r="L54" s="1"/>
    </row>
    <row r="55" spans="1:12" ht="16.5" thickBot="1" x14ac:dyDescent="0.3">
      <c r="A55" s="974"/>
      <c r="B55" s="740" t="s">
        <v>281</v>
      </c>
      <c r="C55" s="741"/>
      <c r="D55" s="741"/>
      <c r="E55" s="741"/>
      <c r="F55" s="741"/>
      <c r="G55" s="741"/>
      <c r="H55" s="741"/>
      <c r="I55" s="741"/>
      <c r="J55" s="744"/>
      <c r="K55" s="189" t="str">
        <f>'EVALUACIÓN SOLIDEZ CONTROLES'!H19</f>
        <v>Fuerte</v>
      </c>
      <c r="L55" s="1"/>
    </row>
    <row r="56" spans="1:12" ht="16.5" thickBot="1" x14ac:dyDescent="0.3">
      <c r="A56" s="192" t="s">
        <v>104</v>
      </c>
      <c r="B56" s="193"/>
      <c r="C56" s="193"/>
      <c r="D56" s="245"/>
      <c r="E56" s="990"/>
      <c r="F56" s="991"/>
      <c r="G56" s="992"/>
      <c r="H56" s="740" t="s">
        <v>333</v>
      </c>
      <c r="I56" s="744"/>
      <c r="J56" s="745"/>
      <c r="K56" s="746"/>
      <c r="L56" s="1"/>
    </row>
    <row r="57" spans="1:12" ht="40.5" customHeight="1" thickBot="1" x14ac:dyDescent="0.3">
      <c r="A57" s="169"/>
      <c r="B57" s="168"/>
      <c r="C57" s="168"/>
      <c r="D57" s="168"/>
      <c r="E57" s="168"/>
      <c r="F57" s="168"/>
      <c r="G57" s="168"/>
      <c r="H57" s="168"/>
      <c r="I57" s="168"/>
      <c r="J57" s="170"/>
      <c r="K57" s="171"/>
      <c r="L57" s="1"/>
    </row>
    <row r="58" spans="1:12" ht="22.5" customHeight="1" thickBot="1" x14ac:dyDescent="0.3">
      <c r="A58" s="769" t="s">
        <v>104</v>
      </c>
      <c r="B58" s="167">
        <v>5</v>
      </c>
      <c r="C58" s="988"/>
      <c r="D58" s="772"/>
      <c r="E58" s="770"/>
      <c r="F58" s="770"/>
      <c r="G58" s="770"/>
      <c r="H58" s="168"/>
      <c r="I58" s="168"/>
      <c r="J58" s="767" t="s">
        <v>103</v>
      </c>
      <c r="K58" s="768"/>
      <c r="L58" s="1"/>
    </row>
    <row r="59" spans="1:12" ht="23.25" customHeight="1" thickBot="1" x14ac:dyDescent="0.3">
      <c r="A59" s="769"/>
      <c r="B59" s="167" t="s">
        <v>106</v>
      </c>
      <c r="C59" s="786"/>
      <c r="D59" s="772"/>
      <c r="E59" s="770"/>
      <c r="F59" s="770"/>
      <c r="G59" s="770"/>
      <c r="H59" s="168"/>
      <c r="I59" s="168"/>
      <c r="J59" s="172"/>
      <c r="K59" s="20"/>
      <c r="L59" s="1"/>
    </row>
    <row r="60" spans="1:12" ht="29.25" thickBot="1" x14ac:dyDescent="0.3">
      <c r="A60" s="769"/>
      <c r="B60" s="167">
        <v>4</v>
      </c>
      <c r="C60" s="771"/>
      <c r="D60" s="772"/>
      <c r="E60" s="772"/>
      <c r="F60" s="773"/>
      <c r="G60" s="770"/>
      <c r="H60" s="168"/>
      <c r="I60" s="168"/>
      <c r="J60" s="182" t="str">
        <f xml:space="preserve"> IF(OR(E58="X",F58="X",G58="x",F60="x",G60="X",F62="X",G62="X",G64="X" ),"x","")</f>
        <v/>
      </c>
      <c r="K60" s="20" t="s">
        <v>105</v>
      </c>
      <c r="L60" s="1"/>
    </row>
    <row r="61" spans="1:12" ht="29.25" thickBot="1" x14ac:dyDescent="0.3">
      <c r="A61" s="769"/>
      <c r="B61" s="167" t="s">
        <v>108</v>
      </c>
      <c r="C61" s="771"/>
      <c r="D61" s="772"/>
      <c r="E61" s="772"/>
      <c r="F61" s="774"/>
      <c r="G61" s="770"/>
      <c r="H61" s="168"/>
      <c r="I61" s="168"/>
      <c r="J61" s="183"/>
      <c r="K61" s="20"/>
      <c r="L61" s="1"/>
    </row>
    <row r="62" spans="1:12" ht="29.25" thickBot="1" x14ac:dyDescent="0.3">
      <c r="A62" s="769"/>
      <c r="B62" s="167">
        <v>3</v>
      </c>
      <c r="C62" s="775"/>
      <c r="D62" s="787"/>
      <c r="E62" s="801"/>
      <c r="F62" s="773"/>
      <c r="G62" s="770"/>
      <c r="H62" s="168"/>
      <c r="I62" s="168"/>
      <c r="J62" s="184" t="str">
        <f xml:space="preserve"> IF(OR(C58="X",D58="X",D60="x",E60="x",E62="X",F64="X",F66="X",G66="X" ),"x","")</f>
        <v/>
      </c>
      <c r="K62" s="20" t="s">
        <v>107</v>
      </c>
      <c r="L62" s="1"/>
    </row>
    <row r="63" spans="1:12" ht="29.25" thickBot="1" x14ac:dyDescent="0.3">
      <c r="A63" s="769"/>
      <c r="B63" s="167" t="s">
        <v>110</v>
      </c>
      <c r="C63" s="775"/>
      <c r="D63" s="787"/>
      <c r="E63" s="772"/>
      <c r="F63" s="774"/>
      <c r="G63" s="770"/>
      <c r="H63" s="168"/>
      <c r="I63" s="168"/>
      <c r="J63" s="185"/>
      <c r="K63" s="20"/>
      <c r="L63" s="1"/>
    </row>
    <row r="64" spans="1:12" ht="29.25" thickBot="1" x14ac:dyDescent="0.3">
      <c r="A64" s="769"/>
      <c r="B64" s="167">
        <v>2</v>
      </c>
      <c r="C64" s="775"/>
      <c r="D64" s="804"/>
      <c r="E64" s="811"/>
      <c r="F64" s="812"/>
      <c r="G64" s="770"/>
      <c r="H64" s="168"/>
      <c r="I64" s="168"/>
      <c r="J64" s="186" t="str">
        <f xml:space="preserve"> IF(OR(C60="X",D62="X",E64="x",E66="x" ),"x","")</f>
        <v/>
      </c>
      <c r="K64" s="20" t="s">
        <v>109</v>
      </c>
      <c r="L64" s="1"/>
    </row>
    <row r="65" spans="1:12" ht="29.25" thickBot="1" x14ac:dyDescent="0.3">
      <c r="A65" s="769"/>
      <c r="B65" s="167" t="s">
        <v>229</v>
      </c>
      <c r="C65" s="775"/>
      <c r="D65" s="804"/>
      <c r="E65" s="787"/>
      <c r="F65" s="813"/>
      <c r="G65" s="770"/>
      <c r="H65" s="168"/>
      <c r="I65" s="168"/>
      <c r="J65" s="185"/>
      <c r="K65" s="20"/>
      <c r="L65" s="1"/>
    </row>
    <row r="66" spans="1:12" ht="29.25" thickBot="1" x14ac:dyDescent="0.3">
      <c r="A66" s="769"/>
      <c r="B66" s="167">
        <v>1</v>
      </c>
      <c r="C66" s="775"/>
      <c r="D66" s="804"/>
      <c r="E66" s="787"/>
      <c r="F66" s="772"/>
      <c r="G66" s="772"/>
      <c r="H66" s="168"/>
      <c r="I66" s="168"/>
      <c r="J66" s="187" t="str">
        <f xml:space="preserve"> IF(OR(C62="X",C64="X",D64="x",C66="x",D66="x" ),"x","")</f>
        <v/>
      </c>
      <c r="K66" s="20" t="s">
        <v>111</v>
      </c>
      <c r="L66" s="1"/>
    </row>
    <row r="67" spans="1:12" ht="15.75" thickBot="1" x14ac:dyDescent="0.3">
      <c r="A67" s="769"/>
      <c r="B67" s="167" t="s">
        <v>112</v>
      </c>
      <c r="C67" s="803"/>
      <c r="D67" s="805"/>
      <c r="E67" s="807"/>
      <c r="F67" s="810"/>
      <c r="G67" s="810"/>
      <c r="H67" s="173"/>
      <c r="I67" s="168"/>
      <c r="J67" s="168"/>
      <c r="K67" s="167"/>
      <c r="L67" s="1"/>
    </row>
    <row r="68" spans="1:12" x14ac:dyDescent="0.25">
      <c r="A68" s="169"/>
      <c r="B68" s="168"/>
      <c r="C68" s="168">
        <v>1</v>
      </c>
      <c r="D68" s="168">
        <v>2</v>
      </c>
      <c r="E68" s="168">
        <v>3</v>
      </c>
      <c r="F68" s="168">
        <v>4</v>
      </c>
      <c r="G68" s="168">
        <v>5</v>
      </c>
      <c r="H68" s="168"/>
      <c r="I68" s="168"/>
      <c r="J68" s="168"/>
      <c r="K68" s="167"/>
      <c r="L68" s="1"/>
    </row>
    <row r="69" spans="1:12" x14ac:dyDescent="0.25">
      <c r="A69" s="169"/>
      <c r="B69" s="168"/>
      <c r="C69" s="168" t="s">
        <v>113</v>
      </c>
      <c r="D69" s="168" t="s">
        <v>114</v>
      </c>
      <c r="E69" s="168" t="s">
        <v>115</v>
      </c>
      <c r="F69" s="168" t="s">
        <v>116</v>
      </c>
      <c r="G69" s="168" t="s">
        <v>117</v>
      </c>
      <c r="H69" s="168"/>
      <c r="I69" s="168"/>
      <c r="J69" s="168"/>
      <c r="K69" s="167"/>
      <c r="L69" s="1"/>
    </row>
    <row r="70" spans="1:12" ht="15" customHeight="1" x14ac:dyDescent="0.25">
      <c r="A70" s="169"/>
      <c r="B70" s="168"/>
      <c r="C70" s="802" t="s">
        <v>118</v>
      </c>
      <c r="D70" s="802"/>
      <c r="E70" s="802"/>
      <c r="F70" s="802"/>
      <c r="G70" s="802"/>
      <c r="H70" s="168"/>
      <c r="I70" s="168"/>
      <c r="J70" s="168"/>
      <c r="K70" s="167"/>
      <c r="L70" s="1"/>
    </row>
    <row r="71" spans="1:12" ht="15" customHeight="1" x14ac:dyDescent="0.25">
      <c r="A71" s="169"/>
      <c r="B71" s="168"/>
      <c r="C71" s="802"/>
      <c r="D71" s="802"/>
      <c r="E71" s="802"/>
      <c r="F71" s="802"/>
      <c r="G71" s="802"/>
      <c r="H71" s="168"/>
      <c r="I71" s="168"/>
      <c r="J71" s="168"/>
      <c r="K71" s="167"/>
      <c r="L71" s="1"/>
    </row>
    <row r="72" spans="1:12" ht="15.75" thickBot="1" x14ac:dyDescent="0.3">
      <c r="A72" s="179"/>
      <c r="B72" s="180"/>
      <c r="C72" s="180"/>
      <c r="D72" s="180"/>
      <c r="E72" s="180"/>
      <c r="F72" s="180"/>
      <c r="G72" s="180"/>
      <c r="H72" s="180"/>
      <c r="I72" s="180"/>
      <c r="J72" s="180"/>
      <c r="K72" s="181"/>
      <c r="L72" s="1"/>
    </row>
    <row r="73" spans="1:12" ht="15.75" thickBot="1" x14ac:dyDescent="0.3">
      <c r="A73" s="1"/>
      <c r="B73" s="1"/>
      <c r="C73" s="1"/>
      <c r="D73" s="1"/>
      <c r="E73" s="1"/>
      <c r="F73" s="1"/>
      <c r="G73" s="1"/>
      <c r="H73" s="1"/>
      <c r="I73" s="1"/>
      <c r="J73" s="1"/>
      <c r="K73" s="1"/>
      <c r="L73" s="1"/>
    </row>
    <row r="74" spans="1:12" ht="16.5" customHeight="1" thickBot="1" x14ac:dyDescent="0.3">
      <c r="A74" s="972" t="s">
        <v>102</v>
      </c>
      <c r="B74" s="978" t="str">
        <f>DESCRIPCION!A19</f>
        <v>d</v>
      </c>
      <c r="C74" s="966"/>
      <c r="D74" s="966"/>
      <c r="E74" s="966"/>
      <c r="F74" s="966"/>
      <c r="G74" s="966"/>
      <c r="H74" s="967"/>
      <c r="I74" s="975" t="s">
        <v>330</v>
      </c>
      <c r="J74" s="976"/>
      <c r="K74" s="142" t="str">
        <f>IF(J81="x","EXTREMA",IF(J83="x","ALTA",IF(J85="x","MODERADA",IF(J87="x","BAJA",""))))</f>
        <v>EXTREMA</v>
      </c>
      <c r="L74" s="1"/>
    </row>
    <row r="75" spans="1:12" ht="15.75" customHeight="1" thickBot="1" x14ac:dyDescent="0.3">
      <c r="A75" s="973"/>
      <c r="B75" s="979"/>
      <c r="C75" s="968"/>
      <c r="D75" s="968"/>
      <c r="E75" s="968"/>
      <c r="F75" s="968"/>
      <c r="G75" s="968"/>
      <c r="H75" s="969"/>
      <c r="I75" s="970" t="s">
        <v>331</v>
      </c>
      <c r="J75" s="971"/>
      <c r="K75" s="189" t="str">
        <f>'VALORACION RIESGOS INHERENTES'!K71</f>
        <v/>
      </c>
      <c r="L75" s="1"/>
    </row>
    <row r="76" spans="1:12" ht="16.5" thickBot="1" x14ac:dyDescent="0.3">
      <c r="A76" s="974"/>
      <c r="B76" s="740" t="s">
        <v>281</v>
      </c>
      <c r="C76" s="741"/>
      <c r="D76" s="741"/>
      <c r="E76" s="741"/>
      <c r="F76" s="741"/>
      <c r="G76" s="741"/>
      <c r="H76" s="741"/>
      <c r="I76" s="741"/>
      <c r="J76" s="744"/>
      <c r="K76" s="189" t="e">
        <f>'EVALUACIÓN SOLIDEZ CONTROLES'!H23</f>
        <v>#DIV/0!</v>
      </c>
      <c r="L76" s="1"/>
    </row>
    <row r="77" spans="1:12" ht="21.75" customHeight="1" thickBot="1" x14ac:dyDescent="0.3">
      <c r="A77" s="192" t="s">
        <v>104</v>
      </c>
      <c r="B77" s="193"/>
      <c r="C77" s="193"/>
      <c r="D77" s="245"/>
      <c r="E77" s="990"/>
      <c r="F77" s="991"/>
      <c r="G77" s="992"/>
      <c r="H77" s="740" t="s">
        <v>333</v>
      </c>
      <c r="I77" s="744"/>
      <c r="J77" s="745"/>
      <c r="K77" s="746"/>
      <c r="L77" s="1"/>
    </row>
    <row r="78" spans="1:12" ht="36.75" customHeight="1" x14ac:dyDescent="0.25">
      <c r="A78" s="174"/>
      <c r="B78" s="155"/>
      <c r="C78" s="175"/>
      <c r="D78" s="155"/>
      <c r="E78" s="155"/>
      <c r="F78" s="155"/>
      <c r="G78" s="155"/>
      <c r="H78" s="155"/>
      <c r="I78" s="155"/>
      <c r="J78" s="170"/>
      <c r="K78" s="171"/>
      <c r="L78" s="1"/>
    </row>
    <row r="79" spans="1:12" ht="38.25" customHeight="1" x14ac:dyDescent="0.25">
      <c r="A79" s="756" t="s">
        <v>104</v>
      </c>
      <c r="B79" s="155">
        <v>5</v>
      </c>
      <c r="C79" s="757"/>
      <c r="D79" s="753"/>
      <c r="E79" s="754"/>
      <c r="F79" s="754"/>
      <c r="G79" s="754"/>
      <c r="H79" s="155"/>
      <c r="I79" s="155"/>
      <c r="J79" s="763" t="s">
        <v>103</v>
      </c>
      <c r="K79" s="764"/>
      <c r="L79" s="1"/>
    </row>
    <row r="80" spans="1:12" x14ac:dyDescent="0.25">
      <c r="A80" s="756"/>
      <c r="B80" s="155" t="s">
        <v>106</v>
      </c>
      <c r="C80" s="758"/>
      <c r="D80" s="753"/>
      <c r="E80" s="754"/>
      <c r="F80" s="754"/>
      <c r="G80" s="754"/>
      <c r="H80" s="155"/>
      <c r="I80" s="155"/>
      <c r="J80" s="157"/>
      <c r="K80" s="158"/>
      <c r="L80" s="1"/>
    </row>
    <row r="81" spans="1:12" ht="27.75" x14ac:dyDescent="0.25">
      <c r="A81" s="756"/>
      <c r="B81" s="155">
        <v>4</v>
      </c>
      <c r="C81" s="799"/>
      <c r="D81" s="753"/>
      <c r="E81" s="753"/>
      <c r="F81" s="762"/>
      <c r="G81" s="754" t="s">
        <v>329</v>
      </c>
      <c r="H81" s="155"/>
      <c r="I81" s="155"/>
      <c r="J81" s="161" t="str">
        <f xml:space="preserve"> IF(OR(E79="X",F79="X",G79="x",F81="x",G81="X",F83="X",G83="X",G85="X" ),"x","")</f>
        <v>x</v>
      </c>
      <c r="K81" s="158" t="s">
        <v>105</v>
      </c>
      <c r="L81" s="1"/>
    </row>
    <row r="82" spans="1:12" ht="27.75" x14ac:dyDescent="0.25">
      <c r="A82" s="756"/>
      <c r="B82" s="155" t="s">
        <v>108</v>
      </c>
      <c r="C82" s="800"/>
      <c r="D82" s="753"/>
      <c r="E82" s="753"/>
      <c r="F82" s="762"/>
      <c r="G82" s="754"/>
      <c r="H82" s="155"/>
      <c r="I82" s="155"/>
      <c r="J82" s="162"/>
      <c r="K82" s="158"/>
      <c r="L82" s="1"/>
    </row>
    <row r="83" spans="1:12" ht="27.75" x14ac:dyDescent="0.25">
      <c r="A83" s="756"/>
      <c r="B83" s="155">
        <v>3</v>
      </c>
      <c r="C83" s="747"/>
      <c r="D83" s="751"/>
      <c r="E83" s="752"/>
      <c r="F83" s="762"/>
      <c r="G83" s="754"/>
      <c r="H83" s="155"/>
      <c r="I83" s="155"/>
      <c r="J83" s="163" t="str">
        <f xml:space="preserve"> IF(OR(C79="X",D79="X",D81="x",E81="x",E83="X",F85="X",F87="X",G87="X" ),"x","")</f>
        <v/>
      </c>
      <c r="K83" s="158" t="s">
        <v>107</v>
      </c>
      <c r="L83" s="1"/>
    </row>
    <row r="84" spans="1:12" ht="27.75" x14ac:dyDescent="0.25">
      <c r="A84" s="756"/>
      <c r="B84" s="155" t="s">
        <v>110</v>
      </c>
      <c r="C84" s="748"/>
      <c r="D84" s="751"/>
      <c r="E84" s="753"/>
      <c r="F84" s="762"/>
      <c r="G84" s="754"/>
      <c r="H84" s="155"/>
      <c r="I84" s="155"/>
      <c r="J84" s="164"/>
      <c r="K84" s="158"/>
      <c r="L84" s="1"/>
    </row>
    <row r="85" spans="1:12" ht="27.75" x14ac:dyDescent="0.25">
      <c r="A85" s="756"/>
      <c r="B85" s="155">
        <v>2</v>
      </c>
      <c r="C85" s="747"/>
      <c r="D85" s="749"/>
      <c r="E85" s="750"/>
      <c r="F85" s="752"/>
      <c r="G85" s="754"/>
      <c r="H85" s="155"/>
      <c r="I85" s="155"/>
      <c r="J85" s="165" t="str">
        <f xml:space="preserve"> IF(OR(C81="X",D83="X",E85="x",E87="x" ),"x","")</f>
        <v/>
      </c>
      <c r="K85" s="158" t="s">
        <v>109</v>
      </c>
      <c r="L85" s="1"/>
    </row>
    <row r="86" spans="1:12" ht="27.75" x14ac:dyDescent="0.25">
      <c r="A86" s="756"/>
      <c r="B86" s="155" t="s">
        <v>229</v>
      </c>
      <c r="C86" s="748"/>
      <c r="D86" s="749"/>
      <c r="E86" s="751"/>
      <c r="F86" s="753"/>
      <c r="G86" s="754"/>
      <c r="H86" s="155"/>
      <c r="I86" s="155"/>
      <c r="J86" s="164"/>
      <c r="K86" s="158"/>
      <c r="L86" s="1"/>
    </row>
    <row r="87" spans="1:12" ht="27.75" x14ac:dyDescent="0.25">
      <c r="A87" s="756"/>
      <c r="B87" s="155">
        <v>1</v>
      </c>
      <c r="C87" s="747"/>
      <c r="D87" s="778"/>
      <c r="E87" s="780"/>
      <c r="F87" s="782"/>
      <c r="G87" s="784"/>
      <c r="H87" s="155"/>
      <c r="I87" s="155"/>
      <c r="J87" s="166" t="str">
        <f xml:space="preserve"> IF(OR(C83="X",C85="X",D85="x",D87="x",C87="x" ),"x","")</f>
        <v/>
      </c>
      <c r="K87" s="158" t="s">
        <v>111</v>
      </c>
      <c r="L87" s="1"/>
    </row>
    <row r="88" spans="1:12" x14ac:dyDescent="0.25">
      <c r="A88" s="756"/>
      <c r="B88" s="155" t="s">
        <v>112</v>
      </c>
      <c r="C88" s="777"/>
      <c r="D88" s="779"/>
      <c r="E88" s="781"/>
      <c r="F88" s="783"/>
      <c r="G88" s="785"/>
      <c r="H88" s="155"/>
      <c r="I88" s="155"/>
      <c r="J88" s="155"/>
      <c r="K88" s="156"/>
      <c r="L88" s="1"/>
    </row>
    <row r="89" spans="1:12" x14ac:dyDescent="0.25">
      <c r="A89" s="174"/>
      <c r="B89" s="155"/>
      <c r="C89" s="155">
        <v>1</v>
      </c>
      <c r="D89" s="155">
        <v>2</v>
      </c>
      <c r="E89" s="155">
        <v>3</v>
      </c>
      <c r="F89" s="155">
        <v>4</v>
      </c>
      <c r="G89" s="155">
        <v>5</v>
      </c>
      <c r="H89" s="155"/>
      <c r="I89" s="155"/>
      <c r="J89" s="155"/>
      <c r="K89" s="156"/>
      <c r="L89" s="1"/>
    </row>
    <row r="90" spans="1:12" x14ac:dyDescent="0.25">
      <c r="A90" s="174"/>
      <c r="B90" s="155"/>
      <c r="C90" s="155" t="s">
        <v>113</v>
      </c>
      <c r="D90" s="155" t="s">
        <v>114</v>
      </c>
      <c r="E90" s="155" t="s">
        <v>115</v>
      </c>
      <c r="F90" s="155" t="s">
        <v>116</v>
      </c>
      <c r="G90" s="155" t="s">
        <v>117</v>
      </c>
      <c r="H90" s="155"/>
      <c r="I90" s="763"/>
      <c r="J90" s="763"/>
      <c r="K90" s="764"/>
      <c r="L90" s="1"/>
    </row>
    <row r="91" spans="1:12" ht="15" customHeight="1" x14ac:dyDescent="0.25">
      <c r="A91" s="174"/>
      <c r="B91" s="155"/>
      <c r="C91" s="755" t="s">
        <v>118</v>
      </c>
      <c r="D91" s="755"/>
      <c r="E91" s="755"/>
      <c r="F91" s="755"/>
      <c r="G91" s="755"/>
      <c r="H91" s="155"/>
      <c r="I91" s="155"/>
      <c r="J91" s="155"/>
      <c r="K91" s="156"/>
      <c r="L91" s="1"/>
    </row>
    <row r="92" spans="1:12" ht="15" customHeight="1" x14ac:dyDescent="0.25">
      <c r="A92" s="174"/>
      <c r="B92" s="155"/>
      <c r="C92" s="755"/>
      <c r="D92" s="755"/>
      <c r="E92" s="755"/>
      <c r="F92" s="755"/>
      <c r="G92" s="755"/>
      <c r="H92" s="155"/>
      <c r="I92" s="155"/>
      <c r="J92" s="155"/>
      <c r="K92" s="156"/>
      <c r="L92" s="1"/>
    </row>
    <row r="93" spans="1:12" ht="15.75" thickBot="1" x14ac:dyDescent="0.3">
      <c r="A93" s="80"/>
      <c r="B93" s="81"/>
      <c r="C93" s="81"/>
      <c r="D93" s="81"/>
      <c r="E93" s="81"/>
      <c r="F93" s="81"/>
      <c r="G93" s="81"/>
      <c r="H93" s="81"/>
      <c r="I93" s="81"/>
      <c r="J93" s="81"/>
      <c r="K93" s="82"/>
      <c r="L93" s="1"/>
    </row>
    <row r="94" spans="1:12" ht="15.75" thickBot="1" x14ac:dyDescent="0.3">
      <c r="A94" s="1"/>
      <c r="B94" s="1"/>
      <c r="C94" s="1"/>
      <c r="D94" s="1"/>
      <c r="E94" s="1"/>
      <c r="F94" s="1"/>
      <c r="G94" s="1"/>
      <c r="H94" s="1"/>
      <c r="I94" s="1"/>
      <c r="J94" s="1"/>
      <c r="K94" s="1"/>
      <c r="L94" s="1"/>
    </row>
    <row r="95" spans="1:12" ht="15.75" customHeight="1" thickBot="1" x14ac:dyDescent="0.3">
      <c r="A95" s="972" t="s">
        <v>102</v>
      </c>
      <c r="B95" s="966" t="str">
        <f>DESCRIPCION!A22</f>
        <v>e</v>
      </c>
      <c r="C95" s="966"/>
      <c r="D95" s="966"/>
      <c r="E95" s="966"/>
      <c r="F95" s="966"/>
      <c r="G95" s="966"/>
      <c r="H95" s="967"/>
      <c r="I95" s="975" t="s">
        <v>330</v>
      </c>
      <c r="J95" s="976"/>
      <c r="K95" s="142" t="str">
        <f>IF(J102="x","EXTREMA",IF(J104="x","ALTA",IF(J106="x","MODERADA",IF(J108="x","BAJA",""))))</f>
        <v/>
      </c>
      <c r="L95" s="1"/>
    </row>
    <row r="96" spans="1:12" ht="16.5" thickBot="1" x14ac:dyDescent="0.3">
      <c r="A96" s="973"/>
      <c r="B96" s="968"/>
      <c r="C96" s="968"/>
      <c r="D96" s="968"/>
      <c r="E96" s="968"/>
      <c r="F96" s="968"/>
      <c r="G96" s="968"/>
      <c r="H96" s="969"/>
      <c r="I96" s="970" t="s">
        <v>331</v>
      </c>
      <c r="J96" s="971"/>
      <c r="K96" s="190" t="str">
        <f>'VALORACION RIESGOS INHERENTES'!K91</f>
        <v/>
      </c>
      <c r="L96" s="1"/>
    </row>
    <row r="97" spans="1:12" ht="16.5" thickBot="1" x14ac:dyDescent="0.3">
      <c r="A97" s="974"/>
      <c r="B97" s="970" t="s">
        <v>281</v>
      </c>
      <c r="C97" s="977"/>
      <c r="D97" s="977"/>
      <c r="E97" s="977"/>
      <c r="F97" s="977"/>
      <c r="G97" s="977"/>
      <c r="H97" s="977"/>
      <c r="I97" s="977"/>
      <c r="J97" s="971"/>
      <c r="K97" s="190" t="e">
        <f>'EVALUACIÓN SOLIDEZ CONTROLES'!H27</f>
        <v>#DIV/0!</v>
      </c>
      <c r="L97" s="1"/>
    </row>
    <row r="98" spans="1:12" ht="20.25" customHeight="1" thickBot="1" x14ac:dyDescent="0.3">
      <c r="A98" s="192" t="s">
        <v>104</v>
      </c>
      <c r="B98" s="193"/>
      <c r="C98" s="193"/>
      <c r="D98" s="245"/>
      <c r="E98" s="990"/>
      <c r="F98" s="991"/>
      <c r="G98" s="992"/>
      <c r="H98" s="740" t="s">
        <v>333</v>
      </c>
      <c r="I98" s="744"/>
      <c r="J98" s="745"/>
      <c r="K98" s="746"/>
      <c r="L98" s="1"/>
    </row>
    <row r="99" spans="1:12" ht="38.25" customHeight="1" x14ac:dyDescent="0.25">
      <c r="A99" s="174"/>
      <c r="B99" s="155"/>
      <c r="C99" s="175"/>
      <c r="D99" s="155"/>
      <c r="E99" s="155"/>
      <c r="F99" s="155"/>
      <c r="G99" s="155"/>
      <c r="H99" s="155"/>
      <c r="I99" s="155"/>
      <c r="J99" s="170"/>
      <c r="K99" s="171"/>
      <c r="L99" s="1"/>
    </row>
    <row r="100" spans="1:12" ht="39" customHeight="1" x14ac:dyDescent="0.25">
      <c r="A100" s="756" t="s">
        <v>104</v>
      </c>
      <c r="B100" s="155">
        <v>5</v>
      </c>
      <c r="C100" s="757"/>
      <c r="D100" s="753"/>
      <c r="E100" s="754"/>
      <c r="F100" s="754"/>
      <c r="G100" s="754"/>
      <c r="H100" s="155"/>
      <c r="I100" s="155"/>
      <c r="J100" s="763" t="s">
        <v>103</v>
      </c>
      <c r="K100" s="764"/>
      <c r="L100" s="1"/>
    </row>
    <row r="101" spans="1:12" x14ac:dyDescent="0.25">
      <c r="A101" s="756"/>
      <c r="B101" s="155" t="s">
        <v>106</v>
      </c>
      <c r="C101" s="758"/>
      <c r="D101" s="753"/>
      <c r="E101" s="754"/>
      <c r="F101" s="754"/>
      <c r="G101" s="754"/>
      <c r="H101" s="155"/>
      <c r="I101" s="155"/>
      <c r="J101" s="157"/>
      <c r="K101" s="158"/>
      <c r="L101" s="1"/>
    </row>
    <row r="102" spans="1:12" ht="27.75" x14ac:dyDescent="0.25">
      <c r="A102" s="756"/>
      <c r="B102" s="155">
        <v>4</v>
      </c>
      <c r="C102" s="799"/>
      <c r="D102" s="753"/>
      <c r="E102" s="753"/>
      <c r="F102" s="762"/>
      <c r="G102" s="754"/>
      <c r="H102" s="155"/>
      <c r="I102" s="155"/>
      <c r="J102" s="161" t="str">
        <f xml:space="preserve"> IF(OR(E100="X",F100="X",G100="x",F102="x",G102="X",F104="X",G104="X",G106="X" ),"x","")</f>
        <v/>
      </c>
      <c r="K102" s="158" t="s">
        <v>105</v>
      </c>
      <c r="L102" s="1"/>
    </row>
    <row r="103" spans="1:12" ht="27.75" x14ac:dyDescent="0.25">
      <c r="A103" s="756"/>
      <c r="B103" s="155" t="s">
        <v>108</v>
      </c>
      <c r="C103" s="800"/>
      <c r="D103" s="753"/>
      <c r="E103" s="753"/>
      <c r="F103" s="762"/>
      <c r="G103" s="754"/>
      <c r="H103" s="155"/>
      <c r="I103" s="155"/>
      <c r="J103" s="162"/>
      <c r="K103" s="158"/>
      <c r="L103" s="1"/>
    </row>
    <row r="104" spans="1:12" ht="27.75" x14ac:dyDescent="0.25">
      <c r="A104" s="756"/>
      <c r="B104" s="155">
        <v>3</v>
      </c>
      <c r="C104" s="747"/>
      <c r="D104" s="751"/>
      <c r="E104" s="752"/>
      <c r="F104" s="762"/>
      <c r="G104" s="754"/>
      <c r="H104" s="155"/>
      <c r="I104" s="155"/>
      <c r="J104" s="163" t="str">
        <f xml:space="preserve"> IF(OR(C100="X",D100="X",D102="x",E102="x",E104="X",F106="X",F108="X",G108="X" ),"x","")</f>
        <v/>
      </c>
      <c r="K104" s="158" t="s">
        <v>107</v>
      </c>
      <c r="L104" s="1"/>
    </row>
    <row r="105" spans="1:12" ht="27.75" x14ac:dyDescent="0.25">
      <c r="A105" s="756"/>
      <c r="B105" s="155" t="s">
        <v>110</v>
      </c>
      <c r="C105" s="748"/>
      <c r="D105" s="751"/>
      <c r="E105" s="753"/>
      <c r="F105" s="762"/>
      <c r="G105" s="754"/>
      <c r="H105" s="155"/>
      <c r="I105" s="155"/>
      <c r="J105" s="164"/>
      <c r="K105" s="158"/>
      <c r="L105" s="1"/>
    </row>
    <row r="106" spans="1:12" ht="27.75" x14ac:dyDescent="0.25">
      <c r="A106" s="756"/>
      <c r="B106" s="155">
        <v>2</v>
      </c>
      <c r="C106" s="747"/>
      <c r="D106" s="749"/>
      <c r="E106" s="750"/>
      <c r="F106" s="752"/>
      <c r="G106" s="754"/>
      <c r="H106" s="155"/>
      <c r="I106" s="155"/>
      <c r="J106" s="165" t="str">
        <f xml:space="preserve"> IF(OR(C102="X",D104="X",E108="x",E106="x" ),"x","")</f>
        <v/>
      </c>
      <c r="K106" s="158" t="s">
        <v>109</v>
      </c>
      <c r="L106" s="1"/>
    </row>
    <row r="107" spans="1:12" ht="27.75" x14ac:dyDescent="0.25">
      <c r="A107" s="756"/>
      <c r="B107" s="155" t="s">
        <v>229</v>
      </c>
      <c r="C107" s="748"/>
      <c r="D107" s="749"/>
      <c r="E107" s="751"/>
      <c r="F107" s="753"/>
      <c r="G107" s="754"/>
      <c r="H107" s="155"/>
      <c r="I107" s="155"/>
      <c r="J107" s="164"/>
      <c r="K107" s="158"/>
      <c r="L107" s="1"/>
    </row>
    <row r="108" spans="1:12" ht="27.75" x14ac:dyDescent="0.25">
      <c r="A108" s="756"/>
      <c r="B108" s="155">
        <v>1</v>
      </c>
      <c r="C108" s="747"/>
      <c r="D108" s="778"/>
      <c r="E108" s="780"/>
      <c r="F108" s="782"/>
      <c r="G108" s="784"/>
      <c r="H108" s="155"/>
      <c r="I108" s="155"/>
      <c r="J108" s="166" t="str">
        <f xml:space="preserve"> IF(OR(C104="X",C106="X",C108="x",D106="x",D108="x" ),"x","")</f>
        <v/>
      </c>
      <c r="K108" s="158" t="s">
        <v>111</v>
      </c>
      <c r="L108" s="1"/>
    </row>
    <row r="109" spans="1:12" x14ac:dyDescent="0.25">
      <c r="A109" s="756"/>
      <c r="B109" s="155" t="s">
        <v>112</v>
      </c>
      <c r="C109" s="777"/>
      <c r="D109" s="779"/>
      <c r="E109" s="781"/>
      <c r="F109" s="783"/>
      <c r="G109" s="785"/>
      <c r="H109" s="155"/>
      <c r="I109" s="155"/>
      <c r="J109" s="155"/>
      <c r="K109" s="156"/>
      <c r="L109" s="1"/>
    </row>
    <row r="110" spans="1:12" x14ac:dyDescent="0.25">
      <c r="A110" s="174"/>
      <c r="B110" s="155"/>
      <c r="C110" s="155">
        <v>1</v>
      </c>
      <c r="D110" s="155">
        <v>2</v>
      </c>
      <c r="E110" s="155">
        <v>3</v>
      </c>
      <c r="F110" s="155">
        <v>4</v>
      </c>
      <c r="G110" s="155">
        <v>5</v>
      </c>
      <c r="H110" s="155"/>
      <c r="I110" s="155"/>
      <c r="J110" s="155"/>
      <c r="K110" s="156"/>
      <c r="L110" s="1"/>
    </row>
    <row r="111" spans="1:12" x14ac:dyDescent="0.25">
      <c r="A111" s="174"/>
      <c r="B111" s="155"/>
      <c r="C111" s="155" t="s">
        <v>113</v>
      </c>
      <c r="D111" s="155" t="s">
        <v>114</v>
      </c>
      <c r="E111" s="155" t="s">
        <v>115</v>
      </c>
      <c r="F111" s="155" t="s">
        <v>116</v>
      </c>
      <c r="G111" s="155" t="s">
        <v>117</v>
      </c>
      <c r="H111" s="155"/>
      <c r="I111" s="155"/>
      <c r="J111" s="155"/>
      <c r="K111" s="156"/>
      <c r="L111" s="1"/>
    </row>
    <row r="112" spans="1:12" ht="15" customHeight="1" x14ac:dyDescent="0.25">
      <c r="A112" s="174"/>
      <c r="B112" s="155"/>
      <c r="C112" s="755" t="s">
        <v>118</v>
      </c>
      <c r="D112" s="755"/>
      <c r="E112" s="755"/>
      <c r="F112" s="755"/>
      <c r="G112" s="755"/>
      <c r="H112" s="155"/>
      <c r="I112" s="155"/>
      <c r="J112" s="155"/>
      <c r="K112" s="156"/>
      <c r="L112" s="1"/>
    </row>
    <row r="113" spans="1:12" ht="15" customHeight="1" x14ac:dyDescent="0.25">
      <c r="A113" s="174"/>
      <c r="B113" s="155"/>
      <c r="C113" s="755"/>
      <c r="D113" s="755"/>
      <c r="E113" s="755"/>
      <c r="F113" s="755"/>
      <c r="G113" s="755"/>
      <c r="H113" s="155"/>
      <c r="I113" s="155"/>
      <c r="J113" s="155"/>
      <c r="K113" s="156"/>
      <c r="L113" s="1"/>
    </row>
    <row r="114" spans="1:12" ht="15.75" thickBot="1" x14ac:dyDescent="0.3">
      <c r="A114" s="80"/>
      <c r="B114" s="81"/>
      <c r="C114" s="81"/>
      <c r="D114" s="81"/>
      <c r="E114" s="81"/>
      <c r="F114" s="81"/>
      <c r="G114" s="81"/>
      <c r="H114" s="81"/>
      <c r="I114" s="81"/>
      <c r="J114" s="81"/>
      <c r="K114" s="82"/>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72" t="s">
        <v>102</v>
      </c>
      <c r="B116" s="966" t="str">
        <f>DESCRIPCION!A25</f>
        <v>f</v>
      </c>
      <c r="C116" s="966"/>
      <c r="D116" s="966"/>
      <c r="E116" s="966"/>
      <c r="F116" s="966"/>
      <c r="G116" s="966"/>
      <c r="H116" s="967"/>
      <c r="I116" s="975" t="s">
        <v>330</v>
      </c>
      <c r="J116" s="976"/>
      <c r="K116" s="142" t="str">
        <f>IF(J123="x","EXTREMA",IF(J125="x","ALTA",IF(J127="x","MODERADA",IF(J129="x","BAJA",""))))</f>
        <v/>
      </c>
      <c r="L116" s="1"/>
    </row>
    <row r="117" spans="1:12" ht="16.5" thickBot="1" x14ac:dyDescent="0.3">
      <c r="A117" s="973"/>
      <c r="B117" s="968"/>
      <c r="C117" s="968"/>
      <c r="D117" s="968"/>
      <c r="E117" s="968"/>
      <c r="F117" s="968"/>
      <c r="G117" s="968"/>
      <c r="H117" s="969"/>
      <c r="I117" s="970" t="s">
        <v>331</v>
      </c>
      <c r="J117" s="971"/>
      <c r="K117" s="190" t="str">
        <f>'VALORACION RIESGOS INHERENTES'!K111</f>
        <v/>
      </c>
      <c r="L117" s="1"/>
    </row>
    <row r="118" spans="1:12" ht="16.5" thickBot="1" x14ac:dyDescent="0.3">
      <c r="A118" s="974"/>
      <c r="B118" s="740" t="s">
        <v>281</v>
      </c>
      <c r="C118" s="741"/>
      <c r="D118" s="741"/>
      <c r="E118" s="741"/>
      <c r="F118" s="741"/>
      <c r="G118" s="741"/>
      <c r="H118" s="741"/>
      <c r="I118" s="741"/>
      <c r="J118" s="744"/>
      <c r="K118" s="190" t="str">
        <f>'EVALUACIÓN SOLIDEZ CONTROLES'!H31</f>
        <v xml:space="preserve"> </v>
      </c>
      <c r="L118" s="1"/>
    </row>
    <row r="119" spans="1:12" ht="17.25" customHeight="1" thickBot="1" x14ac:dyDescent="0.3">
      <c r="A119" s="192" t="s">
        <v>104</v>
      </c>
      <c r="B119" s="193"/>
      <c r="C119" s="193"/>
      <c r="D119" s="245"/>
      <c r="E119" s="990"/>
      <c r="F119" s="991"/>
      <c r="G119" s="992"/>
      <c r="H119" s="740" t="s">
        <v>333</v>
      </c>
      <c r="I119" s="744"/>
      <c r="J119" s="745"/>
      <c r="K119" s="746"/>
      <c r="L119" s="1"/>
    </row>
    <row r="120" spans="1:12" ht="39.75" customHeight="1" x14ac:dyDescent="0.25">
      <c r="A120" s="174"/>
      <c r="B120" s="155"/>
      <c r="C120" s="175"/>
      <c r="D120" s="155"/>
      <c r="E120" s="155"/>
      <c r="F120" s="155"/>
      <c r="G120" s="155"/>
      <c r="H120" s="155"/>
      <c r="I120" s="155"/>
      <c r="J120" s="1"/>
      <c r="K120" s="72"/>
      <c r="L120" s="1"/>
    </row>
    <row r="121" spans="1:12" ht="15" customHeight="1" x14ac:dyDescent="0.25">
      <c r="A121" s="756" t="s">
        <v>104</v>
      </c>
      <c r="B121" s="155">
        <v>5</v>
      </c>
      <c r="C121" s="814"/>
      <c r="D121" s="816"/>
      <c r="E121" s="817"/>
      <c r="F121" s="817"/>
      <c r="G121" s="817"/>
      <c r="H121" s="188"/>
      <c r="I121" s="155"/>
      <c r="J121" s="763" t="s">
        <v>103</v>
      </c>
      <c r="K121" s="764"/>
      <c r="L121" s="1"/>
    </row>
    <row r="122" spans="1:12" ht="33" x14ac:dyDescent="0.25">
      <c r="A122" s="756"/>
      <c r="B122" s="155" t="s">
        <v>106</v>
      </c>
      <c r="C122" s="815"/>
      <c r="D122" s="816"/>
      <c r="E122" s="817"/>
      <c r="F122" s="817"/>
      <c r="G122" s="817"/>
      <c r="H122" s="188"/>
      <c r="I122" s="155"/>
      <c r="J122" s="157"/>
      <c r="K122" s="158"/>
      <c r="L122" s="1"/>
    </row>
    <row r="123" spans="1:12" ht="33" x14ac:dyDescent="0.25">
      <c r="A123" s="756"/>
      <c r="B123" s="155">
        <v>4</v>
      </c>
      <c r="C123" s="818"/>
      <c r="D123" s="816"/>
      <c r="E123" s="816"/>
      <c r="F123" s="820"/>
      <c r="G123" s="817"/>
      <c r="H123" s="188"/>
      <c r="I123" s="155"/>
      <c r="J123" s="161" t="str">
        <f xml:space="preserve"> IF(OR(E121="X",F121="X",G121="x",F123="x",G123="X",F125="X",G125="X",G127="X" ),"x","")</f>
        <v/>
      </c>
      <c r="K123" s="158" t="s">
        <v>105</v>
      </c>
      <c r="L123" s="1"/>
    </row>
    <row r="124" spans="1:12" ht="33" x14ac:dyDescent="0.25">
      <c r="A124" s="756"/>
      <c r="B124" s="155" t="s">
        <v>108</v>
      </c>
      <c r="C124" s="819"/>
      <c r="D124" s="816"/>
      <c r="E124" s="816"/>
      <c r="F124" s="820"/>
      <c r="G124" s="817"/>
      <c r="H124" s="188"/>
      <c r="I124" s="155"/>
      <c r="J124" s="162"/>
      <c r="K124" s="158"/>
      <c r="L124" s="1"/>
    </row>
    <row r="125" spans="1:12" ht="33" x14ac:dyDescent="0.25">
      <c r="A125" s="756"/>
      <c r="B125" s="155">
        <v>3</v>
      </c>
      <c r="C125" s="821"/>
      <c r="D125" s="823"/>
      <c r="E125" s="833"/>
      <c r="F125" s="820"/>
      <c r="G125" s="817"/>
      <c r="H125" s="188"/>
      <c r="I125" s="155"/>
      <c r="J125" s="163" t="str">
        <f xml:space="preserve"> IF(OR(C121="X",D121="X",D123="x",E123="x",E125="X",F127="X",F129="X",G129="X" ),"x","")</f>
        <v/>
      </c>
      <c r="K125" s="158" t="s">
        <v>107</v>
      </c>
      <c r="L125" s="1"/>
    </row>
    <row r="126" spans="1:12" ht="33" x14ac:dyDescent="0.25">
      <c r="A126" s="756"/>
      <c r="B126" s="155" t="s">
        <v>110</v>
      </c>
      <c r="C126" s="822"/>
      <c r="D126" s="823"/>
      <c r="E126" s="816"/>
      <c r="F126" s="820"/>
      <c r="G126" s="817"/>
      <c r="H126" s="188"/>
      <c r="I126" s="155"/>
      <c r="J126" s="164"/>
      <c r="K126" s="158"/>
      <c r="L126" s="1"/>
    </row>
    <row r="127" spans="1:12" ht="33" x14ac:dyDescent="0.25">
      <c r="A127" s="756"/>
      <c r="B127" s="155">
        <v>2</v>
      </c>
      <c r="C127" s="821"/>
      <c r="D127" s="834"/>
      <c r="E127" s="835"/>
      <c r="F127" s="833"/>
      <c r="G127" s="817"/>
      <c r="H127" s="188"/>
      <c r="I127" s="155"/>
      <c r="J127" s="165" t="str">
        <f xml:space="preserve"> IF(OR(C123="X",D125="X",E127="x",E129="x" ),"x","")</f>
        <v/>
      </c>
      <c r="K127" s="158" t="s">
        <v>109</v>
      </c>
      <c r="L127" s="1"/>
    </row>
    <row r="128" spans="1:12" ht="33" x14ac:dyDescent="0.25">
      <c r="A128" s="756"/>
      <c r="B128" s="155" t="s">
        <v>229</v>
      </c>
      <c r="C128" s="822"/>
      <c r="D128" s="834"/>
      <c r="E128" s="823"/>
      <c r="F128" s="816"/>
      <c r="G128" s="817"/>
      <c r="H128" s="188"/>
      <c r="I128" s="155"/>
      <c r="J128" s="164"/>
      <c r="K128" s="158"/>
      <c r="L128" s="1"/>
    </row>
    <row r="129" spans="1:12" ht="33" x14ac:dyDescent="0.25">
      <c r="A129" s="756"/>
      <c r="B129" s="155">
        <v>1</v>
      </c>
      <c r="C129" s="821"/>
      <c r="D129" s="825"/>
      <c r="E129" s="827"/>
      <c r="F129" s="829"/>
      <c r="G129" s="831"/>
      <c r="H129" s="188"/>
      <c r="I129" s="155"/>
      <c r="J129" s="166" t="str">
        <f xml:space="preserve"> IF(OR(C125="X",C127="X",D127="x",C129="x",D129="x" ),"x","")</f>
        <v/>
      </c>
      <c r="K129" s="158" t="s">
        <v>111</v>
      </c>
      <c r="L129" s="1"/>
    </row>
    <row r="130" spans="1:12" ht="33" x14ac:dyDescent="0.25">
      <c r="A130" s="756"/>
      <c r="B130" s="155" t="s">
        <v>112</v>
      </c>
      <c r="C130" s="824"/>
      <c r="D130" s="826"/>
      <c r="E130" s="828"/>
      <c r="F130" s="830"/>
      <c r="G130" s="832"/>
      <c r="H130" s="188"/>
      <c r="I130" s="155"/>
      <c r="J130" s="155"/>
      <c r="K130" s="156"/>
      <c r="L130" s="1"/>
    </row>
    <row r="131" spans="1:12" x14ac:dyDescent="0.25">
      <c r="A131" s="174"/>
      <c r="B131" s="155"/>
      <c r="C131" s="155">
        <v>1</v>
      </c>
      <c r="D131" s="155">
        <v>2</v>
      </c>
      <c r="E131" s="155">
        <v>3</v>
      </c>
      <c r="F131" s="155">
        <v>4</v>
      </c>
      <c r="G131" s="155">
        <v>5</v>
      </c>
      <c r="H131" s="155"/>
      <c r="I131" s="155"/>
      <c r="J131" s="155"/>
      <c r="K131" s="156"/>
      <c r="L131" s="1"/>
    </row>
    <row r="132" spans="1:12" x14ac:dyDescent="0.25">
      <c r="A132" s="174"/>
      <c r="B132" s="155"/>
      <c r="C132" s="155" t="s">
        <v>113</v>
      </c>
      <c r="D132" s="155" t="s">
        <v>114</v>
      </c>
      <c r="E132" s="155" t="s">
        <v>115</v>
      </c>
      <c r="F132" s="155" t="s">
        <v>116</v>
      </c>
      <c r="G132" s="155" t="s">
        <v>117</v>
      </c>
      <c r="H132" s="155"/>
      <c r="I132" s="155"/>
      <c r="J132" s="155"/>
      <c r="K132" s="156"/>
      <c r="L132" s="1"/>
    </row>
    <row r="133" spans="1:12" ht="15" customHeight="1" x14ac:dyDescent="0.25">
      <c r="A133" s="174"/>
      <c r="B133" s="155"/>
      <c r="C133" s="755" t="s">
        <v>118</v>
      </c>
      <c r="D133" s="755"/>
      <c r="E133" s="755"/>
      <c r="F133" s="755"/>
      <c r="G133" s="755"/>
      <c r="H133" s="155"/>
      <c r="I133" s="155"/>
      <c r="J133" s="155"/>
      <c r="K133" s="156"/>
      <c r="L133" s="1"/>
    </row>
    <row r="134" spans="1:12" ht="15" customHeight="1" x14ac:dyDescent="0.25">
      <c r="A134" s="174"/>
      <c r="B134" s="155"/>
      <c r="C134" s="755"/>
      <c r="D134" s="755"/>
      <c r="E134" s="755"/>
      <c r="F134" s="755"/>
      <c r="G134" s="755"/>
      <c r="H134" s="155"/>
      <c r="I134" s="155"/>
      <c r="J134" s="155"/>
      <c r="K134" s="156"/>
      <c r="L134" s="1"/>
    </row>
    <row r="135" spans="1:12" ht="15.75" thickBot="1" x14ac:dyDescent="0.3">
      <c r="A135" s="80"/>
      <c r="B135" s="81"/>
      <c r="C135" s="81"/>
      <c r="D135" s="81"/>
      <c r="E135" s="81"/>
      <c r="F135" s="81"/>
      <c r="G135" s="81"/>
      <c r="H135" s="81"/>
      <c r="I135" s="81"/>
      <c r="J135" s="81"/>
      <c r="K135" s="82"/>
      <c r="L135" s="1"/>
    </row>
    <row r="136" spans="1:12" ht="15.75" thickBot="1" x14ac:dyDescent="0.3">
      <c r="A136" s="1"/>
      <c r="B136" s="1"/>
      <c r="C136" s="1"/>
      <c r="D136" s="1"/>
      <c r="E136" s="1"/>
      <c r="F136" s="1"/>
      <c r="G136" s="1"/>
      <c r="H136" s="1"/>
      <c r="I136" s="1"/>
      <c r="J136" s="1"/>
      <c r="K136" s="1"/>
      <c r="L136" s="1"/>
    </row>
    <row r="137" spans="1:12" ht="16.5" customHeight="1" thickBot="1" x14ac:dyDescent="0.3">
      <c r="A137" s="972" t="s">
        <v>102</v>
      </c>
      <c r="B137" s="978" t="str">
        <f>DESCRIPCION!A28</f>
        <v>g</v>
      </c>
      <c r="C137" s="966"/>
      <c r="D137" s="966"/>
      <c r="E137" s="966"/>
      <c r="F137" s="966"/>
      <c r="G137" s="966"/>
      <c r="H137" s="967"/>
      <c r="I137" s="975" t="s">
        <v>330</v>
      </c>
      <c r="J137" s="976"/>
      <c r="K137" s="142" t="str">
        <f>IF(J144="x","EXTREMA",IF(J146="x","ALTA",IF(J148="x","MODERADA",IF(J150="x","BAJA",""))))</f>
        <v/>
      </c>
      <c r="L137" s="1"/>
    </row>
    <row r="138" spans="1:12" ht="16.5" thickBot="1" x14ac:dyDescent="0.3">
      <c r="A138" s="973"/>
      <c r="B138" s="979"/>
      <c r="C138" s="968"/>
      <c r="D138" s="968"/>
      <c r="E138" s="968"/>
      <c r="F138" s="968"/>
      <c r="G138" s="968"/>
      <c r="H138" s="969"/>
      <c r="I138" s="970" t="s">
        <v>331</v>
      </c>
      <c r="J138" s="971"/>
      <c r="K138" s="190" t="str">
        <f>'VALORACION RIESGOS INHERENTES'!K131</f>
        <v/>
      </c>
      <c r="L138" s="1"/>
    </row>
    <row r="139" spans="1:12" ht="16.5" thickBot="1" x14ac:dyDescent="0.3">
      <c r="A139" s="974"/>
      <c r="B139" s="740" t="s">
        <v>281</v>
      </c>
      <c r="C139" s="741"/>
      <c r="D139" s="741"/>
      <c r="E139" s="741"/>
      <c r="F139" s="741"/>
      <c r="G139" s="741"/>
      <c r="H139" s="741"/>
      <c r="I139" s="741"/>
      <c r="J139" s="744"/>
      <c r="K139" s="189" t="e">
        <f>'EVALUACIÓN SOLIDEZ CONTROLES'!H35</f>
        <v>#DIV/0!</v>
      </c>
      <c r="L139" s="1"/>
    </row>
    <row r="140" spans="1:12" ht="18" customHeight="1" thickBot="1" x14ac:dyDescent="0.3">
      <c r="A140" s="192" t="s">
        <v>104</v>
      </c>
      <c r="B140" s="193"/>
      <c r="C140" s="193"/>
      <c r="D140" s="245"/>
      <c r="E140" s="990"/>
      <c r="F140" s="991"/>
      <c r="G140" s="992"/>
      <c r="H140" s="740" t="s">
        <v>333</v>
      </c>
      <c r="I140" s="744"/>
      <c r="J140" s="745"/>
      <c r="K140" s="746"/>
      <c r="L140" s="1"/>
    </row>
    <row r="141" spans="1:12" ht="42" customHeight="1" x14ac:dyDescent="0.25">
      <c r="A141" s="174"/>
      <c r="B141" s="155"/>
      <c r="C141" s="175"/>
      <c r="D141" s="155"/>
      <c r="E141" s="155"/>
      <c r="F141" s="155"/>
      <c r="G141" s="155"/>
      <c r="H141" s="155"/>
      <c r="I141" s="155"/>
      <c r="J141" s="170"/>
      <c r="K141" s="171"/>
      <c r="L141" s="1"/>
    </row>
    <row r="142" spans="1:12" ht="41.25" customHeight="1" x14ac:dyDescent="0.25">
      <c r="A142" s="756" t="s">
        <v>104</v>
      </c>
      <c r="B142" s="155">
        <v>5</v>
      </c>
      <c r="C142" s="757"/>
      <c r="D142" s="753"/>
      <c r="E142" s="754"/>
      <c r="F142" s="754"/>
      <c r="G142" s="754"/>
      <c r="H142" s="155"/>
      <c r="I142" s="155"/>
      <c r="J142" s="763" t="s">
        <v>103</v>
      </c>
      <c r="K142" s="764"/>
      <c r="L142" s="1"/>
    </row>
    <row r="143" spans="1:12" x14ac:dyDescent="0.25">
      <c r="A143" s="756"/>
      <c r="B143" s="155" t="s">
        <v>106</v>
      </c>
      <c r="C143" s="758"/>
      <c r="D143" s="753"/>
      <c r="E143" s="754"/>
      <c r="F143" s="754"/>
      <c r="G143" s="754"/>
      <c r="H143" s="155"/>
      <c r="I143" s="155"/>
      <c r="J143" s="157"/>
      <c r="K143" s="158"/>
      <c r="L143" s="1"/>
    </row>
    <row r="144" spans="1:12" ht="27.75" x14ac:dyDescent="0.25">
      <c r="A144" s="756"/>
      <c r="B144" s="155">
        <v>4</v>
      </c>
      <c r="C144" s="799"/>
      <c r="D144" s="753"/>
      <c r="E144" s="753"/>
      <c r="F144" s="762"/>
      <c r="G144" s="754"/>
      <c r="H144" s="155"/>
      <c r="I144" s="155"/>
      <c r="J144" s="161" t="str">
        <f xml:space="preserve"> IF(OR(E142="X",F142="X",G142="x",F144="x",G144="X",F146="X",G146="X",G148="X" ),"x","")</f>
        <v/>
      </c>
      <c r="K144" s="158" t="s">
        <v>105</v>
      </c>
      <c r="L144" s="1"/>
    </row>
    <row r="145" spans="1:12" ht="27.75" x14ac:dyDescent="0.25">
      <c r="A145" s="756"/>
      <c r="B145" s="155" t="s">
        <v>108</v>
      </c>
      <c r="C145" s="800"/>
      <c r="D145" s="753"/>
      <c r="E145" s="753"/>
      <c r="F145" s="762"/>
      <c r="G145" s="754"/>
      <c r="H145" s="155"/>
      <c r="I145" s="155"/>
      <c r="J145" s="162"/>
      <c r="K145" s="158"/>
      <c r="L145" s="1"/>
    </row>
    <row r="146" spans="1:12" ht="27.75" x14ac:dyDescent="0.25">
      <c r="A146" s="756"/>
      <c r="B146" s="155">
        <v>3</v>
      </c>
      <c r="C146" s="747"/>
      <c r="D146" s="751"/>
      <c r="E146" s="752"/>
      <c r="F146" s="762"/>
      <c r="G146" s="754"/>
      <c r="H146" s="155"/>
      <c r="I146" s="155"/>
      <c r="J146" s="163" t="str">
        <f xml:space="preserve"> IF(OR(C142="X",D142="X",D144="x",E144="x",E146="X",F148="X",F150="X",G150="X" ),"x","")</f>
        <v/>
      </c>
      <c r="K146" s="158" t="s">
        <v>107</v>
      </c>
      <c r="L146" s="1"/>
    </row>
    <row r="147" spans="1:12" ht="27.75" x14ac:dyDescent="0.25">
      <c r="A147" s="756"/>
      <c r="B147" s="155" t="s">
        <v>110</v>
      </c>
      <c r="C147" s="748"/>
      <c r="D147" s="751"/>
      <c r="E147" s="753"/>
      <c r="F147" s="762"/>
      <c r="G147" s="754"/>
      <c r="H147" s="155"/>
      <c r="I147" s="155"/>
      <c r="J147" s="164"/>
      <c r="K147" s="158"/>
      <c r="L147" s="1"/>
    </row>
    <row r="148" spans="1:12" ht="27.75" x14ac:dyDescent="0.25">
      <c r="A148" s="756"/>
      <c r="B148" s="155">
        <v>2</v>
      </c>
      <c r="C148" s="747"/>
      <c r="D148" s="749"/>
      <c r="E148" s="750"/>
      <c r="F148" s="752"/>
      <c r="G148" s="754"/>
      <c r="H148" s="155"/>
      <c r="I148" s="155"/>
      <c r="J148" s="165" t="str">
        <f xml:space="preserve"> IF(OR(C144="X",D146="X",E148="x",E150="x" ),"x","")</f>
        <v/>
      </c>
      <c r="K148" s="158" t="s">
        <v>109</v>
      </c>
      <c r="L148" s="1"/>
    </row>
    <row r="149" spans="1:12" ht="27.75" x14ac:dyDescent="0.25">
      <c r="A149" s="756"/>
      <c r="B149" s="155" t="s">
        <v>229</v>
      </c>
      <c r="C149" s="748"/>
      <c r="D149" s="749"/>
      <c r="E149" s="751"/>
      <c r="F149" s="753"/>
      <c r="G149" s="754"/>
      <c r="H149" s="155"/>
      <c r="I149" s="155"/>
      <c r="J149" s="164"/>
      <c r="K149" s="158"/>
      <c r="L149" s="1"/>
    </row>
    <row r="150" spans="1:12" ht="27.75" x14ac:dyDescent="0.25">
      <c r="A150" s="756"/>
      <c r="B150" s="155">
        <v>1</v>
      </c>
      <c r="C150" s="747"/>
      <c r="D150" s="778"/>
      <c r="E150" s="780"/>
      <c r="F150" s="782"/>
      <c r="G150" s="784"/>
      <c r="H150" s="155"/>
      <c r="I150" s="155"/>
      <c r="J150" s="166" t="str">
        <f xml:space="preserve"> IF(OR(C146="X",C148="X",C150="x",D148="x",D150="x" ),"x","")</f>
        <v/>
      </c>
      <c r="K150" s="158" t="s">
        <v>111</v>
      </c>
      <c r="L150" s="1"/>
    </row>
    <row r="151" spans="1:12" x14ac:dyDescent="0.25">
      <c r="A151" s="756"/>
      <c r="B151" s="155" t="s">
        <v>112</v>
      </c>
      <c r="C151" s="777"/>
      <c r="D151" s="779"/>
      <c r="E151" s="781"/>
      <c r="F151" s="783"/>
      <c r="G151" s="785"/>
      <c r="H151" s="155"/>
      <c r="I151" s="155"/>
      <c r="J151" s="155"/>
      <c r="K151" s="156"/>
      <c r="L151" s="1"/>
    </row>
    <row r="152" spans="1:12" x14ac:dyDescent="0.25">
      <c r="A152" s="174"/>
      <c r="B152" s="155"/>
      <c r="C152" s="155">
        <v>1</v>
      </c>
      <c r="D152" s="155">
        <v>2</v>
      </c>
      <c r="E152" s="155">
        <v>3</v>
      </c>
      <c r="F152" s="155">
        <v>4</v>
      </c>
      <c r="G152" s="155">
        <v>5</v>
      </c>
      <c r="H152" s="155"/>
      <c r="I152" s="155"/>
      <c r="J152" s="155"/>
      <c r="K152" s="156"/>
      <c r="L152" s="1"/>
    </row>
    <row r="153" spans="1:12" x14ac:dyDescent="0.25">
      <c r="A153" s="174"/>
      <c r="B153" s="155"/>
      <c r="C153" s="155" t="s">
        <v>113</v>
      </c>
      <c r="D153" s="155" t="s">
        <v>114</v>
      </c>
      <c r="E153" s="155" t="s">
        <v>115</v>
      </c>
      <c r="F153" s="155" t="s">
        <v>116</v>
      </c>
      <c r="G153" s="155" t="s">
        <v>117</v>
      </c>
      <c r="H153" s="155"/>
      <c r="I153" s="155"/>
      <c r="J153" s="155"/>
      <c r="K153" s="156"/>
      <c r="L153" s="1"/>
    </row>
    <row r="154" spans="1:12" ht="15" customHeight="1" x14ac:dyDescent="0.25">
      <c r="A154" s="174"/>
      <c r="B154" s="155"/>
      <c r="C154" s="755" t="s">
        <v>118</v>
      </c>
      <c r="D154" s="755"/>
      <c r="E154" s="755"/>
      <c r="F154" s="755"/>
      <c r="G154" s="755"/>
      <c r="H154" s="155"/>
      <c r="I154" s="155"/>
      <c r="J154" s="155"/>
      <c r="K154" s="156"/>
      <c r="L154" s="1"/>
    </row>
    <row r="155" spans="1:12" ht="15" customHeight="1" x14ac:dyDescent="0.25">
      <c r="A155" s="174"/>
      <c r="B155" s="155"/>
      <c r="C155" s="755"/>
      <c r="D155" s="755"/>
      <c r="E155" s="755"/>
      <c r="F155" s="755"/>
      <c r="G155" s="755"/>
      <c r="H155" s="155"/>
      <c r="I155" s="155"/>
      <c r="J155" s="155"/>
      <c r="K155" s="156"/>
      <c r="L155" s="1"/>
    </row>
    <row r="156" spans="1:12" ht="15.75" thickBot="1" x14ac:dyDescent="0.3">
      <c r="A156" s="176"/>
      <c r="B156" s="177"/>
      <c r="C156" s="177"/>
      <c r="D156" s="177"/>
      <c r="E156" s="177"/>
      <c r="F156" s="177"/>
      <c r="G156" s="177"/>
      <c r="H156" s="177"/>
      <c r="I156" s="177"/>
      <c r="J156" s="177"/>
      <c r="K156" s="178"/>
      <c r="L156" s="1"/>
    </row>
    <row r="157" spans="1:12" ht="15.75" thickBot="1" x14ac:dyDescent="0.3">
      <c r="A157" s="1"/>
      <c r="B157" s="1"/>
      <c r="C157" s="1"/>
      <c r="D157" s="1"/>
      <c r="E157" s="1"/>
      <c r="F157" s="1"/>
      <c r="G157" s="1"/>
      <c r="H157" s="1"/>
      <c r="I157" s="1"/>
      <c r="J157" s="1"/>
      <c r="K157" s="1"/>
      <c r="L157" s="1"/>
    </row>
    <row r="158" spans="1:12" ht="16.5" customHeight="1" thickBot="1" x14ac:dyDescent="0.3">
      <c r="A158" s="972" t="s">
        <v>102</v>
      </c>
      <c r="B158" s="966" t="str">
        <f>DESCRIPCION!A31</f>
        <v>h</v>
      </c>
      <c r="C158" s="966"/>
      <c r="D158" s="966"/>
      <c r="E158" s="966"/>
      <c r="F158" s="966"/>
      <c r="G158" s="966"/>
      <c r="H158" s="967"/>
      <c r="I158" s="975" t="s">
        <v>330</v>
      </c>
      <c r="J158" s="976"/>
      <c r="K158" s="142" t="str">
        <f>IF(J165="x","EXTREMA",IF(J167="x","ALTA",IF(J169="x","MODERADA",IF(J171="x","BAJA",""))))</f>
        <v/>
      </c>
      <c r="L158" s="1"/>
    </row>
    <row r="159" spans="1:12" ht="16.5" thickBot="1" x14ac:dyDescent="0.3">
      <c r="A159" s="973"/>
      <c r="B159" s="968"/>
      <c r="C159" s="968"/>
      <c r="D159" s="968"/>
      <c r="E159" s="968"/>
      <c r="F159" s="968"/>
      <c r="G159" s="968"/>
      <c r="H159" s="969"/>
      <c r="I159" s="970" t="s">
        <v>331</v>
      </c>
      <c r="J159" s="971"/>
      <c r="K159" s="189" t="str">
        <f>'VALORACION RIESGOS INHERENTES'!K151</f>
        <v/>
      </c>
      <c r="L159" s="1"/>
    </row>
    <row r="160" spans="1:12" ht="15.75" customHeight="1" thickBot="1" x14ac:dyDescent="0.3">
      <c r="A160" s="974"/>
      <c r="B160" s="740" t="s">
        <v>281</v>
      </c>
      <c r="C160" s="741"/>
      <c r="D160" s="741"/>
      <c r="E160" s="741"/>
      <c r="F160" s="741"/>
      <c r="G160" s="741"/>
      <c r="H160" s="741"/>
      <c r="I160" s="741"/>
      <c r="J160" s="744"/>
      <c r="K160" s="189" t="e">
        <f>'EVALUACIÓN SOLIDEZ CONTROLES'!H39</f>
        <v>#DIV/0!</v>
      </c>
      <c r="L160" s="1"/>
    </row>
    <row r="161" spans="1:12" ht="15.75" customHeight="1" thickBot="1" x14ac:dyDescent="0.3">
      <c r="A161" s="192" t="s">
        <v>104</v>
      </c>
      <c r="B161" s="193"/>
      <c r="C161" s="193"/>
      <c r="D161" s="245"/>
      <c r="E161" s="990"/>
      <c r="F161" s="991"/>
      <c r="G161" s="992"/>
      <c r="H161" s="740" t="s">
        <v>333</v>
      </c>
      <c r="I161" s="744"/>
      <c r="J161" s="745"/>
      <c r="K161" s="746"/>
      <c r="L161" s="1"/>
    </row>
    <row r="162" spans="1:12" ht="44.25" customHeight="1" x14ac:dyDescent="0.25">
      <c r="A162" s="174"/>
      <c r="B162" s="155"/>
      <c r="C162" s="175"/>
      <c r="D162" s="155"/>
      <c r="E162" s="155"/>
      <c r="F162" s="155"/>
      <c r="G162" s="155"/>
      <c r="H162" s="155"/>
      <c r="I162" s="155"/>
      <c r="J162" s="170"/>
      <c r="K162" s="171"/>
      <c r="L162" s="1"/>
    </row>
    <row r="163" spans="1:12" ht="54" customHeight="1" x14ac:dyDescent="0.25">
      <c r="A163" s="756" t="s">
        <v>104</v>
      </c>
      <c r="B163" s="155">
        <v>5</v>
      </c>
      <c r="C163" s="757"/>
      <c r="D163" s="753"/>
      <c r="E163" s="754"/>
      <c r="F163" s="754"/>
      <c r="G163" s="754"/>
      <c r="H163" s="155"/>
      <c r="I163" s="155"/>
      <c r="J163" s="763" t="s">
        <v>103</v>
      </c>
      <c r="K163" s="764"/>
      <c r="L163" s="1"/>
    </row>
    <row r="164" spans="1:12" x14ac:dyDescent="0.25">
      <c r="A164" s="756"/>
      <c r="B164" s="155" t="s">
        <v>106</v>
      </c>
      <c r="C164" s="758"/>
      <c r="D164" s="753"/>
      <c r="E164" s="754"/>
      <c r="F164" s="754"/>
      <c r="G164" s="754"/>
      <c r="H164" s="155"/>
      <c r="I164" s="155"/>
      <c r="J164" s="157"/>
      <c r="K164" s="158"/>
      <c r="L164" s="1"/>
    </row>
    <row r="165" spans="1:12" ht="27.75" x14ac:dyDescent="0.25">
      <c r="A165" s="756"/>
      <c r="B165" s="155">
        <v>4</v>
      </c>
      <c r="C165" s="799"/>
      <c r="D165" s="753"/>
      <c r="E165" s="753"/>
      <c r="F165" s="762"/>
      <c r="G165" s="754"/>
      <c r="H165" s="155"/>
      <c r="I165" s="155"/>
      <c r="J165" s="161" t="str">
        <f xml:space="preserve"> IF(OR(E163="X",F163="X",G163="x",F165="x",G165="X",F167="X",G167="X",G169="X" ),"x","")</f>
        <v/>
      </c>
      <c r="K165" s="158" t="s">
        <v>105</v>
      </c>
      <c r="L165" s="1"/>
    </row>
    <row r="166" spans="1:12" ht="27.75" x14ac:dyDescent="0.25">
      <c r="A166" s="756"/>
      <c r="B166" s="155" t="s">
        <v>108</v>
      </c>
      <c r="C166" s="800"/>
      <c r="D166" s="753"/>
      <c r="E166" s="753"/>
      <c r="F166" s="762"/>
      <c r="G166" s="754"/>
      <c r="H166" s="155"/>
      <c r="I166" s="155"/>
      <c r="J166" s="162"/>
      <c r="K166" s="158"/>
      <c r="L166" s="1"/>
    </row>
    <row r="167" spans="1:12" ht="27.75" x14ac:dyDescent="0.25">
      <c r="A167" s="756"/>
      <c r="B167" s="155">
        <v>3</v>
      </c>
      <c r="C167" s="747"/>
      <c r="D167" s="751"/>
      <c r="E167" s="752"/>
      <c r="F167" s="762"/>
      <c r="G167" s="754"/>
      <c r="H167" s="155"/>
      <c r="I167" s="155"/>
      <c r="J167" s="163" t="str">
        <f xml:space="preserve"> IF(OR(C163="X",D163="X",D165="x",E165="x",E167="X",F169="X",F171="X",G171="X" ),"x","")</f>
        <v/>
      </c>
      <c r="K167" s="158" t="s">
        <v>107</v>
      </c>
      <c r="L167" s="1"/>
    </row>
    <row r="168" spans="1:12" ht="27.75" x14ac:dyDescent="0.25">
      <c r="A168" s="756"/>
      <c r="B168" s="155" t="s">
        <v>110</v>
      </c>
      <c r="C168" s="748"/>
      <c r="D168" s="751"/>
      <c r="E168" s="753"/>
      <c r="F168" s="762"/>
      <c r="G168" s="754"/>
      <c r="H168" s="155"/>
      <c r="I168" s="155"/>
      <c r="J168" s="164"/>
      <c r="K168" s="158"/>
      <c r="L168" s="1"/>
    </row>
    <row r="169" spans="1:12" ht="27.75" x14ac:dyDescent="0.25">
      <c r="A169" s="756"/>
      <c r="B169" s="155">
        <v>2</v>
      </c>
      <c r="C169" s="747"/>
      <c r="D169" s="749"/>
      <c r="E169" s="750"/>
      <c r="F169" s="752"/>
      <c r="G169" s="754"/>
      <c r="H169" s="155"/>
      <c r="I169" s="155"/>
      <c r="J169" s="165" t="str">
        <f xml:space="preserve"> IF(OR(C165="X",D167="X",E169="x",E171="x" ),"x","")</f>
        <v/>
      </c>
      <c r="K169" s="158" t="s">
        <v>109</v>
      </c>
      <c r="L169" s="1"/>
    </row>
    <row r="170" spans="1:12" ht="27.75" x14ac:dyDescent="0.25">
      <c r="A170" s="756"/>
      <c r="B170" s="155" t="s">
        <v>229</v>
      </c>
      <c r="C170" s="748"/>
      <c r="D170" s="749"/>
      <c r="E170" s="751"/>
      <c r="F170" s="753"/>
      <c r="G170" s="754"/>
      <c r="H170" s="155"/>
      <c r="I170" s="155"/>
      <c r="J170" s="164"/>
      <c r="K170" s="158"/>
      <c r="L170" s="1"/>
    </row>
    <row r="171" spans="1:12" ht="27.75" x14ac:dyDescent="0.25">
      <c r="A171" s="756"/>
      <c r="B171" s="155">
        <v>1</v>
      </c>
      <c r="C171" s="747"/>
      <c r="D171" s="778"/>
      <c r="E171" s="780"/>
      <c r="F171" s="782"/>
      <c r="G171" s="784"/>
      <c r="H171" s="155"/>
      <c r="I171" s="155"/>
      <c r="J171" s="166" t="str">
        <f xml:space="preserve"> IF(OR(C167="X",C169="X",C171="x",D169="x",D171="x" ),"x","")</f>
        <v/>
      </c>
      <c r="K171" s="158" t="s">
        <v>111</v>
      </c>
      <c r="L171" s="1"/>
    </row>
    <row r="172" spans="1:12" x14ac:dyDescent="0.25">
      <c r="A172" s="756"/>
      <c r="B172" s="155" t="s">
        <v>112</v>
      </c>
      <c r="C172" s="777"/>
      <c r="D172" s="779"/>
      <c r="E172" s="781"/>
      <c r="F172" s="783"/>
      <c r="G172" s="785"/>
      <c r="H172" s="155"/>
      <c r="I172" s="155"/>
      <c r="J172" s="155"/>
      <c r="K172" s="156"/>
      <c r="L172" s="1"/>
    </row>
    <row r="173" spans="1:12" x14ac:dyDescent="0.25">
      <c r="A173" s="174"/>
      <c r="B173" s="155"/>
      <c r="C173" s="155">
        <v>1</v>
      </c>
      <c r="D173" s="155">
        <v>2</v>
      </c>
      <c r="E173" s="155">
        <v>3</v>
      </c>
      <c r="F173" s="155">
        <v>4</v>
      </c>
      <c r="G173" s="155">
        <v>5</v>
      </c>
      <c r="H173" s="155"/>
      <c r="I173" s="155"/>
      <c r="J173" s="155"/>
      <c r="K173" s="156"/>
      <c r="L173" s="1"/>
    </row>
    <row r="174" spans="1:12" x14ac:dyDescent="0.25">
      <c r="A174" s="174"/>
      <c r="B174" s="155"/>
      <c r="C174" s="155" t="s">
        <v>113</v>
      </c>
      <c r="D174" s="155" t="s">
        <v>114</v>
      </c>
      <c r="E174" s="155" t="s">
        <v>115</v>
      </c>
      <c r="F174" s="155" t="s">
        <v>116</v>
      </c>
      <c r="G174" s="155" t="s">
        <v>117</v>
      </c>
      <c r="H174" s="155"/>
      <c r="I174" s="155"/>
      <c r="J174" s="155"/>
      <c r="K174" s="156"/>
      <c r="L174" s="1"/>
    </row>
    <row r="175" spans="1:12" ht="15" customHeight="1" x14ac:dyDescent="0.25">
      <c r="A175" s="174"/>
      <c r="B175" s="155"/>
      <c r="C175" s="755" t="s">
        <v>118</v>
      </c>
      <c r="D175" s="755"/>
      <c r="E175" s="755"/>
      <c r="F175" s="755"/>
      <c r="G175" s="755"/>
      <c r="H175" s="155"/>
      <c r="I175" s="155"/>
      <c r="J175" s="155"/>
      <c r="K175" s="156"/>
      <c r="L175" s="1"/>
    </row>
    <row r="176" spans="1:12" ht="15" customHeight="1" x14ac:dyDescent="0.25">
      <c r="A176" s="174"/>
      <c r="B176" s="155"/>
      <c r="C176" s="755"/>
      <c r="D176" s="755"/>
      <c r="E176" s="755"/>
      <c r="F176" s="755"/>
      <c r="G176" s="755"/>
      <c r="H176" s="155"/>
      <c r="I176" s="155"/>
      <c r="J176" s="155"/>
      <c r="K176" s="156"/>
      <c r="L176" s="1"/>
    </row>
    <row r="177" spans="1:12" ht="15.75" thickBot="1" x14ac:dyDescent="0.3">
      <c r="A177" s="176"/>
      <c r="B177" s="177"/>
      <c r="C177" s="177"/>
      <c r="D177" s="177"/>
      <c r="E177" s="177"/>
      <c r="F177" s="177"/>
      <c r="G177" s="177"/>
      <c r="H177" s="177"/>
      <c r="I177" s="177"/>
      <c r="J177" s="177"/>
      <c r="K177" s="178"/>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72" t="s">
        <v>102</v>
      </c>
      <c r="B180" s="966" t="str">
        <f>DESCRIPCION!A34</f>
        <v>i</v>
      </c>
      <c r="C180" s="966"/>
      <c r="D180" s="966"/>
      <c r="E180" s="966"/>
      <c r="F180" s="966"/>
      <c r="G180" s="966"/>
      <c r="H180" s="967"/>
      <c r="I180" s="975" t="s">
        <v>330</v>
      </c>
      <c r="J180" s="976"/>
      <c r="K180" s="142" t="str">
        <f>IF(J187="x","EXTREMA",IF(J189="x","ALTA",IF(J191="x","MODERADA",IF(J193="x","BAJA",""))))</f>
        <v/>
      </c>
      <c r="L180" s="1"/>
    </row>
    <row r="181" spans="1:12" ht="16.5" thickBot="1" x14ac:dyDescent="0.3">
      <c r="A181" s="973"/>
      <c r="B181" s="968"/>
      <c r="C181" s="968"/>
      <c r="D181" s="968"/>
      <c r="E181" s="968"/>
      <c r="F181" s="968"/>
      <c r="G181" s="968"/>
      <c r="H181" s="969"/>
      <c r="I181" s="970" t="s">
        <v>331</v>
      </c>
      <c r="J181" s="971"/>
      <c r="K181" s="190" t="str">
        <f>'VALORACION RIESGOS INHERENTES'!K172</f>
        <v/>
      </c>
      <c r="L181" s="1"/>
    </row>
    <row r="182" spans="1:12" ht="16.5" thickBot="1" x14ac:dyDescent="0.3">
      <c r="A182" s="974"/>
      <c r="B182" s="740" t="s">
        <v>281</v>
      </c>
      <c r="C182" s="741"/>
      <c r="D182" s="741"/>
      <c r="E182" s="741"/>
      <c r="F182" s="741"/>
      <c r="G182" s="741"/>
      <c r="H182" s="741"/>
      <c r="I182" s="741"/>
      <c r="J182" s="744"/>
      <c r="K182" s="189" t="e">
        <f>'EVALUACIÓN SOLIDEZ CONTROLES'!H43</f>
        <v>#DIV/0!</v>
      </c>
      <c r="L182" s="1"/>
    </row>
    <row r="183" spans="1:12" ht="16.5" thickBot="1" x14ac:dyDescent="0.3">
      <c r="A183" s="192" t="s">
        <v>104</v>
      </c>
      <c r="B183" s="193"/>
      <c r="C183" s="193"/>
      <c r="D183" s="245"/>
      <c r="E183" s="990"/>
      <c r="F183" s="991"/>
      <c r="G183" s="992"/>
      <c r="H183" s="740" t="s">
        <v>333</v>
      </c>
      <c r="I183" s="744"/>
      <c r="J183" s="745"/>
      <c r="K183" s="746"/>
      <c r="L183" s="1"/>
    </row>
    <row r="184" spans="1:12" ht="37.5" customHeight="1" x14ac:dyDescent="0.25">
      <c r="A184" s="174"/>
      <c r="B184" s="155"/>
      <c r="C184" s="175"/>
      <c r="D184" s="155"/>
      <c r="E184" s="155"/>
      <c r="F184" s="155"/>
      <c r="G184" s="155"/>
      <c r="H184" s="155"/>
      <c r="I184" s="155"/>
      <c r="J184" s="170"/>
      <c r="K184" s="171"/>
      <c r="L184" s="1"/>
    </row>
    <row r="185" spans="1:12" ht="40.5" customHeight="1" x14ac:dyDescent="0.25">
      <c r="A185" s="756" t="s">
        <v>104</v>
      </c>
      <c r="B185" s="155">
        <v>5</v>
      </c>
      <c r="C185" s="757"/>
      <c r="D185" s="753"/>
      <c r="E185" s="754"/>
      <c r="F185" s="754"/>
      <c r="G185" s="754"/>
      <c r="H185" s="155"/>
      <c r="I185" s="155"/>
      <c r="J185" s="763" t="s">
        <v>103</v>
      </c>
      <c r="K185" s="764"/>
      <c r="L185" s="1"/>
    </row>
    <row r="186" spans="1:12" x14ac:dyDescent="0.25">
      <c r="A186" s="756"/>
      <c r="B186" s="155" t="s">
        <v>106</v>
      </c>
      <c r="C186" s="758"/>
      <c r="D186" s="753"/>
      <c r="E186" s="754"/>
      <c r="F186" s="754"/>
      <c r="G186" s="754"/>
      <c r="H186" s="155"/>
      <c r="I186" s="155"/>
      <c r="J186" s="157"/>
      <c r="K186" s="158"/>
      <c r="L186" s="1"/>
    </row>
    <row r="187" spans="1:12" ht="27.75" x14ac:dyDescent="0.25">
      <c r="A187" s="756"/>
      <c r="B187" s="155">
        <v>4</v>
      </c>
      <c r="C187" s="799"/>
      <c r="D187" s="753"/>
      <c r="E187" s="753"/>
      <c r="F187" s="762"/>
      <c r="G187" s="754"/>
      <c r="H187" s="155"/>
      <c r="I187" s="155"/>
      <c r="J187" s="161" t="str">
        <f xml:space="preserve"> IF(OR(E185="X",F185="X",G185="x",F187="x",G187="X",F189="X",G189="X",G191="X" ),"x","")</f>
        <v/>
      </c>
      <c r="K187" s="158" t="s">
        <v>105</v>
      </c>
      <c r="L187" s="1"/>
    </row>
    <row r="188" spans="1:12" ht="27.75" x14ac:dyDescent="0.25">
      <c r="A188" s="756"/>
      <c r="B188" s="155" t="s">
        <v>108</v>
      </c>
      <c r="C188" s="800"/>
      <c r="D188" s="753"/>
      <c r="E188" s="753"/>
      <c r="F188" s="762"/>
      <c r="G188" s="754"/>
      <c r="H188" s="155"/>
      <c r="I188" s="155"/>
      <c r="J188" s="162"/>
      <c r="K188" s="158"/>
      <c r="L188" s="1"/>
    </row>
    <row r="189" spans="1:12" ht="27.75" x14ac:dyDescent="0.25">
      <c r="A189" s="756"/>
      <c r="B189" s="155">
        <v>3</v>
      </c>
      <c r="C189" s="747"/>
      <c r="D189" s="751"/>
      <c r="E189" s="752"/>
      <c r="F189" s="762"/>
      <c r="G189" s="754"/>
      <c r="H189" s="155"/>
      <c r="I189" s="155"/>
      <c r="J189" s="163" t="str">
        <f xml:space="preserve"> IF(OR(C185="X",D185="X",D187="x",E187="x",E189="X",F191="X",F193="X",G193="X" ),"x","")</f>
        <v/>
      </c>
      <c r="K189" s="158" t="s">
        <v>107</v>
      </c>
      <c r="L189" s="1"/>
    </row>
    <row r="190" spans="1:12" ht="27.75" x14ac:dyDescent="0.25">
      <c r="A190" s="756"/>
      <c r="B190" s="155" t="s">
        <v>110</v>
      </c>
      <c r="C190" s="748"/>
      <c r="D190" s="751"/>
      <c r="E190" s="753"/>
      <c r="F190" s="762"/>
      <c r="G190" s="754"/>
      <c r="H190" s="155"/>
      <c r="I190" s="155"/>
      <c r="J190" s="164"/>
      <c r="K190" s="158"/>
      <c r="L190" s="1"/>
    </row>
    <row r="191" spans="1:12" ht="27.75" x14ac:dyDescent="0.25">
      <c r="A191" s="756"/>
      <c r="B191" s="155">
        <v>2</v>
      </c>
      <c r="C191" s="747"/>
      <c r="D191" s="749"/>
      <c r="E191" s="750"/>
      <c r="F191" s="752"/>
      <c r="G191" s="754"/>
      <c r="H191" s="155"/>
      <c r="I191" s="155"/>
      <c r="J191" s="165" t="str">
        <f xml:space="preserve"> IF(OR(E191="X",D189="X",C187="x",E193="x" ),"x","")</f>
        <v/>
      </c>
      <c r="K191" s="158" t="s">
        <v>109</v>
      </c>
      <c r="L191" s="1"/>
    </row>
    <row r="192" spans="1:12" ht="27.75" x14ac:dyDescent="0.25">
      <c r="A192" s="756"/>
      <c r="B192" s="155" t="s">
        <v>229</v>
      </c>
      <c r="C192" s="748"/>
      <c r="D192" s="749"/>
      <c r="E192" s="751"/>
      <c r="F192" s="753"/>
      <c r="G192" s="754"/>
      <c r="H192" s="155"/>
      <c r="I192" s="155"/>
      <c r="J192" s="164"/>
      <c r="K192" s="158"/>
      <c r="L192" s="1"/>
    </row>
    <row r="193" spans="1:12" ht="27.75" x14ac:dyDescent="0.25">
      <c r="A193" s="756"/>
      <c r="B193" s="155">
        <v>1</v>
      </c>
      <c r="C193" s="747"/>
      <c r="D193" s="778"/>
      <c r="E193" s="780"/>
      <c r="F193" s="782"/>
      <c r="G193" s="784"/>
      <c r="H193" s="155"/>
      <c r="I193" s="155"/>
      <c r="J193" s="166" t="str">
        <f xml:space="preserve"> IF(OR(C189="X",C191="X",D191="x",D193="x",C193="x" ),"x","")</f>
        <v/>
      </c>
      <c r="K193" s="158" t="s">
        <v>111</v>
      </c>
      <c r="L193" s="1"/>
    </row>
    <row r="194" spans="1:12" x14ac:dyDescent="0.25">
      <c r="A194" s="756"/>
      <c r="B194" s="155" t="s">
        <v>112</v>
      </c>
      <c r="C194" s="777"/>
      <c r="D194" s="779"/>
      <c r="E194" s="781"/>
      <c r="F194" s="783"/>
      <c r="G194" s="785"/>
      <c r="H194" s="155"/>
      <c r="I194" s="155"/>
      <c r="J194" s="155"/>
      <c r="K194" s="156"/>
      <c r="L194" s="1"/>
    </row>
    <row r="195" spans="1:12" x14ac:dyDescent="0.25">
      <c r="A195" s="174"/>
      <c r="B195" s="155"/>
      <c r="C195" s="155">
        <v>1</v>
      </c>
      <c r="D195" s="155">
        <v>2</v>
      </c>
      <c r="E195" s="155">
        <v>3</v>
      </c>
      <c r="F195" s="155">
        <v>4</v>
      </c>
      <c r="G195" s="155">
        <v>5</v>
      </c>
      <c r="H195" s="155"/>
      <c r="I195" s="155"/>
      <c r="J195" s="155"/>
      <c r="K195" s="156"/>
      <c r="L195" s="1"/>
    </row>
    <row r="196" spans="1:12" ht="15" customHeight="1" x14ac:dyDescent="0.25">
      <c r="A196" s="174"/>
      <c r="B196" s="155"/>
      <c r="C196" s="155" t="s">
        <v>113</v>
      </c>
      <c r="D196" s="155" t="s">
        <v>114</v>
      </c>
      <c r="E196" s="155" t="s">
        <v>115</v>
      </c>
      <c r="F196" s="155" t="s">
        <v>116</v>
      </c>
      <c r="G196" s="155" t="s">
        <v>117</v>
      </c>
      <c r="H196" s="155"/>
      <c r="I196" s="155"/>
      <c r="J196" s="155"/>
      <c r="K196" s="156"/>
      <c r="L196" s="1"/>
    </row>
    <row r="197" spans="1:12" ht="15" customHeight="1" x14ac:dyDescent="0.25">
      <c r="A197" s="174"/>
      <c r="B197" s="155"/>
      <c r="C197" s="755" t="s">
        <v>118</v>
      </c>
      <c r="D197" s="755"/>
      <c r="E197" s="755"/>
      <c r="F197" s="755"/>
      <c r="G197" s="755"/>
      <c r="H197" s="155"/>
      <c r="I197" s="155"/>
      <c r="J197" s="155"/>
      <c r="K197" s="156"/>
      <c r="L197" s="1"/>
    </row>
    <row r="198" spans="1:12" x14ac:dyDescent="0.25">
      <c r="A198" s="174"/>
      <c r="B198" s="155"/>
      <c r="C198" s="755"/>
      <c r="D198" s="755"/>
      <c r="E198" s="755"/>
      <c r="F198" s="755"/>
      <c r="G198" s="755"/>
      <c r="H198" s="155"/>
      <c r="I198" s="155"/>
      <c r="J198" s="155"/>
      <c r="K198" s="156"/>
      <c r="L198" s="1"/>
    </row>
    <row r="199" spans="1:12" ht="15.75" thickBot="1" x14ac:dyDescent="0.3">
      <c r="A199" s="80"/>
      <c r="B199" s="81"/>
      <c r="C199" s="81"/>
      <c r="D199" s="81"/>
      <c r="E199" s="81"/>
      <c r="F199" s="81"/>
      <c r="G199" s="81"/>
      <c r="H199" s="81"/>
      <c r="I199" s="81"/>
      <c r="J199" s="81"/>
      <c r="K199" s="82"/>
      <c r="L199" s="1"/>
    </row>
    <row r="200" spans="1:12" ht="15.75" thickBot="1" x14ac:dyDescent="0.3">
      <c r="A200" s="1"/>
      <c r="B200" s="1"/>
      <c r="C200" s="1"/>
      <c r="D200" s="1"/>
      <c r="E200" s="1"/>
      <c r="F200" s="1"/>
      <c r="G200" s="1"/>
      <c r="H200" s="1"/>
      <c r="I200" s="1"/>
      <c r="J200" s="1"/>
      <c r="K200" s="1"/>
      <c r="L200" s="1"/>
    </row>
    <row r="201" spans="1:12" ht="16.5" customHeight="1" thickBot="1" x14ac:dyDescent="0.3">
      <c r="A201" s="972" t="s">
        <v>102</v>
      </c>
      <c r="B201" s="966" t="str">
        <f>DESCRIPCION!A37</f>
        <v>j</v>
      </c>
      <c r="C201" s="966"/>
      <c r="D201" s="966"/>
      <c r="E201" s="966"/>
      <c r="F201" s="966"/>
      <c r="G201" s="966"/>
      <c r="H201" s="967"/>
      <c r="I201" s="975" t="s">
        <v>330</v>
      </c>
      <c r="J201" s="976"/>
      <c r="K201" s="142" t="str">
        <f>IF(J208="x","EXTREMA",IF(J210="x","ALTA",IF(J212="x","MODERADA",IF(J214="x","BAJA",""))))</f>
        <v/>
      </c>
      <c r="L201" s="1"/>
    </row>
    <row r="202" spans="1:12" ht="16.5" thickBot="1" x14ac:dyDescent="0.3">
      <c r="A202" s="973"/>
      <c r="B202" s="968"/>
      <c r="C202" s="968"/>
      <c r="D202" s="968"/>
      <c r="E202" s="968"/>
      <c r="F202" s="968"/>
      <c r="G202" s="968"/>
      <c r="H202" s="969"/>
      <c r="I202" s="970" t="s">
        <v>331</v>
      </c>
      <c r="J202" s="971"/>
      <c r="K202" s="189" t="str">
        <f>'VALORACION RIESGOS INHERENTES'!K192</f>
        <v/>
      </c>
      <c r="L202" s="1"/>
    </row>
    <row r="203" spans="1:12" ht="16.5" thickBot="1" x14ac:dyDescent="0.3">
      <c r="A203" s="974"/>
      <c r="B203" s="192" t="s">
        <v>281</v>
      </c>
      <c r="C203" s="193"/>
      <c r="D203" s="193"/>
      <c r="E203" s="193"/>
      <c r="F203" s="193"/>
      <c r="G203" s="193"/>
      <c r="H203" s="193"/>
      <c r="I203" s="193"/>
      <c r="J203" s="194"/>
      <c r="K203" s="189" t="e">
        <f>'EVALUACIÓN SOLIDEZ CONTROLES'!H47</f>
        <v>#DIV/0!</v>
      </c>
      <c r="L203" s="1"/>
    </row>
    <row r="204" spans="1:12" ht="16.5" thickBot="1" x14ac:dyDescent="0.3">
      <c r="A204" s="192" t="s">
        <v>104</v>
      </c>
      <c r="B204" s="193"/>
      <c r="C204" s="193"/>
      <c r="D204" s="245"/>
      <c r="E204" s="990"/>
      <c r="F204" s="991"/>
      <c r="G204" s="992"/>
      <c r="H204" s="740" t="s">
        <v>333</v>
      </c>
      <c r="I204" s="744"/>
      <c r="J204" s="745"/>
      <c r="K204" s="746"/>
      <c r="L204" s="1"/>
    </row>
    <row r="205" spans="1:12" ht="38.25" customHeight="1" x14ac:dyDescent="0.25">
      <c r="A205" s="174"/>
      <c r="B205" s="155"/>
      <c r="C205" s="175"/>
      <c r="D205" s="155"/>
      <c r="E205" s="155"/>
      <c r="F205" s="155"/>
      <c r="G205" s="155"/>
      <c r="H205" s="155"/>
      <c r="I205" s="155"/>
      <c r="J205" s="170"/>
      <c r="K205" s="171"/>
      <c r="L205" s="1"/>
    </row>
    <row r="206" spans="1:12" ht="45" customHeight="1" x14ac:dyDescent="0.25">
      <c r="A206" s="756" t="s">
        <v>104</v>
      </c>
      <c r="B206" s="155">
        <v>5</v>
      </c>
      <c r="C206" s="757"/>
      <c r="D206" s="753"/>
      <c r="E206" s="754"/>
      <c r="F206" s="754"/>
      <c r="G206" s="754"/>
      <c r="H206" s="155"/>
      <c r="I206" s="155"/>
      <c r="J206" s="763" t="s">
        <v>103</v>
      </c>
      <c r="K206" s="764"/>
      <c r="L206" s="1"/>
    </row>
    <row r="207" spans="1:12" x14ac:dyDescent="0.25">
      <c r="A207" s="756"/>
      <c r="B207" s="155" t="s">
        <v>106</v>
      </c>
      <c r="C207" s="758"/>
      <c r="D207" s="753"/>
      <c r="E207" s="754"/>
      <c r="F207" s="754"/>
      <c r="G207" s="754"/>
      <c r="H207" s="155"/>
      <c r="I207" s="155"/>
      <c r="J207" s="157"/>
      <c r="K207" s="158"/>
      <c r="L207" s="1"/>
    </row>
    <row r="208" spans="1:12" ht="27.75" x14ac:dyDescent="0.25">
      <c r="A208" s="756"/>
      <c r="B208" s="155">
        <v>4</v>
      </c>
      <c r="C208" s="799"/>
      <c r="D208" s="753"/>
      <c r="E208" s="753"/>
      <c r="F208" s="762"/>
      <c r="G208" s="754"/>
      <c r="H208" s="155"/>
      <c r="I208" s="155"/>
      <c r="J208" s="161" t="str">
        <f xml:space="preserve"> IF(OR(E206="X",F206="X",G206="x",F208="x",G208="X",F210="X",G210="X",G212="X" ),"x","")</f>
        <v/>
      </c>
      <c r="K208" s="158" t="s">
        <v>105</v>
      </c>
      <c r="L208" s="1"/>
    </row>
    <row r="209" spans="1:12" ht="27.75" x14ac:dyDescent="0.25">
      <c r="A209" s="756"/>
      <c r="B209" s="155" t="s">
        <v>108</v>
      </c>
      <c r="C209" s="800"/>
      <c r="D209" s="753"/>
      <c r="E209" s="753"/>
      <c r="F209" s="762"/>
      <c r="G209" s="754"/>
      <c r="H209" s="155"/>
      <c r="I209" s="155"/>
      <c r="J209" s="162"/>
      <c r="K209" s="158"/>
      <c r="L209" s="1"/>
    </row>
    <row r="210" spans="1:12" ht="27.75" x14ac:dyDescent="0.25">
      <c r="A210" s="756"/>
      <c r="B210" s="155">
        <v>3</v>
      </c>
      <c r="C210" s="747"/>
      <c r="D210" s="751"/>
      <c r="E210" s="752"/>
      <c r="F210" s="762"/>
      <c r="G210" s="754"/>
      <c r="H210" s="155"/>
      <c r="I210" s="155"/>
      <c r="J210" s="163" t="str">
        <f xml:space="preserve"> IF(OR(C206="X",D206="X",D208="x",E208="x",E210="X",F212="X",F214="X",G214="X" ),"x","")</f>
        <v/>
      </c>
      <c r="K210" s="158" t="s">
        <v>107</v>
      </c>
      <c r="L210" s="1"/>
    </row>
    <row r="211" spans="1:12" ht="27.75" x14ac:dyDescent="0.25">
      <c r="A211" s="756"/>
      <c r="B211" s="155" t="s">
        <v>110</v>
      </c>
      <c r="C211" s="748"/>
      <c r="D211" s="751"/>
      <c r="E211" s="753"/>
      <c r="F211" s="762"/>
      <c r="G211" s="754"/>
      <c r="H211" s="155"/>
      <c r="I211" s="155"/>
      <c r="J211" s="164"/>
      <c r="K211" s="158"/>
      <c r="L211" s="1"/>
    </row>
    <row r="212" spans="1:12" ht="27.75" x14ac:dyDescent="0.25">
      <c r="A212" s="756"/>
      <c r="B212" s="155">
        <v>2</v>
      </c>
      <c r="C212" s="747"/>
      <c r="D212" s="749"/>
      <c r="E212" s="750"/>
      <c r="F212" s="752"/>
      <c r="G212" s="754"/>
      <c r="H212" s="155"/>
      <c r="I212" s="155"/>
      <c r="J212" s="165" t="str">
        <f xml:space="preserve"> IF(OR(C208="X",D210="X",E212="x",E214="x" ),"x","")</f>
        <v/>
      </c>
      <c r="K212" s="158" t="s">
        <v>109</v>
      </c>
      <c r="L212" s="1"/>
    </row>
    <row r="213" spans="1:12" ht="27.75" x14ac:dyDescent="0.25">
      <c r="A213" s="756"/>
      <c r="B213" s="155" t="s">
        <v>229</v>
      </c>
      <c r="C213" s="748"/>
      <c r="D213" s="749"/>
      <c r="E213" s="751"/>
      <c r="F213" s="753"/>
      <c r="G213" s="754"/>
      <c r="H213" s="155"/>
      <c r="I213" s="155"/>
      <c r="J213" s="164"/>
      <c r="K213" s="158"/>
      <c r="L213" s="1"/>
    </row>
    <row r="214" spans="1:12" ht="27.75" x14ac:dyDescent="0.25">
      <c r="A214" s="756"/>
      <c r="B214" s="155">
        <v>1</v>
      </c>
      <c r="C214" s="747"/>
      <c r="D214" s="778"/>
      <c r="E214" s="780"/>
      <c r="F214" s="782"/>
      <c r="G214" s="784"/>
      <c r="H214" s="155"/>
      <c r="I214" s="155"/>
      <c r="J214" s="166" t="str">
        <f xml:space="preserve"> IF(OR(C210="X",C212="X",D212="x",D214="x",C214="x" ),"x","")</f>
        <v/>
      </c>
      <c r="K214" s="158" t="s">
        <v>111</v>
      </c>
      <c r="L214" s="1"/>
    </row>
    <row r="215" spans="1:12" x14ac:dyDescent="0.25">
      <c r="A215" s="756"/>
      <c r="B215" s="155" t="s">
        <v>112</v>
      </c>
      <c r="C215" s="777"/>
      <c r="D215" s="779"/>
      <c r="E215" s="781"/>
      <c r="F215" s="783"/>
      <c r="G215" s="785"/>
      <c r="H215" s="155"/>
      <c r="I215" s="155"/>
      <c r="J215" s="155"/>
      <c r="K215" s="156"/>
      <c r="L215" s="1"/>
    </row>
    <row r="216" spans="1:12" x14ac:dyDescent="0.25">
      <c r="A216" s="174"/>
      <c r="B216" s="155"/>
      <c r="C216" s="155">
        <v>1</v>
      </c>
      <c r="D216" s="155">
        <v>2</v>
      </c>
      <c r="E216" s="155">
        <v>3</v>
      </c>
      <c r="F216" s="155">
        <v>4</v>
      </c>
      <c r="G216" s="155">
        <v>5</v>
      </c>
      <c r="H216" s="155"/>
      <c r="I216" s="155"/>
      <c r="J216" s="155"/>
      <c r="K216" s="156"/>
      <c r="L216" s="1"/>
    </row>
    <row r="217" spans="1:12" ht="15" customHeight="1" x14ac:dyDescent="0.25">
      <c r="A217" s="174"/>
      <c r="B217" s="155"/>
      <c r="C217" s="155" t="s">
        <v>113</v>
      </c>
      <c r="D217" s="155" t="s">
        <v>114</v>
      </c>
      <c r="E217" s="155" t="s">
        <v>115</v>
      </c>
      <c r="F217" s="155" t="s">
        <v>116</v>
      </c>
      <c r="G217" s="155" t="s">
        <v>117</v>
      </c>
      <c r="H217" s="155"/>
      <c r="I217" s="155"/>
      <c r="J217" s="155"/>
      <c r="K217" s="156"/>
      <c r="L217" s="1"/>
    </row>
    <row r="218" spans="1:12" ht="15" customHeight="1" x14ac:dyDescent="0.25">
      <c r="A218" s="174"/>
      <c r="B218" s="155"/>
      <c r="C218" s="755" t="s">
        <v>118</v>
      </c>
      <c r="D218" s="755"/>
      <c r="E218" s="755"/>
      <c r="F218" s="755"/>
      <c r="G218" s="755"/>
      <c r="H218" s="155"/>
      <c r="I218" s="155"/>
      <c r="J218" s="155"/>
      <c r="K218" s="156"/>
      <c r="L218" s="1"/>
    </row>
    <row r="219" spans="1:12" x14ac:dyDescent="0.25">
      <c r="A219" s="174"/>
      <c r="B219" s="155"/>
      <c r="C219" s="755"/>
      <c r="D219" s="755"/>
      <c r="E219" s="755"/>
      <c r="F219" s="755"/>
      <c r="G219" s="755"/>
      <c r="H219" s="155"/>
      <c r="I219" s="155"/>
      <c r="J219" s="155"/>
      <c r="K219" s="156"/>
      <c r="L219" s="1"/>
    </row>
    <row r="220" spans="1:12" ht="15.75" thickBot="1" x14ac:dyDescent="0.3">
      <c r="A220" s="80"/>
      <c r="B220" s="81"/>
      <c r="C220" s="81"/>
      <c r="D220" s="81"/>
      <c r="E220" s="81"/>
      <c r="F220" s="81"/>
      <c r="G220" s="81"/>
      <c r="H220" s="81"/>
      <c r="I220" s="81"/>
      <c r="J220" s="81"/>
      <c r="K220" s="82"/>
      <c r="L220" s="1"/>
    </row>
    <row r="221" spans="1:12" ht="15.75" x14ac:dyDescent="0.25">
      <c r="A221" s="2"/>
      <c r="B221" s="984"/>
      <c r="C221" s="984"/>
      <c r="D221" s="984"/>
      <c r="E221" s="984"/>
      <c r="F221" s="984"/>
      <c r="G221" s="984"/>
      <c r="H221" s="984"/>
      <c r="I221" s="984"/>
      <c r="J221" s="2"/>
      <c r="K221" s="151"/>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85"/>
      <c r="B225" s="32"/>
      <c r="C225" s="370"/>
      <c r="D225" s="370"/>
      <c r="E225" s="370"/>
      <c r="F225" s="370"/>
      <c r="G225" s="370"/>
      <c r="H225" s="1"/>
      <c r="I225" s="1"/>
      <c r="J225" s="983"/>
      <c r="K225" s="983"/>
      <c r="L225" s="1"/>
    </row>
    <row r="226" spans="1:12" x14ac:dyDescent="0.25">
      <c r="A226" s="985"/>
      <c r="B226" s="149"/>
      <c r="C226" s="370"/>
      <c r="D226" s="370"/>
      <c r="E226" s="370"/>
      <c r="F226" s="370"/>
      <c r="G226" s="370"/>
      <c r="H226" s="1"/>
      <c r="I226" s="1"/>
      <c r="J226" s="150"/>
      <c r="K226" s="150"/>
      <c r="L226" s="1"/>
    </row>
    <row r="227" spans="1:12" x14ac:dyDescent="0.25">
      <c r="A227" s="985"/>
      <c r="B227" s="32"/>
      <c r="C227" s="370"/>
      <c r="D227" s="370"/>
      <c r="E227" s="370"/>
      <c r="F227" s="981"/>
      <c r="G227" s="370"/>
      <c r="H227" s="1"/>
      <c r="I227" s="1"/>
      <c r="J227" s="150"/>
      <c r="K227" s="152"/>
      <c r="L227" s="1"/>
    </row>
    <row r="228" spans="1:12" x14ac:dyDescent="0.25">
      <c r="A228" s="985"/>
      <c r="B228" s="149"/>
      <c r="C228" s="370"/>
      <c r="D228" s="370"/>
      <c r="E228" s="370"/>
      <c r="F228" s="981"/>
      <c r="G228" s="370"/>
      <c r="H228" s="1"/>
      <c r="I228" s="1"/>
      <c r="J228" s="150"/>
      <c r="K228" s="152"/>
      <c r="L228" s="1"/>
    </row>
    <row r="229" spans="1:12" x14ac:dyDescent="0.25">
      <c r="A229" s="985"/>
      <c r="B229" s="32"/>
      <c r="C229" s="370"/>
      <c r="D229" s="370"/>
      <c r="E229" s="981"/>
      <c r="F229" s="981"/>
      <c r="G229" s="370"/>
      <c r="H229" s="1"/>
      <c r="I229" s="1"/>
      <c r="J229" s="150"/>
      <c r="K229" s="152"/>
      <c r="L229" s="1"/>
    </row>
    <row r="230" spans="1:12" x14ac:dyDescent="0.25">
      <c r="A230" s="985"/>
      <c r="B230" s="149"/>
      <c r="C230" s="370"/>
      <c r="D230" s="370"/>
      <c r="E230" s="982"/>
      <c r="F230" s="981"/>
      <c r="G230" s="370"/>
      <c r="H230" s="1"/>
      <c r="I230" s="1"/>
      <c r="J230" s="150"/>
      <c r="K230" s="152"/>
      <c r="L230" s="1"/>
    </row>
    <row r="231" spans="1:12" x14ac:dyDescent="0.25">
      <c r="A231" s="985"/>
      <c r="B231" s="32"/>
      <c r="C231" s="370"/>
      <c r="D231" s="370"/>
      <c r="E231" s="981"/>
      <c r="F231" s="981"/>
      <c r="G231" s="370"/>
      <c r="H231" s="1"/>
      <c r="I231" s="1"/>
      <c r="J231" s="150"/>
      <c r="K231" s="152"/>
      <c r="L231" s="1"/>
    </row>
    <row r="232" spans="1:12" x14ac:dyDescent="0.25">
      <c r="A232" s="985"/>
      <c r="B232" s="149"/>
      <c r="C232" s="370"/>
      <c r="D232" s="370"/>
      <c r="E232" s="982"/>
      <c r="F232" s="982"/>
      <c r="G232" s="370"/>
      <c r="H232" s="1"/>
      <c r="I232" s="1"/>
      <c r="J232" s="150"/>
      <c r="K232" s="152"/>
      <c r="L232" s="1"/>
    </row>
    <row r="233" spans="1:12" x14ac:dyDescent="0.25">
      <c r="A233" s="985"/>
      <c r="B233" s="32"/>
      <c r="C233" s="370"/>
      <c r="D233" s="370"/>
      <c r="E233" s="986"/>
      <c r="F233" s="987"/>
      <c r="G233" s="370"/>
      <c r="H233" s="1"/>
      <c r="I233" s="1"/>
      <c r="J233" s="150"/>
      <c r="K233" s="152"/>
      <c r="L233" s="1"/>
    </row>
    <row r="234" spans="1:12" x14ac:dyDescent="0.25">
      <c r="A234" s="985"/>
      <c r="B234" s="149"/>
      <c r="C234" s="370"/>
      <c r="D234" s="370"/>
      <c r="E234" s="370"/>
      <c r="F234" s="987"/>
      <c r="G234" s="370"/>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80"/>
      <c r="D237" s="980"/>
      <c r="E237" s="980"/>
      <c r="F237" s="980"/>
      <c r="G237" s="980"/>
      <c r="H237" s="1"/>
      <c r="I237" s="1"/>
      <c r="J237" s="1"/>
      <c r="K237" s="1"/>
      <c r="L237" s="1"/>
    </row>
    <row r="238" spans="1:12" x14ac:dyDescent="0.25">
      <c r="A238" s="1"/>
      <c r="B238" s="1"/>
      <c r="C238" s="980"/>
      <c r="D238" s="980"/>
      <c r="E238" s="980"/>
      <c r="F238" s="980"/>
      <c r="G238" s="980"/>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theme="9" tint="-0.249977111117893"/>
  </sheetPr>
  <dimension ref="A1:AD174"/>
  <sheetViews>
    <sheetView zoomScale="85" zoomScaleNormal="85" zoomScaleSheetLayoutView="37" zoomScalePageLayoutView="26" workbookViewId="0">
      <selection activeCell="A10" sqref="A10:A49"/>
    </sheetView>
  </sheetViews>
  <sheetFormatPr baseColWidth="10" defaultColWidth="11.42578125" defaultRowHeight="12.75" x14ac:dyDescent="0.2"/>
  <cols>
    <col min="1" max="1" width="49.28515625" style="24" customWidth="1"/>
    <col min="2" max="2" width="18.5703125" style="24" customWidth="1"/>
    <col min="3" max="3" width="12" style="316" customWidth="1"/>
    <col min="4" max="4" width="29.7109375" style="26" customWidth="1"/>
    <col min="5" max="6" width="4.85546875" style="316" bestFit="1" customWidth="1"/>
    <col min="7" max="7" width="6.140625" style="316" bestFit="1" customWidth="1"/>
    <col min="8" max="8" width="8.5703125" style="316" bestFit="1" customWidth="1"/>
    <col min="9" max="9" width="55.28515625" style="318" customWidth="1"/>
    <col min="10" max="10" width="16.140625" style="24" customWidth="1"/>
    <col min="11" max="11" width="13.140625" style="24" customWidth="1"/>
    <col min="12" max="12" width="10.140625" style="24" bestFit="1" customWidth="1"/>
    <col min="13" max="13" width="20" style="24" customWidth="1"/>
    <col min="14" max="14" width="45.85546875" style="24" hidden="1" customWidth="1"/>
    <col min="15" max="15" width="6" style="303" hidden="1" customWidth="1"/>
    <col min="16" max="16" width="61.5703125" style="24" hidden="1" customWidth="1"/>
    <col min="17" max="17" width="6.28515625" style="303" hidden="1" customWidth="1"/>
    <col min="18" max="18" width="67.140625" style="24" hidden="1" customWidth="1"/>
    <col min="19" max="19" width="6.28515625" style="303" hidden="1" customWidth="1"/>
    <col min="20" max="20" width="51.140625" style="24" hidden="1" customWidth="1"/>
    <col min="21" max="21" width="6.28515625" style="303" hidden="1" customWidth="1"/>
    <col min="22" max="22" width="53.5703125" style="24" hidden="1" customWidth="1"/>
    <col min="23" max="23" width="6.28515625" style="303" hidden="1" customWidth="1"/>
    <col min="24" max="24" width="45.28515625" style="24" hidden="1" customWidth="1"/>
    <col min="25" max="25" width="6.28515625" style="303" hidden="1" customWidth="1"/>
    <col min="26" max="16384" width="11.42578125" style="24"/>
  </cols>
  <sheetData>
    <row r="1" spans="1:30" ht="15.75" customHeight="1" x14ac:dyDescent="0.2">
      <c r="A1" s="656"/>
      <c r="B1" s="438" t="s">
        <v>414</v>
      </c>
      <c r="C1" s="438"/>
      <c r="D1" s="438"/>
      <c r="E1" s="438"/>
      <c r="F1" s="438"/>
      <c r="G1" s="438"/>
      <c r="H1" s="438"/>
      <c r="I1" s="438"/>
      <c r="J1" s="592" t="s">
        <v>364</v>
      </c>
      <c r="K1" s="592"/>
      <c r="L1" s="592"/>
      <c r="M1" s="995"/>
    </row>
    <row r="2" spans="1:30" ht="15.75" customHeight="1" x14ac:dyDescent="0.2">
      <c r="A2" s="657"/>
      <c r="B2" s="439"/>
      <c r="C2" s="439"/>
      <c r="D2" s="439"/>
      <c r="E2" s="439"/>
      <c r="F2" s="439"/>
      <c r="G2" s="439"/>
      <c r="H2" s="439"/>
      <c r="I2" s="439"/>
      <c r="J2" s="593" t="s">
        <v>362</v>
      </c>
      <c r="K2" s="593"/>
      <c r="L2" s="593"/>
      <c r="M2" s="996"/>
    </row>
    <row r="3" spans="1:30" ht="15.75" customHeight="1" x14ac:dyDescent="0.2">
      <c r="A3" s="657"/>
      <c r="B3" s="1015" t="s">
        <v>366</v>
      </c>
      <c r="C3" s="439"/>
      <c r="D3" s="439"/>
      <c r="E3" s="439"/>
      <c r="F3" s="439"/>
      <c r="G3" s="439"/>
      <c r="H3" s="439"/>
      <c r="I3" s="439"/>
      <c r="J3" s="593" t="s">
        <v>363</v>
      </c>
      <c r="K3" s="593"/>
      <c r="L3" s="593"/>
      <c r="M3" s="996"/>
    </row>
    <row r="4" spans="1:30" ht="15.75" customHeight="1" x14ac:dyDescent="0.2">
      <c r="A4" s="657"/>
      <c r="B4" s="439"/>
      <c r="C4" s="439"/>
      <c r="D4" s="439"/>
      <c r="E4" s="439"/>
      <c r="F4" s="439"/>
      <c r="G4" s="439"/>
      <c r="H4" s="439"/>
      <c r="I4" s="439"/>
      <c r="J4" s="593" t="s">
        <v>365</v>
      </c>
      <c r="K4" s="593"/>
      <c r="L4" s="593"/>
      <c r="M4" s="996"/>
    </row>
    <row r="5" spans="1:30" ht="15" customHeight="1" x14ac:dyDescent="0.2">
      <c r="A5" s="1008"/>
      <c r="B5" s="1009"/>
      <c r="C5" s="1009"/>
      <c r="D5" s="1009"/>
      <c r="E5" s="1009"/>
      <c r="F5" s="1009"/>
      <c r="G5" s="1009"/>
      <c r="H5" s="1009"/>
      <c r="I5" s="1009"/>
      <c r="J5" s="1009"/>
      <c r="K5" s="1009"/>
      <c r="L5" s="1009"/>
      <c r="M5" s="1010"/>
    </row>
    <row r="6" spans="1:30" s="25" customFormat="1" ht="15.75" customHeight="1" x14ac:dyDescent="0.2">
      <c r="A6" s="86" t="s">
        <v>216</v>
      </c>
      <c r="B6" s="1012" t="s">
        <v>234</v>
      </c>
      <c r="C6" s="1012"/>
      <c r="D6" s="1012"/>
      <c r="E6" s="1012"/>
      <c r="F6" s="1012"/>
      <c r="G6" s="1012"/>
      <c r="H6" s="1012"/>
      <c r="I6" s="1012"/>
      <c r="J6" s="1012"/>
      <c r="K6" s="1012"/>
      <c r="L6" s="1012"/>
      <c r="M6" s="1013"/>
      <c r="O6" s="304"/>
      <c r="Q6" s="304"/>
      <c r="S6" s="304"/>
      <c r="U6" s="304"/>
      <c r="W6" s="304"/>
      <c r="Y6" s="304"/>
    </row>
    <row r="7" spans="1:30" s="25" customFormat="1" ht="42.75" customHeight="1" thickBot="1" x14ac:dyDescent="0.25">
      <c r="A7" s="86" t="s">
        <v>217</v>
      </c>
      <c r="B7" s="593" t="s">
        <v>235</v>
      </c>
      <c r="C7" s="593"/>
      <c r="D7" s="593"/>
      <c r="E7" s="593"/>
      <c r="F7" s="593"/>
      <c r="G7" s="593"/>
      <c r="H7" s="593"/>
      <c r="I7" s="593"/>
      <c r="J7" s="593"/>
      <c r="K7" s="593"/>
      <c r="L7" s="593"/>
      <c r="M7" s="653"/>
      <c r="O7" s="304"/>
      <c r="Q7" s="304"/>
      <c r="S7" s="304"/>
      <c r="U7" s="304"/>
      <c r="W7" s="304"/>
      <c r="Y7" s="304"/>
    </row>
    <row r="8" spans="1:30" s="25" customFormat="1" ht="15" customHeight="1" thickBot="1" x14ac:dyDescent="0.25">
      <c r="A8" s="1020"/>
      <c r="B8" s="1021"/>
      <c r="C8" s="1021"/>
      <c r="D8" s="1021"/>
      <c r="E8" s="1021"/>
      <c r="F8" s="1021"/>
      <c r="G8" s="1021"/>
      <c r="H8" s="1021"/>
      <c r="I8" s="1021"/>
      <c r="J8" s="1021"/>
      <c r="K8" s="1021"/>
      <c r="L8" s="1021"/>
      <c r="M8" s="1022"/>
      <c r="N8" s="305"/>
      <c r="O8" s="306"/>
      <c r="P8" s="305"/>
      <c r="Q8" s="306"/>
      <c r="R8" s="305"/>
      <c r="S8" s="306"/>
      <c r="T8" s="305"/>
      <c r="U8" s="306"/>
      <c r="V8" s="305"/>
      <c r="W8" s="306"/>
      <c r="X8" s="305"/>
      <c r="Y8" s="306"/>
    </row>
    <row r="9" spans="1:30" s="85" customFormat="1" ht="99" customHeight="1" thickBot="1" x14ac:dyDescent="0.25">
      <c r="A9" s="84" t="s">
        <v>218</v>
      </c>
      <c r="B9" s="62" t="s">
        <v>219</v>
      </c>
      <c r="C9" s="317" t="s">
        <v>66</v>
      </c>
      <c r="D9" s="62" t="s">
        <v>7</v>
      </c>
      <c r="E9" s="315" t="s">
        <v>220</v>
      </c>
      <c r="F9" s="315" t="s">
        <v>221</v>
      </c>
      <c r="G9" s="315" t="s">
        <v>222</v>
      </c>
      <c r="H9" s="315" t="s">
        <v>223</v>
      </c>
      <c r="I9" s="319" t="s">
        <v>224</v>
      </c>
      <c r="J9" s="62" t="s">
        <v>225</v>
      </c>
      <c r="K9" s="62" t="s">
        <v>226</v>
      </c>
      <c r="L9" s="62" t="s">
        <v>227</v>
      </c>
      <c r="M9" s="63" t="s">
        <v>228</v>
      </c>
      <c r="N9" s="313" t="s">
        <v>524</v>
      </c>
      <c r="O9" s="314" t="s">
        <v>525</v>
      </c>
      <c r="P9" s="313" t="s">
        <v>526</v>
      </c>
      <c r="Q9" s="314" t="s">
        <v>525</v>
      </c>
      <c r="R9" s="313" t="s">
        <v>527</v>
      </c>
      <c r="S9" s="314" t="s">
        <v>525</v>
      </c>
      <c r="T9" s="313" t="s">
        <v>528</v>
      </c>
      <c r="U9" s="314" t="s">
        <v>525</v>
      </c>
      <c r="V9" s="313" t="s">
        <v>554</v>
      </c>
      <c r="W9" s="314" t="s">
        <v>525</v>
      </c>
      <c r="X9" s="313" t="s">
        <v>555</v>
      </c>
      <c r="Y9" s="314" t="s">
        <v>525</v>
      </c>
    </row>
    <row r="10" spans="1:30" s="25" customFormat="1" ht="214.5" customHeight="1" thickBot="1" x14ac:dyDescent="0.25">
      <c r="A10" s="1026" t="str">
        <f>(CONTEXTO!A8&amp;" "&amp;CONTEXTO!A9)</f>
        <v xml:space="preserve">PROCESO: Gestión de Hacienda Pública  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10" s="993" t="str">
        <f>DESCRIPCION!A10</f>
        <v>Posibilidad de recibir o solicitar cualquier dadiva para modificar y/o alterar los datos existentes en los distintos sistemas de información</v>
      </c>
      <c r="C10" s="1025" t="str">
        <f>'IDENTIFICACION DE RIESGOS'!F10</f>
        <v>CORRUPCION</v>
      </c>
      <c r="D10" s="320" t="str">
        <f>DESCRIPCION!D10</f>
        <v>Falta de capacidad de liderazgo</v>
      </c>
      <c r="E10" s="1025" t="str">
        <f>'VALORACIÓN RIESGOS RESIDUAL'!E14:G14</f>
        <v>Posible</v>
      </c>
      <c r="F10" s="1011" t="str">
        <f>'VALORACIÓN RIESGOS RESIDUAL'!J14</f>
        <v>Catastrófico</v>
      </c>
      <c r="G10" s="1016" t="str">
        <f>'VALORACIÓN RIESGOS RESIDUAL'!K11</f>
        <v>EXTREMA</v>
      </c>
      <c r="H10" s="1011" t="s">
        <v>284</v>
      </c>
      <c r="I10" s="321" t="str">
        <f>DOFA!E34</f>
        <v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v>
      </c>
      <c r="J10" s="322" t="s">
        <v>515</v>
      </c>
      <c r="K10" s="322" t="s">
        <v>516</v>
      </c>
      <c r="L10" s="323" t="s">
        <v>566</v>
      </c>
      <c r="M10" s="1019" t="s">
        <v>519</v>
      </c>
      <c r="N10" s="307" t="s">
        <v>529</v>
      </c>
      <c r="O10" s="324">
        <v>1.1000000000000001</v>
      </c>
      <c r="P10" s="307" t="s">
        <v>530</v>
      </c>
      <c r="Q10" s="324">
        <v>1.1000000000000001</v>
      </c>
      <c r="R10" s="307" t="s">
        <v>531</v>
      </c>
      <c r="S10" s="324">
        <v>1.1000000000000001</v>
      </c>
      <c r="T10" s="308" t="s">
        <v>532</v>
      </c>
      <c r="U10" s="324">
        <v>1.1000000000000001</v>
      </c>
      <c r="V10" s="308"/>
      <c r="W10" s="324">
        <v>1.1000000000000001</v>
      </c>
      <c r="X10" s="308"/>
      <c r="Y10" s="324">
        <v>1.1000000000000001</v>
      </c>
      <c r="Z10" s="325"/>
      <c r="AA10" s="325"/>
      <c r="AB10" s="325"/>
      <c r="AC10" s="325"/>
      <c r="AD10" s="325"/>
    </row>
    <row r="11" spans="1:30" s="25" customFormat="1" ht="298.5" customHeight="1" x14ac:dyDescent="0.2">
      <c r="A11" s="1027"/>
      <c r="B11" s="994"/>
      <c r="C11" s="999"/>
      <c r="D11" s="326" t="str">
        <f>DESCRIPCION!D11</f>
        <v xml:space="preserve">Falta de ética profesional y compromiso en el desarrollo de las actividades del procesos </v>
      </c>
      <c r="E11" s="999"/>
      <c r="F11" s="1001"/>
      <c r="G11" s="1017"/>
      <c r="H11" s="1001"/>
      <c r="I11" s="321" t="str">
        <f>DOFA!E35</f>
        <v xml:space="preserve">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 principios,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v>
      </c>
      <c r="J11" s="327" t="s">
        <v>515</v>
      </c>
      <c r="K11" s="327" t="s">
        <v>516</v>
      </c>
      <c r="L11" s="328" t="s">
        <v>567</v>
      </c>
      <c r="M11" s="1006"/>
      <c r="N11" s="309" t="s">
        <v>533</v>
      </c>
      <c r="O11" s="329">
        <v>1.2</v>
      </c>
      <c r="P11" s="309" t="s">
        <v>534</v>
      </c>
      <c r="Q11" s="329">
        <v>1.2</v>
      </c>
      <c r="R11" s="309" t="s">
        <v>535</v>
      </c>
      <c r="S11" s="329">
        <v>1.2</v>
      </c>
      <c r="T11" s="309" t="s">
        <v>536</v>
      </c>
      <c r="U11" s="329">
        <v>1.2</v>
      </c>
      <c r="V11" s="309"/>
      <c r="W11" s="329">
        <v>1.2</v>
      </c>
      <c r="X11" s="309"/>
      <c r="Y11" s="329">
        <v>1.2</v>
      </c>
      <c r="Z11" s="325"/>
      <c r="AA11" s="325"/>
      <c r="AB11" s="325"/>
      <c r="AC11" s="325"/>
      <c r="AD11" s="325"/>
    </row>
    <row r="12" spans="1:30" s="25" customFormat="1" ht="96.75" hidden="1" customHeight="1" x14ac:dyDescent="0.2">
      <c r="A12" s="1027"/>
      <c r="B12" s="994"/>
      <c r="C12" s="999"/>
      <c r="D12" s="326">
        <f>DESCRIPCION!D12</f>
        <v>0</v>
      </c>
      <c r="E12" s="999"/>
      <c r="F12" s="1001"/>
      <c r="G12" s="1017"/>
      <c r="H12" s="1014"/>
      <c r="I12" s="330"/>
      <c r="J12" s="331"/>
      <c r="K12" s="331"/>
      <c r="L12" s="331"/>
      <c r="M12" s="1006"/>
      <c r="N12" s="310" t="s">
        <v>537</v>
      </c>
      <c r="O12" s="329">
        <v>0</v>
      </c>
      <c r="P12" s="310" t="s">
        <v>537</v>
      </c>
      <c r="Q12" s="329">
        <v>0</v>
      </c>
      <c r="R12" s="310" t="s">
        <v>537</v>
      </c>
      <c r="S12" s="329">
        <v>0</v>
      </c>
      <c r="T12" s="310" t="s">
        <v>537</v>
      </c>
      <c r="U12" s="329">
        <v>0</v>
      </c>
      <c r="V12" s="310"/>
      <c r="W12" s="329">
        <v>0</v>
      </c>
      <c r="X12" s="310"/>
      <c r="Y12" s="329">
        <v>0</v>
      </c>
      <c r="Z12" s="325"/>
      <c r="AA12" s="325"/>
      <c r="AB12" s="325"/>
      <c r="AC12" s="325"/>
      <c r="AD12" s="325"/>
    </row>
    <row r="13" spans="1:30" s="25" customFormat="1" ht="93" customHeight="1" thickBot="1" x14ac:dyDescent="0.25">
      <c r="A13" s="1027"/>
      <c r="B13" s="994"/>
      <c r="C13" s="999"/>
      <c r="D13" s="331"/>
      <c r="E13" s="999"/>
      <c r="F13" s="1001"/>
      <c r="G13" s="1018"/>
      <c r="H13" s="332" t="s">
        <v>233</v>
      </c>
      <c r="I13" s="333" t="str">
        <f>DOFA!E40</f>
        <v>D1,2,3,4,6,7,8 A1  Al Iniciar la investigación disciplinaria, fiscal o remitir a las instancias correspondientes para el proceso penal</v>
      </c>
      <c r="J13" s="334" t="s">
        <v>517</v>
      </c>
      <c r="K13" s="302" t="s">
        <v>516</v>
      </c>
      <c r="L13" s="335" t="s">
        <v>518</v>
      </c>
      <c r="M13" s="1006"/>
      <c r="N13" s="309" t="s">
        <v>538</v>
      </c>
      <c r="O13" s="329">
        <v>2.1</v>
      </c>
      <c r="P13" s="309" t="s">
        <v>539</v>
      </c>
      <c r="Q13" s="329">
        <v>2.1</v>
      </c>
      <c r="R13" s="309" t="s">
        <v>540</v>
      </c>
      <c r="S13" s="329">
        <v>2.1</v>
      </c>
      <c r="T13" s="309" t="s">
        <v>541</v>
      </c>
      <c r="U13" s="329">
        <v>2.1</v>
      </c>
      <c r="V13" s="309"/>
      <c r="W13" s="329">
        <v>2.1</v>
      </c>
      <c r="X13" s="309"/>
      <c r="Y13" s="329">
        <v>2.1</v>
      </c>
      <c r="Z13" s="325"/>
      <c r="AA13" s="325"/>
      <c r="AB13" s="325"/>
      <c r="AC13" s="325"/>
      <c r="AD13" s="325"/>
    </row>
    <row r="14" spans="1:30" s="25" customFormat="1" ht="104.25" customHeight="1" x14ac:dyDescent="0.2">
      <c r="A14" s="1027"/>
      <c r="B14" s="994" t="str">
        <f>DESCRIPCION!A13</f>
        <v>Posibilidad de recibir o solicitar cualquier dadiva para omitir requisitos en el desarrollo de los trámites y servicios del proceso de gestión de Hacienda Pública</v>
      </c>
      <c r="C14" s="999" t="str">
        <f>'IDENTIFICACION DE RIESGOS'!F13</f>
        <v>CORRUPCION</v>
      </c>
      <c r="D14" s="326" t="str">
        <f>DESCRIPCION!D13</f>
        <v>Falta de información clara y debilidad en canales de acceso a la publicidad de las condiciones del trámite</v>
      </c>
      <c r="E14" s="999" t="str">
        <f>'VALORACIÓN RIESGOS RESIDUAL'!E35:G35</f>
        <v>Probable</v>
      </c>
      <c r="F14" s="1001" t="str">
        <f>'VALORACIÓN RIESGOS RESIDUAL'!J35</f>
        <v>Mayor</v>
      </c>
      <c r="G14" s="999" t="str">
        <f>'VALORACIÓN RIESGOS RESIDUAL'!K32</f>
        <v>EXTREMA</v>
      </c>
      <c r="H14" s="1014" t="s">
        <v>284</v>
      </c>
      <c r="I14" s="336" t="str">
        <f>DOFA!E36</f>
        <v>D 1,2,4,6,7,8 O 1,2,3,4,6,7 El director de Rentas y Tesorería anualmente actualizará los trámites , teniendo en cuenta la normatividad vigente y los requisitos requeridos.
( PRO-SIG-001: "CONTROL DE DOCUMENTOS DEL SIGAMI")</v>
      </c>
      <c r="J14" s="322" t="s">
        <v>520</v>
      </c>
      <c r="K14" s="337" t="s">
        <v>560</v>
      </c>
      <c r="L14" s="323" t="s">
        <v>570</v>
      </c>
      <c r="M14" s="1006" t="s">
        <v>519</v>
      </c>
      <c r="N14" s="309" t="s">
        <v>542</v>
      </c>
      <c r="O14" s="329">
        <v>2.2000000000000002</v>
      </c>
      <c r="P14" s="309" t="s">
        <v>543</v>
      </c>
      <c r="Q14" s="329">
        <v>2.2000000000000002</v>
      </c>
      <c r="R14" s="309" t="s">
        <v>544</v>
      </c>
      <c r="S14" s="329">
        <v>2.2000000000000002</v>
      </c>
      <c r="T14" s="309" t="s">
        <v>545</v>
      </c>
      <c r="U14" s="329">
        <v>2.2000000000000002</v>
      </c>
      <c r="V14" s="309"/>
      <c r="W14" s="329">
        <v>2.2000000000000002</v>
      </c>
      <c r="X14" s="309"/>
      <c r="Y14" s="329">
        <v>2.2000000000000002</v>
      </c>
      <c r="Z14" s="325"/>
      <c r="AA14" s="325"/>
      <c r="AB14" s="325"/>
      <c r="AC14" s="325"/>
      <c r="AD14" s="325"/>
    </row>
    <row r="15" spans="1:30" s="25" customFormat="1" ht="367.5" customHeight="1" x14ac:dyDescent="0.2">
      <c r="A15" s="1027"/>
      <c r="B15" s="994"/>
      <c r="C15" s="999"/>
      <c r="D15" s="326" t="str">
        <f>DESCRIPCION!D14</f>
        <v xml:space="preserve">Falta de controles de la gestión de trámites </v>
      </c>
      <c r="E15" s="999"/>
      <c r="F15" s="1001"/>
      <c r="G15" s="999"/>
      <c r="H15" s="1023"/>
      <c r="I15" s="336" t="str">
        <f>DOFA!E38</f>
        <v>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v>
      </c>
      <c r="J15" s="338" t="s">
        <v>521</v>
      </c>
      <c r="K15" s="339" t="s">
        <v>522</v>
      </c>
      <c r="L15" s="340" t="s">
        <v>568</v>
      </c>
      <c r="M15" s="1006"/>
      <c r="N15" s="311" t="s">
        <v>546</v>
      </c>
      <c r="O15" s="329">
        <v>2.2999999999999998</v>
      </c>
      <c r="P15" s="311" t="s">
        <v>547</v>
      </c>
      <c r="Q15" s="329">
        <v>2.2999999999999998</v>
      </c>
      <c r="R15" s="311" t="s">
        <v>548</v>
      </c>
      <c r="S15" s="329">
        <v>2.2999999999999998</v>
      </c>
      <c r="T15" s="311" t="s">
        <v>549</v>
      </c>
      <c r="U15" s="329">
        <v>2.2999999999999998</v>
      </c>
      <c r="V15" s="311"/>
      <c r="W15" s="329">
        <v>2.2999999999999998</v>
      </c>
      <c r="X15" s="311"/>
      <c r="Y15" s="329">
        <v>2.2999999999999998</v>
      </c>
      <c r="Z15" s="325"/>
      <c r="AA15" s="325"/>
      <c r="AB15" s="325"/>
      <c r="AC15" s="325"/>
      <c r="AD15" s="325"/>
    </row>
    <row r="16" spans="1:30" s="25" customFormat="1" ht="199.5" customHeight="1" thickBot="1" x14ac:dyDescent="0.25">
      <c r="A16" s="1027"/>
      <c r="B16" s="994"/>
      <c r="C16" s="999"/>
      <c r="D16" s="326" t="str">
        <f>DESCRIPCION!D15</f>
        <v>Incumplimiento en la gestión del CLDO del Impuesto predial unificado dentro de los términos establecidos en el procedimiento PRO-GHP-05 FACTURACION  I.P.U para la actividad No. 11-12 y 13 (C.L.D.O)</v>
      </c>
      <c r="E16" s="999"/>
      <c r="F16" s="1001"/>
      <c r="G16" s="999"/>
      <c r="H16" s="1024"/>
      <c r="I16" s="336" t="str">
        <f>DOFA!E37</f>
        <v>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v>
      </c>
      <c r="J16" s="327" t="s">
        <v>523</v>
      </c>
      <c r="K16" s="327" t="s">
        <v>561</v>
      </c>
      <c r="L16" s="328" t="s">
        <v>569</v>
      </c>
      <c r="M16" s="1006"/>
      <c r="N16" s="312" t="s">
        <v>537</v>
      </c>
      <c r="O16" s="341">
        <v>0</v>
      </c>
      <c r="P16" s="312" t="s">
        <v>537</v>
      </c>
      <c r="Q16" s="341">
        <v>0</v>
      </c>
      <c r="R16" s="312" t="s">
        <v>537</v>
      </c>
      <c r="S16" s="341">
        <v>0</v>
      </c>
      <c r="T16" s="312" t="s">
        <v>537</v>
      </c>
      <c r="U16" s="341">
        <v>0</v>
      </c>
      <c r="V16" s="312"/>
      <c r="W16" s="341">
        <v>0</v>
      </c>
      <c r="X16" s="312"/>
      <c r="Y16" s="341">
        <v>0</v>
      </c>
      <c r="Z16" s="325"/>
      <c r="AA16" s="325"/>
      <c r="AB16" s="325"/>
      <c r="AC16" s="325"/>
      <c r="AD16" s="325"/>
    </row>
    <row r="17" spans="1:30" s="25" customFormat="1" ht="91.5" customHeight="1" thickBot="1" x14ac:dyDescent="0.25">
      <c r="A17" s="1027"/>
      <c r="B17" s="994"/>
      <c r="C17" s="999"/>
      <c r="D17" s="331"/>
      <c r="E17" s="999"/>
      <c r="F17" s="1001"/>
      <c r="G17" s="999"/>
      <c r="H17" s="332" t="s">
        <v>233</v>
      </c>
      <c r="I17" s="333" t="str">
        <f>DOFA!E40</f>
        <v>D1,2,3,4,6,7,8 A1  Al Iniciar la investigación disciplinaria, fiscal o remitir a las instancias correspondientes para el proceso penal</v>
      </c>
      <c r="J17" s="334" t="s">
        <v>517</v>
      </c>
      <c r="K17" s="302" t="s">
        <v>516</v>
      </c>
      <c r="L17" s="335" t="s">
        <v>518</v>
      </c>
      <c r="M17" s="1006"/>
      <c r="N17" s="1035" t="s">
        <v>550</v>
      </c>
      <c r="O17" s="1031"/>
      <c r="P17" s="1035" t="s">
        <v>551</v>
      </c>
      <c r="Q17" s="1031"/>
      <c r="R17" s="1035" t="s">
        <v>552</v>
      </c>
      <c r="S17" s="1031"/>
      <c r="T17" s="1029" t="s">
        <v>553</v>
      </c>
      <c r="U17" s="1031"/>
      <c r="V17" s="1029"/>
      <c r="W17" s="1031"/>
      <c r="X17" s="1029"/>
      <c r="Y17" s="1031"/>
      <c r="Z17" s="325"/>
      <c r="AA17" s="325"/>
      <c r="AB17" s="325"/>
      <c r="AC17" s="325"/>
      <c r="AD17" s="325"/>
    </row>
    <row r="18" spans="1:30" s="25" customFormat="1" ht="409.6" customHeight="1" thickBot="1" x14ac:dyDescent="0.25">
      <c r="A18" s="1027"/>
      <c r="B18" s="994" t="str">
        <f>DESCRIPCION!A16</f>
        <v>c</v>
      </c>
      <c r="C18" s="999">
        <f>'IDENTIFICACION DE RIESGOS'!F16</f>
        <v>0</v>
      </c>
      <c r="D18" s="326">
        <f>DESCRIPCION!D16</f>
        <v>0</v>
      </c>
      <c r="E18" s="999">
        <f>'VALORACIÓN RIESGOS RESIDUAL'!E56:G56</f>
        <v>0</v>
      </c>
      <c r="F18" s="1001">
        <f>'VALORACIÓN RIESGOS RESIDUAL'!J56</f>
        <v>0</v>
      </c>
      <c r="G18" s="999" t="str">
        <f>'VALORACIÓN RIESGOS RESIDUAL'!K53</f>
        <v/>
      </c>
      <c r="H18" s="1001"/>
      <c r="I18" s="336"/>
      <c r="J18" s="998"/>
      <c r="K18" s="1003"/>
      <c r="L18" s="998"/>
      <c r="M18" s="1006"/>
      <c r="N18" s="1036"/>
      <c r="O18" s="1032"/>
      <c r="P18" s="1036"/>
      <c r="Q18" s="1032"/>
      <c r="R18" s="1036"/>
      <c r="S18" s="1032"/>
      <c r="T18" s="1030"/>
      <c r="U18" s="1032"/>
      <c r="V18" s="1030"/>
      <c r="W18" s="1032"/>
      <c r="X18" s="1030"/>
      <c r="Y18" s="1032"/>
      <c r="Z18" s="325"/>
      <c r="AA18" s="325"/>
      <c r="AB18" s="325"/>
      <c r="AC18" s="325"/>
      <c r="AD18" s="325"/>
    </row>
    <row r="19" spans="1:30" s="25" customFormat="1" ht="77.25" hidden="1" customHeight="1" x14ac:dyDescent="0.2">
      <c r="A19" s="1027"/>
      <c r="B19" s="994"/>
      <c r="C19" s="999"/>
      <c r="D19" s="326">
        <f>DESCRIPCION!D17</f>
        <v>0</v>
      </c>
      <c r="E19" s="999"/>
      <c r="F19" s="1001"/>
      <c r="G19" s="999"/>
      <c r="H19" s="1001"/>
      <c r="I19" s="342"/>
      <c r="J19" s="998"/>
      <c r="K19" s="1004"/>
      <c r="L19" s="998"/>
      <c r="M19" s="1006"/>
      <c r="N19" s="1033"/>
      <c r="O19" s="343"/>
      <c r="P19" s="1033"/>
      <c r="Q19" s="343"/>
      <c r="R19" s="1033"/>
      <c r="S19" s="343"/>
      <c r="T19" s="1033"/>
      <c r="U19" s="343"/>
      <c r="V19" s="1033"/>
      <c r="W19" s="343"/>
      <c r="X19" s="1033"/>
      <c r="Y19" s="344"/>
      <c r="Z19" s="325"/>
      <c r="AA19" s="325"/>
      <c r="AB19" s="325"/>
      <c r="AC19" s="325"/>
      <c r="AD19" s="325"/>
    </row>
    <row r="20" spans="1:30" s="25" customFormat="1" ht="76.5" hidden="1" customHeight="1" x14ac:dyDescent="0.2">
      <c r="A20" s="1027"/>
      <c r="B20" s="994"/>
      <c r="C20" s="999"/>
      <c r="D20" s="326">
        <f>DESCRIPCION!D18</f>
        <v>0</v>
      </c>
      <c r="E20" s="999"/>
      <c r="F20" s="1001"/>
      <c r="G20" s="999"/>
      <c r="H20" s="1001"/>
      <c r="I20" s="342"/>
      <c r="J20" s="998"/>
      <c r="K20" s="1005"/>
      <c r="L20" s="998"/>
      <c r="M20" s="1006"/>
      <c r="N20" s="1034"/>
      <c r="O20" s="343"/>
      <c r="P20" s="1034"/>
      <c r="Q20" s="343"/>
      <c r="R20" s="1034"/>
      <c r="S20" s="343"/>
      <c r="T20" s="1034"/>
      <c r="U20" s="343"/>
      <c r="V20" s="1034"/>
      <c r="W20" s="343"/>
      <c r="X20" s="1034"/>
      <c r="Y20" s="344"/>
      <c r="Z20" s="325"/>
      <c r="AA20" s="325"/>
      <c r="AB20" s="325"/>
      <c r="AC20" s="325"/>
      <c r="AD20" s="325"/>
    </row>
    <row r="21" spans="1:30" ht="86.25" hidden="1" customHeight="1" thickBot="1" x14ac:dyDescent="0.25">
      <c r="A21" s="1027"/>
      <c r="B21" s="997"/>
      <c r="C21" s="1000"/>
      <c r="D21" s="345"/>
      <c r="E21" s="1000"/>
      <c r="F21" s="1002"/>
      <c r="G21" s="1000"/>
      <c r="H21" s="346" t="s">
        <v>233</v>
      </c>
      <c r="I21" s="347"/>
      <c r="J21" s="348"/>
      <c r="K21" s="348"/>
      <c r="L21" s="348"/>
      <c r="M21" s="1007"/>
      <c r="N21" s="1034"/>
      <c r="O21" s="343"/>
      <c r="P21" s="1034"/>
      <c r="Q21" s="343"/>
      <c r="R21" s="1034"/>
      <c r="S21" s="343"/>
      <c r="T21" s="1034"/>
      <c r="U21" s="343"/>
      <c r="V21" s="1034"/>
      <c r="W21" s="343"/>
      <c r="X21" s="1034"/>
      <c r="Y21" s="344"/>
      <c r="Z21" s="349"/>
      <c r="AA21" s="349"/>
      <c r="AB21" s="349"/>
      <c r="AC21" s="349"/>
      <c r="AD21" s="349"/>
    </row>
    <row r="22" spans="1:30" ht="101.25" hidden="1" customHeight="1" x14ac:dyDescent="0.2">
      <c r="A22" s="1027"/>
      <c r="B22" s="994" t="str">
        <f>DESCRIPCION!A19</f>
        <v>d</v>
      </c>
      <c r="C22" s="999" t="e">
        <f>'IDENTIFICACION DE RIESGOS'!F19:F21</f>
        <v>#VALUE!</v>
      </c>
      <c r="D22" s="326">
        <f>DESCRIPCION!D19</f>
        <v>0</v>
      </c>
      <c r="E22" s="999">
        <f>'VALORACIÓN RIESGOS RESIDUAL'!E77:G77</f>
        <v>0</v>
      </c>
      <c r="F22" s="1001">
        <f>'VALORACIÓN RIESGOS RESIDUAL'!J77</f>
        <v>0</v>
      </c>
      <c r="G22" s="999" t="str">
        <f>'VALORACIÓN RIESGOS RESIDUAL'!K74</f>
        <v>EXTREMA</v>
      </c>
      <c r="H22" s="1001"/>
      <c r="I22" s="342"/>
      <c r="J22" s="998"/>
      <c r="K22" s="1003"/>
      <c r="L22" s="998"/>
      <c r="M22" s="1006"/>
      <c r="N22" s="1034"/>
      <c r="O22" s="343"/>
      <c r="P22" s="1034"/>
      <c r="Q22" s="343"/>
      <c r="R22" s="1034"/>
      <c r="S22" s="343"/>
      <c r="T22" s="1034"/>
      <c r="U22" s="343"/>
      <c r="V22" s="1034"/>
      <c r="W22" s="343"/>
      <c r="X22" s="1034"/>
      <c r="Y22" s="344"/>
      <c r="Z22" s="349"/>
      <c r="AA22" s="349"/>
      <c r="AB22" s="349"/>
      <c r="AC22" s="349"/>
      <c r="AD22" s="349"/>
    </row>
    <row r="23" spans="1:30" ht="94.5" hidden="1" customHeight="1" x14ac:dyDescent="0.2">
      <c r="A23" s="1027"/>
      <c r="B23" s="994"/>
      <c r="C23" s="999"/>
      <c r="D23" s="326">
        <f>DESCRIPCION!D20</f>
        <v>0</v>
      </c>
      <c r="E23" s="999"/>
      <c r="F23" s="1001"/>
      <c r="G23" s="999"/>
      <c r="H23" s="1001"/>
      <c r="I23" s="342"/>
      <c r="J23" s="998"/>
      <c r="K23" s="1004"/>
      <c r="L23" s="998"/>
      <c r="M23" s="1006"/>
      <c r="N23" s="1034"/>
      <c r="O23" s="343"/>
      <c r="P23" s="1034"/>
      <c r="Q23" s="343"/>
      <c r="R23" s="1034"/>
      <c r="S23" s="343"/>
      <c r="T23" s="1034"/>
      <c r="U23" s="343"/>
      <c r="V23" s="1034"/>
      <c r="W23" s="343"/>
      <c r="X23" s="1034"/>
      <c r="Y23" s="344"/>
      <c r="Z23" s="349"/>
      <c r="AA23" s="349"/>
      <c r="AB23" s="349"/>
      <c r="AC23" s="349"/>
      <c r="AD23" s="349"/>
    </row>
    <row r="24" spans="1:30" ht="75.75" hidden="1" customHeight="1" x14ac:dyDescent="0.2">
      <c r="A24" s="1027"/>
      <c r="B24" s="994"/>
      <c r="C24" s="999"/>
      <c r="D24" s="326">
        <f>DESCRIPCION!D21</f>
        <v>0</v>
      </c>
      <c r="E24" s="999"/>
      <c r="F24" s="1001"/>
      <c r="G24" s="999"/>
      <c r="H24" s="1001"/>
      <c r="I24" s="342"/>
      <c r="J24" s="998"/>
      <c r="K24" s="1005"/>
      <c r="L24" s="998"/>
      <c r="M24" s="1006"/>
      <c r="N24" s="1034"/>
      <c r="O24" s="343"/>
      <c r="P24" s="1034"/>
      <c r="Q24" s="343"/>
      <c r="R24" s="1034"/>
      <c r="S24" s="343"/>
      <c r="T24" s="1034"/>
      <c r="U24" s="343"/>
      <c r="V24" s="1034"/>
      <c r="W24" s="343"/>
      <c r="X24" s="1034"/>
      <c r="Y24" s="344"/>
      <c r="Z24" s="349"/>
      <c r="AA24" s="349"/>
      <c r="AB24" s="349"/>
      <c r="AC24" s="349"/>
      <c r="AD24" s="349"/>
    </row>
    <row r="25" spans="1:30" ht="87.75" hidden="1" customHeight="1" thickBot="1" x14ac:dyDescent="0.25">
      <c r="A25" s="1027"/>
      <c r="B25" s="997"/>
      <c r="C25" s="1000"/>
      <c r="D25" s="345"/>
      <c r="E25" s="1000"/>
      <c r="F25" s="1002"/>
      <c r="G25" s="1000"/>
      <c r="H25" s="346" t="s">
        <v>233</v>
      </c>
      <c r="I25" s="347"/>
      <c r="J25" s="348"/>
      <c r="K25" s="348"/>
      <c r="L25" s="348"/>
      <c r="M25" s="1007"/>
      <c r="N25" s="1034"/>
      <c r="O25" s="343"/>
      <c r="P25" s="1034"/>
      <c r="Q25" s="343"/>
      <c r="R25" s="1034"/>
      <c r="S25" s="343"/>
      <c r="T25" s="1034"/>
      <c r="U25" s="343"/>
      <c r="V25" s="1034"/>
      <c r="W25" s="343"/>
      <c r="X25" s="1034"/>
      <c r="Y25" s="344"/>
      <c r="Z25" s="349"/>
      <c r="AA25" s="349"/>
      <c r="AB25" s="349"/>
      <c r="AC25" s="349"/>
      <c r="AD25" s="349"/>
    </row>
    <row r="26" spans="1:30" ht="88.5" hidden="1" customHeight="1" x14ac:dyDescent="0.2">
      <c r="A26" s="1027"/>
      <c r="B26" s="994" t="str">
        <f>DESCRIPCION!A22</f>
        <v>e</v>
      </c>
      <c r="C26" s="999">
        <f>'IDENTIFICACION DE RIESGOS'!F22</f>
        <v>0</v>
      </c>
      <c r="D26" s="326">
        <f>DESCRIPCION!D22</f>
        <v>0</v>
      </c>
      <c r="E26" s="999">
        <f>'VALORACIÓN RIESGOS RESIDUAL'!E98:G98</f>
        <v>0</v>
      </c>
      <c r="F26" s="1001">
        <f>'VALORACIÓN RIESGOS RESIDUAL'!J98</f>
        <v>0</v>
      </c>
      <c r="G26" s="999" t="str">
        <f>'VALORACIÓN RIESGOS RESIDUAL'!K95</f>
        <v/>
      </c>
      <c r="H26" s="1001"/>
      <c r="I26" s="342"/>
      <c r="J26" s="998"/>
      <c r="K26" s="1003"/>
      <c r="L26" s="998"/>
      <c r="M26" s="1006"/>
      <c r="N26" s="1034"/>
      <c r="O26" s="343"/>
      <c r="P26" s="1034"/>
      <c r="Q26" s="343"/>
      <c r="R26" s="1034"/>
      <c r="S26" s="343"/>
      <c r="T26" s="1034"/>
      <c r="U26" s="343"/>
      <c r="V26" s="1034"/>
      <c r="W26" s="343"/>
      <c r="X26" s="1034"/>
      <c r="Y26" s="344"/>
      <c r="Z26" s="349"/>
      <c r="AA26" s="349"/>
      <c r="AB26" s="349"/>
      <c r="AC26" s="349"/>
      <c r="AD26" s="349"/>
    </row>
    <row r="27" spans="1:30" ht="90" hidden="1" customHeight="1" x14ac:dyDescent="0.2">
      <c r="A27" s="1027"/>
      <c r="B27" s="994"/>
      <c r="C27" s="999"/>
      <c r="D27" s="326">
        <f>DESCRIPCION!D23</f>
        <v>0</v>
      </c>
      <c r="E27" s="999"/>
      <c r="F27" s="1001"/>
      <c r="G27" s="999"/>
      <c r="H27" s="1001"/>
      <c r="I27" s="342"/>
      <c r="J27" s="998"/>
      <c r="K27" s="1004"/>
      <c r="L27" s="998"/>
      <c r="M27" s="1006"/>
      <c r="N27" s="1034"/>
      <c r="O27" s="343"/>
      <c r="P27" s="1034"/>
      <c r="Q27" s="343"/>
      <c r="R27" s="1034"/>
      <c r="S27" s="343"/>
      <c r="T27" s="1034"/>
      <c r="U27" s="343"/>
      <c r="V27" s="1034"/>
      <c r="W27" s="343"/>
      <c r="X27" s="1034"/>
      <c r="Y27" s="344"/>
      <c r="Z27" s="349"/>
      <c r="AA27" s="349"/>
      <c r="AB27" s="349"/>
      <c r="AC27" s="349"/>
      <c r="AD27" s="349"/>
    </row>
    <row r="28" spans="1:30" ht="80.25" hidden="1" customHeight="1" x14ac:dyDescent="0.2">
      <c r="A28" s="1027"/>
      <c r="B28" s="994"/>
      <c r="C28" s="999"/>
      <c r="D28" s="326">
        <f>DESCRIPCION!D24</f>
        <v>0</v>
      </c>
      <c r="E28" s="999"/>
      <c r="F28" s="1001"/>
      <c r="G28" s="999"/>
      <c r="H28" s="1001"/>
      <c r="I28" s="342"/>
      <c r="J28" s="998"/>
      <c r="K28" s="1005"/>
      <c r="L28" s="998"/>
      <c r="M28" s="1006"/>
      <c r="N28" s="1034"/>
      <c r="O28" s="343"/>
      <c r="P28" s="1034"/>
      <c r="Q28" s="343"/>
      <c r="R28" s="1034"/>
      <c r="S28" s="343"/>
      <c r="T28" s="1034"/>
      <c r="U28" s="343"/>
      <c r="V28" s="1034"/>
      <c r="W28" s="343"/>
      <c r="X28" s="1034"/>
      <c r="Y28" s="344"/>
      <c r="Z28" s="349"/>
      <c r="AA28" s="349"/>
      <c r="AB28" s="349"/>
      <c r="AC28" s="349"/>
      <c r="AD28" s="349"/>
    </row>
    <row r="29" spans="1:30" ht="82.5" hidden="1" customHeight="1" thickBot="1" x14ac:dyDescent="0.25">
      <c r="A29" s="1027"/>
      <c r="B29" s="997"/>
      <c r="C29" s="1000"/>
      <c r="D29" s="345"/>
      <c r="E29" s="1000"/>
      <c r="F29" s="1002"/>
      <c r="G29" s="1000"/>
      <c r="H29" s="346" t="s">
        <v>233</v>
      </c>
      <c r="I29" s="347"/>
      <c r="J29" s="348"/>
      <c r="K29" s="348"/>
      <c r="L29" s="348"/>
      <c r="M29" s="1007"/>
      <c r="N29" s="1034"/>
      <c r="O29" s="343"/>
      <c r="P29" s="1034"/>
      <c r="Q29" s="343"/>
      <c r="R29" s="1034"/>
      <c r="S29" s="343"/>
      <c r="T29" s="1034"/>
      <c r="U29" s="343"/>
      <c r="V29" s="1034"/>
      <c r="W29" s="343"/>
      <c r="X29" s="1034"/>
      <c r="Y29" s="344"/>
      <c r="Z29" s="349"/>
      <c r="AA29" s="349"/>
      <c r="AB29" s="349"/>
      <c r="AC29" s="349"/>
      <c r="AD29" s="349"/>
    </row>
    <row r="30" spans="1:30" ht="95.25" hidden="1" customHeight="1" x14ac:dyDescent="0.2">
      <c r="A30" s="1027"/>
      <c r="B30" s="994" t="str">
        <f>DESCRIPCION!A25</f>
        <v>f</v>
      </c>
      <c r="C30" s="999">
        <f>'IDENTIFICACION DE RIESGOS'!F25</f>
        <v>0</v>
      </c>
      <c r="D30" s="326">
        <f>DESCRIPCION!D25</f>
        <v>0</v>
      </c>
      <c r="E30" s="999">
        <f>'VALORACIÓN RIESGOS RESIDUAL'!E119:G119</f>
        <v>0</v>
      </c>
      <c r="F30" s="1001">
        <f>'VALORACIÓN RIESGOS RESIDUAL'!J119</f>
        <v>0</v>
      </c>
      <c r="G30" s="999" t="str">
        <f>'VALORACIÓN RIESGOS RESIDUAL'!K116</f>
        <v/>
      </c>
      <c r="H30" s="1001"/>
      <c r="I30" s="342"/>
      <c r="J30" s="998"/>
      <c r="K30" s="1003"/>
      <c r="L30" s="998"/>
      <c r="M30" s="1006"/>
      <c r="N30" s="1034"/>
      <c r="O30" s="343"/>
      <c r="P30" s="1034"/>
      <c r="Q30" s="343"/>
      <c r="R30" s="1034"/>
      <c r="S30" s="343"/>
      <c r="T30" s="1034"/>
      <c r="U30" s="343"/>
      <c r="V30" s="1034"/>
      <c r="W30" s="343"/>
      <c r="X30" s="1034"/>
      <c r="Y30" s="344"/>
      <c r="Z30" s="349"/>
      <c r="AA30" s="349"/>
      <c r="AB30" s="349"/>
      <c r="AC30" s="349"/>
      <c r="AD30" s="349"/>
    </row>
    <row r="31" spans="1:30" ht="93.75" hidden="1" customHeight="1" x14ac:dyDescent="0.2">
      <c r="A31" s="1027"/>
      <c r="B31" s="994"/>
      <c r="C31" s="999"/>
      <c r="D31" s="326">
        <f>DESCRIPCION!D26</f>
        <v>0</v>
      </c>
      <c r="E31" s="999"/>
      <c r="F31" s="1001"/>
      <c r="G31" s="999"/>
      <c r="H31" s="1001"/>
      <c r="I31" s="342"/>
      <c r="J31" s="998"/>
      <c r="K31" s="1004"/>
      <c r="L31" s="998"/>
      <c r="M31" s="1006"/>
      <c r="N31" s="350"/>
      <c r="O31" s="343"/>
      <c r="P31" s="350"/>
      <c r="Q31" s="343"/>
      <c r="R31" s="350"/>
      <c r="S31" s="343"/>
      <c r="T31" s="350"/>
      <c r="U31" s="343"/>
      <c r="V31" s="350"/>
      <c r="W31" s="343"/>
      <c r="X31" s="350"/>
      <c r="Y31" s="344"/>
      <c r="Z31" s="349"/>
      <c r="AA31" s="349"/>
      <c r="AB31" s="349"/>
      <c r="AC31" s="349"/>
      <c r="AD31" s="349"/>
    </row>
    <row r="32" spans="1:30" ht="91.5" hidden="1" customHeight="1" x14ac:dyDescent="0.2">
      <c r="A32" s="1027"/>
      <c r="B32" s="994"/>
      <c r="C32" s="999"/>
      <c r="D32" s="326">
        <f>DESCRIPCION!D27</f>
        <v>0</v>
      </c>
      <c r="E32" s="999"/>
      <c r="F32" s="1001"/>
      <c r="G32" s="999"/>
      <c r="H32" s="1001"/>
      <c r="I32" s="342"/>
      <c r="J32" s="998"/>
      <c r="K32" s="1005"/>
      <c r="L32" s="998"/>
      <c r="M32" s="1006"/>
      <c r="N32" s="350"/>
      <c r="O32" s="343"/>
      <c r="P32" s="350"/>
      <c r="Q32" s="343"/>
      <c r="R32" s="350"/>
      <c r="S32" s="343"/>
      <c r="T32" s="350"/>
      <c r="U32" s="343"/>
      <c r="V32" s="350"/>
      <c r="W32" s="343"/>
      <c r="X32" s="350"/>
      <c r="Y32" s="344"/>
      <c r="Z32" s="349"/>
      <c r="AA32" s="349"/>
      <c r="AB32" s="349"/>
      <c r="AC32" s="349"/>
      <c r="AD32" s="349"/>
    </row>
    <row r="33" spans="1:30" ht="75" hidden="1" customHeight="1" thickBot="1" x14ac:dyDescent="0.25">
      <c r="A33" s="1027"/>
      <c r="B33" s="997"/>
      <c r="C33" s="1000"/>
      <c r="D33" s="345"/>
      <c r="E33" s="1000"/>
      <c r="F33" s="1002"/>
      <c r="G33" s="1000"/>
      <c r="H33" s="346" t="s">
        <v>233</v>
      </c>
      <c r="I33" s="347"/>
      <c r="J33" s="348"/>
      <c r="K33" s="348"/>
      <c r="L33" s="348"/>
      <c r="M33" s="1007"/>
      <c r="N33" s="350"/>
      <c r="O33" s="343"/>
      <c r="P33" s="350"/>
      <c r="Q33" s="343"/>
      <c r="R33" s="350"/>
      <c r="S33" s="343"/>
      <c r="T33" s="350"/>
      <c r="U33" s="343"/>
      <c r="V33" s="350"/>
      <c r="W33" s="343"/>
      <c r="X33" s="350"/>
      <c r="Y33" s="344"/>
      <c r="Z33" s="349"/>
      <c r="AA33" s="349"/>
      <c r="AB33" s="349"/>
      <c r="AC33" s="349"/>
      <c r="AD33" s="349"/>
    </row>
    <row r="34" spans="1:30" ht="89.25" hidden="1" customHeight="1" x14ac:dyDescent="0.2">
      <c r="A34" s="1027"/>
      <c r="B34" s="994" t="str">
        <f>DESCRIPCION!A28</f>
        <v>g</v>
      </c>
      <c r="C34" s="999">
        <f>'IDENTIFICACION DE RIESGOS'!F28</f>
        <v>0</v>
      </c>
      <c r="D34" s="326">
        <f>DESCRIPCION!D28</f>
        <v>0</v>
      </c>
      <c r="E34" s="999">
        <f>'VALORACIÓN RIESGOS RESIDUAL'!E140:G140</f>
        <v>0</v>
      </c>
      <c r="F34" s="1001">
        <f>'VALORACIÓN RIESGOS RESIDUAL'!J140</f>
        <v>0</v>
      </c>
      <c r="G34" s="999" t="str">
        <f>'VALORACIÓN RIESGOS RESIDUAL'!K137</f>
        <v/>
      </c>
      <c r="H34" s="1001"/>
      <c r="I34" s="342"/>
      <c r="J34" s="998"/>
      <c r="K34" s="1003"/>
      <c r="L34" s="998"/>
      <c r="M34" s="1006"/>
      <c r="N34" s="350"/>
      <c r="O34" s="343"/>
      <c r="P34" s="350"/>
      <c r="Q34" s="343"/>
      <c r="R34" s="350"/>
      <c r="S34" s="343"/>
      <c r="T34" s="350"/>
      <c r="U34" s="343"/>
      <c r="V34" s="350"/>
      <c r="W34" s="343"/>
      <c r="X34" s="350"/>
      <c r="Y34" s="344"/>
      <c r="Z34" s="349"/>
      <c r="AA34" s="349"/>
      <c r="AB34" s="349"/>
      <c r="AC34" s="349"/>
      <c r="AD34" s="349"/>
    </row>
    <row r="35" spans="1:30" ht="95.25" hidden="1" customHeight="1" x14ac:dyDescent="0.2">
      <c r="A35" s="1027"/>
      <c r="B35" s="994"/>
      <c r="C35" s="999"/>
      <c r="D35" s="326">
        <f>DESCRIPCION!D29</f>
        <v>0</v>
      </c>
      <c r="E35" s="999"/>
      <c r="F35" s="1001"/>
      <c r="G35" s="999"/>
      <c r="H35" s="1001"/>
      <c r="I35" s="342"/>
      <c r="J35" s="998"/>
      <c r="K35" s="1004"/>
      <c r="L35" s="998"/>
      <c r="M35" s="1006"/>
      <c r="N35" s="350"/>
      <c r="O35" s="343"/>
      <c r="P35" s="350"/>
      <c r="Q35" s="343"/>
      <c r="R35" s="350"/>
      <c r="S35" s="343"/>
      <c r="T35" s="350"/>
      <c r="U35" s="343"/>
      <c r="V35" s="350"/>
      <c r="W35" s="343"/>
      <c r="X35" s="350"/>
      <c r="Y35" s="344"/>
      <c r="Z35" s="349"/>
      <c r="AA35" s="349"/>
      <c r="AB35" s="349"/>
      <c r="AC35" s="349"/>
      <c r="AD35" s="349"/>
    </row>
    <row r="36" spans="1:30" ht="92.25" hidden="1" customHeight="1" x14ac:dyDescent="0.2">
      <c r="A36" s="1027"/>
      <c r="B36" s="994"/>
      <c r="C36" s="999"/>
      <c r="D36" s="326">
        <f>DESCRIPCION!D30</f>
        <v>0</v>
      </c>
      <c r="E36" s="999"/>
      <c r="F36" s="1001"/>
      <c r="G36" s="999"/>
      <c r="H36" s="1001"/>
      <c r="I36" s="342"/>
      <c r="J36" s="998"/>
      <c r="K36" s="1005"/>
      <c r="L36" s="998"/>
      <c r="M36" s="1006"/>
      <c r="N36" s="350"/>
      <c r="O36" s="343"/>
      <c r="P36" s="350"/>
      <c r="Q36" s="343"/>
      <c r="R36" s="350"/>
      <c r="S36" s="343"/>
      <c r="T36" s="350"/>
      <c r="U36" s="343"/>
      <c r="V36" s="350"/>
      <c r="W36" s="343"/>
      <c r="X36" s="350"/>
      <c r="Y36" s="344"/>
      <c r="Z36" s="349"/>
      <c r="AA36" s="349"/>
      <c r="AB36" s="349"/>
      <c r="AC36" s="349"/>
      <c r="AD36" s="349"/>
    </row>
    <row r="37" spans="1:30" ht="90" hidden="1" customHeight="1" thickBot="1" x14ac:dyDescent="0.25">
      <c r="A37" s="1027"/>
      <c r="B37" s="997"/>
      <c r="C37" s="1000"/>
      <c r="D37" s="345"/>
      <c r="E37" s="1000"/>
      <c r="F37" s="1002"/>
      <c r="G37" s="1000"/>
      <c r="H37" s="346" t="s">
        <v>233</v>
      </c>
      <c r="I37" s="347"/>
      <c r="J37" s="348"/>
      <c r="K37" s="348"/>
      <c r="L37" s="348"/>
      <c r="M37" s="1007"/>
      <c r="N37" s="350"/>
      <c r="O37" s="343"/>
      <c r="P37" s="350"/>
      <c r="Q37" s="343"/>
      <c r="R37" s="350"/>
      <c r="S37" s="343"/>
      <c r="T37" s="350"/>
      <c r="U37" s="343"/>
      <c r="V37" s="350"/>
      <c r="W37" s="343"/>
      <c r="X37" s="350"/>
      <c r="Y37" s="344"/>
      <c r="Z37" s="349"/>
      <c r="AA37" s="349"/>
      <c r="AB37" s="349"/>
      <c r="AC37" s="349"/>
      <c r="AD37" s="349"/>
    </row>
    <row r="38" spans="1:30" ht="96.75" hidden="1" customHeight="1" x14ac:dyDescent="0.2">
      <c r="A38" s="1027"/>
      <c r="B38" s="994" t="str">
        <f>DESCRIPCION!A31</f>
        <v>h</v>
      </c>
      <c r="C38" s="999">
        <f>'IDENTIFICACION DE RIESGOS'!F31</f>
        <v>0</v>
      </c>
      <c r="D38" s="326">
        <f>DESCRIPCION!D31</f>
        <v>0</v>
      </c>
      <c r="E38" s="999">
        <f>'VALORACIÓN RIESGOS RESIDUAL'!E161:G161</f>
        <v>0</v>
      </c>
      <c r="F38" s="1001">
        <f>'VALORACIÓN RIESGOS RESIDUAL'!J161</f>
        <v>0</v>
      </c>
      <c r="G38" s="999" t="str">
        <f>'VALORACIÓN RIESGOS RESIDUAL'!K158</f>
        <v/>
      </c>
      <c r="H38" s="1001"/>
      <c r="I38" s="342"/>
      <c r="J38" s="998"/>
      <c r="K38" s="1003"/>
      <c r="L38" s="998"/>
      <c r="M38" s="1006"/>
      <c r="N38" s="350"/>
      <c r="O38" s="343"/>
      <c r="P38" s="350"/>
      <c r="Q38" s="343"/>
      <c r="R38" s="350"/>
      <c r="S38" s="343"/>
      <c r="T38" s="350"/>
      <c r="U38" s="343"/>
      <c r="V38" s="350"/>
      <c r="W38" s="343"/>
      <c r="X38" s="350"/>
      <c r="Y38" s="344"/>
      <c r="Z38" s="349"/>
      <c r="AA38" s="349"/>
      <c r="AB38" s="349"/>
      <c r="AC38" s="349"/>
      <c r="AD38" s="349"/>
    </row>
    <row r="39" spans="1:30" ht="83.25" hidden="1" customHeight="1" x14ac:dyDescent="0.2">
      <c r="A39" s="1027"/>
      <c r="B39" s="994"/>
      <c r="C39" s="999"/>
      <c r="D39" s="326">
        <f>DESCRIPCION!D32</f>
        <v>0</v>
      </c>
      <c r="E39" s="999"/>
      <c r="F39" s="1001"/>
      <c r="G39" s="999"/>
      <c r="H39" s="1001"/>
      <c r="I39" s="342"/>
      <c r="J39" s="998"/>
      <c r="K39" s="1004"/>
      <c r="L39" s="998"/>
      <c r="M39" s="1006"/>
      <c r="N39" s="350"/>
      <c r="O39" s="343"/>
      <c r="P39" s="350"/>
      <c r="Q39" s="343"/>
      <c r="R39" s="350"/>
      <c r="S39" s="343"/>
      <c r="T39" s="350"/>
      <c r="U39" s="343"/>
      <c r="V39" s="350"/>
      <c r="W39" s="343"/>
      <c r="X39" s="350"/>
      <c r="Y39" s="344"/>
      <c r="Z39" s="349"/>
      <c r="AA39" s="349"/>
      <c r="AB39" s="349"/>
      <c r="AC39" s="349"/>
      <c r="AD39" s="349"/>
    </row>
    <row r="40" spans="1:30" ht="87.75" hidden="1" customHeight="1" x14ac:dyDescent="0.2">
      <c r="A40" s="1027"/>
      <c r="B40" s="994"/>
      <c r="C40" s="999"/>
      <c r="D40" s="326">
        <f>DESCRIPCION!D33</f>
        <v>0</v>
      </c>
      <c r="E40" s="999"/>
      <c r="F40" s="1001"/>
      <c r="G40" s="999"/>
      <c r="H40" s="1001"/>
      <c r="I40" s="342"/>
      <c r="J40" s="998"/>
      <c r="K40" s="1005"/>
      <c r="L40" s="998"/>
      <c r="M40" s="1006"/>
      <c r="N40" s="350"/>
      <c r="O40" s="343"/>
      <c r="P40" s="350"/>
      <c r="Q40" s="343"/>
      <c r="R40" s="350"/>
      <c r="S40" s="343"/>
      <c r="T40" s="350"/>
      <c r="U40" s="343"/>
      <c r="V40" s="350"/>
      <c r="W40" s="343"/>
      <c r="X40" s="350"/>
      <c r="Y40" s="344"/>
      <c r="Z40" s="349"/>
      <c r="AA40" s="349"/>
      <c r="AB40" s="349"/>
      <c r="AC40" s="349"/>
      <c r="AD40" s="349"/>
    </row>
    <row r="41" spans="1:30" ht="96" hidden="1" customHeight="1" thickBot="1" x14ac:dyDescent="0.25">
      <c r="A41" s="1027"/>
      <c r="B41" s="997"/>
      <c r="C41" s="1000"/>
      <c r="D41" s="345"/>
      <c r="E41" s="1000"/>
      <c r="F41" s="1002"/>
      <c r="G41" s="1000"/>
      <c r="H41" s="346" t="s">
        <v>233</v>
      </c>
      <c r="I41" s="347"/>
      <c r="J41" s="348"/>
      <c r="K41" s="348"/>
      <c r="L41" s="348"/>
      <c r="M41" s="1007"/>
      <c r="N41" s="350"/>
      <c r="O41" s="343"/>
      <c r="P41" s="350"/>
      <c r="Q41" s="343"/>
      <c r="R41" s="350"/>
      <c r="S41" s="343"/>
      <c r="T41" s="350"/>
      <c r="U41" s="343"/>
      <c r="V41" s="350"/>
      <c r="W41" s="343"/>
      <c r="X41" s="350"/>
      <c r="Y41" s="344"/>
      <c r="Z41" s="349"/>
      <c r="AA41" s="349"/>
      <c r="AB41" s="349"/>
      <c r="AC41" s="349"/>
      <c r="AD41" s="349"/>
    </row>
    <row r="42" spans="1:30" ht="97.5" hidden="1" customHeight="1" x14ac:dyDescent="0.2">
      <c r="A42" s="1027"/>
      <c r="B42" s="994" t="str">
        <f>DESCRIPCION!A34</f>
        <v>i</v>
      </c>
      <c r="C42" s="999">
        <f>'IDENTIFICACION DE RIESGOS'!F34</f>
        <v>0</v>
      </c>
      <c r="D42" s="326">
        <f>DESCRIPCION!D34</f>
        <v>0</v>
      </c>
      <c r="E42" s="999">
        <f>'VALORACIÓN RIESGOS RESIDUAL'!E183:G183</f>
        <v>0</v>
      </c>
      <c r="F42" s="1001">
        <f>'VALORACIÓN RIESGOS RESIDUAL'!J183</f>
        <v>0</v>
      </c>
      <c r="G42" s="999">
        <f>'VALORACIÓN RIESGOS RESIDUAL'!K179</f>
        <v>0</v>
      </c>
      <c r="H42" s="1001"/>
      <c r="I42" s="342"/>
      <c r="J42" s="998"/>
      <c r="K42" s="1003"/>
      <c r="L42" s="998"/>
      <c r="M42" s="1006"/>
      <c r="N42" s="350"/>
      <c r="O42" s="343"/>
      <c r="P42" s="350"/>
      <c r="Q42" s="343"/>
      <c r="R42" s="350"/>
      <c r="S42" s="343"/>
      <c r="T42" s="350"/>
      <c r="U42" s="343"/>
      <c r="V42" s="350"/>
      <c r="W42" s="343"/>
      <c r="X42" s="350"/>
      <c r="Y42" s="344"/>
      <c r="Z42" s="349"/>
      <c r="AA42" s="349"/>
      <c r="AB42" s="349"/>
      <c r="AC42" s="349"/>
      <c r="AD42" s="349"/>
    </row>
    <row r="43" spans="1:30" ht="91.5" hidden="1" customHeight="1" x14ac:dyDescent="0.2">
      <c r="A43" s="1027"/>
      <c r="B43" s="994"/>
      <c r="C43" s="999"/>
      <c r="D43" s="326">
        <f>DESCRIPCION!D35</f>
        <v>0</v>
      </c>
      <c r="E43" s="999"/>
      <c r="F43" s="1001"/>
      <c r="G43" s="999"/>
      <c r="H43" s="1001"/>
      <c r="I43" s="342"/>
      <c r="J43" s="998"/>
      <c r="K43" s="1004"/>
      <c r="L43" s="998"/>
      <c r="M43" s="1006"/>
      <c r="N43" s="350"/>
      <c r="O43" s="343"/>
      <c r="P43" s="350"/>
      <c r="Q43" s="343"/>
      <c r="R43" s="350"/>
      <c r="S43" s="343"/>
      <c r="T43" s="350"/>
      <c r="U43" s="343"/>
      <c r="V43" s="350"/>
      <c r="W43" s="343"/>
      <c r="X43" s="350"/>
      <c r="Y43" s="344"/>
      <c r="Z43" s="349"/>
      <c r="AA43" s="349"/>
      <c r="AB43" s="349"/>
      <c r="AC43" s="349"/>
      <c r="AD43" s="349"/>
    </row>
    <row r="44" spans="1:30" ht="77.25" hidden="1" customHeight="1" x14ac:dyDescent="0.2">
      <c r="A44" s="1027"/>
      <c r="B44" s="994"/>
      <c r="C44" s="999"/>
      <c r="D44" s="326">
        <f>DESCRIPCION!D36</f>
        <v>0</v>
      </c>
      <c r="E44" s="999"/>
      <c r="F44" s="1001"/>
      <c r="G44" s="999"/>
      <c r="H44" s="1001"/>
      <c r="I44" s="342"/>
      <c r="J44" s="998"/>
      <c r="K44" s="1005"/>
      <c r="L44" s="998"/>
      <c r="M44" s="1006"/>
      <c r="N44" s="350"/>
      <c r="O44" s="343"/>
      <c r="P44" s="350"/>
      <c r="Q44" s="343"/>
      <c r="R44" s="350"/>
      <c r="S44" s="343"/>
      <c r="T44" s="350"/>
      <c r="U44" s="343"/>
      <c r="V44" s="350"/>
      <c r="W44" s="343"/>
      <c r="X44" s="350"/>
      <c r="Y44" s="344"/>
      <c r="Z44" s="349"/>
      <c r="AA44" s="349"/>
      <c r="AB44" s="349"/>
      <c r="AC44" s="349"/>
      <c r="AD44" s="349"/>
    </row>
    <row r="45" spans="1:30" ht="75" hidden="1" customHeight="1" thickBot="1" x14ac:dyDescent="0.25">
      <c r="A45" s="1027"/>
      <c r="B45" s="997"/>
      <c r="C45" s="1000"/>
      <c r="D45" s="345"/>
      <c r="E45" s="1000"/>
      <c r="F45" s="1002"/>
      <c r="G45" s="1000"/>
      <c r="H45" s="346" t="s">
        <v>233</v>
      </c>
      <c r="I45" s="347"/>
      <c r="J45" s="348"/>
      <c r="K45" s="348"/>
      <c r="L45" s="348"/>
      <c r="M45" s="1007"/>
      <c r="N45" s="349"/>
      <c r="O45" s="343"/>
      <c r="P45" s="349"/>
      <c r="Q45" s="343"/>
      <c r="R45" s="349"/>
      <c r="S45" s="343"/>
      <c r="T45" s="349"/>
      <c r="U45" s="343"/>
      <c r="V45" s="349"/>
      <c r="W45" s="343"/>
      <c r="X45" s="349"/>
      <c r="Y45" s="344"/>
      <c r="Z45" s="349"/>
      <c r="AA45" s="349"/>
      <c r="AB45" s="349"/>
      <c r="AC45" s="349"/>
      <c r="AD45" s="349"/>
    </row>
    <row r="46" spans="1:30" ht="93.75" hidden="1" customHeight="1" x14ac:dyDescent="0.2">
      <c r="A46" s="1027"/>
      <c r="B46" s="994" t="str">
        <f>DESCRIPCION!A37</f>
        <v>j</v>
      </c>
      <c r="C46" s="999">
        <f>'IDENTIFICACION DE RIESGOS'!F37</f>
        <v>0</v>
      </c>
      <c r="D46" s="326">
        <f>DESCRIPCION!D37</f>
        <v>0</v>
      </c>
      <c r="E46" s="999">
        <f>'VALORACIÓN RIESGOS RESIDUAL'!E204:G204</f>
        <v>0</v>
      </c>
      <c r="F46" s="1001">
        <f>'VALORACIÓN RIESGOS RESIDUAL'!J204</f>
        <v>0</v>
      </c>
      <c r="G46" s="999">
        <f>'VALORACIÓN RIESGOS RESIDUAL'!K200</f>
        <v>0</v>
      </c>
      <c r="H46" s="1001"/>
      <c r="I46" s="342"/>
      <c r="J46" s="998"/>
      <c r="K46" s="1003"/>
      <c r="L46" s="998"/>
      <c r="M46" s="1006"/>
      <c r="N46" s="349"/>
      <c r="O46" s="343"/>
      <c r="P46" s="349"/>
      <c r="Q46" s="343"/>
      <c r="R46" s="349"/>
      <c r="S46" s="343"/>
      <c r="T46" s="349"/>
      <c r="U46" s="343"/>
      <c r="V46" s="349"/>
      <c r="W46" s="343"/>
      <c r="X46" s="349"/>
      <c r="Y46" s="344"/>
      <c r="Z46" s="349"/>
      <c r="AA46" s="349"/>
      <c r="AB46" s="349"/>
      <c r="AC46" s="349"/>
      <c r="AD46" s="349"/>
    </row>
    <row r="47" spans="1:30" ht="93.75" hidden="1" customHeight="1" x14ac:dyDescent="0.2">
      <c r="A47" s="1027"/>
      <c r="B47" s="994"/>
      <c r="C47" s="999"/>
      <c r="D47" s="326">
        <f>DESCRIPCION!D38</f>
        <v>0</v>
      </c>
      <c r="E47" s="999"/>
      <c r="F47" s="1001"/>
      <c r="G47" s="999"/>
      <c r="H47" s="1001"/>
      <c r="I47" s="342"/>
      <c r="J47" s="998"/>
      <c r="K47" s="1004"/>
      <c r="L47" s="998"/>
      <c r="M47" s="1006"/>
      <c r="N47" s="349"/>
      <c r="O47" s="343"/>
      <c r="P47" s="349"/>
      <c r="Q47" s="343"/>
      <c r="R47" s="349"/>
      <c r="S47" s="343"/>
      <c r="T47" s="349"/>
      <c r="U47" s="343"/>
      <c r="V47" s="349"/>
      <c r="W47" s="343"/>
      <c r="X47" s="349"/>
      <c r="Y47" s="344"/>
      <c r="Z47" s="349"/>
      <c r="AA47" s="349"/>
      <c r="AB47" s="349"/>
      <c r="AC47" s="349"/>
      <c r="AD47" s="349"/>
    </row>
    <row r="48" spans="1:30" ht="101.25" hidden="1" customHeight="1" x14ac:dyDescent="0.2">
      <c r="A48" s="1027"/>
      <c r="B48" s="994"/>
      <c r="C48" s="999"/>
      <c r="D48" s="326">
        <f>DESCRIPCION!D39</f>
        <v>0</v>
      </c>
      <c r="E48" s="999"/>
      <c r="F48" s="1001"/>
      <c r="G48" s="999"/>
      <c r="H48" s="1001"/>
      <c r="I48" s="342"/>
      <c r="J48" s="998"/>
      <c r="K48" s="1005"/>
      <c r="L48" s="998"/>
      <c r="M48" s="1006"/>
      <c r="N48" s="349"/>
      <c r="O48" s="343"/>
      <c r="P48" s="349"/>
      <c r="Q48" s="343"/>
      <c r="R48" s="349"/>
      <c r="S48" s="343"/>
      <c r="T48" s="349"/>
      <c r="U48" s="343"/>
      <c r="V48" s="349"/>
      <c r="W48" s="343"/>
      <c r="X48" s="349"/>
      <c r="Y48" s="344"/>
      <c r="Z48" s="349"/>
      <c r="AA48" s="349"/>
      <c r="AB48" s="349"/>
      <c r="AC48" s="349"/>
      <c r="AD48" s="349"/>
    </row>
    <row r="49" spans="1:30" ht="100.5" hidden="1" customHeight="1" thickBot="1" x14ac:dyDescent="0.25">
      <c r="A49" s="1028"/>
      <c r="B49" s="997"/>
      <c r="C49" s="1000"/>
      <c r="D49" s="345"/>
      <c r="E49" s="1000"/>
      <c r="F49" s="1002"/>
      <c r="G49" s="1000"/>
      <c r="H49" s="346" t="s">
        <v>233</v>
      </c>
      <c r="I49" s="347"/>
      <c r="J49" s="348"/>
      <c r="K49" s="348"/>
      <c r="L49" s="348"/>
      <c r="M49" s="1007"/>
      <c r="N49" s="351"/>
      <c r="O49" s="352"/>
      <c r="P49" s="351"/>
      <c r="Q49" s="352"/>
      <c r="R49" s="351"/>
      <c r="S49" s="352"/>
      <c r="T49" s="351"/>
      <c r="U49" s="352"/>
      <c r="V49" s="351"/>
      <c r="W49" s="352"/>
      <c r="X49" s="351"/>
      <c r="Y49" s="353"/>
      <c r="Z49" s="349"/>
      <c r="AA49" s="349"/>
      <c r="AB49" s="349"/>
      <c r="AC49" s="349"/>
      <c r="AD49" s="349"/>
    </row>
    <row r="50" spans="1:30" x14ac:dyDescent="0.2">
      <c r="A50" s="349"/>
      <c r="B50" s="349"/>
      <c r="C50" s="354"/>
      <c r="D50" s="349"/>
      <c r="E50" s="354"/>
      <c r="F50" s="354"/>
      <c r="G50" s="354"/>
      <c r="H50" s="354"/>
      <c r="I50" s="350"/>
      <c r="J50" s="349"/>
      <c r="K50" s="349"/>
      <c r="L50" s="349"/>
      <c r="M50" s="349"/>
      <c r="N50" s="349"/>
      <c r="O50" s="343"/>
      <c r="P50" s="349"/>
      <c r="Q50" s="343"/>
      <c r="R50" s="349"/>
      <c r="S50" s="343"/>
      <c r="T50" s="349"/>
      <c r="U50" s="343"/>
      <c r="V50" s="349"/>
      <c r="W50" s="343"/>
      <c r="X50" s="349"/>
      <c r="Y50" s="343"/>
      <c r="Z50" s="349"/>
      <c r="AA50" s="349"/>
      <c r="AB50" s="349"/>
      <c r="AC50" s="349"/>
      <c r="AD50" s="349"/>
    </row>
    <row r="51" spans="1:30" x14ac:dyDescent="0.2">
      <c r="A51" s="349"/>
      <c r="B51" s="349"/>
      <c r="C51" s="354"/>
      <c r="D51" s="349"/>
      <c r="E51" s="354"/>
      <c r="F51" s="354"/>
      <c r="G51" s="354"/>
      <c r="H51" s="354"/>
      <c r="I51" s="350"/>
      <c r="J51" s="349"/>
      <c r="K51" s="349"/>
      <c r="L51" s="349"/>
      <c r="M51" s="349"/>
      <c r="N51" s="349"/>
      <c r="O51" s="343"/>
      <c r="P51" s="349"/>
      <c r="Q51" s="343"/>
      <c r="R51" s="349"/>
      <c r="S51" s="343"/>
      <c r="T51" s="349"/>
      <c r="U51" s="343"/>
      <c r="V51" s="349"/>
      <c r="W51" s="343"/>
      <c r="X51" s="349"/>
      <c r="Y51" s="343"/>
      <c r="Z51" s="349"/>
      <c r="AA51" s="349"/>
      <c r="AB51" s="349"/>
      <c r="AC51" s="349"/>
      <c r="AD51" s="349"/>
    </row>
    <row r="52" spans="1:30" x14ac:dyDescent="0.2">
      <c r="A52" s="349"/>
      <c r="B52" s="349"/>
      <c r="C52" s="354"/>
      <c r="D52" s="349"/>
      <c r="E52" s="354"/>
      <c r="F52" s="354"/>
      <c r="G52" s="354"/>
      <c r="H52" s="354"/>
      <c r="I52" s="350"/>
      <c r="J52" s="349"/>
      <c r="K52" s="349"/>
      <c r="L52" s="349"/>
      <c r="M52" s="349"/>
      <c r="N52" s="349"/>
      <c r="O52" s="343"/>
      <c r="P52" s="349"/>
      <c r="Q52" s="343"/>
      <c r="R52" s="349"/>
      <c r="S52" s="343"/>
      <c r="T52" s="349"/>
      <c r="U52" s="343"/>
      <c r="V52" s="349"/>
      <c r="W52" s="343"/>
      <c r="X52" s="349"/>
      <c r="Y52" s="343"/>
      <c r="Z52" s="349"/>
      <c r="AA52" s="349"/>
      <c r="AB52" s="349"/>
      <c r="AC52" s="349"/>
      <c r="AD52" s="349"/>
    </row>
    <row r="53" spans="1:30" x14ac:dyDescent="0.2">
      <c r="A53" s="349"/>
      <c r="B53" s="349"/>
      <c r="C53" s="354"/>
      <c r="D53" s="349"/>
      <c r="E53" s="354"/>
      <c r="F53" s="354"/>
      <c r="G53" s="354"/>
      <c r="H53" s="354"/>
      <c r="I53" s="350"/>
      <c r="J53" s="349"/>
      <c r="K53" s="349"/>
      <c r="L53" s="349"/>
      <c r="M53" s="349"/>
      <c r="N53" s="349"/>
      <c r="O53" s="343"/>
      <c r="P53" s="349"/>
      <c r="Q53" s="343"/>
      <c r="R53" s="349"/>
      <c r="S53" s="343"/>
      <c r="T53" s="349"/>
      <c r="U53" s="343"/>
      <c r="V53" s="349"/>
      <c r="W53" s="343"/>
      <c r="X53" s="349"/>
      <c r="Y53" s="343"/>
      <c r="Z53" s="349"/>
      <c r="AA53" s="349"/>
      <c r="AB53" s="349"/>
      <c r="AC53" s="349"/>
      <c r="AD53" s="349"/>
    </row>
    <row r="54" spans="1:30" x14ac:dyDescent="0.2">
      <c r="A54" s="349"/>
      <c r="B54" s="349"/>
      <c r="C54" s="354"/>
      <c r="D54" s="349"/>
      <c r="E54" s="354"/>
      <c r="F54" s="354"/>
      <c r="G54" s="354"/>
      <c r="H54" s="354"/>
      <c r="I54" s="350"/>
      <c r="J54" s="349"/>
      <c r="K54" s="349"/>
      <c r="L54" s="349"/>
      <c r="M54" s="349"/>
      <c r="N54" s="349"/>
      <c r="O54" s="343"/>
      <c r="P54" s="349"/>
      <c r="Q54" s="343"/>
      <c r="R54" s="349"/>
      <c r="S54" s="343"/>
      <c r="T54" s="349"/>
      <c r="U54" s="343"/>
      <c r="V54" s="349"/>
      <c r="W54" s="343"/>
      <c r="X54" s="349"/>
      <c r="Y54" s="343"/>
      <c r="Z54" s="349"/>
      <c r="AA54" s="349"/>
      <c r="AB54" s="349"/>
      <c r="AC54" s="349"/>
      <c r="AD54" s="349"/>
    </row>
    <row r="55" spans="1:30" x14ac:dyDescent="0.2">
      <c r="A55" s="349"/>
      <c r="B55" s="349"/>
      <c r="C55" s="354"/>
      <c r="D55" s="349"/>
      <c r="E55" s="354"/>
      <c r="F55" s="354"/>
      <c r="G55" s="354"/>
      <c r="H55" s="354"/>
      <c r="I55" s="350"/>
      <c r="J55" s="349"/>
      <c r="K55" s="349"/>
      <c r="L55" s="349"/>
      <c r="M55" s="349"/>
      <c r="N55" s="349"/>
      <c r="O55" s="343"/>
      <c r="P55" s="349"/>
      <c r="Q55" s="343"/>
      <c r="R55" s="349"/>
      <c r="S55" s="343"/>
      <c r="T55" s="349"/>
      <c r="U55" s="343"/>
      <c r="V55" s="349"/>
      <c r="W55" s="343"/>
      <c r="X55" s="349"/>
      <c r="Y55" s="343"/>
      <c r="Z55" s="349"/>
      <c r="AA55" s="349"/>
      <c r="AB55" s="349"/>
      <c r="AC55" s="349"/>
      <c r="AD55" s="349"/>
    </row>
    <row r="56" spans="1:30" x14ac:dyDescent="0.2">
      <c r="A56" s="349"/>
      <c r="B56" s="349"/>
      <c r="C56" s="354"/>
      <c r="D56" s="349"/>
      <c r="E56" s="354"/>
      <c r="F56" s="354"/>
      <c r="G56" s="354"/>
      <c r="H56" s="354"/>
      <c r="I56" s="350"/>
      <c r="J56" s="349"/>
      <c r="K56" s="349"/>
      <c r="L56" s="349"/>
      <c r="M56" s="349"/>
      <c r="N56" s="349"/>
      <c r="O56" s="343"/>
      <c r="P56" s="349"/>
      <c r="Q56" s="343"/>
      <c r="R56" s="349"/>
      <c r="S56" s="343"/>
      <c r="T56" s="349"/>
      <c r="U56" s="343"/>
      <c r="V56" s="349"/>
      <c r="W56" s="343"/>
      <c r="X56" s="349"/>
      <c r="Y56" s="343"/>
      <c r="Z56" s="349"/>
      <c r="AA56" s="349"/>
      <c r="AB56" s="349"/>
      <c r="AC56" s="349"/>
      <c r="AD56" s="349"/>
    </row>
    <row r="57" spans="1:30" x14ac:dyDescent="0.2">
      <c r="A57" s="349"/>
      <c r="B57" s="349"/>
      <c r="C57" s="354"/>
      <c r="D57" s="349"/>
      <c r="E57" s="354"/>
      <c r="F57" s="354"/>
      <c r="G57" s="354"/>
      <c r="H57" s="354"/>
      <c r="I57" s="350"/>
      <c r="J57" s="349"/>
      <c r="K57" s="349"/>
      <c r="L57" s="349"/>
      <c r="M57" s="349"/>
      <c r="N57" s="349"/>
      <c r="O57" s="343"/>
      <c r="P57" s="349"/>
      <c r="Q57" s="343"/>
      <c r="R57" s="349"/>
      <c r="S57" s="343"/>
      <c r="T57" s="349"/>
      <c r="U57" s="343"/>
      <c r="V57" s="349"/>
      <c r="W57" s="343"/>
      <c r="X57" s="349"/>
      <c r="Y57" s="343"/>
      <c r="Z57" s="349"/>
      <c r="AA57" s="349"/>
      <c r="AB57" s="349"/>
      <c r="AC57" s="349"/>
      <c r="AD57" s="349"/>
    </row>
    <row r="58" spans="1:30" x14ac:dyDescent="0.2">
      <c r="A58" s="349"/>
      <c r="B58" s="349"/>
      <c r="C58" s="354"/>
      <c r="D58" s="349"/>
      <c r="E58" s="354"/>
      <c r="F58" s="354"/>
      <c r="G58" s="354"/>
      <c r="H58" s="354"/>
      <c r="I58" s="350"/>
      <c r="J58" s="349"/>
      <c r="K58" s="349"/>
      <c r="L58" s="349"/>
      <c r="M58" s="349"/>
      <c r="N58" s="349"/>
      <c r="O58" s="343"/>
      <c r="P58" s="349"/>
      <c r="Q58" s="343"/>
      <c r="R58" s="349"/>
      <c r="S58" s="343"/>
      <c r="T58" s="349"/>
      <c r="U58" s="343"/>
      <c r="V58" s="349"/>
      <c r="W58" s="343"/>
      <c r="X58" s="349"/>
      <c r="Y58" s="343"/>
      <c r="Z58" s="349"/>
      <c r="AA58" s="349"/>
      <c r="AB58" s="349"/>
      <c r="AC58" s="349"/>
      <c r="AD58" s="349"/>
    </row>
    <row r="59" spans="1:30" x14ac:dyDescent="0.2">
      <c r="A59" s="349"/>
      <c r="B59" s="349"/>
      <c r="C59" s="354"/>
      <c r="D59" s="349"/>
      <c r="E59" s="354"/>
      <c r="F59" s="354"/>
      <c r="G59" s="354"/>
      <c r="H59" s="354"/>
      <c r="I59" s="350"/>
      <c r="J59" s="349"/>
      <c r="K59" s="349"/>
      <c r="L59" s="349"/>
      <c r="M59" s="349"/>
      <c r="N59" s="349"/>
      <c r="O59" s="343"/>
      <c r="P59" s="349"/>
      <c r="Q59" s="343"/>
      <c r="R59" s="349"/>
      <c r="S59" s="343"/>
      <c r="T59" s="349"/>
      <c r="U59" s="343"/>
      <c r="V59" s="349"/>
      <c r="W59" s="343"/>
      <c r="X59" s="349"/>
      <c r="Y59" s="343"/>
      <c r="Z59" s="349"/>
      <c r="AA59" s="349"/>
      <c r="AB59" s="349"/>
      <c r="AC59" s="349"/>
      <c r="AD59" s="349"/>
    </row>
    <row r="60" spans="1:30" x14ac:dyDescent="0.2">
      <c r="A60" s="349"/>
      <c r="B60" s="349"/>
      <c r="C60" s="354"/>
      <c r="D60" s="349"/>
      <c r="E60" s="354"/>
      <c r="F60" s="354"/>
      <c r="G60" s="354"/>
      <c r="H60" s="354"/>
      <c r="I60" s="350"/>
      <c r="J60" s="349"/>
      <c r="K60" s="349"/>
      <c r="L60" s="349"/>
      <c r="M60" s="349"/>
      <c r="N60" s="349"/>
      <c r="O60" s="343"/>
      <c r="P60" s="349"/>
      <c r="Q60" s="343"/>
      <c r="R60" s="349"/>
      <c r="S60" s="343"/>
      <c r="T60" s="349"/>
      <c r="U60" s="343"/>
      <c r="V60" s="349"/>
      <c r="W60" s="343"/>
      <c r="X60" s="349"/>
      <c r="Y60" s="343"/>
      <c r="Z60" s="349"/>
      <c r="AA60" s="349"/>
      <c r="AB60" s="349"/>
      <c r="AC60" s="349"/>
      <c r="AD60" s="349"/>
    </row>
    <row r="61" spans="1:30" x14ac:dyDescent="0.2">
      <c r="A61" s="349"/>
      <c r="B61" s="349"/>
      <c r="C61" s="354"/>
      <c r="D61" s="349"/>
      <c r="E61" s="354"/>
      <c r="F61" s="354"/>
      <c r="G61" s="354"/>
      <c r="H61" s="354"/>
      <c r="I61" s="350"/>
      <c r="J61" s="349"/>
      <c r="K61" s="349"/>
      <c r="L61" s="349"/>
      <c r="M61" s="349"/>
      <c r="N61" s="349"/>
      <c r="O61" s="343"/>
      <c r="P61" s="349"/>
      <c r="Q61" s="343"/>
      <c r="R61" s="349"/>
      <c r="S61" s="343"/>
      <c r="T61" s="349"/>
      <c r="U61" s="343"/>
      <c r="V61" s="349"/>
      <c r="W61" s="343"/>
      <c r="X61" s="349"/>
      <c r="Y61" s="343"/>
      <c r="Z61" s="349"/>
      <c r="AA61" s="349"/>
      <c r="AB61" s="349"/>
      <c r="AC61" s="349"/>
      <c r="AD61" s="349"/>
    </row>
    <row r="62" spans="1:30" x14ac:dyDescent="0.2">
      <c r="A62" s="349"/>
      <c r="B62" s="349"/>
      <c r="C62" s="354"/>
      <c r="D62" s="349"/>
      <c r="E62" s="354"/>
      <c r="F62" s="354"/>
      <c r="G62" s="354"/>
      <c r="H62" s="354"/>
      <c r="I62" s="350"/>
      <c r="J62" s="349"/>
      <c r="K62" s="349"/>
      <c r="L62" s="349"/>
      <c r="M62" s="349"/>
      <c r="N62" s="349"/>
      <c r="O62" s="343"/>
      <c r="P62" s="349"/>
      <c r="Q62" s="343"/>
      <c r="R62" s="349"/>
      <c r="S62" s="343"/>
      <c r="T62" s="349"/>
      <c r="U62" s="343"/>
      <c r="V62" s="349"/>
      <c r="W62" s="343"/>
      <c r="X62" s="349"/>
      <c r="Y62" s="343"/>
      <c r="Z62" s="349"/>
      <c r="AA62" s="349"/>
      <c r="AB62" s="349"/>
      <c r="AC62" s="349"/>
      <c r="AD62" s="349"/>
    </row>
    <row r="63" spans="1:30" x14ac:dyDescent="0.2">
      <c r="A63" s="349"/>
      <c r="B63" s="349"/>
      <c r="C63" s="354"/>
      <c r="D63" s="349"/>
      <c r="E63" s="354"/>
      <c r="F63" s="354"/>
      <c r="G63" s="354"/>
      <c r="H63" s="354"/>
      <c r="I63" s="350"/>
      <c r="J63" s="349"/>
      <c r="K63" s="349"/>
      <c r="L63" s="349"/>
      <c r="M63" s="349"/>
      <c r="N63" s="349"/>
      <c r="O63" s="343"/>
      <c r="P63" s="349"/>
      <c r="Q63" s="343"/>
      <c r="R63" s="349"/>
      <c r="S63" s="343"/>
      <c r="T63" s="349"/>
      <c r="U63" s="343"/>
      <c r="V63" s="349"/>
      <c r="W63" s="343"/>
      <c r="X63" s="349"/>
      <c r="Y63" s="343"/>
      <c r="Z63" s="349"/>
      <c r="AA63" s="349"/>
      <c r="AB63" s="349"/>
      <c r="AC63" s="349"/>
      <c r="AD63" s="349"/>
    </row>
    <row r="64" spans="1:30" x14ac:dyDescent="0.2">
      <c r="A64" s="349"/>
      <c r="B64" s="349"/>
      <c r="C64" s="354"/>
      <c r="D64" s="349"/>
      <c r="E64" s="354"/>
      <c r="F64" s="354"/>
      <c r="G64" s="354"/>
      <c r="H64" s="354"/>
      <c r="I64" s="350"/>
      <c r="J64" s="349"/>
      <c r="K64" s="349"/>
      <c r="L64" s="349"/>
      <c r="M64" s="349"/>
      <c r="N64" s="349"/>
      <c r="O64" s="343"/>
      <c r="P64" s="349"/>
      <c r="Q64" s="343"/>
      <c r="R64" s="349"/>
      <c r="S64" s="343"/>
      <c r="T64" s="349"/>
      <c r="U64" s="343"/>
      <c r="V64" s="349"/>
      <c r="W64" s="343"/>
      <c r="X64" s="349"/>
      <c r="Y64" s="343"/>
      <c r="Z64" s="349"/>
      <c r="AA64" s="349"/>
      <c r="AB64" s="349"/>
      <c r="AC64" s="349"/>
      <c r="AD64" s="349"/>
    </row>
    <row r="65" spans="1:30" x14ac:dyDescent="0.2">
      <c r="A65" s="349"/>
      <c r="B65" s="349"/>
      <c r="C65" s="354"/>
      <c r="D65" s="349"/>
      <c r="E65" s="354"/>
      <c r="F65" s="354"/>
      <c r="G65" s="354"/>
      <c r="H65" s="354"/>
      <c r="I65" s="350"/>
      <c r="J65" s="349"/>
      <c r="K65" s="349"/>
      <c r="L65" s="349"/>
      <c r="M65" s="349"/>
      <c r="N65" s="349"/>
      <c r="O65" s="343"/>
      <c r="P65" s="349"/>
      <c r="Q65" s="343"/>
      <c r="R65" s="349"/>
      <c r="S65" s="343"/>
      <c r="T65" s="349"/>
      <c r="U65" s="343"/>
      <c r="V65" s="349"/>
      <c r="W65" s="343"/>
      <c r="X65" s="349"/>
      <c r="Y65" s="343"/>
      <c r="Z65" s="349"/>
      <c r="AA65" s="349"/>
      <c r="AB65" s="349"/>
      <c r="AC65" s="349"/>
      <c r="AD65" s="349"/>
    </row>
    <row r="66" spans="1:30" x14ac:dyDescent="0.2">
      <c r="A66" s="349"/>
      <c r="B66" s="349"/>
      <c r="C66" s="354"/>
      <c r="D66" s="349"/>
      <c r="E66" s="354"/>
      <c r="F66" s="354"/>
      <c r="G66" s="354"/>
      <c r="H66" s="354"/>
      <c r="I66" s="350"/>
      <c r="J66" s="349"/>
      <c r="K66" s="349"/>
      <c r="L66" s="349"/>
      <c r="M66" s="349"/>
      <c r="N66" s="349"/>
      <c r="O66" s="343"/>
      <c r="P66" s="349"/>
      <c r="Q66" s="343"/>
      <c r="R66" s="349"/>
      <c r="S66" s="343"/>
      <c r="T66" s="349"/>
      <c r="U66" s="343"/>
      <c r="V66" s="349"/>
      <c r="W66" s="343"/>
      <c r="X66" s="349"/>
      <c r="Y66" s="343"/>
      <c r="Z66" s="349"/>
      <c r="AA66" s="349"/>
      <c r="AB66" s="349"/>
      <c r="AC66" s="349"/>
      <c r="AD66" s="349"/>
    </row>
    <row r="67" spans="1:30" x14ac:dyDescent="0.2">
      <c r="A67" s="349"/>
      <c r="B67" s="349"/>
      <c r="C67" s="354"/>
      <c r="D67" s="349"/>
      <c r="E67" s="354"/>
      <c r="F67" s="354"/>
      <c r="G67" s="354"/>
      <c r="H67" s="354"/>
      <c r="I67" s="350"/>
      <c r="J67" s="349"/>
      <c r="K67" s="349"/>
      <c r="L67" s="349"/>
      <c r="M67" s="349"/>
      <c r="N67" s="349"/>
      <c r="O67" s="343"/>
      <c r="P67" s="349"/>
      <c r="Q67" s="343"/>
      <c r="R67" s="349"/>
      <c r="S67" s="343"/>
      <c r="T67" s="349"/>
      <c r="U67" s="343"/>
      <c r="V67" s="349"/>
      <c r="W67" s="343"/>
      <c r="X67" s="349"/>
      <c r="Y67" s="343"/>
      <c r="Z67" s="349"/>
      <c r="AA67" s="349"/>
      <c r="AB67" s="349"/>
      <c r="AC67" s="349"/>
      <c r="AD67" s="349"/>
    </row>
    <row r="68" spans="1:30" x14ac:dyDescent="0.2">
      <c r="A68" s="349"/>
      <c r="B68" s="349"/>
      <c r="C68" s="354"/>
      <c r="D68" s="349"/>
      <c r="E68" s="354"/>
      <c r="F68" s="354"/>
      <c r="G68" s="354"/>
      <c r="H68" s="354"/>
      <c r="I68" s="350"/>
      <c r="J68" s="349"/>
      <c r="K68" s="349"/>
      <c r="L68" s="349"/>
      <c r="M68" s="349"/>
      <c r="N68" s="349"/>
      <c r="O68" s="343"/>
      <c r="P68" s="349"/>
      <c r="Q68" s="343"/>
      <c r="R68" s="349"/>
      <c r="S68" s="343"/>
      <c r="T68" s="349"/>
      <c r="U68" s="343"/>
      <c r="V68" s="349"/>
      <c r="W68" s="343"/>
      <c r="X68" s="349"/>
      <c r="Y68" s="343"/>
      <c r="Z68" s="349"/>
      <c r="AA68" s="349"/>
      <c r="AB68" s="349"/>
      <c r="AC68" s="349"/>
      <c r="AD68" s="349"/>
    </row>
    <row r="69" spans="1:30" x14ac:dyDescent="0.2">
      <c r="A69" s="349"/>
      <c r="B69" s="349"/>
      <c r="C69" s="354"/>
      <c r="D69" s="349"/>
      <c r="E69" s="354"/>
      <c r="F69" s="354"/>
      <c r="G69" s="354"/>
      <c r="H69" s="354"/>
      <c r="I69" s="350"/>
      <c r="J69" s="349"/>
      <c r="K69" s="349"/>
      <c r="L69" s="349"/>
      <c r="M69" s="349"/>
      <c r="N69" s="349"/>
      <c r="O69" s="343"/>
      <c r="P69" s="349"/>
      <c r="Q69" s="343"/>
      <c r="R69" s="349"/>
      <c r="S69" s="343"/>
      <c r="T69" s="349"/>
      <c r="U69" s="343"/>
      <c r="V69" s="349"/>
      <c r="W69" s="343"/>
      <c r="X69" s="349"/>
      <c r="Y69" s="343"/>
      <c r="Z69" s="349"/>
      <c r="AA69" s="349"/>
      <c r="AB69" s="349"/>
      <c r="AC69" s="349"/>
      <c r="AD69" s="349"/>
    </row>
    <row r="70" spans="1:30" x14ac:dyDescent="0.2">
      <c r="A70" s="349"/>
      <c r="B70" s="349"/>
      <c r="C70" s="354"/>
      <c r="D70" s="349"/>
      <c r="E70" s="354"/>
      <c r="F70" s="354"/>
      <c r="G70" s="354"/>
      <c r="H70" s="354"/>
      <c r="I70" s="350"/>
      <c r="J70" s="349"/>
      <c r="K70" s="349"/>
      <c r="L70" s="349"/>
      <c r="M70" s="349"/>
      <c r="N70" s="349"/>
      <c r="O70" s="343"/>
      <c r="P70" s="349"/>
      <c r="Q70" s="343"/>
      <c r="R70" s="349"/>
      <c r="S70" s="343"/>
      <c r="T70" s="349"/>
      <c r="U70" s="343"/>
      <c r="V70" s="349"/>
      <c r="W70" s="343"/>
      <c r="X70" s="349"/>
      <c r="Y70" s="343"/>
      <c r="Z70" s="349"/>
      <c r="AA70" s="349"/>
      <c r="AB70" s="349"/>
      <c r="AC70" s="349"/>
      <c r="AD70" s="349"/>
    </row>
    <row r="71" spans="1:30" x14ac:dyDescent="0.2">
      <c r="A71" s="349"/>
      <c r="B71" s="349"/>
      <c r="C71" s="354"/>
      <c r="D71" s="349"/>
      <c r="E71" s="354"/>
      <c r="F71" s="354"/>
      <c r="G71" s="354"/>
      <c r="H71" s="354"/>
      <c r="I71" s="350"/>
      <c r="J71" s="349"/>
      <c r="K71" s="349"/>
      <c r="L71" s="349"/>
      <c r="M71" s="349"/>
      <c r="N71" s="349"/>
      <c r="O71" s="343"/>
      <c r="P71" s="349"/>
      <c r="Q71" s="343"/>
      <c r="R71" s="349"/>
      <c r="S71" s="343"/>
      <c r="T71" s="349"/>
      <c r="U71" s="343"/>
      <c r="V71" s="349"/>
      <c r="W71" s="343"/>
      <c r="X71" s="349"/>
      <c r="Y71" s="343"/>
      <c r="Z71" s="349"/>
      <c r="AA71" s="349"/>
      <c r="AB71" s="349"/>
      <c r="AC71" s="349"/>
      <c r="AD71" s="349"/>
    </row>
    <row r="72" spans="1:30" x14ac:dyDescent="0.2">
      <c r="A72" s="349"/>
      <c r="B72" s="349"/>
      <c r="C72" s="354"/>
      <c r="D72" s="349"/>
      <c r="E72" s="354"/>
      <c r="F72" s="354"/>
      <c r="G72" s="354"/>
      <c r="H72" s="354"/>
      <c r="I72" s="350"/>
      <c r="J72" s="349"/>
      <c r="K72" s="349"/>
      <c r="L72" s="349"/>
      <c r="M72" s="349"/>
      <c r="N72" s="349"/>
      <c r="O72" s="343"/>
      <c r="P72" s="349"/>
      <c r="Q72" s="343"/>
      <c r="R72" s="349"/>
      <c r="S72" s="343"/>
      <c r="T72" s="349"/>
      <c r="U72" s="343"/>
      <c r="V72" s="349"/>
      <c r="W72" s="343"/>
      <c r="X72" s="349"/>
      <c r="Y72" s="343"/>
      <c r="Z72" s="349"/>
      <c r="AA72" s="349"/>
      <c r="AB72" s="349"/>
      <c r="AC72" s="349"/>
      <c r="AD72" s="349"/>
    </row>
    <row r="73" spans="1:30" x14ac:dyDescent="0.2">
      <c r="A73" s="349"/>
      <c r="B73" s="349"/>
      <c r="C73" s="354"/>
      <c r="D73" s="349"/>
      <c r="E73" s="354"/>
      <c r="F73" s="354"/>
      <c r="G73" s="354"/>
      <c r="H73" s="354"/>
      <c r="I73" s="350"/>
      <c r="J73" s="349"/>
      <c r="K73" s="349"/>
      <c r="L73" s="349"/>
      <c r="M73" s="349"/>
      <c r="N73" s="349"/>
      <c r="O73" s="343"/>
      <c r="P73" s="349"/>
      <c r="Q73" s="343"/>
      <c r="R73" s="349"/>
      <c r="S73" s="343"/>
      <c r="T73" s="349"/>
      <c r="U73" s="343"/>
      <c r="V73" s="349"/>
      <c r="W73" s="343"/>
      <c r="X73" s="349"/>
      <c r="Y73" s="343"/>
      <c r="Z73" s="349"/>
      <c r="AA73" s="349"/>
      <c r="AB73" s="349"/>
      <c r="AC73" s="349"/>
      <c r="AD73" s="349"/>
    </row>
    <row r="74" spans="1:30" x14ac:dyDescent="0.2">
      <c r="A74" s="349"/>
      <c r="B74" s="349"/>
      <c r="C74" s="354"/>
      <c r="D74" s="349"/>
      <c r="E74" s="354"/>
      <c r="F74" s="354"/>
      <c r="G74" s="354"/>
      <c r="H74" s="354"/>
      <c r="I74" s="350"/>
      <c r="J74" s="349"/>
      <c r="K74" s="349"/>
      <c r="L74" s="349"/>
      <c r="M74" s="349"/>
      <c r="N74" s="349"/>
      <c r="O74" s="343"/>
      <c r="P74" s="349"/>
      <c r="Q74" s="343"/>
      <c r="R74" s="349"/>
      <c r="S74" s="343"/>
      <c r="T74" s="349"/>
      <c r="U74" s="343"/>
      <c r="V74" s="349"/>
      <c r="W74" s="343"/>
      <c r="X74" s="349"/>
      <c r="Y74" s="343"/>
      <c r="Z74" s="349"/>
      <c r="AA74" s="349"/>
      <c r="AB74" s="349"/>
      <c r="AC74" s="349"/>
      <c r="AD74" s="349"/>
    </row>
    <row r="75" spans="1:30" x14ac:dyDescent="0.2">
      <c r="A75" s="349"/>
      <c r="B75" s="349"/>
      <c r="C75" s="354"/>
      <c r="D75" s="349"/>
      <c r="E75" s="354"/>
      <c r="F75" s="354"/>
      <c r="G75" s="354"/>
      <c r="H75" s="354"/>
      <c r="I75" s="350"/>
      <c r="J75" s="349"/>
      <c r="K75" s="349"/>
      <c r="L75" s="349"/>
      <c r="M75" s="349"/>
      <c r="N75" s="349"/>
      <c r="O75" s="343"/>
      <c r="P75" s="349"/>
      <c r="Q75" s="343"/>
      <c r="R75" s="349"/>
      <c r="S75" s="343"/>
      <c r="T75" s="349"/>
      <c r="U75" s="343"/>
      <c r="V75" s="349"/>
      <c r="W75" s="343"/>
      <c r="X75" s="349"/>
      <c r="Y75" s="343"/>
      <c r="Z75" s="349"/>
      <c r="AA75" s="349"/>
      <c r="AB75" s="349"/>
      <c r="AC75" s="349"/>
      <c r="AD75" s="349"/>
    </row>
    <row r="76" spans="1:30" x14ac:dyDescent="0.2">
      <c r="A76" s="349"/>
      <c r="B76" s="349"/>
      <c r="C76" s="354"/>
      <c r="D76" s="349"/>
      <c r="E76" s="354"/>
      <c r="F76" s="354"/>
      <c r="G76" s="354"/>
      <c r="H76" s="354"/>
      <c r="I76" s="350"/>
      <c r="J76" s="349"/>
      <c r="K76" s="349"/>
      <c r="L76" s="349"/>
      <c r="M76" s="349"/>
      <c r="N76" s="349"/>
      <c r="O76" s="343"/>
      <c r="P76" s="349"/>
      <c r="Q76" s="343"/>
      <c r="R76" s="349"/>
      <c r="S76" s="343"/>
      <c r="T76" s="349"/>
      <c r="U76" s="343"/>
      <c r="V76" s="349"/>
      <c r="W76" s="343"/>
      <c r="X76" s="349"/>
      <c r="Y76" s="343"/>
      <c r="Z76" s="349"/>
      <c r="AA76" s="349"/>
      <c r="AB76" s="349"/>
      <c r="AC76" s="349"/>
      <c r="AD76" s="349"/>
    </row>
    <row r="77" spans="1:30" x14ac:dyDescent="0.2">
      <c r="A77" s="349"/>
      <c r="B77" s="349"/>
      <c r="C77" s="354"/>
      <c r="D77" s="349"/>
      <c r="E77" s="354"/>
      <c r="F77" s="354"/>
      <c r="G77" s="354"/>
      <c r="H77" s="354"/>
      <c r="I77" s="350"/>
      <c r="J77" s="349"/>
      <c r="K77" s="349"/>
      <c r="L77" s="349"/>
      <c r="M77" s="349"/>
      <c r="N77" s="349"/>
      <c r="O77" s="343"/>
      <c r="P77" s="349"/>
      <c r="Q77" s="343"/>
      <c r="R77" s="349"/>
      <c r="S77" s="343"/>
      <c r="T77" s="349"/>
      <c r="U77" s="343"/>
      <c r="V77" s="349"/>
      <c r="W77" s="343"/>
      <c r="X77" s="349"/>
      <c r="Y77" s="343"/>
      <c r="Z77" s="349"/>
      <c r="AA77" s="349"/>
      <c r="AB77" s="349"/>
      <c r="AC77" s="349"/>
      <c r="AD77" s="349"/>
    </row>
    <row r="78" spans="1:30" x14ac:dyDescent="0.2">
      <c r="A78" s="349"/>
      <c r="B78" s="349"/>
      <c r="C78" s="354"/>
      <c r="D78" s="349"/>
      <c r="E78" s="354"/>
      <c r="F78" s="354"/>
      <c r="G78" s="354"/>
      <c r="H78" s="354"/>
      <c r="I78" s="350"/>
      <c r="J78" s="349"/>
      <c r="K78" s="349"/>
      <c r="L78" s="349"/>
      <c r="M78" s="349"/>
      <c r="N78" s="349"/>
      <c r="O78" s="343"/>
      <c r="P78" s="349"/>
      <c r="Q78" s="343"/>
      <c r="R78" s="349"/>
      <c r="S78" s="343"/>
      <c r="T78" s="349"/>
      <c r="U78" s="343"/>
      <c r="V78" s="349"/>
      <c r="W78" s="343"/>
      <c r="X78" s="349"/>
      <c r="Y78" s="343"/>
      <c r="Z78" s="349"/>
      <c r="AA78" s="349"/>
      <c r="AB78" s="349"/>
      <c r="AC78" s="349"/>
      <c r="AD78" s="349"/>
    </row>
    <row r="79" spans="1:30" x14ac:dyDescent="0.2">
      <c r="A79" s="349"/>
      <c r="B79" s="349"/>
      <c r="C79" s="354"/>
      <c r="D79" s="349"/>
      <c r="E79" s="354"/>
      <c r="F79" s="354"/>
      <c r="G79" s="354"/>
      <c r="H79" s="354"/>
      <c r="I79" s="350"/>
      <c r="J79" s="349"/>
      <c r="K79" s="349"/>
      <c r="L79" s="349"/>
      <c r="M79" s="349"/>
      <c r="N79" s="349"/>
      <c r="O79" s="343"/>
      <c r="P79" s="349"/>
      <c r="Q79" s="343"/>
      <c r="R79" s="349"/>
      <c r="S79" s="343"/>
      <c r="T79" s="349"/>
      <c r="U79" s="343"/>
      <c r="V79" s="349"/>
      <c r="W79" s="343"/>
      <c r="X79" s="349"/>
      <c r="Y79" s="343"/>
      <c r="Z79" s="349"/>
      <c r="AA79" s="349"/>
      <c r="AB79" s="349"/>
      <c r="AC79" s="349"/>
      <c r="AD79" s="349"/>
    </row>
    <row r="80" spans="1:30" x14ac:dyDescent="0.2">
      <c r="A80" s="349"/>
      <c r="B80" s="349"/>
      <c r="C80" s="354"/>
      <c r="D80" s="349"/>
      <c r="E80" s="354"/>
      <c r="F80" s="354"/>
      <c r="G80" s="354"/>
      <c r="H80" s="354"/>
      <c r="I80" s="350"/>
      <c r="J80" s="349"/>
      <c r="K80" s="349"/>
      <c r="L80" s="349"/>
      <c r="M80" s="349"/>
      <c r="N80" s="349"/>
      <c r="O80" s="343"/>
      <c r="P80" s="349"/>
      <c r="Q80" s="343"/>
      <c r="R80" s="349"/>
      <c r="S80" s="343"/>
      <c r="T80" s="349"/>
      <c r="U80" s="343"/>
      <c r="V80" s="349"/>
      <c r="W80" s="343"/>
      <c r="X80" s="349"/>
      <c r="Y80" s="343"/>
      <c r="Z80" s="349"/>
      <c r="AA80" s="349"/>
      <c r="AB80" s="349"/>
      <c r="AC80" s="349"/>
      <c r="AD80" s="349"/>
    </row>
    <row r="81" spans="1:30" x14ac:dyDescent="0.2">
      <c r="A81" s="349"/>
      <c r="B81" s="349"/>
      <c r="C81" s="354"/>
      <c r="D81" s="349"/>
      <c r="E81" s="354"/>
      <c r="F81" s="354"/>
      <c r="G81" s="354"/>
      <c r="H81" s="354"/>
      <c r="I81" s="350"/>
      <c r="J81" s="349"/>
      <c r="K81" s="349"/>
      <c r="L81" s="349"/>
      <c r="M81" s="349"/>
      <c r="N81" s="349"/>
      <c r="O81" s="343"/>
      <c r="P81" s="349"/>
      <c r="Q81" s="343"/>
      <c r="R81" s="349"/>
      <c r="S81" s="343"/>
      <c r="T81" s="349"/>
      <c r="U81" s="343"/>
      <c r="V81" s="349"/>
      <c r="W81" s="343"/>
      <c r="X81" s="349"/>
      <c r="Y81" s="343"/>
      <c r="Z81" s="349"/>
      <c r="AA81" s="349"/>
      <c r="AB81" s="349"/>
      <c r="AC81" s="349"/>
      <c r="AD81" s="349"/>
    </row>
    <row r="82" spans="1:30" x14ac:dyDescent="0.2">
      <c r="A82" s="349"/>
      <c r="B82" s="349"/>
      <c r="C82" s="354"/>
      <c r="D82" s="349"/>
      <c r="E82" s="354"/>
      <c r="F82" s="354"/>
      <c r="G82" s="354"/>
      <c r="H82" s="354"/>
      <c r="I82" s="350"/>
      <c r="J82" s="349"/>
      <c r="K82" s="349"/>
      <c r="L82" s="349"/>
      <c r="M82" s="349"/>
      <c r="N82" s="349"/>
      <c r="O82" s="343"/>
      <c r="P82" s="349"/>
      <c r="Q82" s="343"/>
      <c r="R82" s="349"/>
      <c r="S82" s="343"/>
      <c r="T82" s="349"/>
      <c r="U82" s="343"/>
      <c r="V82" s="349"/>
      <c r="W82" s="343"/>
      <c r="X82" s="349"/>
      <c r="Y82" s="343"/>
      <c r="Z82" s="349"/>
      <c r="AA82" s="349"/>
      <c r="AB82" s="349"/>
      <c r="AC82" s="349"/>
      <c r="AD82" s="349"/>
    </row>
    <row r="83" spans="1:30" x14ac:dyDescent="0.2">
      <c r="A83" s="349"/>
      <c r="B83" s="349"/>
      <c r="C83" s="354"/>
      <c r="D83" s="349"/>
      <c r="E83" s="354"/>
      <c r="F83" s="354"/>
      <c r="G83" s="354"/>
      <c r="H83" s="354"/>
      <c r="I83" s="350"/>
      <c r="J83" s="349"/>
      <c r="K83" s="349"/>
      <c r="L83" s="349"/>
      <c r="M83" s="349"/>
      <c r="N83" s="349"/>
      <c r="O83" s="343"/>
      <c r="P83" s="349"/>
      <c r="Q83" s="343"/>
      <c r="R83" s="349"/>
      <c r="S83" s="343"/>
      <c r="T83" s="349"/>
      <c r="U83" s="343"/>
      <c r="V83" s="349"/>
      <c r="W83" s="343"/>
      <c r="X83" s="349"/>
      <c r="Y83" s="343"/>
      <c r="Z83" s="349"/>
      <c r="AA83" s="349"/>
      <c r="AB83" s="349"/>
      <c r="AC83" s="349"/>
      <c r="AD83" s="349"/>
    </row>
    <row r="84" spans="1:30" x14ac:dyDescent="0.2">
      <c r="A84" s="349"/>
      <c r="B84" s="349"/>
      <c r="C84" s="354"/>
      <c r="D84" s="349"/>
      <c r="E84" s="354"/>
      <c r="F84" s="354"/>
      <c r="G84" s="354"/>
      <c r="H84" s="354"/>
      <c r="I84" s="350"/>
      <c r="J84" s="349"/>
      <c r="K84" s="349"/>
      <c r="L84" s="349"/>
      <c r="M84" s="349"/>
      <c r="N84" s="349"/>
      <c r="O84" s="343"/>
      <c r="P84" s="349"/>
      <c r="Q84" s="343"/>
      <c r="R84" s="349"/>
      <c r="S84" s="343"/>
      <c r="T84" s="349"/>
      <c r="U84" s="343"/>
      <c r="V84" s="349"/>
      <c r="W84" s="343"/>
      <c r="X84" s="349"/>
      <c r="Y84" s="343"/>
      <c r="Z84" s="349"/>
      <c r="AA84" s="349"/>
      <c r="AB84" s="349"/>
      <c r="AC84" s="349"/>
      <c r="AD84" s="349"/>
    </row>
    <row r="85" spans="1:30" x14ac:dyDescent="0.2">
      <c r="A85" s="349"/>
      <c r="B85" s="349"/>
      <c r="C85" s="354"/>
      <c r="D85" s="349"/>
      <c r="E85" s="354"/>
      <c r="F85" s="354"/>
      <c r="G85" s="354"/>
      <c r="H85" s="354"/>
      <c r="I85" s="350"/>
      <c r="J85" s="349"/>
      <c r="K85" s="349"/>
      <c r="L85" s="349"/>
      <c r="M85" s="349"/>
      <c r="N85" s="349"/>
      <c r="O85" s="343"/>
      <c r="P85" s="349"/>
      <c r="Q85" s="343"/>
      <c r="R85" s="349"/>
      <c r="S85" s="343"/>
      <c r="T85" s="349"/>
      <c r="U85" s="343"/>
      <c r="V85" s="349"/>
      <c r="W85" s="343"/>
      <c r="X85" s="349"/>
      <c r="Y85" s="343"/>
      <c r="Z85" s="349"/>
      <c r="AA85" s="349"/>
      <c r="AB85" s="349"/>
      <c r="AC85" s="349"/>
      <c r="AD85" s="349"/>
    </row>
    <row r="86" spans="1:30" x14ac:dyDescent="0.2">
      <c r="A86" s="349"/>
      <c r="B86" s="349"/>
      <c r="C86" s="354"/>
      <c r="D86" s="349"/>
      <c r="E86" s="354"/>
      <c r="F86" s="354"/>
      <c r="G86" s="354"/>
      <c r="H86" s="354"/>
      <c r="I86" s="350"/>
      <c r="J86" s="349"/>
      <c r="K86" s="349"/>
      <c r="L86" s="349"/>
      <c r="M86" s="349"/>
      <c r="N86" s="349"/>
      <c r="O86" s="343"/>
      <c r="P86" s="349"/>
      <c r="Q86" s="343"/>
      <c r="R86" s="349"/>
      <c r="S86" s="343"/>
      <c r="T86" s="349"/>
      <c r="U86" s="343"/>
      <c r="V86" s="349"/>
      <c r="W86" s="343"/>
      <c r="X86" s="349"/>
      <c r="Y86" s="343"/>
      <c r="Z86" s="349"/>
      <c r="AA86" s="349"/>
      <c r="AB86" s="349"/>
      <c r="AC86" s="349"/>
      <c r="AD86" s="349"/>
    </row>
    <row r="87" spans="1:30" x14ac:dyDescent="0.2">
      <c r="A87" s="349"/>
      <c r="B87" s="349"/>
      <c r="C87" s="354"/>
      <c r="D87" s="349"/>
      <c r="E87" s="354"/>
      <c r="F87" s="354"/>
      <c r="G87" s="354"/>
      <c r="H87" s="354"/>
      <c r="I87" s="350"/>
      <c r="J87" s="349"/>
      <c r="K87" s="349"/>
      <c r="L87" s="349"/>
      <c r="M87" s="349"/>
      <c r="N87" s="349"/>
      <c r="O87" s="343"/>
      <c r="P87" s="349"/>
      <c r="Q87" s="343"/>
      <c r="R87" s="349"/>
      <c r="S87" s="343"/>
      <c r="T87" s="349"/>
      <c r="U87" s="343"/>
      <c r="V87" s="349"/>
      <c r="W87" s="343"/>
      <c r="X87" s="349"/>
      <c r="Y87" s="343"/>
      <c r="Z87" s="349"/>
      <c r="AA87" s="349"/>
      <c r="AB87" s="349"/>
      <c r="AC87" s="349"/>
      <c r="AD87" s="349"/>
    </row>
    <row r="88" spans="1:30" x14ac:dyDescent="0.2">
      <c r="A88" s="349"/>
      <c r="B88" s="349"/>
      <c r="C88" s="354"/>
      <c r="D88" s="349"/>
      <c r="E88" s="354"/>
      <c r="F88" s="354"/>
      <c r="G88" s="354"/>
      <c r="H88" s="354"/>
      <c r="I88" s="350"/>
      <c r="J88" s="349"/>
      <c r="K88" s="349"/>
      <c r="L88" s="349"/>
      <c r="M88" s="349"/>
      <c r="N88" s="349"/>
      <c r="O88" s="343"/>
      <c r="P88" s="349"/>
      <c r="Q88" s="343"/>
      <c r="R88" s="349"/>
      <c r="S88" s="343"/>
      <c r="T88" s="349"/>
      <c r="U88" s="343"/>
      <c r="V88" s="349"/>
      <c r="W88" s="343"/>
      <c r="X88" s="349"/>
      <c r="Y88" s="343"/>
      <c r="Z88" s="349"/>
      <c r="AA88" s="349"/>
      <c r="AB88" s="349"/>
      <c r="AC88" s="349"/>
      <c r="AD88" s="349"/>
    </row>
    <row r="89" spans="1:30" x14ac:dyDescent="0.2">
      <c r="A89" s="349"/>
      <c r="B89" s="349"/>
      <c r="C89" s="354"/>
      <c r="D89" s="349"/>
      <c r="E89" s="354"/>
      <c r="F89" s="354"/>
      <c r="G89" s="354"/>
      <c r="H89" s="354"/>
      <c r="I89" s="350"/>
      <c r="J89" s="349"/>
      <c r="K89" s="349"/>
      <c r="L89" s="349"/>
      <c r="M89" s="349"/>
      <c r="N89" s="349"/>
      <c r="O89" s="343"/>
      <c r="P89" s="349"/>
      <c r="Q89" s="343"/>
      <c r="R89" s="349"/>
      <c r="S89" s="343"/>
      <c r="T89" s="349"/>
      <c r="U89" s="343"/>
      <c r="V89" s="349"/>
      <c r="W89" s="343"/>
      <c r="X89" s="349"/>
      <c r="Y89" s="343"/>
      <c r="Z89" s="349"/>
      <c r="AA89" s="349"/>
      <c r="AB89" s="349"/>
      <c r="AC89" s="349"/>
      <c r="AD89" s="349"/>
    </row>
    <row r="90" spans="1:30" x14ac:dyDescent="0.2">
      <c r="A90" s="349"/>
      <c r="B90" s="349"/>
      <c r="C90" s="354"/>
      <c r="D90" s="349"/>
      <c r="E90" s="354"/>
      <c r="F90" s="354"/>
      <c r="G90" s="354"/>
      <c r="H90" s="354"/>
      <c r="I90" s="350"/>
      <c r="J90" s="349"/>
      <c r="K90" s="349"/>
      <c r="L90" s="349"/>
      <c r="M90" s="349"/>
      <c r="N90" s="349"/>
      <c r="O90" s="343"/>
      <c r="P90" s="349"/>
      <c r="Q90" s="343"/>
      <c r="R90" s="349"/>
      <c r="S90" s="343"/>
      <c r="T90" s="349"/>
      <c r="U90" s="343"/>
      <c r="V90" s="349"/>
      <c r="W90" s="343"/>
      <c r="X90" s="349"/>
      <c r="Y90" s="343"/>
      <c r="Z90" s="349"/>
      <c r="AA90" s="349"/>
      <c r="AB90" s="349"/>
      <c r="AC90" s="349"/>
      <c r="AD90" s="349"/>
    </row>
    <row r="91" spans="1:30" x14ac:dyDescent="0.2">
      <c r="A91" s="349"/>
      <c r="B91" s="349"/>
      <c r="C91" s="354"/>
      <c r="D91" s="349"/>
      <c r="E91" s="354"/>
      <c r="F91" s="354"/>
      <c r="G91" s="354"/>
      <c r="H91" s="354"/>
      <c r="I91" s="350"/>
      <c r="J91" s="349"/>
      <c r="K91" s="349"/>
      <c r="L91" s="349"/>
      <c r="M91" s="349"/>
      <c r="N91" s="349"/>
      <c r="O91" s="343"/>
      <c r="P91" s="349"/>
      <c r="Q91" s="343"/>
      <c r="R91" s="349"/>
      <c r="S91" s="343"/>
      <c r="T91" s="349"/>
      <c r="U91" s="343"/>
      <c r="V91" s="349"/>
      <c r="W91" s="343"/>
      <c r="X91" s="349"/>
      <c r="Y91" s="343"/>
      <c r="Z91" s="349"/>
      <c r="AA91" s="349"/>
      <c r="AB91" s="349"/>
      <c r="AC91" s="349"/>
      <c r="AD91" s="349"/>
    </row>
    <row r="92" spans="1:30" x14ac:dyDescent="0.2">
      <c r="A92" s="349"/>
      <c r="B92" s="349"/>
      <c r="C92" s="354"/>
      <c r="D92" s="349"/>
      <c r="E92" s="354"/>
      <c r="F92" s="354"/>
      <c r="G92" s="354"/>
      <c r="H92" s="354"/>
      <c r="I92" s="350"/>
      <c r="J92" s="349"/>
      <c r="K92" s="349"/>
      <c r="L92" s="349"/>
      <c r="M92" s="349"/>
      <c r="N92" s="349"/>
      <c r="O92" s="343"/>
      <c r="P92" s="349"/>
      <c r="Q92" s="343"/>
      <c r="R92" s="349"/>
      <c r="S92" s="343"/>
      <c r="T92" s="349"/>
      <c r="U92" s="343"/>
      <c r="V92" s="349"/>
      <c r="W92" s="343"/>
      <c r="X92" s="349"/>
      <c r="Y92" s="343"/>
      <c r="Z92" s="349"/>
      <c r="AA92" s="349"/>
      <c r="AB92" s="349"/>
      <c r="AC92" s="349"/>
      <c r="AD92" s="349"/>
    </row>
    <row r="93" spans="1:30" x14ac:dyDescent="0.2">
      <c r="A93" s="349"/>
      <c r="B93" s="349"/>
      <c r="C93" s="354"/>
      <c r="D93" s="349"/>
      <c r="E93" s="354"/>
      <c r="F93" s="354"/>
      <c r="G93" s="354"/>
      <c r="H93" s="354"/>
      <c r="I93" s="350"/>
      <c r="J93" s="349"/>
      <c r="K93" s="349"/>
      <c r="L93" s="349"/>
      <c r="M93" s="349"/>
      <c r="N93" s="349"/>
      <c r="O93" s="343"/>
      <c r="P93" s="349"/>
      <c r="Q93" s="343"/>
      <c r="R93" s="349"/>
      <c r="S93" s="343"/>
      <c r="T93" s="349"/>
      <c r="U93" s="343"/>
      <c r="V93" s="349"/>
      <c r="W93" s="343"/>
      <c r="X93" s="349"/>
      <c r="Y93" s="343"/>
      <c r="Z93" s="349"/>
      <c r="AA93" s="349"/>
      <c r="AB93" s="349"/>
      <c r="AC93" s="349"/>
      <c r="AD93" s="349"/>
    </row>
    <row r="94" spans="1:30" x14ac:dyDescent="0.2">
      <c r="A94" s="349"/>
      <c r="B94" s="349"/>
      <c r="C94" s="354"/>
      <c r="D94" s="349"/>
      <c r="E94" s="354"/>
      <c r="F94" s="354"/>
      <c r="G94" s="354"/>
      <c r="H94" s="354"/>
      <c r="I94" s="350"/>
      <c r="J94" s="349"/>
      <c r="K94" s="349"/>
      <c r="L94" s="349"/>
      <c r="M94" s="349"/>
      <c r="N94" s="349"/>
      <c r="O94" s="343"/>
      <c r="P94" s="349"/>
      <c r="Q94" s="343"/>
      <c r="R94" s="349"/>
      <c r="S94" s="343"/>
      <c r="T94" s="349"/>
      <c r="U94" s="343"/>
      <c r="V94" s="349"/>
      <c r="W94" s="343"/>
      <c r="X94" s="349"/>
      <c r="Y94" s="343"/>
      <c r="Z94" s="349"/>
      <c r="AA94" s="349"/>
      <c r="AB94" s="349"/>
      <c r="AC94" s="349"/>
      <c r="AD94" s="349"/>
    </row>
    <row r="95" spans="1:30" x14ac:dyDescent="0.2">
      <c r="A95" s="349"/>
      <c r="B95" s="349"/>
      <c r="C95" s="354"/>
      <c r="D95" s="349"/>
      <c r="E95" s="354"/>
      <c r="F95" s="354"/>
      <c r="G95" s="354"/>
      <c r="H95" s="354"/>
      <c r="I95" s="350"/>
      <c r="J95" s="349"/>
      <c r="K95" s="349"/>
      <c r="L95" s="349"/>
      <c r="M95" s="349"/>
      <c r="N95" s="349"/>
      <c r="O95" s="343"/>
      <c r="P95" s="349"/>
      <c r="Q95" s="343"/>
      <c r="R95" s="349"/>
      <c r="S95" s="343"/>
      <c r="T95" s="349"/>
      <c r="U95" s="343"/>
      <c r="V95" s="349"/>
      <c r="W95" s="343"/>
      <c r="X95" s="349"/>
      <c r="Y95" s="343"/>
      <c r="Z95" s="349"/>
      <c r="AA95" s="349"/>
      <c r="AB95" s="349"/>
      <c r="AC95" s="349"/>
      <c r="AD95" s="349"/>
    </row>
    <row r="96" spans="1:30" x14ac:dyDescent="0.2">
      <c r="A96" s="349"/>
      <c r="B96" s="349"/>
      <c r="C96" s="354"/>
      <c r="D96" s="349"/>
      <c r="E96" s="354"/>
      <c r="F96" s="354"/>
      <c r="G96" s="354"/>
      <c r="H96" s="354"/>
      <c r="I96" s="350"/>
      <c r="J96" s="349"/>
      <c r="K96" s="349"/>
      <c r="L96" s="349"/>
      <c r="M96" s="349"/>
      <c r="N96" s="349"/>
      <c r="O96" s="343"/>
      <c r="P96" s="349"/>
      <c r="Q96" s="343"/>
      <c r="R96" s="349"/>
      <c r="S96" s="343"/>
      <c r="T96" s="349"/>
      <c r="U96" s="343"/>
      <c r="V96" s="349"/>
      <c r="W96" s="343"/>
      <c r="X96" s="349"/>
      <c r="Y96" s="343"/>
      <c r="Z96" s="349"/>
      <c r="AA96" s="349"/>
      <c r="AB96" s="349"/>
      <c r="AC96" s="349"/>
      <c r="AD96" s="349"/>
    </row>
    <row r="97" spans="1:30" x14ac:dyDescent="0.2">
      <c r="A97" s="349"/>
      <c r="B97" s="349"/>
      <c r="C97" s="354"/>
      <c r="D97" s="349"/>
      <c r="E97" s="354"/>
      <c r="F97" s="354"/>
      <c r="G97" s="354"/>
      <c r="H97" s="354"/>
      <c r="I97" s="350"/>
      <c r="J97" s="349"/>
      <c r="K97" s="349"/>
      <c r="L97" s="349"/>
      <c r="M97" s="349"/>
      <c r="N97" s="349"/>
      <c r="O97" s="343"/>
      <c r="P97" s="349"/>
      <c r="Q97" s="343"/>
      <c r="R97" s="349"/>
      <c r="S97" s="343"/>
      <c r="T97" s="349"/>
      <c r="U97" s="343"/>
      <c r="V97" s="349"/>
      <c r="W97" s="343"/>
      <c r="X97" s="349"/>
      <c r="Y97" s="343"/>
      <c r="Z97" s="349"/>
      <c r="AA97" s="349"/>
      <c r="AB97" s="349"/>
      <c r="AC97" s="349"/>
      <c r="AD97" s="349"/>
    </row>
    <row r="98" spans="1:30" x14ac:dyDescent="0.2">
      <c r="A98" s="349"/>
      <c r="B98" s="349"/>
      <c r="C98" s="354"/>
      <c r="D98" s="349"/>
      <c r="E98" s="354"/>
      <c r="F98" s="354"/>
      <c r="G98" s="354"/>
      <c r="H98" s="354"/>
      <c r="I98" s="350"/>
      <c r="J98" s="349"/>
      <c r="K98" s="349"/>
      <c r="L98" s="349"/>
      <c r="M98" s="349"/>
      <c r="N98" s="349"/>
      <c r="O98" s="343"/>
      <c r="P98" s="349"/>
      <c r="Q98" s="343"/>
      <c r="R98" s="349"/>
      <c r="S98" s="343"/>
      <c r="T98" s="349"/>
      <c r="U98" s="343"/>
      <c r="V98" s="349"/>
      <c r="W98" s="343"/>
      <c r="X98" s="349"/>
      <c r="Y98" s="343"/>
      <c r="Z98" s="349"/>
      <c r="AA98" s="349"/>
      <c r="AB98" s="349"/>
      <c r="AC98" s="349"/>
      <c r="AD98" s="349"/>
    </row>
    <row r="99" spans="1:30" x14ac:dyDescent="0.2">
      <c r="A99" s="349"/>
      <c r="B99" s="349"/>
      <c r="C99" s="354"/>
      <c r="D99" s="349"/>
      <c r="E99" s="354"/>
      <c r="F99" s="354"/>
      <c r="G99" s="354"/>
      <c r="H99" s="354"/>
      <c r="I99" s="350"/>
      <c r="J99" s="349"/>
      <c r="K99" s="349"/>
      <c r="L99" s="349"/>
      <c r="M99" s="349"/>
      <c r="N99" s="349"/>
      <c r="O99" s="343"/>
      <c r="P99" s="349"/>
      <c r="Q99" s="343"/>
      <c r="R99" s="349"/>
      <c r="S99" s="343"/>
      <c r="T99" s="349"/>
      <c r="U99" s="343"/>
      <c r="V99" s="349"/>
      <c r="W99" s="343"/>
      <c r="X99" s="349"/>
      <c r="Y99" s="343"/>
      <c r="Z99" s="349"/>
      <c r="AA99" s="349"/>
      <c r="AB99" s="349"/>
      <c r="AC99" s="349"/>
      <c r="AD99" s="349"/>
    </row>
    <row r="100" spans="1:30" x14ac:dyDescent="0.2">
      <c r="A100" s="349"/>
      <c r="B100" s="349"/>
      <c r="C100" s="354"/>
      <c r="D100" s="349"/>
      <c r="E100" s="354"/>
      <c r="F100" s="354"/>
      <c r="G100" s="354"/>
      <c r="H100" s="354"/>
      <c r="I100" s="350"/>
      <c r="J100" s="349"/>
      <c r="K100" s="349"/>
      <c r="L100" s="349"/>
      <c r="M100" s="349"/>
      <c r="N100" s="349"/>
      <c r="O100" s="343"/>
      <c r="P100" s="349"/>
      <c r="Q100" s="343"/>
      <c r="R100" s="349"/>
      <c r="S100" s="343"/>
      <c r="T100" s="349"/>
      <c r="U100" s="343"/>
      <c r="V100" s="349"/>
      <c r="W100" s="343"/>
      <c r="X100" s="349"/>
      <c r="Y100" s="343"/>
      <c r="Z100" s="349"/>
      <c r="AA100" s="349"/>
      <c r="AB100" s="349"/>
      <c r="AC100" s="349"/>
      <c r="AD100" s="349"/>
    </row>
    <row r="101" spans="1:30" x14ac:dyDescent="0.2">
      <c r="A101" s="349"/>
      <c r="B101" s="349"/>
      <c r="C101" s="354"/>
      <c r="D101" s="349"/>
      <c r="E101" s="354"/>
      <c r="F101" s="354"/>
      <c r="G101" s="354"/>
      <c r="H101" s="354"/>
      <c r="I101" s="350"/>
      <c r="J101" s="349"/>
      <c r="K101" s="349"/>
      <c r="L101" s="349"/>
      <c r="M101" s="349"/>
      <c r="N101" s="349"/>
      <c r="O101" s="343"/>
      <c r="P101" s="349"/>
      <c r="Q101" s="343"/>
      <c r="R101" s="349"/>
      <c r="S101" s="343"/>
      <c r="T101" s="349"/>
      <c r="U101" s="343"/>
      <c r="V101" s="349"/>
      <c r="W101" s="343"/>
      <c r="X101" s="349"/>
      <c r="Y101" s="343"/>
      <c r="Z101" s="349"/>
      <c r="AA101" s="349"/>
      <c r="AB101" s="349"/>
      <c r="AC101" s="349"/>
      <c r="AD101" s="349"/>
    </row>
    <row r="102" spans="1:30" x14ac:dyDescent="0.2">
      <c r="A102" s="349"/>
      <c r="B102" s="349"/>
      <c r="C102" s="354"/>
      <c r="D102" s="349"/>
      <c r="E102" s="354"/>
      <c r="F102" s="354"/>
      <c r="G102" s="354"/>
      <c r="H102" s="354"/>
      <c r="I102" s="350"/>
      <c r="J102" s="349"/>
      <c r="K102" s="349"/>
      <c r="L102" s="349"/>
      <c r="M102" s="349"/>
      <c r="N102" s="349"/>
      <c r="O102" s="343"/>
      <c r="P102" s="349"/>
      <c r="Q102" s="343"/>
      <c r="R102" s="349"/>
      <c r="S102" s="343"/>
      <c r="T102" s="349"/>
      <c r="U102" s="343"/>
      <c r="V102" s="349"/>
      <c r="W102" s="343"/>
      <c r="X102" s="349"/>
      <c r="Y102" s="343"/>
      <c r="Z102" s="349"/>
      <c r="AA102" s="349"/>
      <c r="AB102" s="349"/>
      <c r="AC102" s="349"/>
      <c r="AD102" s="349"/>
    </row>
    <row r="103" spans="1:30" x14ac:dyDescent="0.2">
      <c r="A103" s="349"/>
      <c r="B103" s="349"/>
      <c r="C103" s="354"/>
      <c r="D103" s="349"/>
      <c r="E103" s="354"/>
      <c r="F103" s="354"/>
      <c r="G103" s="354"/>
      <c r="H103" s="354"/>
      <c r="I103" s="350"/>
      <c r="J103" s="349"/>
      <c r="K103" s="349"/>
      <c r="L103" s="349"/>
      <c r="M103" s="349"/>
      <c r="N103" s="349"/>
      <c r="O103" s="343"/>
      <c r="P103" s="349"/>
      <c r="Q103" s="343"/>
      <c r="R103" s="349"/>
      <c r="S103" s="343"/>
      <c r="T103" s="349"/>
      <c r="U103" s="343"/>
      <c r="V103" s="349"/>
      <c r="W103" s="343"/>
      <c r="X103" s="349"/>
      <c r="Y103" s="343"/>
      <c r="Z103" s="349"/>
      <c r="AA103" s="349"/>
      <c r="AB103" s="349"/>
      <c r="AC103" s="349"/>
      <c r="AD103" s="349"/>
    </row>
    <row r="104" spans="1:30" x14ac:dyDescent="0.2">
      <c r="A104" s="349"/>
      <c r="B104" s="349"/>
      <c r="C104" s="354"/>
      <c r="D104" s="349"/>
      <c r="E104" s="354"/>
      <c r="F104" s="354"/>
      <c r="G104" s="354"/>
      <c r="H104" s="354"/>
      <c r="I104" s="350"/>
      <c r="J104" s="349"/>
      <c r="K104" s="349"/>
      <c r="L104" s="349"/>
      <c r="M104" s="349"/>
      <c r="N104" s="349"/>
      <c r="O104" s="343"/>
      <c r="P104" s="349"/>
      <c r="Q104" s="343"/>
      <c r="R104" s="349"/>
      <c r="S104" s="343"/>
      <c r="T104" s="349"/>
      <c r="U104" s="343"/>
      <c r="V104" s="349"/>
      <c r="W104" s="343"/>
      <c r="X104" s="349"/>
      <c r="Y104" s="343"/>
      <c r="Z104" s="349"/>
      <c r="AA104" s="349"/>
      <c r="AB104" s="349"/>
      <c r="AC104" s="349"/>
      <c r="AD104" s="349"/>
    </row>
    <row r="105" spans="1:30" x14ac:dyDescent="0.2">
      <c r="A105" s="349"/>
      <c r="B105" s="349"/>
      <c r="C105" s="354"/>
      <c r="D105" s="349"/>
      <c r="E105" s="354"/>
      <c r="F105" s="354"/>
      <c r="G105" s="354"/>
      <c r="H105" s="354"/>
      <c r="I105" s="350"/>
      <c r="J105" s="349"/>
      <c r="K105" s="349"/>
      <c r="L105" s="349"/>
      <c r="M105" s="349"/>
      <c r="N105" s="349"/>
      <c r="O105" s="343"/>
      <c r="P105" s="349"/>
      <c r="Q105" s="343"/>
      <c r="R105" s="349"/>
      <c r="S105" s="343"/>
      <c r="T105" s="349"/>
      <c r="U105" s="343"/>
      <c r="V105" s="349"/>
      <c r="W105" s="343"/>
      <c r="X105" s="349"/>
      <c r="Y105" s="343"/>
      <c r="Z105" s="349"/>
      <c r="AA105" s="349"/>
      <c r="AB105" s="349"/>
      <c r="AC105" s="349"/>
      <c r="AD105" s="349"/>
    </row>
    <row r="106" spans="1:30" x14ac:dyDescent="0.2">
      <c r="A106" s="349"/>
      <c r="B106" s="349"/>
      <c r="C106" s="354"/>
      <c r="D106" s="349"/>
      <c r="E106" s="354"/>
      <c r="F106" s="354"/>
      <c r="G106" s="354"/>
      <c r="H106" s="354"/>
      <c r="I106" s="350"/>
      <c r="J106" s="349"/>
      <c r="K106" s="349"/>
      <c r="L106" s="349"/>
      <c r="M106" s="349"/>
      <c r="N106" s="349"/>
      <c r="O106" s="343"/>
      <c r="P106" s="349"/>
      <c r="Q106" s="343"/>
      <c r="R106" s="349"/>
      <c r="S106" s="343"/>
      <c r="T106" s="349"/>
      <c r="U106" s="343"/>
      <c r="V106" s="349"/>
      <c r="W106" s="343"/>
      <c r="X106" s="349"/>
      <c r="Y106" s="343"/>
      <c r="Z106" s="349"/>
      <c r="AA106" s="349"/>
      <c r="AB106" s="349"/>
      <c r="AC106" s="349"/>
      <c r="AD106" s="349"/>
    </row>
    <row r="107" spans="1:30" x14ac:dyDescent="0.2">
      <c r="A107" s="349"/>
      <c r="B107" s="349"/>
      <c r="C107" s="354"/>
      <c r="D107" s="349"/>
      <c r="E107" s="354"/>
      <c r="F107" s="354"/>
      <c r="G107" s="354"/>
      <c r="H107" s="354"/>
      <c r="I107" s="350"/>
      <c r="J107" s="349"/>
      <c r="K107" s="349"/>
      <c r="L107" s="349"/>
      <c r="M107" s="349"/>
      <c r="N107" s="349"/>
      <c r="O107" s="343"/>
      <c r="P107" s="349"/>
      <c r="Q107" s="343"/>
      <c r="R107" s="349"/>
      <c r="S107" s="343"/>
      <c r="T107" s="349"/>
      <c r="U107" s="343"/>
      <c r="V107" s="349"/>
      <c r="W107" s="343"/>
      <c r="X107" s="349"/>
      <c r="Y107" s="343"/>
      <c r="Z107" s="349"/>
      <c r="AA107" s="349"/>
      <c r="AB107" s="349"/>
      <c r="AC107" s="349"/>
      <c r="AD107" s="349"/>
    </row>
    <row r="108" spans="1:30" x14ac:dyDescent="0.2">
      <c r="A108" s="349"/>
      <c r="B108" s="349"/>
      <c r="C108" s="354"/>
      <c r="D108" s="349"/>
      <c r="E108" s="354"/>
      <c r="F108" s="354"/>
      <c r="G108" s="354"/>
      <c r="H108" s="354"/>
      <c r="I108" s="350"/>
      <c r="J108" s="349"/>
      <c r="K108" s="349"/>
      <c r="L108" s="349"/>
      <c r="M108" s="349"/>
      <c r="N108" s="349"/>
      <c r="O108" s="343"/>
      <c r="P108" s="349"/>
      <c r="Q108" s="343"/>
      <c r="R108" s="349"/>
      <c r="S108" s="343"/>
      <c r="T108" s="349"/>
      <c r="U108" s="343"/>
      <c r="V108" s="349"/>
      <c r="W108" s="343"/>
      <c r="X108" s="349"/>
      <c r="Y108" s="343"/>
      <c r="Z108" s="349"/>
      <c r="AA108" s="349"/>
      <c r="AB108" s="349"/>
      <c r="AC108" s="349"/>
      <c r="AD108" s="349"/>
    </row>
    <row r="109" spans="1:30" x14ac:dyDescent="0.2">
      <c r="A109" s="349"/>
      <c r="B109" s="349"/>
      <c r="C109" s="354"/>
      <c r="D109" s="349"/>
      <c r="E109" s="354"/>
      <c r="F109" s="354"/>
      <c r="G109" s="354"/>
      <c r="H109" s="354"/>
      <c r="I109" s="350"/>
      <c r="J109" s="349"/>
      <c r="K109" s="349"/>
      <c r="L109" s="349"/>
      <c r="M109" s="349"/>
      <c r="N109" s="349"/>
      <c r="O109" s="343"/>
      <c r="P109" s="349"/>
      <c r="Q109" s="343"/>
      <c r="R109" s="349"/>
      <c r="S109" s="343"/>
      <c r="T109" s="349"/>
      <c r="U109" s="343"/>
      <c r="V109" s="349"/>
      <c r="W109" s="343"/>
      <c r="X109" s="349"/>
      <c r="Y109" s="343"/>
      <c r="Z109" s="349"/>
      <c r="AA109" s="349"/>
      <c r="AB109" s="349"/>
      <c r="AC109" s="349"/>
      <c r="AD109" s="349"/>
    </row>
    <row r="110" spans="1:30" x14ac:dyDescent="0.2">
      <c r="A110" s="349"/>
      <c r="B110" s="349"/>
      <c r="C110" s="354"/>
      <c r="D110" s="349"/>
      <c r="E110" s="354"/>
      <c r="F110" s="354"/>
      <c r="G110" s="354"/>
      <c r="H110" s="354"/>
      <c r="I110" s="350"/>
      <c r="J110" s="349"/>
      <c r="K110" s="349"/>
      <c r="L110" s="349"/>
      <c r="M110" s="349"/>
      <c r="N110" s="349"/>
      <c r="O110" s="343"/>
      <c r="P110" s="349"/>
      <c r="Q110" s="343"/>
      <c r="R110" s="349"/>
      <c r="S110" s="343"/>
      <c r="T110" s="349"/>
      <c r="U110" s="343"/>
      <c r="V110" s="349"/>
      <c r="W110" s="343"/>
      <c r="X110" s="349"/>
      <c r="Y110" s="343"/>
      <c r="Z110" s="349"/>
      <c r="AA110" s="349"/>
      <c r="AB110" s="349"/>
      <c r="AC110" s="349"/>
      <c r="AD110" s="349"/>
    </row>
    <row r="111" spans="1:30" x14ac:dyDescent="0.2">
      <c r="A111" s="349"/>
      <c r="B111" s="349"/>
      <c r="C111" s="354"/>
      <c r="D111" s="349"/>
      <c r="E111" s="354"/>
      <c r="F111" s="354"/>
      <c r="G111" s="354"/>
      <c r="H111" s="354"/>
      <c r="I111" s="350"/>
      <c r="J111" s="349"/>
      <c r="K111" s="349"/>
      <c r="L111" s="349"/>
      <c r="M111" s="349"/>
      <c r="N111" s="349"/>
      <c r="O111" s="343"/>
      <c r="P111" s="349"/>
      <c r="Q111" s="343"/>
      <c r="R111" s="349"/>
      <c r="S111" s="343"/>
      <c r="T111" s="349"/>
      <c r="U111" s="343"/>
      <c r="V111" s="349"/>
      <c r="W111" s="343"/>
      <c r="X111" s="349"/>
      <c r="Y111" s="343"/>
      <c r="Z111" s="349"/>
      <c r="AA111" s="349"/>
      <c r="AB111" s="349"/>
      <c r="AC111" s="349"/>
      <c r="AD111" s="349"/>
    </row>
    <row r="112" spans="1:30" x14ac:dyDescent="0.2">
      <c r="A112" s="349"/>
      <c r="B112" s="349"/>
      <c r="C112" s="354"/>
      <c r="D112" s="349"/>
      <c r="E112" s="354"/>
      <c r="F112" s="354"/>
      <c r="G112" s="354"/>
      <c r="H112" s="354"/>
      <c r="I112" s="350"/>
      <c r="J112" s="349"/>
      <c r="K112" s="349"/>
      <c r="L112" s="349"/>
      <c r="M112" s="349"/>
      <c r="N112" s="349"/>
      <c r="O112" s="343"/>
      <c r="P112" s="349"/>
      <c r="Q112" s="343"/>
      <c r="R112" s="349"/>
      <c r="S112" s="343"/>
      <c r="T112" s="349"/>
      <c r="U112" s="343"/>
      <c r="V112" s="349"/>
      <c r="W112" s="343"/>
      <c r="X112" s="349"/>
      <c r="Y112" s="343"/>
      <c r="Z112" s="349"/>
      <c r="AA112" s="349"/>
      <c r="AB112" s="349"/>
      <c r="AC112" s="349"/>
      <c r="AD112" s="349"/>
    </row>
    <row r="113" spans="1:30" x14ac:dyDescent="0.2">
      <c r="A113" s="349"/>
      <c r="B113" s="349"/>
      <c r="C113" s="354"/>
      <c r="D113" s="349"/>
      <c r="E113" s="354"/>
      <c r="F113" s="354"/>
      <c r="G113" s="354"/>
      <c r="H113" s="354"/>
      <c r="I113" s="350"/>
      <c r="J113" s="349"/>
      <c r="K113" s="349"/>
      <c r="L113" s="349"/>
      <c r="M113" s="349"/>
      <c r="N113" s="349"/>
      <c r="O113" s="343"/>
      <c r="P113" s="349"/>
      <c r="Q113" s="343"/>
      <c r="R113" s="349"/>
      <c r="S113" s="343"/>
      <c r="T113" s="349"/>
      <c r="U113" s="343"/>
      <c r="V113" s="349"/>
      <c r="W113" s="343"/>
      <c r="X113" s="349"/>
      <c r="Y113" s="343"/>
      <c r="Z113" s="349"/>
      <c r="AA113" s="349"/>
      <c r="AB113" s="349"/>
      <c r="AC113" s="349"/>
      <c r="AD113" s="349"/>
    </row>
    <row r="114" spans="1:30" x14ac:dyDescent="0.2">
      <c r="A114" s="349"/>
      <c r="B114" s="349"/>
      <c r="C114" s="354"/>
      <c r="D114" s="349"/>
      <c r="E114" s="354"/>
      <c r="F114" s="354"/>
      <c r="G114" s="354"/>
      <c r="H114" s="354"/>
      <c r="I114" s="350"/>
      <c r="J114" s="349"/>
      <c r="K114" s="349"/>
      <c r="L114" s="349"/>
      <c r="M114" s="349"/>
      <c r="N114" s="349"/>
      <c r="O114" s="343"/>
      <c r="P114" s="349"/>
      <c r="Q114" s="343"/>
      <c r="R114" s="349"/>
      <c r="S114" s="343"/>
      <c r="T114" s="349"/>
      <c r="U114" s="343"/>
      <c r="V114" s="349"/>
      <c r="W114" s="343"/>
      <c r="X114" s="349"/>
      <c r="Y114" s="343"/>
      <c r="Z114" s="349"/>
      <c r="AA114" s="349"/>
      <c r="AB114" s="349"/>
      <c r="AC114" s="349"/>
      <c r="AD114" s="349"/>
    </row>
    <row r="115" spans="1:30" x14ac:dyDescent="0.2">
      <c r="A115" s="349"/>
      <c r="B115" s="349"/>
      <c r="C115" s="354"/>
      <c r="D115" s="349"/>
      <c r="E115" s="354"/>
      <c r="F115" s="354"/>
      <c r="G115" s="354"/>
      <c r="H115" s="354"/>
      <c r="I115" s="350"/>
      <c r="J115" s="349"/>
      <c r="K115" s="349"/>
      <c r="L115" s="349"/>
      <c r="M115" s="349"/>
      <c r="N115" s="349"/>
      <c r="O115" s="343"/>
      <c r="P115" s="349"/>
      <c r="Q115" s="343"/>
      <c r="R115" s="349"/>
      <c r="S115" s="343"/>
      <c r="T115" s="349"/>
      <c r="U115" s="343"/>
      <c r="V115" s="349"/>
      <c r="W115" s="343"/>
      <c r="X115" s="349"/>
      <c r="Y115" s="343"/>
      <c r="Z115" s="349"/>
      <c r="AA115" s="349"/>
      <c r="AB115" s="349"/>
      <c r="AC115" s="349"/>
      <c r="AD115" s="349"/>
    </row>
    <row r="116" spans="1:30" x14ac:dyDescent="0.2">
      <c r="A116" s="349"/>
      <c r="B116" s="349"/>
      <c r="C116" s="354"/>
      <c r="D116" s="349"/>
      <c r="E116" s="354"/>
      <c r="F116" s="354"/>
      <c r="G116" s="354"/>
      <c r="H116" s="354"/>
      <c r="I116" s="350"/>
      <c r="J116" s="349"/>
      <c r="K116" s="349"/>
      <c r="L116" s="349"/>
      <c r="M116" s="349"/>
      <c r="N116" s="349"/>
      <c r="O116" s="343"/>
      <c r="P116" s="349"/>
      <c r="Q116" s="343"/>
      <c r="R116" s="349"/>
      <c r="S116" s="343"/>
      <c r="T116" s="349"/>
      <c r="U116" s="343"/>
      <c r="V116" s="349"/>
      <c r="W116" s="343"/>
      <c r="X116" s="349"/>
      <c r="Y116" s="343"/>
      <c r="Z116" s="349"/>
      <c r="AA116" s="349"/>
      <c r="AB116" s="349"/>
      <c r="AC116" s="349"/>
      <c r="AD116" s="349"/>
    </row>
    <row r="117" spans="1:30" x14ac:dyDescent="0.2">
      <c r="A117" s="349"/>
      <c r="B117" s="349"/>
      <c r="C117" s="354"/>
      <c r="D117" s="349"/>
      <c r="E117" s="354"/>
      <c r="F117" s="354"/>
      <c r="G117" s="354"/>
      <c r="H117" s="354"/>
      <c r="I117" s="350"/>
      <c r="J117" s="349"/>
      <c r="K117" s="349"/>
      <c r="L117" s="349"/>
      <c r="M117" s="349"/>
      <c r="N117" s="349"/>
      <c r="O117" s="343"/>
      <c r="P117" s="349"/>
      <c r="Q117" s="343"/>
      <c r="R117" s="349"/>
      <c r="S117" s="343"/>
      <c r="T117" s="349"/>
      <c r="U117" s="343"/>
      <c r="V117" s="349"/>
      <c r="W117" s="343"/>
      <c r="X117" s="349"/>
      <c r="Y117" s="343"/>
      <c r="Z117" s="349"/>
      <c r="AA117" s="349"/>
      <c r="AB117" s="349"/>
      <c r="AC117" s="349"/>
      <c r="AD117" s="349"/>
    </row>
    <row r="118" spans="1:30" x14ac:dyDescent="0.2">
      <c r="A118" s="349"/>
      <c r="B118" s="349"/>
      <c r="C118" s="354"/>
      <c r="D118" s="349"/>
      <c r="E118" s="354"/>
      <c r="F118" s="354"/>
      <c r="G118" s="354"/>
      <c r="H118" s="354"/>
      <c r="I118" s="350"/>
      <c r="J118" s="349"/>
      <c r="K118" s="349"/>
      <c r="L118" s="349"/>
      <c r="M118" s="349"/>
      <c r="N118" s="349"/>
      <c r="O118" s="343"/>
      <c r="P118" s="349"/>
      <c r="Q118" s="343"/>
      <c r="R118" s="349"/>
      <c r="S118" s="343"/>
      <c r="T118" s="349"/>
      <c r="U118" s="343"/>
      <c r="V118" s="349"/>
      <c r="W118" s="343"/>
      <c r="X118" s="349"/>
      <c r="Y118" s="343"/>
      <c r="Z118" s="349"/>
      <c r="AA118" s="349"/>
      <c r="AB118" s="349"/>
      <c r="AC118" s="349"/>
      <c r="AD118" s="349"/>
    </row>
    <row r="119" spans="1:30" x14ac:dyDescent="0.2">
      <c r="A119" s="349"/>
      <c r="B119" s="349"/>
      <c r="C119" s="354"/>
      <c r="D119" s="349"/>
      <c r="E119" s="354"/>
      <c r="F119" s="354"/>
      <c r="G119" s="354"/>
      <c r="H119" s="354"/>
      <c r="I119" s="350"/>
      <c r="J119" s="349"/>
      <c r="K119" s="349"/>
      <c r="L119" s="349"/>
      <c r="M119" s="349"/>
      <c r="N119" s="349"/>
      <c r="O119" s="343"/>
      <c r="P119" s="349"/>
      <c r="Q119" s="343"/>
      <c r="R119" s="349"/>
      <c r="S119" s="343"/>
      <c r="T119" s="349"/>
      <c r="U119" s="343"/>
      <c r="V119" s="349"/>
      <c r="W119" s="343"/>
      <c r="X119" s="349"/>
      <c r="Y119" s="343"/>
      <c r="Z119" s="349"/>
      <c r="AA119" s="349"/>
      <c r="AB119" s="349"/>
      <c r="AC119" s="349"/>
      <c r="AD119" s="349"/>
    </row>
    <row r="120" spans="1:30" x14ac:dyDescent="0.2">
      <c r="A120" s="349"/>
      <c r="B120" s="349"/>
      <c r="C120" s="354"/>
      <c r="D120" s="349"/>
      <c r="E120" s="354"/>
      <c r="F120" s="354"/>
      <c r="G120" s="354"/>
      <c r="H120" s="354"/>
      <c r="I120" s="350"/>
      <c r="J120" s="349"/>
      <c r="K120" s="349"/>
      <c r="L120" s="349"/>
      <c r="M120" s="349"/>
      <c r="N120" s="349"/>
      <c r="O120" s="343"/>
      <c r="P120" s="349"/>
      <c r="Q120" s="343"/>
      <c r="R120" s="349"/>
      <c r="S120" s="343"/>
      <c r="T120" s="349"/>
      <c r="U120" s="343"/>
      <c r="V120" s="349"/>
      <c r="W120" s="343"/>
      <c r="X120" s="349"/>
      <c r="Y120" s="343"/>
      <c r="Z120" s="349"/>
      <c r="AA120" s="349"/>
      <c r="AB120" s="349"/>
      <c r="AC120" s="349"/>
      <c r="AD120" s="349"/>
    </row>
    <row r="121" spans="1:30" x14ac:dyDescent="0.2">
      <c r="A121" s="349"/>
      <c r="B121" s="349"/>
      <c r="C121" s="354"/>
      <c r="D121" s="349"/>
      <c r="E121" s="354"/>
      <c r="F121" s="354"/>
      <c r="G121" s="354"/>
      <c r="H121" s="354"/>
      <c r="I121" s="350"/>
      <c r="J121" s="349"/>
      <c r="K121" s="349"/>
      <c r="L121" s="349"/>
      <c r="M121" s="349"/>
      <c r="N121" s="349"/>
      <c r="O121" s="343"/>
      <c r="P121" s="349"/>
      <c r="Q121" s="343"/>
      <c r="R121" s="349"/>
      <c r="S121" s="343"/>
      <c r="T121" s="349"/>
      <c r="U121" s="343"/>
      <c r="V121" s="349"/>
      <c r="W121" s="343"/>
      <c r="X121" s="349"/>
      <c r="Y121" s="343"/>
      <c r="Z121" s="349"/>
      <c r="AA121" s="349"/>
      <c r="AB121" s="349"/>
      <c r="AC121" s="349"/>
      <c r="AD121" s="349"/>
    </row>
    <row r="122" spans="1:30" x14ac:dyDescent="0.2">
      <c r="A122" s="349"/>
      <c r="B122" s="349"/>
      <c r="C122" s="354"/>
      <c r="D122" s="349"/>
      <c r="E122" s="354"/>
      <c r="F122" s="354"/>
      <c r="G122" s="354"/>
      <c r="H122" s="354"/>
      <c r="I122" s="350"/>
      <c r="J122" s="349"/>
      <c r="K122" s="349"/>
      <c r="L122" s="349"/>
      <c r="M122" s="349"/>
      <c r="N122" s="349"/>
      <c r="O122" s="343"/>
      <c r="P122" s="349"/>
      <c r="Q122" s="343"/>
      <c r="R122" s="349"/>
      <c r="S122" s="343"/>
      <c r="T122" s="349"/>
      <c r="U122" s="343"/>
      <c r="V122" s="349"/>
      <c r="W122" s="343"/>
      <c r="X122" s="349"/>
      <c r="Y122" s="343"/>
      <c r="Z122" s="349"/>
      <c r="AA122" s="349"/>
      <c r="AB122" s="349"/>
      <c r="AC122" s="349"/>
      <c r="AD122" s="349"/>
    </row>
    <row r="123" spans="1:30" x14ac:dyDescent="0.2">
      <c r="A123" s="349"/>
      <c r="B123" s="349"/>
      <c r="C123" s="354"/>
      <c r="D123" s="349"/>
      <c r="E123" s="354"/>
      <c r="F123" s="354"/>
      <c r="G123" s="354"/>
      <c r="H123" s="354"/>
      <c r="I123" s="350"/>
      <c r="J123" s="349"/>
      <c r="K123" s="349"/>
      <c r="L123" s="349"/>
      <c r="M123" s="349"/>
      <c r="N123" s="349"/>
      <c r="O123" s="343"/>
      <c r="P123" s="349"/>
      <c r="Q123" s="343"/>
      <c r="R123" s="349"/>
      <c r="S123" s="343"/>
      <c r="T123" s="349"/>
      <c r="U123" s="343"/>
      <c r="V123" s="349"/>
      <c r="W123" s="343"/>
      <c r="X123" s="349"/>
      <c r="Y123" s="343"/>
      <c r="Z123" s="349"/>
      <c r="AA123" s="349"/>
      <c r="AB123" s="349"/>
      <c r="AC123" s="349"/>
      <c r="AD123" s="349"/>
    </row>
    <row r="124" spans="1:30" x14ac:dyDescent="0.2">
      <c r="A124" s="349"/>
      <c r="B124" s="349"/>
      <c r="C124" s="354"/>
      <c r="D124" s="349"/>
      <c r="E124" s="354"/>
      <c r="F124" s="354"/>
      <c r="G124" s="354"/>
      <c r="H124" s="354"/>
      <c r="I124" s="350"/>
      <c r="J124" s="349"/>
      <c r="K124" s="349"/>
      <c r="L124" s="349"/>
      <c r="M124" s="349"/>
      <c r="N124" s="349"/>
      <c r="O124" s="343"/>
      <c r="P124" s="349"/>
      <c r="Q124" s="343"/>
      <c r="R124" s="349"/>
      <c r="S124" s="343"/>
      <c r="T124" s="349"/>
      <c r="U124" s="343"/>
      <c r="V124" s="349"/>
      <c r="W124" s="343"/>
      <c r="X124" s="349"/>
      <c r="Y124" s="343"/>
      <c r="Z124" s="349"/>
      <c r="AA124" s="349"/>
      <c r="AB124" s="349"/>
      <c r="AC124" s="349"/>
      <c r="AD124" s="349"/>
    </row>
    <row r="125" spans="1:30" x14ac:dyDescent="0.2">
      <c r="A125" s="349"/>
      <c r="B125" s="349"/>
      <c r="C125" s="354"/>
      <c r="D125" s="349"/>
      <c r="E125" s="354"/>
      <c r="F125" s="354"/>
      <c r="G125" s="354"/>
      <c r="H125" s="354"/>
      <c r="I125" s="350"/>
      <c r="J125" s="349"/>
      <c r="K125" s="349"/>
      <c r="L125" s="349"/>
      <c r="M125" s="349"/>
      <c r="N125" s="349"/>
      <c r="O125" s="343"/>
      <c r="P125" s="349"/>
      <c r="Q125" s="343"/>
      <c r="R125" s="349"/>
      <c r="S125" s="343"/>
      <c r="T125" s="349"/>
      <c r="U125" s="343"/>
      <c r="V125" s="349"/>
      <c r="W125" s="343"/>
      <c r="X125" s="349"/>
      <c r="Y125" s="343"/>
      <c r="Z125" s="349"/>
      <c r="AA125" s="349"/>
      <c r="AB125" s="349"/>
      <c r="AC125" s="349"/>
      <c r="AD125" s="349"/>
    </row>
    <row r="126" spans="1:30" x14ac:dyDescent="0.2">
      <c r="A126" s="349"/>
      <c r="B126" s="349"/>
      <c r="C126" s="354"/>
      <c r="D126" s="349"/>
      <c r="E126" s="354"/>
      <c r="F126" s="354"/>
      <c r="G126" s="354"/>
      <c r="H126" s="354"/>
      <c r="I126" s="350"/>
      <c r="J126" s="349"/>
      <c r="K126" s="349"/>
      <c r="L126" s="349"/>
      <c r="M126" s="349"/>
      <c r="N126" s="349"/>
      <c r="O126" s="343"/>
      <c r="P126" s="349"/>
      <c r="Q126" s="343"/>
      <c r="R126" s="349"/>
      <c r="S126" s="343"/>
      <c r="T126" s="349"/>
      <c r="U126" s="343"/>
      <c r="V126" s="349"/>
      <c r="W126" s="343"/>
      <c r="X126" s="349"/>
      <c r="Y126" s="343"/>
      <c r="Z126" s="349"/>
      <c r="AA126" s="349"/>
      <c r="AB126" s="349"/>
      <c r="AC126" s="349"/>
      <c r="AD126" s="349"/>
    </row>
    <row r="127" spans="1:30" x14ac:dyDescent="0.2">
      <c r="A127" s="349"/>
      <c r="B127" s="349"/>
      <c r="C127" s="354"/>
      <c r="D127" s="349"/>
      <c r="E127" s="354"/>
      <c r="F127" s="354"/>
      <c r="G127" s="354"/>
      <c r="H127" s="354"/>
      <c r="I127" s="350"/>
      <c r="J127" s="349"/>
      <c r="K127" s="349"/>
      <c r="L127" s="349"/>
      <c r="M127" s="349"/>
      <c r="N127" s="349"/>
      <c r="O127" s="343"/>
      <c r="P127" s="349"/>
      <c r="Q127" s="343"/>
      <c r="R127" s="349"/>
      <c r="S127" s="343"/>
      <c r="T127" s="349"/>
      <c r="U127" s="343"/>
      <c r="V127" s="349"/>
      <c r="W127" s="343"/>
      <c r="X127" s="349"/>
      <c r="Y127" s="343"/>
      <c r="Z127" s="349"/>
      <c r="AA127" s="349"/>
      <c r="AB127" s="349"/>
      <c r="AC127" s="349"/>
      <c r="AD127" s="349"/>
    </row>
    <row r="128" spans="1:30" x14ac:dyDescent="0.2">
      <c r="A128" s="349"/>
      <c r="B128" s="349"/>
      <c r="C128" s="354"/>
      <c r="D128" s="349"/>
      <c r="E128" s="354"/>
      <c r="F128" s="354"/>
      <c r="G128" s="354"/>
      <c r="H128" s="354"/>
      <c r="I128" s="350"/>
      <c r="J128" s="349"/>
      <c r="K128" s="349"/>
      <c r="L128" s="349"/>
      <c r="M128" s="349"/>
      <c r="N128" s="349"/>
      <c r="O128" s="343"/>
      <c r="P128" s="349"/>
      <c r="Q128" s="343"/>
      <c r="R128" s="349"/>
      <c r="S128" s="343"/>
      <c r="T128" s="349"/>
      <c r="U128" s="343"/>
      <c r="V128" s="349"/>
      <c r="W128" s="343"/>
      <c r="X128" s="349"/>
      <c r="Y128" s="343"/>
      <c r="Z128" s="349"/>
      <c r="AA128" s="349"/>
      <c r="AB128" s="349"/>
      <c r="AC128" s="349"/>
      <c r="AD128" s="349"/>
    </row>
    <row r="129" spans="1:30" x14ac:dyDescent="0.2">
      <c r="A129" s="349"/>
      <c r="B129" s="349"/>
      <c r="C129" s="354"/>
      <c r="D129" s="349"/>
      <c r="E129" s="354"/>
      <c r="F129" s="354"/>
      <c r="G129" s="354"/>
      <c r="H129" s="354"/>
      <c r="I129" s="350"/>
      <c r="J129" s="349"/>
      <c r="K129" s="349"/>
      <c r="L129" s="349"/>
      <c r="M129" s="349"/>
      <c r="N129" s="349"/>
      <c r="O129" s="343"/>
      <c r="P129" s="349"/>
      <c r="Q129" s="343"/>
      <c r="R129" s="349"/>
      <c r="S129" s="343"/>
      <c r="T129" s="349"/>
      <c r="U129" s="343"/>
      <c r="V129" s="349"/>
      <c r="W129" s="343"/>
      <c r="X129" s="349"/>
      <c r="Y129" s="343"/>
      <c r="Z129" s="349"/>
      <c r="AA129" s="349"/>
      <c r="AB129" s="349"/>
      <c r="AC129" s="349"/>
      <c r="AD129" s="349"/>
    </row>
    <row r="130" spans="1:30" x14ac:dyDescent="0.2">
      <c r="A130" s="349"/>
      <c r="B130" s="349"/>
      <c r="C130" s="354"/>
      <c r="D130" s="349"/>
      <c r="E130" s="354"/>
      <c r="F130" s="354"/>
      <c r="G130" s="354"/>
      <c r="H130" s="354"/>
      <c r="I130" s="350"/>
      <c r="J130" s="349"/>
      <c r="K130" s="349"/>
      <c r="L130" s="349"/>
      <c r="M130" s="349"/>
      <c r="N130" s="349"/>
      <c r="O130" s="343"/>
      <c r="P130" s="349"/>
      <c r="Q130" s="343"/>
      <c r="R130" s="349"/>
      <c r="S130" s="343"/>
      <c r="T130" s="349"/>
      <c r="U130" s="343"/>
      <c r="V130" s="349"/>
      <c r="W130" s="343"/>
      <c r="X130" s="349"/>
      <c r="Y130" s="343"/>
      <c r="Z130" s="349"/>
      <c r="AA130" s="349"/>
      <c r="AB130" s="349"/>
      <c r="AC130" s="349"/>
      <c r="AD130" s="349"/>
    </row>
    <row r="131" spans="1:30" x14ac:dyDescent="0.2">
      <c r="A131" s="349"/>
      <c r="B131" s="349"/>
      <c r="C131" s="354"/>
      <c r="D131" s="349"/>
      <c r="E131" s="354"/>
      <c r="F131" s="354"/>
      <c r="G131" s="354"/>
      <c r="H131" s="354"/>
      <c r="I131" s="350"/>
      <c r="J131" s="349"/>
      <c r="K131" s="349"/>
      <c r="L131" s="349"/>
      <c r="M131" s="349"/>
      <c r="N131" s="349"/>
      <c r="O131" s="343"/>
      <c r="P131" s="349"/>
      <c r="Q131" s="343"/>
      <c r="R131" s="349"/>
      <c r="S131" s="343"/>
      <c r="T131" s="349"/>
      <c r="U131" s="343"/>
      <c r="V131" s="349"/>
      <c r="W131" s="343"/>
      <c r="X131" s="349"/>
      <c r="Y131" s="343"/>
      <c r="Z131" s="349"/>
      <c r="AA131" s="349"/>
      <c r="AB131" s="349"/>
      <c r="AC131" s="349"/>
      <c r="AD131" s="349"/>
    </row>
    <row r="132" spans="1:30" x14ac:dyDescent="0.2">
      <c r="A132" s="349"/>
      <c r="B132" s="349"/>
      <c r="C132" s="354"/>
      <c r="D132" s="349"/>
      <c r="E132" s="354"/>
      <c r="F132" s="354"/>
      <c r="G132" s="354"/>
      <c r="H132" s="354"/>
      <c r="I132" s="350"/>
      <c r="J132" s="349"/>
      <c r="K132" s="349"/>
      <c r="L132" s="349"/>
      <c r="M132" s="349"/>
      <c r="N132" s="349"/>
      <c r="O132" s="343"/>
      <c r="P132" s="349"/>
      <c r="Q132" s="343"/>
      <c r="R132" s="349"/>
      <c r="S132" s="343"/>
      <c r="T132" s="349"/>
      <c r="U132" s="343"/>
      <c r="V132" s="349"/>
      <c r="W132" s="343"/>
      <c r="X132" s="349"/>
      <c r="Y132" s="343"/>
      <c r="Z132" s="349"/>
      <c r="AA132" s="349"/>
      <c r="AB132" s="349"/>
      <c r="AC132" s="349"/>
      <c r="AD132" s="349"/>
    </row>
    <row r="133" spans="1:30" x14ac:dyDescent="0.2">
      <c r="A133" s="349"/>
      <c r="B133" s="349"/>
      <c r="C133" s="354"/>
      <c r="D133" s="349"/>
      <c r="E133" s="354"/>
      <c r="F133" s="354"/>
      <c r="G133" s="354"/>
      <c r="H133" s="354"/>
      <c r="I133" s="350"/>
      <c r="J133" s="349"/>
      <c r="K133" s="349"/>
      <c r="L133" s="349"/>
      <c r="M133" s="349"/>
      <c r="N133" s="349"/>
      <c r="O133" s="343"/>
      <c r="P133" s="349"/>
      <c r="Q133" s="343"/>
      <c r="R133" s="349"/>
      <c r="S133" s="343"/>
      <c r="T133" s="349"/>
      <c r="U133" s="343"/>
      <c r="V133" s="349"/>
      <c r="W133" s="343"/>
      <c r="X133" s="349"/>
      <c r="Y133" s="343"/>
      <c r="Z133" s="349"/>
      <c r="AA133" s="349"/>
      <c r="AB133" s="349"/>
      <c r="AC133" s="349"/>
      <c r="AD133" s="349"/>
    </row>
    <row r="134" spans="1:30" x14ac:dyDescent="0.2">
      <c r="A134" s="349"/>
      <c r="B134" s="349"/>
      <c r="C134" s="354"/>
      <c r="D134" s="349"/>
      <c r="E134" s="354"/>
      <c r="F134" s="354"/>
      <c r="G134" s="354"/>
      <c r="H134" s="354"/>
      <c r="I134" s="350"/>
      <c r="J134" s="349"/>
      <c r="K134" s="349"/>
      <c r="L134" s="349"/>
      <c r="M134" s="349"/>
      <c r="N134" s="349"/>
      <c r="O134" s="343"/>
      <c r="P134" s="349"/>
      <c r="Q134" s="343"/>
      <c r="R134" s="349"/>
      <c r="S134" s="343"/>
      <c r="T134" s="349"/>
      <c r="U134" s="343"/>
      <c r="V134" s="349"/>
      <c r="W134" s="343"/>
      <c r="X134" s="349"/>
      <c r="Y134" s="343"/>
      <c r="Z134" s="349"/>
      <c r="AA134" s="349"/>
      <c r="AB134" s="349"/>
      <c r="AC134" s="349"/>
      <c r="AD134" s="349"/>
    </row>
    <row r="135" spans="1:30" x14ac:dyDescent="0.2">
      <c r="A135" s="349"/>
      <c r="B135" s="349"/>
      <c r="C135" s="354"/>
      <c r="D135" s="349"/>
      <c r="E135" s="354"/>
      <c r="F135" s="354"/>
      <c r="G135" s="354"/>
      <c r="H135" s="354"/>
      <c r="I135" s="350"/>
      <c r="J135" s="349"/>
      <c r="K135" s="349"/>
      <c r="L135" s="349"/>
      <c r="M135" s="349"/>
      <c r="N135" s="349"/>
      <c r="O135" s="343"/>
      <c r="P135" s="349"/>
      <c r="Q135" s="343"/>
      <c r="R135" s="349"/>
      <c r="S135" s="343"/>
      <c r="T135" s="349"/>
      <c r="U135" s="343"/>
      <c r="V135" s="349"/>
      <c r="W135" s="343"/>
      <c r="X135" s="349"/>
      <c r="Y135" s="343"/>
      <c r="Z135" s="349"/>
      <c r="AA135" s="349"/>
      <c r="AB135" s="349"/>
      <c r="AC135" s="349"/>
      <c r="AD135" s="349"/>
    </row>
    <row r="136" spans="1:30" x14ac:dyDescent="0.2">
      <c r="A136" s="349"/>
      <c r="B136" s="349"/>
      <c r="C136" s="354"/>
      <c r="D136" s="349"/>
      <c r="E136" s="354"/>
      <c r="F136" s="354"/>
      <c r="G136" s="354"/>
      <c r="H136" s="354"/>
      <c r="I136" s="350"/>
      <c r="J136" s="349"/>
      <c r="K136" s="349"/>
      <c r="L136" s="349"/>
      <c r="M136" s="349"/>
      <c r="N136" s="349"/>
      <c r="O136" s="343"/>
      <c r="P136" s="349"/>
      <c r="Q136" s="343"/>
      <c r="R136" s="349"/>
      <c r="S136" s="343"/>
      <c r="T136" s="349"/>
      <c r="U136" s="343"/>
      <c r="V136" s="349"/>
      <c r="W136" s="343"/>
      <c r="X136" s="349"/>
      <c r="Y136" s="343"/>
      <c r="Z136" s="349"/>
      <c r="AA136" s="349"/>
      <c r="AB136" s="349"/>
      <c r="AC136" s="349"/>
      <c r="AD136" s="349"/>
    </row>
    <row r="137" spans="1:30" x14ac:dyDescent="0.2">
      <c r="A137" s="349"/>
      <c r="B137" s="349"/>
      <c r="C137" s="354"/>
      <c r="D137" s="349"/>
      <c r="E137" s="354"/>
      <c r="F137" s="354"/>
      <c r="G137" s="354"/>
      <c r="H137" s="354"/>
      <c r="I137" s="350"/>
      <c r="J137" s="349"/>
      <c r="K137" s="349"/>
      <c r="L137" s="349"/>
      <c r="M137" s="349"/>
      <c r="N137" s="349"/>
      <c r="O137" s="343"/>
      <c r="P137" s="349"/>
      <c r="Q137" s="343"/>
      <c r="R137" s="349"/>
      <c r="S137" s="343"/>
      <c r="T137" s="349"/>
      <c r="U137" s="343"/>
      <c r="V137" s="349"/>
      <c r="W137" s="343"/>
      <c r="X137" s="349"/>
      <c r="Y137" s="343"/>
      <c r="Z137" s="349"/>
      <c r="AA137" s="349"/>
      <c r="AB137" s="349"/>
      <c r="AC137" s="349"/>
      <c r="AD137" s="349"/>
    </row>
    <row r="138" spans="1:30" x14ac:dyDescent="0.2">
      <c r="A138" s="349"/>
      <c r="B138" s="349"/>
      <c r="C138" s="354"/>
      <c r="D138" s="349"/>
      <c r="E138" s="354"/>
      <c r="F138" s="354"/>
      <c r="G138" s="354"/>
      <c r="H138" s="354"/>
      <c r="I138" s="350"/>
      <c r="J138" s="349"/>
      <c r="K138" s="349"/>
      <c r="L138" s="349"/>
      <c r="M138" s="349"/>
      <c r="N138" s="349"/>
      <c r="O138" s="343"/>
      <c r="P138" s="349"/>
      <c r="Q138" s="343"/>
      <c r="R138" s="349"/>
      <c r="S138" s="343"/>
      <c r="T138" s="349"/>
      <c r="U138" s="343"/>
      <c r="V138" s="349"/>
      <c r="W138" s="343"/>
      <c r="X138" s="349"/>
      <c r="Y138" s="343"/>
      <c r="Z138" s="349"/>
      <c r="AA138" s="349"/>
      <c r="AB138" s="349"/>
      <c r="AC138" s="349"/>
      <c r="AD138" s="349"/>
    </row>
    <row r="139" spans="1:30" x14ac:dyDescent="0.2">
      <c r="A139" s="349"/>
      <c r="B139" s="349"/>
      <c r="C139" s="354"/>
      <c r="D139" s="349"/>
      <c r="E139" s="354"/>
      <c r="F139" s="354"/>
      <c r="G139" s="354"/>
      <c r="H139" s="354"/>
      <c r="I139" s="350"/>
      <c r="J139" s="349"/>
      <c r="K139" s="349"/>
      <c r="L139" s="349"/>
      <c r="M139" s="349"/>
      <c r="N139" s="349"/>
      <c r="O139" s="343"/>
      <c r="P139" s="349"/>
      <c r="Q139" s="343"/>
      <c r="R139" s="349"/>
      <c r="S139" s="343"/>
      <c r="T139" s="349"/>
      <c r="U139" s="343"/>
      <c r="V139" s="349"/>
      <c r="W139" s="343"/>
      <c r="X139" s="349"/>
      <c r="Y139" s="343"/>
      <c r="Z139" s="349"/>
      <c r="AA139" s="349"/>
      <c r="AB139" s="349"/>
      <c r="AC139" s="349"/>
      <c r="AD139" s="349"/>
    </row>
    <row r="140" spans="1:30" x14ac:dyDescent="0.2">
      <c r="A140" s="349"/>
      <c r="B140" s="349"/>
      <c r="C140" s="354"/>
      <c r="D140" s="349"/>
      <c r="E140" s="354"/>
      <c r="F140" s="354"/>
      <c r="G140" s="354"/>
      <c r="H140" s="354"/>
      <c r="I140" s="350"/>
      <c r="J140" s="349"/>
      <c r="K140" s="349"/>
      <c r="L140" s="349"/>
      <c r="M140" s="349"/>
      <c r="N140" s="349"/>
      <c r="O140" s="343"/>
      <c r="P140" s="349"/>
      <c r="Q140" s="343"/>
      <c r="R140" s="349"/>
      <c r="S140" s="343"/>
      <c r="T140" s="349"/>
      <c r="U140" s="343"/>
      <c r="V140" s="349"/>
      <c r="W140" s="343"/>
      <c r="X140" s="349"/>
      <c r="Y140" s="343"/>
      <c r="Z140" s="349"/>
      <c r="AA140" s="349"/>
      <c r="AB140" s="349"/>
      <c r="AC140" s="349"/>
      <c r="AD140" s="349"/>
    </row>
    <row r="141" spans="1:30" x14ac:dyDescent="0.2">
      <c r="A141" s="349"/>
      <c r="B141" s="349"/>
      <c r="C141" s="354"/>
      <c r="D141" s="349"/>
      <c r="E141" s="354"/>
      <c r="F141" s="354"/>
      <c r="G141" s="354"/>
      <c r="H141" s="354"/>
      <c r="I141" s="350"/>
      <c r="J141" s="349"/>
      <c r="K141" s="349"/>
      <c r="L141" s="349"/>
      <c r="M141" s="349"/>
      <c r="N141" s="349"/>
      <c r="O141" s="343"/>
      <c r="P141" s="349"/>
      <c r="Q141" s="343"/>
      <c r="R141" s="349"/>
      <c r="S141" s="343"/>
      <c r="T141" s="349"/>
      <c r="U141" s="343"/>
      <c r="V141" s="349"/>
      <c r="W141" s="343"/>
      <c r="X141" s="349"/>
      <c r="Y141" s="343"/>
      <c r="Z141" s="349"/>
      <c r="AA141" s="349"/>
      <c r="AB141" s="349"/>
      <c r="AC141" s="349"/>
      <c r="AD141" s="349"/>
    </row>
    <row r="142" spans="1:30" x14ac:dyDescent="0.2">
      <c r="A142" s="349"/>
      <c r="B142" s="349"/>
      <c r="C142" s="354"/>
      <c r="D142" s="349"/>
      <c r="E142" s="354"/>
      <c r="F142" s="354"/>
      <c r="G142" s="354"/>
      <c r="H142" s="354"/>
      <c r="I142" s="350"/>
      <c r="J142" s="349"/>
      <c r="K142" s="349"/>
      <c r="L142" s="349"/>
      <c r="M142" s="349"/>
      <c r="N142" s="349"/>
      <c r="O142" s="343"/>
      <c r="P142" s="349"/>
      <c r="Q142" s="343"/>
      <c r="R142" s="349"/>
      <c r="S142" s="343"/>
      <c r="T142" s="349"/>
      <c r="U142" s="343"/>
      <c r="V142" s="349"/>
      <c r="W142" s="343"/>
      <c r="X142" s="349"/>
      <c r="Y142" s="343"/>
      <c r="Z142" s="349"/>
      <c r="AA142" s="349"/>
      <c r="AB142" s="349"/>
      <c r="AC142" s="349"/>
      <c r="AD142" s="349"/>
    </row>
    <row r="143" spans="1:30" x14ac:dyDescent="0.2">
      <c r="A143" s="349"/>
      <c r="B143" s="349"/>
      <c r="C143" s="354"/>
      <c r="D143" s="349"/>
      <c r="E143" s="354"/>
      <c r="F143" s="354"/>
      <c r="G143" s="354"/>
      <c r="H143" s="354"/>
      <c r="I143" s="350"/>
      <c r="J143" s="349"/>
      <c r="K143" s="349"/>
      <c r="L143" s="349"/>
      <c r="M143" s="349"/>
      <c r="N143" s="349"/>
      <c r="O143" s="343"/>
      <c r="P143" s="349"/>
      <c r="Q143" s="343"/>
      <c r="R143" s="349"/>
      <c r="S143" s="343"/>
      <c r="T143" s="349"/>
      <c r="U143" s="343"/>
      <c r="V143" s="349"/>
      <c r="W143" s="343"/>
      <c r="X143" s="349"/>
      <c r="Y143" s="343"/>
      <c r="Z143" s="349"/>
      <c r="AA143" s="349"/>
      <c r="AB143" s="349"/>
      <c r="AC143" s="349"/>
      <c r="AD143" s="349"/>
    </row>
    <row r="144" spans="1:30" x14ac:dyDescent="0.2">
      <c r="A144" s="349"/>
      <c r="B144" s="349"/>
      <c r="C144" s="354"/>
      <c r="D144" s="349"/>
      <c r="E144" s="354"/>
      <c r="F144" s="354"/>
      <c r="G144" s="354"/>
      <c r="H144" s="354"/>
      <c r="I144" s="350"/>
      <c r="J144" s="349"/>
      <c r="K144" s="349"/>
      <c r="L144" s="349"/>
      <c r="M144" s="349"/>
      <c r="N144" s="349"/>
      <c r="O144" s="343"/>
      <c r="P144" s="349"/>
      <c r="Q144" s="343"/>
      <c r="R144" s="349"/>
      <c r="S144" s="343"/>
      <c r="T144" s="349"/>
      <c r="U144" s="343"/>
      <c r="V144" s="349"/>
      <c r="W144" s="343"/>
      <c r="X144" s="349"/>
      <c r="Y144" s="343"/>
      <c r="Z144" s="349"/>
      <c r="AA144" s="349"/>
      <c r="AB144" s="349"/>
      <c r="AC144" s="349"/>
      <c r="AD144" s="349"/>
    </row>
    <row r="145" spans="1:30" x14ac:dyDescent="0.2">
      <c r="A145" s="349"/>
      <c r="B145" s="349"/>
      <c r="C145" s="354"/>
      <c r="D145" s="349"/>
      <c r="E145" s="354"/>
      <c r="F145" s="354"/>
      <c r="G145" s="354"/>
      <c r="H145" s="354"/>
      <c r="I145" s="350"/>
      <c r="J145" s="349"/>
      <c r="K145" s="349"/>
      <c r="L145" s="349"/>
      <c r="M145" s="349"/>
      <c r="N145" s="349"/>
      <c r="O145" s="343"/>
      <c r="P145" s="349"/>
      <c r="Q145" s="343"/>
      <c r="R145" s="349"/>
      <c r="S145" s="343"/>
      <c r="T145" s="349"/>
      <c r="U145" s="343"/>
      <c r="V145" s="349"/>
      <c r="W145" s="343"/>
      <c r="X145" s="349"/>
      <c r="Y145" s="343"/>
      <c r="Z145" s="349"/>
      <c r="AA145" s="349"/>
      <c r="AB145" s="349"/>
      <c r="AC145" s="349"/>
      <c r="AD145" s="349"/>
    </row>
    <row r="146" spans="1:30" x14ac:dyDescent="0.2">
      <c r="A146" s="349"/>
      <c r="B146" s="349"/>
      <c r="C146" s="354"/>
      <c r="D146" s="349"/>
      <c r="E146" s="354"/>
      <c r="F146" s="354"/>
      <c r="G146" s="354"/>
      <c r="H146" s="354"/>
      <c r="I146" s="350"/>
      <c r="J146" s="349"/>
      <c r="K146" s="349"/>
      <c r="L146" s="349"/>
      <c r="M146" s="349"/>
      <c r="N146" s="349"/>
      <c r="O146" s="343"/>
      <c r="P146" s="349"/>
      <c r="Q146" s="343"/>
      <c r="R146" s="349"/>
      <c r="S146" s="343"/>
      <c r="T146" s="349"/>
      <c r="U146" s="343"/>
      <c r="V146" s="349"/>
      <c r="W146" s="343"/>
      <c r="X146" s="349"/>
      <c r="Y146" s="343"/>
      <c r="Z146" s="349"/>
      <c r="AA146" s="349"/>
      <c r="AB146" s="349"/>
      <c r="AC146" s="349"/>
      <c r="AD146" s="349"/>
    </row>
    <row r="147" spans="1:30" x14ac:dyDescent="0.2">
      <c r="A147" s="349"/>
      <c r="B147" s="349"/>
      <c r="C147" s="354"/>
      <c r="D147" s="349"/>
      <c r="E147" s="354"/>
      <c r="F147" s="354"/>
      <c r="G147" s="354"/>
      <c r="H147" s="354"/>
      <c r="I147" s="350"/>
      <c r="J147" s="349"/>
      <c r="K147" s="349"/>
      <c r="L147" s="349"/>
      <c r="M147" s="349"/>
      <c r="N147" s="349"/>
      <c r="O147" s="343"/>
      <c r="P147" s="349"/>
      <c r="Q147" s="343"/>
      <c r="R147" s="349"/>
      <c r="S147" s="343"/>
      <c r="T147" s="349"/>
      <c r="U147" s="343"/>
      <c r="V147" s="349"/>
      <c r="W147" s="343"/>
      <c r="X147" s="349"/>
      <c r="Y147" s="343"/>
      <c r="Z147" s="349"/>
      <c r="AA147" s="349"/>
      <c r="AB147" s="349"/>
      <c r="AC147" s="349"/>
      <c r="AD147" s="349"/>
    </row>
    <row r="148" spans="1:30" x14ac:dyDescent="0.2">
      <c r="A148" s="349"/>
      <c r="B148" s="349"/>
      <c r="C148" s="354"/>
      <c r="D148" s="349"/>
      <c r="E148" s="354"/>
      <c r="F148" s="354"/>
      <c r="G148" s="354"/>
      <c r="H148" s="354"/>
      <c r="I148" s="350"/>
      <c r="J148" s="349"/>
      <c r="K148" s="349"/>
      <c r="L148" s="349"/>
      <c r="M148" s="349"/>
      <c r="N148" s="349"/>
      <c r="O148" s="343"/>
      <c r="P148" s="349"/>
      <c r="Q148" s="343"/>
      <c r="R148" s="349"/>
      <c r="S148" s="343"/>
      <c r="T148" s="349"/>
      <c r="U148" s="343"/>
      <c r="V148" s="349"/>
      <c r="W148" s="343"/>
      <c r="X148" s="349"/>
      <c r="Y148" s="343"/>
      <c r="Z148" s="349"/>
      <c r="AA148" s="349"/>
      <c r="AB148" s="349"/>
      <c r="AC148" s="349"/>
      <c r="AD148" s="349"/>
    </row>
    <row r="149" spans="1:30" x14ac:dyDescent="0.2">
      <c r="A149" s="349"/>
      <c r="B149" s="349"/>
      <c r="C149" s="354"/>
      <c r="D149" s="349"/>
      <c r="E149" s="354"/>
      <c r="F149" s="354"/>
      <c r="G149" s="354"/>
      <c r="H149" s="354"/>
      <c r="I149" s="350"/>
      <c r="J149" s="349"/>
      <c r="K149" s="349"/>
      <c r="L149" s="349"/>
      <c r="M149" s="349"/>
      <c r="N149" s="349"/>
      <c r="O149" s="343"/>
      <c r="P149" s="349"/>
      <c r="Q149" s="343"/>
      <c r="R149" s="349"/>
      <c r="S149" s="343"/>
      <c r="T149" s="349"/>
      <c r="U149" s="343"/>
      <c r="V149" s="349"/>
      <c r="W149" s="343"/>
      <c r="X149" s="349"/>
      <c r="Y149" s="343"/>
      <c r="Z149" s="349"/>
      <c r="AA149" s="349"/>
      <c r="AB149" s="349"/>
      <c r="AC149" s="349"/>
      <c r="AD149" s="349"/>
    </row>
    <row r="150" spans="1:30" x14ac:dyDescent="0.2">
      <c r="A150" s="349"/>
      <c r="B150" s="349"/>
      <c r="C150" s="354"/>
      <c r="D150" s="349"/>
      <c r="E150" s="354"/>
      <c r="F150" s="354"/>
      <c r="G150" s="354"/>
      <c r="H150" s="354"/>
      <c r="I150" s="350"/>
      <c r="J150" s="349"/>
      <c r="K150" s="349"/>
      <c r="L150" s="349"/>
      <c r="M150" s="349"/>
      <c r="N150" s="349"/>
      <c r="O150" s="343"/>
      <c r="P150" s="349"/>
      <c r="Q150" s="343"/>
      <c r="R150" s="349"/>
      <c r="S150" s="343"/>
      <c r="T150" s="349"/>
      <c r="U150" s="343"/>
      <c r="V150" s="349"/>
      <c r="W150" s="343"/>
      <c r="X150" s="349"/>
      <c r="Y150" s="343"/>
      <c r="Z150" s="349"/>
      <c r="AA150" s="349"/>
      <c r="AB150" s="349"/>
      <c r="AC150" s="349"/>
      <c r="AD150" s="349"/>
    </row>
    <row r="151" spans="1:30" x14ac:dyDescent="0.2">
      <c r="A151" s="349"/>
      <c r="B151" s="349"/>
      <c r="C151" s="354"/>
      <c r="D151" s="349"/>
      <c r="E151" s="354"/>
      <c r="F151" s="354"/>
      <c r="G151" s="354"/>
      <c r="H151" s="354"/>
      <c r="I151" s="350"/>
      <c r="J151" s="349"/>
      <c r="K151" s="349"/>
      <c r="L151" s="349"/>
      <c r="M151" s="349"/>
      <c r="N151" s="349"/>
      <c r="O151" s="343"/>
      <c r="P151" s="349"/>
      <c r="Q151" s="343"/>
      <c r="R151" s="349"/>
      <c r="S151" s="343"/>
      <c r="T151" s="349"/>
      <c r="U151" s="343"/>
      <c r="V151" s="349"/>
      <c r="W151" s="343"/>
      <c r="X151" s="349"/>
      <c r="Y151" s="343"/>
      <c r="Z151" s="349"/>
      <c r="AA151" s="349"/>
      <c r="AB151" s="349"/>
      <c r="AC151" s="349"/>
      <c r="AD151" s="349"/>
    </row>
    <row r="152" spans="1:30" x14ac:dyDescent="0.2">
      <c r="A152" s="349"/>
      <c r="B152" s="349"/>
      <c r="C152" s="354"/>
      <c r="D152" s="349"/>
      <c r="E152" s="354"/>
      <c r="F152" s="354"/>
      <c r="G152" s="354"/>
      <c r="H152" s="354"/>
      <c r="I152" s="350"/>
      <c r="J152" s="349"/>
      <c r="K152" s="349"/>
      <c r="L152" s="349"/>
      <c r="M152" s="349"/>
      <c r="N152" s="349"/>
      <c r="O152" s="343"/>
      <c r="P152" s="349"/>
      <c r="Q152" s="343"/>
      <c r="R152" s="349"/>
      <c r="S152" s="343"/>
      <c r="T152" s="349"/>
      <c r="U152" s="343"/>
      <c r="V152" s="349"/>
      <c r="W152" s="343"/>
      <c r="X152" s="349"/>
      <c r="Y152" s="343"/>
      <c r="Z152" s="349"/>
      <c r="AA152" s="349"/>
      <c r="AB152" s="349"/>
      <c r="AC152" s="349"/>
      <c r="AD152" s="349"/>
    </row>
    <row r="153" spans="1:30" x14ac:dyDescent="0.2">
      <c r="A153" s="349"/>
      <c r="B153" s="349"/>
      <c r="C153" s="354"/>
      <c r="D153" s="349"/>
      <c r="E153" s="354"/>
      <c r="F153" s="354"/>
      <c r="G153" s="354"/>
      <c r="H153" s="354"/>
      <c r="I153" s="350"/>
      <c r="J153" s="349"/>
      <c r="K153" s="349"/>
      <c r="L153" s="349"/>
      <c r="M153" s="349"/>
      <c r="N153" s="349"/>
      <c r="O153" s="343"/>
      <c r="P153" s="349"/>
      <c r="Q153" s="343"/>
      <c r="R153" s="349"/>
      <c r="S153" s="343"/>
      <c r="T153" s="349"/>
      <c r="U153" s="343"/>
      <c r="V153" s="349"/>
      <c r="W153" s="343"/>
      <c r="X153" s="349"/>
      <c r="Y153" s="343"/>
      <c r="Z153" s="349"/>
      <c r="AA153" s="349"/>
      <c r="AB153" s="349"/>
      <c r="AC153" s="349"/>
      <c r="AD153" s="349"/>
    </row>
    <row r="154" spans="1:30" x14ac:dyDescent="0.2">
      <c r="A154" s="349"/>
      <c r="B154" s="349"/>
      <c r="C154" s="354"/>
      <c r="D154" s="349"/>
      <c r="E154" s="354"/>
      <c r="F154" s="354"/>
      <c r="G154" s="354"/>
      <c r="H154" s="354"/>
      <c r="I154" s="350"/>
      <c r="J154" s="349"/>
      <c r="K154" s="349"/>
      <c r="L154" s="349"/>
      <c r="M154" s="349"/>
      <c r="N154" s="349"/>
      <c r="O154" s="343"/>
      <c r="P154" s="349"/>
      <c r="Q154" s="343"/>
      <c r="R154" s="349"/>
      <c r="S154" s="343"/>
      <c r="T154" s="349"/>
      <c r="U154" s="343"/>
      <c r="V154" s="349"/>
      <c r="W154" s="343"/>
      <c r="X154" s="349"/>
      <c r="Y154" s="343"/>
      <c r="Z154" s="349"/>
      <c r="AA154" s="349"/>
      <c r="AB154" s="349"/>
      <c r="AC154" s="349"/>
      <c r="AD154" s="349"/>
    </row>
    <row r="155" spans="1:30" x14ac:dyDescent="0.2">
      <c r="A155" s="349"/>
      <c r="B155" s="349"/>
      <c r="C155" s="354"/>
      <c r="D155" s="349"/>
      <c r="E155" s="354"/>
      <c r="F155" s="354"/>
      <c r="G155" s="354"/>
      <c r="H155" s="354"/>
      <c r="I155" s="350"/>
      <c r="J155" s="349"/>
      <c r="K155" s="349"/>
      <c r="L155" s="349"/>
      <c r="M155" s="349"/>
      <c r="N155" s="349"/>
      <c r="O155" s="343"/>
      <c r="P155" s="349"/>
      <c r="Q155" s="343"/>
      <c r="R155" s="349"/>
      <c r="S155" s="343"/>
      <c r="T155" s="349"/>
      <c r="U155" s="343"/>
      <c r="V155" s="349"/>
      <c r="W155" s="343"/>
      <c r="X155" s="349"/>
      <c r="Y155" s="343"/>
      <c r="Z155" s="349"/>
      <c r="AA155" s="349"/>
      <c r="AB155" s="349"/>
      <c r="AC155" s="349"/>
      <c r="AD155" s="349"/>
    </row>
    <row r="156" spans="1:30" x14ac:dyDescent="0.2">
      <c r="A156" s="349"/>
      <c r="B156" s="349"/>
      <c r="C156" s="354"/>
      <c r="D156" s="349"/>
      <c r="E156" s="354"/>
      <c r="F156" s="354"/>
      <c r="G156" s="354"/>
      <c r="H156" s="354"/>
      <c r="I156" s="350"/>
      <c r="J156" s="349"/>
      <c r="K156" s="349"/>
      <c r="L156" s="349"/>
      <c r="M156" s="349"/>
      <c r="N156" s="349"/>
      <c r="O156" s="343"/>
      <c r="P156" s="349"/>
      <c r="Q156" s="343"/>
      <c r="R156" s="349"/>
      <c r="S156" s="343"/>
      <c r="T156" s="349"/>
      <c r="U156" s="343"/>
      <c r="V156" s="349"/>
      <c r="W156" s="343"/>
      <c r="X156" s="349"/>
      <c r="Y156" s="343"/>
      <c r="Z156" s="349"/>
      <c r="AA156" s="349"/>
      <c r="AB156" s="349"/>
      <c r="AC156" s="349"/>
      <c r="AD156" s="349"/>
    </row>
    <row r="157" spans="1:30" x14ac:dyDescent="0.2">
      <c r="A157" s="349"/>
      <c r="B157" s="349"/>
      <c r="C157" s="354"/>
      <c r="D157" s="349"/>
      <c r="E157" s="354"/>
      <c r="F157" s="354"/>
      <c r="G157" s="354"/>
      <c r="H157" s="354"/>
      <c r="I157" s="350"/>
      <c r="J157" s="349"/>
      <c r="K157" s="349"/>
      <c r="L157" s="349"/>
      <c r="M157" s="349"/>
      <c r="N157" s="349"/>
      <c r="O157" s="343"/>
      <c r="P157" s="349"/>
      <c r="Q157" s="343"/>
      <c r="R157" s="349"/>
      <c r="S157" s="343"/>
      <c r="T157" s="349"/>
      <c r="U157" s="343"/>
      <c r="V157" s="349"/>
      <c r="W157" s="343"/>
      <c r="X157" s="349"/>
      <c r="Y157" s="343"/>
      <c r="Z157" s="349"/>
      <c r="AA157" s="349"/>
      <c r="AB157" s="349"/>
      <c r="AC157" s="349"/>
      <c r="AD157" s="349"/>
    </row>
    <row r="158" spans="1:30" x14ac:dyDescent="0.2">
      <c r="A158" s="349"/>
      <c r="B158" s="349"/>
      <c r="C158" s="354"/>
      <c r="D158" s="349"/>
      <c r="E158" s="354"/>
      <c r="F158" s="354"/>
      <c r="G158" s="354"/>
      <c r="H158" s="354"/>
      <c r="I158" s="350"/>
      <c r="J158" s="349"/>
      <c r="K158" s="349"/>
      <c r="L158" s="349"/>
      <c r="M158" s="349"/>
      <c r="N158" s="349"/>
      <c r="O158" s="343"/>
      <c r="P158" s="349"/>
      <c r="Q158" s="343"/>
      <c r="R158" s="349"/>
      <c r="S158" s="343"/>
      <c r="T158" s="349"/>
      <c r="U158" s="343"/>
      <c r="V158" s="349"/>
      <c r="W158" s="343"/>
      <c r="X158" s="349"/>
      <c r="Y158" s="343"/>
      <c r="Z158" s="349"/>
      <c r="AA158" s="349"/>
      <c r="AB158" s="349"/>
      <c r="AC158" s="349"/>
      <c r="AD158" s="349"/>
    </row>
    <row r="159" spans="1:30" x14ac:dyDescent="0.2">
      <c r="A159" s="349"/>
      <c r="B159" s="349"/>
      <c r="C159" s="354"/>
      <c r="D159" s="349"/>
      <c r="E159" s="354"/>
      <c r="F159" s="354"/>
      <c r="G159" s="354"/>
      <c r="H159" s="354"/>
      <c r="I159" s="350"/>
      <c r="J159" s="349"/>
      <c r="K159" s="349"/>
      <c r="L159" s="349"/>
      <c r="M159" s="349"/>
      <c r="N159" s="349"/>
      <c r="O159" s="343"/>
      <c r="P159" s="349"/>
      <c r="Q159" s="343"/>
      <c r="R159" s="349"/>
      <c r="S159" s="343"/>
      <c r="T159" s="349"/>
      <c r="U159" s="343"/>
      <c r="V159" s="349"/>
      <c r="W159" s="343"/>
      <c r="X159" s="349"/>
      <c r="Y159" s="343"/>
      <c r="Z159" s="349"/>
      <c r="AA159" s="349"/>
      <c r="AB159" s="349"/>
      <c r="AC159" s="349"/>
      <c r="AD159" s="349"/>
    </row>
    <row r="160" spans="1:30" x14ac:dyDescent="0.2">
      <c r="A160" s="349"/>
      <c r="B160" s="349"/>
      <c r="C160" s="354"/>
      <c r="D160" s="349"/>
      <c r="E160" s="354"/>
      <c r="F160" s="354"/>
      <c r="G160" s="354"/>
      <c r="H160" s="354"/>
      <c r="I160" s="350"/>
      <c r="J160" s="349"/>
      <c r="K160" s="349"/>
      <c r="L160" s="349"/>
      <c r="M160" s="349"/>
      <c r="N160" s="349"/>
      <c r="O160" s="343"/>
      <c r="P160" s="349"/>
      <c r="Q160" s="343"/>
      <c r="R160" s="349"/>
      <c r="S160" s="343"/>
      <c r="T160" s="349"/>
      <c r="U160" s="343"/>
      <c r="V160" s="349"/>
      <c r="W160" s="343"/>
      <c r="X160" s="349"/>
      <c r="Y160" s="343"/>
      <c r="Z160" s="349"/>
      <c r="AA160" s="349"/>
      <c r="AB160" s="349"/>
      <c r="AC160" s="349"/>
      <c r="AD160" s="349"/>
    </row>
    <row r="161" spans="1:30" x14ac:dyDescent="0.2">
      <c r="A161" s="349"/>
      <c r="B161" s="349"/>
      <c r="C161" s="354"/>
      <c r="D161" s="349"/>
      <c r="E161" s="354"/>
      <c r="F161" s="354"/>
      <c r="G161" s="354"/>
      <c r="H161" s="354"/>
      <c r="I161" s="350"/>
      <c r="J161" s="349"/>
      <c r="K161" s="349"/>
      <c r="L161" s="349"/>
      <c r="M161" s="349"/>
      <c r="N161" s="349"/>
      <c r="O161" s="343"/>
      <c r="P161" s="349"/>
      <c r="Q161" s="343"/>
      <c r="R161" s="349"/>
      <c r="S161" s="343"/>
      <c r="T161" s="349"/>
      <c r="U161" s="343"/>
      <c r="V161" s="349"/>
      <c r="W161" s="343"/>
      <c r="X161" s="349"/>
      <c r="Y161" s="343"/>
      <c r="Z161" s="349"/>
      <c r="AA161" s="349"/>
      <c r="AB161" s="349"/>
      <c r="AC161" s="349"/>
      <c r="AD161" s="349"/>
    </row>
    <row r="162" spans="1:30" x14ac:dyDescent="0.2">
      <c r="A162" s="349"/>
      <c r="B162" s="349"/>
      <c r="C162" s="354"/>
      <c r="D162" s="349"/>
      <c r="E162" s="354"/>
      <c r="F162" s="354"/>
      <c r="G162" s="354"/>
      <c r="H162" s="354"/>
      <c r="I162" s="350"/>
      <c r="J162" s="349"/>
      <c r="K162" s="349"/>
      <c r="L162" s="349"/>
      <c r="M162" s="349"/>
      <c r="N162" s="349"/>
      <c r="O162" s="343"/>
      <c r="P162" s="349"/>
      <c r="Q162" s="343"/>
      <c r="R162" s="349"/>
      <c r="S162" s="343"/>
      <c r="T162" s="349"/>
      <c r="U162" s="343"/>
      <c r="V162" s="349"/>
      <c r="W162" s="343"/>
      <c r="X162" s="349"/>
      <c r="Y162" s="343"/>
      <c r="Z162" s="349"/>
      <c r="AA162" s="349"/>
      <c r="AB162" s="349"/>
      <c r="AC162" s="349"/>
      <c r="AD162" s="349"/>
    </row>
    <row r="163" spans="1:30" x14ac:dyDescent="0.2">
      <c r="A163" s="349"/>
      <c r="B163" s="349"/>
      <c r="C163" s="354"/>
      <c r="D163" s="349"/>
      <c r="E163" s="354"/>
      <c r="F163" s="354"/>
      <c r="G163" s="354"/>
      <c r="H163" s="354"/>
      <c r="I163" s="350"/>
      <c r="J163" s="349"/>
      <c r="K163" s="349"/>
      <c r="L163" s="349"/>
      <c r="M163" s="349"/>
      <c r="N163" s="349"/>
      <c r="O163" s="343"/>
      <c r="P163" s="349"/>
      <c r="Q163" s="343"/>
      <c r="R163" s="349"/>
      <c r="S163" s="343"/>
      <c r="T163" s="349"/>
      <c r="U163" s="343"/>
      <c r="V163" s="349"/>
      <c r="W163" s="343"/>
      <c r="X163" s="349"/>
      <c r="Y163" s="343"/>
      <c r="Z163" s="349"/>
      <c r="AA163" s="349"/>
      <c r="AB163" s="349"/>
      <c r="AC163" s="349"/>
      <c r="AD163" s="349"/>
    </row>
    <row r="164" spans="1:30" x14ac:dyDescent="0.2">
      <c r="A164" s="349"/>
      <c r="B164" s="349"/>
      <c r="C164" s="354"/>
      <c r="D164" s="349"/>
      <c r="E164" s="354"/>
      <c r="F164" s="354"/>
      <c r="G164" s="354"/>
      <c r="H164" s="354"/>
      <c r="I164" s="350"/>
      <c r="J164" s="349"/>
      <c r="K164" s="349"/>
      <c r="L164" s="349"/>
      <c r="M164" s="349"/>
      <c r="N164" s="349"/>
      <c r="O164" s="343"/>
      <c r="P164" s="349"/>
      <c r="Q164" s="343"/>
      <c r="R164" s="349"/>
      <c r="S164" s="343"/>
      <c r="T164" s="349"/>
      <c r="U164" s="343"/>
      <c r="V164" s="349"/>
      <c r="W164" s="343"/>
      <c r="X164" s="349"/>
      <c r="Y164" s="343"/>
      <c r="Z164" s="349"/>
      <c r="AA164" s="349"/>
      <c r="AB164" s="349"/>
      <c r="AC164" s="349"/>
      <c r="AD164" s="349"/>
    </row>
    <row r="165" spans="1:30" x14ac:dyDescent="0.2">
      <c r="A165" s="349"/>
      <c r="B165" s="349"/>
      <c r="C165" s="354"/>
      <c r="D165" s="349"/>
      <c r="E165" s="354"/>
      <c r="F165" s="354"/>
      <c r="G165" s="354"/>
      <c r="H165" s="354"/>
      <c r="I165" s="350"/>
      <c r="J165" s="349"/>
      <c r="K165" s="349"/>
      <c r="L165" s="349"/>
      <c r="M165" s="349"/>
      <c r="N165" s="349"/>
      <c r="O165" s="343"/>
      <c r="P165" s="349"/>
      <c r="Q165" s="343"/>
      <c r="R165" s="349"/>
      <c r="S165" s="343"/>
      <c r="T165" s="349"/>
      <c r="U165" s="343"/>
      <c r="V165" s="349"/>
      <c r="W165" s="343"/>
      <c r="X165" s="349"/>
      <c r="Y165" s="343"/>
      <c r="Z165" s="349"/>
      <c r="AA165" s="349"/>
      <c r="AB165" s="349"/>
      <c r="AC165" s="349"/>
      <c r="AD165" s="349"/>
    </row>
    <row r="166" spans="1:30" x14ac:dyDescent="0.2">
      <c r="A166" s="349"/>
      <c r="B166" s="349"/>
      <c r="C166" s="354"/>
      <c r="D166" s="349"/>
      <c r="E166" s="354"/>
      <c r="F166" s="354"/>
      <c r="G166" s="354"/>
      <c r="H166" s="354"/>
      <c r="I166" s="350"/>
      <c r="J166" s="349"/>
      <c r="K166" s="349"/>
      <c r="L166" s="349"/>
      <c r="M166" s="349"/>
      <c r="N166" s="349"/>
      <c r="O166" s="343"/>
      <c r="P166" s="349"/>
      <c r="Q166" s="343"/>
      <c r="R166" s="349"/>
      <c r="S166" s="343"/>
      <c r="T166" s="349"/>
      <c r="U166" s="343"/>
      <c r="V166" s="349"/>
      <c r="W166" s="343"/>
      <c r="X166" s="349"/>
      <c r="Y166" s="343"/>
      <c r="Z166" s="349"/>
      <c r="AA166" s="349"/>
      <c r="AB166" s="349"/>
      <c r="AC166" s="349"/>
      <c r="AD166" s="349"/>
    </row>
    <row r="167" spans="1:30" x14ac:dyDescent="0.2">
      <c r="A167" s="349"/>
      <c r="B167" s="349"/>
      <c r="C167" s="354"/>
      <c r="D167" s="349"/>
      <c r="E167" s="354"/>
      <c r="F167" s="354"/>
      <c r="G167" s="354"/>
      <c r="H167" s="354"/>
      <c r="I167" s="350"/>
      <c r="J167" s="349"/>
      <c r="K167" s="349"/>
      <c r="L167" s="349"/>
      <c r="M167" s="349"/>
      <c r="N167" s="349"/>
      <c r="O167" s="343"/>
      <c r="P167" s="349"/>
      <c r="Q167" s="343"/>
      <c r="R167" s="349"/>
      <c r="S167" s="343"/>
      <c r="T167" s="349"/>
      <c r="U167" s="343"/>
      <c r="V167" s="349"/>
      <c r="W167" s="343"/>
      <c r="X167" s="349"/>
      <c r="Y167" s="343"/>
      <c r="Z167" s="349"/>
      <c r="AA167" s="349"/>
      <c r="AB167" s="349"/>
      <c r="AC167" s="349"/>
      <c r="AD167" s="349"/>
    </row>
    <row r="168" spans="1:30" x14ac:dyDescent="0.2">
      <c r="A168" s="349"/>
      <c r="B168" s="349"/>
      <c r="C168" s="354"/>
      <c r="D168" s="349"/>
      <c r="E168" s="354"/>
      <c r="F168" s="354"/>
      <c r="G168" s="354"/>
      <c r="H168" s="354"/>
      <c r="I168" s="350"/>
      <c r="J168" s="349"/>
      <c r="K168" s="349"/>
      <c r="L168" s="349"/>
      <c r="M168" s="349"/>
      <c r="N168" s="349"/>
      <c r="O168" s="343"/>
      <c r="P168" s="349"/>
      <c r="Q168" s="343"/>
      <c r="R168" s="349"/>
      <c r="S168" s="343"/>
      <c r="T168" s="349"/>
      <c r="U168" s="343"/>
      <c r="V168" s="349"/>
      <c r="W168" s="343"/>
      <c r="X168" s="349"/>
      <c r="Y168" s="343"/>
      <c r="Z168" s="349"/>
      <c r="AA168" s="349"/>
      <c r="AB168" s="349"/>
      <c r="AC168" s="349"/>
      <c r="AD168" s="349"/>
    </row>
    <row r="169" spans="1:30" x14ac:dyDescent="0.2">
      <c r="A169" s="349"/>
      <c r="B169" s="349"/>
      <c r="C169" s="354"/>
      <c r="D169" s="349"/>
      <c r="E169" s="354"/>
      <c r="F169" s="354"/>
      <c r="G169" s="354"/>
      <c r="H169" s="354"/>
      <c r="I169" s="350"/>
      <c r="J169" s="349"/>
      <c r="K169" s="349"/>
      <c r="L169" s="349"/>
      <c r="M169" s="349"/>
      <c r="N169" s="349"/>
      <c r="O169" s="343"/>
      <c r="P169" s="349"/>
      <c r="Q169" s="343"/>
      <c r="R169" s="349"/>
      <c r="S169" s="343"/>
      <c r="T169" s="349"/>
      <c r="U169" s="343"/>
      <c r="V169" s="349"/>
      <c r="W169" s="343"/>
      <c r="X169" s="349"/>
      <c r="Y169" s="343"/>
      <c r="Z169" s="349"/>
      <c r="AA169" s="349"/>
      <c r="AB169" s="349"/>
      <c r="AC169" s="349"/>
      <c r="AD169" s="349"/>
    </row>
    <row r="170" spans="1:30" x14ac:dyDescent="0.2">
      <c r="A170" s="349"/>
      <c r="B170" s="349"/>
      <c r="C170" s="354"/>
      <c r="D170" s="349"/>
      <c r="E170" s="354"/>
      <c r="F170" s="354"/>
      <c r="G170" s="354"/>
      <c r="H170" s="354"/>
      <c r="I170" s="350"/>
      <c r="J170" s="349"/>
      <c r="K170" s="349"/>
      <c r="L170" s="349"/>
      <c r="M170" s="349"/>
      <c r="N170" s="349"/>
      <c r="O170" s="343"/>
      <c r="P170" s="349"/>
      <c r="Q170" s="343"/>
      <c r="R170" s="349"/>
      <c r="S170" s="343"/>
      <c r="T170" s="349"/>
      <c r="U170" s="343"/>
      <c r="V170" s="349"/>
      <c r="W170" s="343"/>
      <c r="X170" s="349"/>
      <c r="Y170" s="343"/>
      <c r="Z170" s="349"/>
      <c r="AA170" s="349"/>
      <c r="AB170" s="349"/>
      <c r="AC170" s="349"/>
      <c r="AD170" s="349"/>
    </row>
    <row r="171" spans="1:30" x14ac:dyDescent="0.2">
      <c r="A171" s="349"/>
      <c r="B171" s="349"/>
      <c r="C171" s="354"/>
      <c r="D171" s="349"/>
      <c r="E171" s="354"/>
      <c r="F171" s="354"/>
      <c r="G171" s="354"/>
      <c r="H171" s="354"/>
      <c r="I171" s="350"/>
      <c r="J171" s="349"/>
      <c r="K171" s="349"/>
      <c r="L171" s="349"/>
      <c r="M171" s="349"/>
      <c r="N171" s="349"/>
      <c r="O171" s="343"/>
      <c r="P171" s="349"/>
      <c r="Q171" s="343"/>
      <c r="R171" s="349"/>
      <c r="S171" s="343"/>
      <c r="T171" s="349"/>
      <c r="U171" s="343"/>
      <c r="V171" s="349"/>
      <c r="W171" s="343"/>
      <c r="X171" s="349"/>
      <c r="Y171" s="343"/>
      <c r="Z171" s="349"/>
      <c r="AA171" s="349"/>
      <c r="AB171" s="349"/>
      <c r="AC171" s="349"/>
      <c r="AD171" s="349"/>
    </row>
    <row r="172" spans="1:30" x14ac:dyDescent="0.2">
      <c r="A172" s="349"/>
      <c r="B172" s="349"/>
      <c r="C172" s="354"/>
      <c r="D172" s="349"/>
      <c r="E172" s="354"/>
      <c r="F172" s="354"/>
      <c r="G172" s="354"/>
      <c r="H172" s="354"/>
      <c r="I172" s="350"/>
      <c r="J172" s="349"/>
      <c r="K172" s="349"/>
      <c r="L172" s="349"/>
      <c r="M172" s="349"/>
      <c r="N172" s="349"/>
      <c r="O172" s="343"/>
      <c r="P172" s="349"/>
      <c r="Q172" s="343"/>
      <c r="R172" s="349"/>
      <c r="S172" s="343"/>
      <c r="T172" s="349"/>
      <c r="U172" s="343"/>
      <c r="V172" s="349"/>
      <c r="W172" s="343"/>
      <c r="X172" s="349"/>
      <c r="Y172" s="343"/>
      <c r="Z172" s="349"/>
      <c r="AA172" s="349"/>
      <c r="AB172" s="349"/>
      <c r="AC172" s="349"/>
      <c r="AD172" s="349"/>
    </row>
    <row r="173" spans="1:30" x14ac:dyDescent="0.2">
      <c r="A173" s="349"/>
      <c r="B173" s="349"/>
      <c r="C173" s="354"/>
      <c r="D173" s="349"/>
      <c r="E173" s="354"/>
      <c r="F173" s="354"/>
      <c r="G173" s="354"/>
      <c r="H173" s="354"/>
      <c r="I173" s="350"/>
      <c r="J173" s="349"/>
      <c r="K173" s="349"/>
      <c r="L173" s="349"/>
      <c r="M173" s="349"/>
      <c r="N173" s="349"/>
      <c r="O173" s="343"/>
      <c r="P173" s="349"/>
      <c r="Q173" s="343"/>
      <c r="R173" s="349"/>
      <c r="S173" s="343"/>
      <c r="T173" s="349"/>
      <c r="U173" s="343"/>
      <c r="V173" s="349"/>
      <c r="W173" s="343"/>
      <c r="X173" s="349"/>
      <c r="Y173" s="343"/>
      <c r="Z173" s="349"/>
      <c r="AA173" s="349"/>
      <c r="AB173" s="349"/>
      <c r="AC173" s="349"/>
      <c r="AD173" s="349"/>
    </row>
    <row r="174" spans="1:30" x14ac:dyDescent="0.2">
      <c r="A174" s="349"/>
      <c r="B174" s="349"/>
      <c r="C174" s="354"/>
      <c r="D174" s="349"/>
      <c r="E174" s="354"/>
      <c r="F174" s="354"/>
      <c r="G174" s="354"/>
      <c r="H174" s="354"/>
      <c r="I174" s="350"/>
      <c r="J174" s="349"/>
      <c r="K174" s="349"/>
      <c r="L174" s="349"/>
      <c r="M174" s="349"/>
      <c r="N174" s="349"/>
      <c r="O174" s="343"/>
      <c r="P174" s="349"/>
      <c r="Q174" s="343"/>
      <c r="R174" s="349"/>
      <c r="S174" s="343"/>
      <c r="T174" s="349"/>
      <c r="U174" s="343"/>
      <c r="V174" s="349"/>
      <c r="W174" s="343"/>
      <c r="X174" s="349"/>
      <c r="Y174" s="343"/>
      <c r="Z174" s="349"/>
      <c r="AA174" s="349"/>
      <c r="AB174" s="349"/>
      <c r="AC174" s="349"/>
      <c r="AD174" s="349"/>
    </row>
  </sheetData>
  <sheetProtection selectLockedCells="1"/>
  <mergeCells count="125">
    <mergeCell ref="V17:V18"/>
    <mergeCell ref="W17:W18"/>
    <mergeCell ref="V19:V30"/>
    <mergeCell ref="X17:X18"/>
    <mergeCell ref="Y17:Y18"/>
    <mergeCell ref="X19:X30"/>
    <mergeCell ref="N17:N18"/>
    <mergeCell ref="O17:O18"/>
    <mergeCell ref="P17:P18"/>
    <mergeCell ref="Q17:Q18"/>
    <mergeCell ref="R17:R18"/>
    <mergeCell ref="S17:S18"/>
    <mergeCell ref="T17:T18"/>
    <mergeCell ref="U17:U18"/>
    <mergeCell ref="N19:N30"/>
    <mergeCell ref="P19:P30"/>
    <mergeCell ref="R19:R30"/>
    <mergeCell ref="T19:T30"/>
    <mergeCell ref="M46:M49"/>
    <mergeCell ref="A10:A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B10:B13"/>
    <mergeCell ref="M1:M4"/>
    <mergeCell ref="B18:B21"/>
    <mergeCell ref="J18:J20"/>
    <mergeCell ref="C18:C21"/>
    <mergeCell ref="E18:E21"/>
    <mergeCell ref="F18:F21"/>
    <mergeCell ref="G18:G21"/>
    <mergeCell ref="K18:K20"/>
    <mergeCell ref="L18:L20"/>
    <mergeCell ref="M18:M21"/>
    <mergeCell ref="H18:H20"/>
  </mergeCells>
  <printOptions horizontalCentered="1"/>
  <pageMargins left="0.35433070866141736" right="0.35433070866141736" top="0.70866141732283472" bottom="0.74803149606299213" header="0.31496062992125984" footer="0.31496062992125984"/>
  <pageSetup paperSize="5" scale="54" orientation="landscape" r:id="rId1"/>
  <rowBreaks count="1" manualBreakCount="1">
    <brk id="13" max="16383" man="1"/>
  </rowBreaks>
  <colBreaks count="2" manualBreakCount="2">
    <brk id="13" max="1048575" man="1"/>
    <brk id="25" max="1048575" man="1"/>
  </col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NO!$A$1:$A$4</xm:f>
          </x14:formula1>
          <xm:sqref>H10:H12 H46:H48 H18:H20 H22:H24 H26:H28 H30:H32 H34:H36 H38:H40 H42:H44 H14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119</v>
      </c>
    </row>
    <row r="2" spans="1:1" x14ac:dyDescent="0.25">
      <c r="A2" s="8"/>
    </row>
    <row r="3" spans="1:1" x14ac:dyDescent="0.25">
      <c r="A3" s="8" t="s">
        <v>120</v>
      </c>
    </row>
    <row r="4" spans="1:1" x14ac:dyDescent="0.25">
      <c r="A4" s="8" t="s">
        <v>121</v>
      </c>
    </row>
    <row r="6" spans="1:1" x14ac:dyDescent="0.25">
      <c r="A6" s="38" t="s">
        <v>122</v>
      </c>
    </row>
    <row r="7" spans="1:1" x14ac:dyDescent="0.25">
      <c r="A7" t="s">
        <v>71</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9" spans="1:3" x14ac:dyDescent="0.25">
      <c r="A19" s="38" t="s">
        <v>118</v>
      </c>
    </row>
    <row r="20" spans="1:3" x14ac:dyDescent="0.25">
      <c r="A20" t="s">
        <v>75</v>
      </c>
    </row>
    <row r="21" spans="1:3" x14ac:dyDescent="0.25">
      <c r="A21" t="s">
        <v>132</v>
      </c>
    </row>
    <row r="22" spans="1:3" x14ac:dyDescent="0.25">
      <c r="A22" t="s">
        <v>133</v>
      </c>
    </row>
    <row r="23" spans="1:3" x14ac:dyDescent="0.25">
      <c r="A23" t="s">
        <v>134</v>
      </c>
    </row>
    <row r="24" spans="1:3" x14ac:dyDescent="0.25">
      <c r="A24" t="s">
        <v>135</v>
      </c>
    </row>
    <row r="25" spans="1:3" x14ac:dyDescent="0.25">
      <c r="A25" t="s">
        <v>136</v>
      </c>
    </row>
    <row r="28" spans="1:3" ht="141" customHeight="1" x14ac:dyDescent="0.25">
      <c r="A28" s="46" t="s">
        <v>137</v>
      </c>
      <c r="B28" s="48" t="s">
        <v>138</v>
      </c>
      <c r="C28" s="48" t="s">
        <v>139</v>
      </c>
    </row>
    <row r="29" spans="1:3" ht="144" customHeight="1" x14ac:dyDescent="0.25">
      <c r="A29" t="s">
        <v>140</v>
      </c>
      <c r="B29" s="39" t="s">
        <v>141</v>
      </c>
      <c r="C29" s="47" t="s">
        <v>142</v>
      </c>
    </row>
    <row r="30" spans="1:3" ht="135" x14ac:dyDescent="0.25">
      <c r="A30" s="44" t="s">
        <v>143</v>
      </c>
      <c r="B30" s="37" t="s">
        <v>144</v>
      </c>
      <c r="C30" s="47" t="s">
        <v>145</v>
      </c>
    </row>
    <row r="31" spans="1:3" ht="102.75" x14ac:dyDescent="0.25">
      <c r="A31" t="s">
        <v>146</v>
      </c>
      <c r="B31" s="37" t="s">
        <v>147</v>
      </c>
      <c r="C31" s="47" t="s">
        <v>148</v>
      </c>
    </row>
    <row r="32" spans="1:3" ht="102.75" x14ac:dyDescent="0.25">
      <c r="A32" t="s">
        <v>149</v>
      </c>
      <c r="B32" s="37" t="s">
        <v>150</v>
      </c>
      <c r="C32" s="47" t="s">
        <v>151</v>
      </c>
    </row>
    <row r="34" spans="1:3" x14ac:dyDescent="0.25">
      <c r="A34" t="s">
        <v>152</v>
      </c>
      <c r="C34" s="49" t="s">
        <v>153</v>
      </c>
    </row>
    <row r="35" spans="1:3" x14ac:dyDescent="0.25">
      <c r="A35">
        <v>1</v>
      </c>
      <c r="B35">
        <f>IF(' IMPACTO RIESGOS CORRUPCION'!D13="X",1,0)</f>
        <v>1</v>
      </c>
    </row>
    <row r="36" spans="1:3" x14ac:dyDescent="0.25">
      <c r="A36">
        <v>2</v>
      </c>
      <c r="B36">
        <f>IF(' IMPACTO RIESGOS CORRUPCION'!D14="X",1,0)</f>
        <v>1</v>
      </c>
      <c r="C36" s="24" t="s">
        <v>120</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0</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154</v>
      </c>
      <c r="B54">
        <f>SUM(B35:B53)</f>
        <v>12</v>
      </c>
    </row>
    <row r="57" spans="1:2" x14ac:dyDescent="0.25">
      <c r="A57" t="s">
        <v>155</v>
      </c>
    </row>
    <row r="58" spans="1:2" x14ac:dyDescent="0.25">
      <c r="A58">
        <v>1</v>
      </c>
      <c r="B58">
        <f>IF(' IMPACTO RIESGOS CORRUPCION'!D36="X",1,0)</f>
        <v>1</v>
      </c>
    </row>
    <row r="59" spans="1:2" x14ac:dyDescent="0.25">
      <c r="A59">
        <v>2</v>
      </c>
      <c r="B59">
        <f>IF(' IMPACTO RIESGOS CORRUPCION'!D37="X",1,0)</f>
        <v>1</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1</v>
      </c>
    </row>
    <row r="63" spans="1:2" x14ac:dyDescent="0.25">
      <c r="A63">
        <v>6</v>
      </c>
      <c r="B63">
        <f>IF(' IMPACTO RIESGOS CORRUPCION'!D41="X",1,0)</f>
        <v>1</v>
      </c>
    </row>
    <row r="64" spans="1:2" x14ac:dyDescent="0.25">
      <c r="A64">
        <v>7</v>
      </c>
      <c r="B64">
        <f>IF(' IMPACTO RIESGOS CORRUPCION'!D42="X",1,0)</f>
        <v>1</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1</v>
      </c>
    </row>
    <row r="68" spans="1:2" x14ac:dyDescent="0.25">
      <c r="A68">
        <v>11</v>
      </c>
      <c r="B68">
        <f>IF(' IMPACTO RIESGOS CORRUPCION'!D46="X",1,0)</f>
        <v>1</v>
      </c>
    </row>
    <row r="69" spans="1:2" x14ac:dyDescent="0.25">
      <c r="A69">
        <v>12</v>
      </c>
      <c r="B69">
        <f>IF(' IMPACTO RIESGOS CORRUPCION'!D47="X",1,0)</f>
        <v>1</v>
      </c>
    </row>
    <row r="70" spans="1:2" x14ac:dyDescent="0.25">
      <c r="A70">
        <v>13</v>
      </c>
      <c r="B70">
        <f>IF(' IMPACTO RIESGOS CORRUPCION'!D48="X",1,0)</f>
        <v>1</v>
      </c>
    </row>
    <row r="71" spans="1:2" x14ac:dyDescent="0.25">
      <c r="A71">
        <v>14</v>
      </c>
      <c r="B71">
        <f>IF(' IMPACTO RIESGOS CORRUPCION'!D49="X",1,0)</f>
        <v>1</v>
      </c>
    </row>
    <row r="72" spans="1:2" x14ac:dyDescent="0.25">
      <c r="A72">
        <v>15</v>
      </c>
      <c r="B72">
        <f>IF(' IMPACTO RIESGOS CORRUPCION'!D50="X",1,0)</f>
        <v>1</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154</v>
      </c>
      <c r="B77">
        <f>SUM(B58:B76)</f>
        <v>11</v>
      </c>
    </row>
    <row r="80" spans="1:2" x14ac:dyDescent="0.25">
      <c r="A80" t="s">
        <v>156</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154</v>
      </c>
      <c r="B100">
        <f>SUM(B81:B99)</f>
        <v>0</v>
      </c>
    </row>
    <row r="103" spans="1:2" x14ac:dyDescent="0.25">
      <c r="A103" t="s">
        <v>157</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154</v>
      </c>
      <c r="B123">
        <f>SUM(B104:B122)</f>
        <v>0</v>
      </c>
    </row>
    <row r="126" spans="1:2" x14ac:dyDescent="0.25">
      <c r="A126" t="s">
        <v>157</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154</v>
      </c>
      <c r="B146">
        <f>SUM(B127:B145)</f>
        <v>0</v>
      </c>
    </row>
    <row r="150" spans="1:2" x14ac:dyDescent="0.25">
      <c r="A150" t="s">
        <v>158</v>
      </c>
    </row>
    <row r="151" spans="1:2" x14ac:dyDescent="0.25">
      <c r="A151" s="43" t="s">
        <v>159</v>
      </c>
    </row>
    <row r="152" spans="1:2" x14ac:dyDescent="0.25">
      <c r="A152" t="s">
        <v>160</v>
      </c>
    </row>
    <row r="153" spans="1:2" x14ac:dyDescent="0.25">
      <c r="A153" t="s">
        <v>161</v>
      </c>
    </row>
    <row r="154" spans="1:2" x14ac:dyDescent="0.25">
      <c r="A154" t="s">
        <v>162</v>
      </c>
    </row>
    <row r="155" spans="1:2" x14ac:dyDescent="0.25">
      <c r="A155" t="s">
        <v>160</v>
      </c>
    </row>
    <row r="156" spans="1:2" x14ac:dyDescent="0.25">
      <c r="A156" t="s">
        <v>163</v>
      </c>
    </row>
    <row r="157" spans="1:2" x14ac:dyDescent="0.25">
      <c r="A157" t="s">
        <v>164</v>
      </c>
    </row>
    <row r="159" spans="1:2" x14ac:dyDescent="0.25">
      <c r="A159" s="43" t="s">
        <v>165</v>
      </c>
      <c r="B159" t="s">
        <v>121</v>
      </c>
    </row>
    <row r="160" spans="1:2" x14ac:dyDescent="0.25">
      <c r="A160" t="s">
        <v>160</v>
      </c>
    </row>
    <row r="161" spans="1:1" x14ac:dyDescent="0.25">
      <c r="A161" t="s">
        <v>166</v>
      </c>
    </row>
    <row r="162" spans="1:1" x14ac:dyDescent="0.25">
      <c r="A162" t="s">
        <v>167</v>
      </c>
    </row>
    <row r="164" spans="1:1" x14ac:dyDescent="0.25">
      <c r="A164" s="43" t="s">
        <v>168</v>
      </c>
    </row>
    <row r="165" spans="1:1" x14ac:dyDescent="0.25">
      <c r="A165" t="s">
        <v>160</v>
      </c>
    </row>
    <row r="166" spans="1:1" x14ac:dyDescent="0.25">
      <c r="A166" t="s">
        <v>169</v>
      </c>
    </row>
    <row r="167" spans="1:1" x14ac:dyDescent="0.25">
      <c r="A167" t="s">
        <v>170</v>
      </c>
    </row>
    <row r="168" spans="1:1" x14ac:dyDescent="0.25">
      <c r="A168" t="s">
        <v>171</v>
      </c>
    </row>
    <row r="170" spans="1:1" x14ac:dyDescent="0.25">
      <c r="A170" s="43" t="s">
        <v>172</v>
      </c>
    </row>
    <row r="171" spans="1:1" x14ac:dyDescent="0.25">
      <c r="A171" t="s">
        <v>160</v>
      </c>
    </row>
    <row r="172" spans="1:1" x14ac:dyDescent="0.25">
      <c r="A172" t="s">
        <v>173</v>
      </c>
    </row>
    <row r="173" spans="1:1" x14ac:dyDescent="0.25">
      <c r="A173" t="s">
        <v>174</v>
      </c>
    </row>
    <row r="175" spans="1:1" x14ac:dyDescent="0.25">
      <c r="A175" s="43" t="s">
        <v>175</v>
      </c>
    </row>
    <row r="176" spans="1:1" x14ac:dyDescent="0.25">
      <c r="A176" t="s">
        <v>160</v>
      </c>
    </row>
    <row r="177" spans="1:1" x14ac:dyDescent="0.25">
      <c r="A177" t="s">
        <v>176</v>
      </c>
    </row>
    <row r="178" spans="1:1" x14ac:dyDescent="0.25">
      <c r="A178" t="s">
        <v>177</v>
      </c>
    </row>
    <row r="180" spans="1:1" x14ac:dyDescent="0.25">
      <c r="A180" s="43" t="s">
        <v>178</v>
      </c>
    </row>
    <row r="181" spans="1:1" x14ac:dyDescent="0.25">
      <c r="A181" t="s">
        <v>160</v>
      </c>
    </row>
    <row r="182" spans="1:1" x14ac:dyDescent="0.25">
      <c r="A182" t="s">
        <v>179</v>
      </c>
    </row>
    <row r="183" spans="1:1" x14ac:dyDescent="0.25">
      <c r="A183" t="s">
        <v>180</v>
      </c>
    </row>
    <row r="184" spans="1:1" x14ac:dyDescent="0.25">
      <c r="A184" t="s">
        <v>181</v>
      </c>
    </row>
    <row r="186" spans="1:1" x14ac:dyDescent="0.25">
      <c r="A186" s="43" t="s">
        <v>182</v>
      </c>
    </row>
    <row r="187" spans="1:1" x14ac:dyDescent="0.25">
      <c r="A187" t="s">
        <v>160</v>
      </c>
    </row>
    <row r="188" spans="1:1" x14ac:dyDescent="0.25">
      <c r="A188" t="s">
        <v>183</v>
      </c>
    </row>
    <row r="189" spans="1:1" x14ac:dyDescent="0.25">
      <c r="A189" t="s">
        <v>184</v>
      </c>
    </row>
    <row r="190" spans="1:1" x14ac:dyDescent="0.25">
      <c r="A190" t="s">
        <v>185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334</v>
      </c>
      <c r="C1" t="s">
        <v>113</v>
      </c>
    </row>
    <row r="2" spans="1:3" x14ac:dyDescent="0.25">
      <c r="A2" t="s">
        <v>229</v>
      </c>
      <c r="C2" t="s">
        <v>114</v>
      </c>
    </row>
    <row r="3" spans="1:3" x14ac:dyDescent="0.25">
      <c r="A3" t="s">
        <v>110</v>
      </c>
      <c r="C3" t="s">
        <v>115</v>
      </c>
    </row>
    <row r="4" spans="1:3" x14ac:dyDescent="0.25">
      <c r="A4" t="s">
        <v>108</v>
      </c>
      <c r="C4" t="s">
        <v>116</v>
      </c>
    </row>
    <row r="5" spans="1:3" x14ac:dyDescent="0.25">
      <c r="A5" t="s">
        <v>335</v>
      </c>
      <c r="C5" t="s">
        <v>117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291</v>
      </c>
    </row>
    <row r="2" spans="1:1" x14ac:dyDescent="0.25">
      <c r="A2" s="1" t="s">
        <v>140</v>
      </c>
    </row>
    <row r="3" spans="1:1" x14ac:dyDescent="0.25">
      <c r="A3" s="1" t="s">
        <v>143</v>
      </c>
    </row>
    <row r="4" spans="1:1" x14ac:dyDescent="0.25">
      <c r="A4" s="1" t="s">
        <v>146</v>
      </c>
    </row>
    <row r="5" spans="1:1" x14ac:dyDescent="0.25">
      <c r="A5" s="1" t="s">
        <v>149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197" t="s">
        <v>287</v>
      </c>
    </row>
    <row r="2" spans="1:1" x14ac:dyDescent="0.25">
      <c r="A2" s="197" t="s">
        <v>284</v>
      </c>
    </row>
    <row r="3" spans="1:1" x14ac:dyDescent="0.25">
      <c r="A3" s="197" t="s">
        <v>285</v>
      </c>
    </row>
    <row r="4" spans="1:1" x14ac:dyDescent="0.25">
      <c r="A4" s="197" t="s">
        <v>286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4</vt:i4>
      </vt:variant>
    </vt:vector>
  </HeadingPairs>
  <TitlesOfParts>
    <vt:vector size="3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VALORACION RIESGOS INHERENTES</vt:lpstr>
      <vt:lpstr>CONTROLES Y EVALUACIÓN</vt:lpstr>
      <vt:lpstr>EVALUACIÓN SOLIDEZ CONTROLES</vt:lpstr>
      <vt:lpstr>VALORACIÓN RIESGOS RESIDUAL</vt:lpstr>
      <vt:lpstr>MAPA CORRUPCIÓN</vt:lpstr>
      <vt:lpstr>Hoja4</vt:lpstr>
      <vt:lpstr>Hoja5</vt:lpstr>
      <vt:lpstr>Hoja6</vt:lpstr>
      <vt:lpstr>Hoja7</vt:lpstr>
      <vt:lpstr>Hoja8</vt:lpstr>
      <vt:lpstr>Hoja9</vt:lpstr>
      <vt:lpstr>Hoja10</vt:lpstr>
      <vt:lpstr>Hoja11</vt:lpstr>
      <vt:lpstr>Hoja12</vt:lpstr>
      <vt:lpstr>Hoja3</vt:lpstr>
      <vt:lpstr>NOOO</vt:lpstr>
      <vt:lpstr>Hoja2</vt:lpstr>
      <vt:lpstr>NOO</vt:lpstr>
      <vt:lpstr>NO</vt:lpstr>
      <vt:lpstr>'MAPA CORRUPCIÓN'!Área_de_impresión</vt:lpstr>
      <vt:lpstr>DESCRIPCION!Títulos_a_imprimir</vt:lpstr>
      <vt:lpstr>'IDENTIFICACION DE RIESGOS'!Títulos_a_imprimir</vt:lpstr>
      <vt:lpstr>'MAPA CORRUPCIÓN'!Títulos_a_imprimir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2024-11-04T19:52:37Z</cp:lastPrinted>
  <dcterms:created xsi:type="dcterms:W3CDTF">2014-12-30T19:27:19Z</dcterms:created>
  <dcterms:modified xsi:type="dcterms:W3CDTF">2025-02-04T15:00:20Z</dcterms:modified>
</cp:coreProperties>
</file>