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Sandy Poveda Vargas\Desktop\MAPAS DE RIESGO DE CORRUPCIÓN 2025\"/>
    </mc:Choice>
  </mc:AlternateContent>
  <bookViews>
    <workbookView xWindow="0" yWindow="0" windowWidth="28800" windowHeight="11730" tabRatio="763" firstSheet="27" activeTab="29"/>
  </bookViews>
  <sheets>
    <sheet name="INSTRUCTIVO" sheetId="28" r:id="rId1"/>
    <sheet name="CONTEXTO" sheetId="4" r:id="rId2"/>
    <sheet name="Hoja1" sheetId="30" state="hidden" r:id="rId3"/>
    <sheet name="LISTAS CONTEXTO" sheetId="31" state="hidden" r:id="rId4"/>
    <sheet name="PRIORIZACIÓN DE CAUSA" sheetId="24" r:id="rId5"/>
    <sheet name="matriz definicion riesgo" sheetId="5" state="hidden" r:id="rId6"/>
    <sheet name="IDENTIFICACION" sheetId="6" state="hidden" r:id="rId7"/>
    <sheet name="PRIORIZ CAUSA R CORUP TRÁMITES" sheetId="34" r:id="rId8"/>
    <sheet name="DOFA" sheetId="23" r:id="rId9"/>
    <sheet name="IDENTIFICACION DE RIESGOS" sheetId="20" r:id="rId10"/>
    <sheet name="DESCRIPCION" sheetId="22" r:id="rId11"/>
    <sheet name="PROBABILIDAD" sheetId="8" r:id="rId12"/>
    <sheet name=" IMPACTO RIESGOS CORRUPCION" sheetId="25" r:id="rId13"/>
    <sheet name="Hoja4" sheetId="37" state="hidden" r:id="rId14"/>
    <sheet name="Hoja5" sheetId="38" state="hidden" r:id="rId15"/>
    <sheet name="Hoja6" sheetId="39" state="hidden" r:id="rId16"/>
    <sheet name="Hoja7" sheetId="40" state="hidden" r:id="rId17"/>
    <sheet name="Hoja8" sheetId="41" state="hidden" r:id="rId18"/>
    <sheet name="Hoja9" sheetId="42" state="hidden" r:id="rId19"/>
    <sheet name="Hoja10" sheetId="43" state="hidden" r:id="rId20"/>
    <sheet name="Hoja11" sheetId="44" state="hidden" r:id="rId21"/>
    <sheet name="Hoja12" sheetId="45" state="hidden" r:id="rId22"/>
    <sheet name="VALORACION RIESGOS INHERENTES" sheetId="16" r:id="rId23"/>
    <sheet name="Hoja3" sheetId="36" state="hidden" r:id="rId24"/>
    <sheet name="NOOO" sheetId="21" state="hidden" r:id="rId25"/>
    <sheet name="Hoja2" sheetId="35" state="hidden" r:id="rId26"/>
    <sheet name="CONTROLES Y EVALUACIÓN" sheetId="3" r:id="rId27"/>
    <sheet name="EVALUACIÓN SOLIDEZ CONTROLES" sheetId="26" r:id="rId28"/>
    <sheet name="VALORACIÓN RIESGOS RESIDUAL" sheetId="29" r:id="rId29"/>
    <sheet name="MAPA CORRUPCIÓN" sheetId="1" r:id="rId30"/>
    <sheet name="Hoja13" sheetId="46" r:id="rId31"/>
    <sheet name="NOO" sheetId="33" state="hidden" r:id="rId32"/>
    <sheet name="NO" sheetId="32" state="hidden" r:id="rId33"/>
  </sheets>
  <definedNames>
    <definedName name="_xlnm.Print_Titles" localSheetId="10">DESCRIPCION!$1:$9</definedName>
    <definedName name="_xlnm.Print_Titles" localSheetId="9">'IDENTIFICACION DE RIESGOS'!$1:$11</definedName>
  </definedNames>
  <calcPr calcId="162913"/>
</workbook>
</file>

<file path=xl/calcChain.xml><?xml version="1.0" encoding="utf-8"?>
<calcChain xmlns="http://schemas.openxmlformats.org/spreadsheetml/2006/main">
  <c r="D18" i="1" l="1"/>
  <c r="F14" i="1" l="1"/>
  <c r="D24" i="1"/>
  <c r="C22" i="1"/>
  <c r="D16" i="1"/>
  <c r="S42" i="24"/>
  <c r="F19" i="26"/>
  <c r="F18" i="26"/>
  <c r="F16" i="26"/>
  <c r="F14" i="26"/>
  <c r="F13" i="26"/>
  <c r="E19" i="26"/>
  <c r="E18" i="26"/>
  <c r="E16" i="26"/>
  <c r="E14" i="26"/>
  <c r="E13" i="26"/>
  <c r="E11" i="26"/>
  <c r="D19" i="26"/>
  <c r="D18" i="26"/>
  <c r="D16" i="26"/>
  <c r="D14" i="26"/>
  <c r="D13" i="26"/>
  <c r="D11" i="26"/>
  <c r="C19" i="26"/>
  <c r="C18" i="26"/>
  <c r="C16" i="26"/>
  <c r="C14" i="26"/>
  <c r="C13" i="26"/>
  <c r="B66" i="3"/>
  <c r="A66" i="3"/>
  <c r="B55" i="3"/>
  <c r="A55" i="3"/>
  <c r="B44" i="3"/>
  <c r="A44" i="3"/>
  <c r="K33" i="3"/>
  <c r="J33" i="3"/>
  <c r="H33" i="3"/>
  <c r="B33" i="3"/>
  <c r="A33" i="3"/>
  <c r="H22" i="3"/>
  <c r="B22" i="3"/>
  <c r="A22" i="3"/>
  <c r="K11" i="3"/>
  <c r="J11" i="3"/>
  <c r="H11" i="3"/>
  <c r="B11" i="3"/>
  <c r="A11" i="3"/>
  <c r="A82" i="25"/>
  <c r="A59" i="25"/>
  <c r="A36" i="25"/>
  <c r="A13" i="25"/>
  <c r="A12" i="22"/>
  <c r="C16" i="22" l="1"/>
  <c r="C14" i="22"/>
  <c r="A14" i="22"/>
  <c r="C12" i="22"/>
  <c r="S34" i="24" l="1"/>
  <c r="R34" i="24"/>
  <c r="S33" i="24"/>
  <c r="R33" i="24"/>
  <c r="S32" i="24"/>
  <c r="R32" i="24"/>
  <c r="S31" i="24"/>
  <c r="R31" i="24"/>
  <c r="S30" i="24"/>
  <c r="R30" i="24"/>
  <c r="S29" i="24"/>
  <c r="R29" i="24"/>
  <c r="S28" i="24"/>
  <c r="R28" i="24"/>
  <c r="S27" i="24"/>
  <c r="R27" i="24"/>
  <c r="S26" i="24"/>
  <c r="R26" i="24"/>
  <c r="S25" i="24"/>
  <c r="R25" i="24"/>
  <c r="S24" i="24"/>
  <c r="R24" i="24"/>
  <c r="S23" i="24"/>
  <c r="R23" i="24"/>
  <c r="S22" i="24"/>
  <c r="R22" i="24"/>
  <c r="S21" i="24"/>
  <c r="R21" i="24"/>
  <c r="S20" i="24"/>
  <c r="R20" i="24"/>
  <c r="S19" i="24"/>
  <c r="R19" i="24"/>
  <c r="S18" i="24"/>
  <c r="R18" i="24"/>
  <c r="S17" i="24"/>
  <c r="R17" i="24"/>
  <c r="S16" i="24"/>
  <c r="R16" i="24"/>
  <c r="S15" i="24"/>
  <c r="R15" i="24"/>
  <c r="S14" i="24"/>
  <c r="R14" i="24"/>
  <c r="S13" i="24"/>
  <c r="R13" i="24"/>
  <c r="S12" i="24"/>
  <c r="R12" i="24"/>
  <c r="S11" i="24"/>
  <c r="R11" i="24"/>
  <c r="B1" i="34" l="1"/>
  <c r="F10" i="1" l="1"/>
  <c r="F46" i="1"/>
  <c r="E46" i="1"/>
  <c r="F42" i="1"/>
  <c r="E42" i="1"/>
  <c r="F38" i="1"/>
  <c r="E38" i="1"/>
  <c r="F34" i="1"/>
  <c r="E34" i="1"/>
  <c r="F30" i="1"/>
  <c r="E30" i="1"/>
  <c r="F26" i="1"/>
  <c r="E26" i="1"/>
  <c r="F22" i="1"/>
  <c r="E22" i="1"/>
  <c r="F18" i="1"/>
  <c r="E18" i="1"/>
  <c r="E14" i="1"/>
  <c r="E10" i="1"/>
  <c r="A8" i="34" l="1"/>
  <c r="A6" i="34"/>
  <c r="S40" i="24" l="1"/>
  <c r="R40" i="24"/>
  <c r="S35" i="24"/>
  <c r="S36" i="24"/>
  <c r="S37" i="24"/>
  <c r="S38" i="24"/>
  <c r="S39" i="24"/>
  <c r="R35" i="24"/>
  <c r="R36" i="24"/>
  <c r="R37" i="24"/>
  <c r="R38" i="24"/>
  <c r="R39" i="24"/>
  <c r="S41" i="24" l="1"/>
  <c r="J214" i="29"/>
  <c r="J212" i="29"/>
  <c r="J210" i="29"/>
  <c r="J208" i="29"/>
  <c r="J193" i="29"/>
  <c r="J191" i="29"/>
  <c r="J189" i="29"/>
  <c r="J187" i="29"/>
  <c r="J171" i="29"/>
  <c r="J169" i="29"/>
  <c r="J167" i="29"/>
  <c r="J165" i="29"/>
  <c r="J150" i="29"/>
  <c r="J148" i="29"/>
  <c r="J146" i="29"/>
  <c r="J144" i="29"/>
  <c r="J129" i="29"/>
  <c r="J127" i="29"/>
  <c r="J125" i="29"/>
  <c r="J123" i="29"/>
  <c r="J108" i="29"/>
  <c r="J106" i="29"/>
  <c r="J104" i="29"/>
  <c r="J102" i="29"/>
  <c r="J87" i="29"/>
  <c r="J85" i="29"/>
  <c r="J83" i="29"/>
  <c r="J81" i="29"/>
  <c r="J66" i="29"/>
  <c r="J64" i="29"/>
  <c r="J62" i="29"/>
  <c r="J60" i="29"/>
  <c r="J45" i="29"/>
  <c r="J43" i="29"/>
  <c r="J41" i="29"/>
  <c r="J39" i="29"/>
  <c r="J24" i="29"/>
  <c r="J22" i="29"/>
  <c r="J20" i="29"/>
  <c r="J18" i="29"/>
  <c r="J204" i="16"/>
  <c r="J202" i="16"/>
  <c r="J200" i="16"/>
  <c r="J198" i="16"/>
  <c r="J184" i="16"/>
  <c r="J182" i="16"/>
  <c r="J180" i="16"/>
  <c r="J178" i="16"/>
  <c r="K192" i="16" l="1"/>
  <c r="K202" i="29" s="1"/>
  <c r="K32" i="29"/>
  <c r="K53" i="29"/>
  <c r="K74" i="29"/>
  <c r="K95" i="29"/>
  <c r="K116" i="29"/>
  <c r="K172" i="16"/>
  <c r="K181" i="29" s="1"/>
  <c r="K158" i="29"/>
  <c r="K137" i="29"/>
  <c r="K180" i="29"/>
  <c r="K201" i="29"/>
  <c r="K11" i="29"/>
  <c r="J163" i="16"/>
  <c r="J161" i="16"/>
  <c r="J159" i="16"/>
  <c r="J157" i="16"/>
  <c r="J143" i="16"/>
  <c r="J141" i="16"/>
  <c r="J139" i="16"/>
  <c r="J137" i="16"/>
  <c r="J123" i="16"/>
  <c r="J121" i="16"/>
  <c r="J119" i="16"/>
  <c r="J117" i="16"/>
  <c r="J103" i="16"/>
  <c r="J101" i="16"/>
  <c r="J99" i="16"/>
  <c r="J97" i="16"/>
  <c r="J83" i="16"/>
  <c r="J81" i="16"/>
  <c r="J79" i="16"/>
  <c r="J77" i="16"/>
  <c r="J63" i="16"/>
  <c r="J61" i="16"/>
  <c r="J59" i="16"/>
  <c r="J57" i="16"/>
  <c r="J43" i="16"/>
  <c r="K51" i="16" l="1"/>
  <c r="K54" i="29" s="1"/>
  <c r="K71" i="16"/>
  <c r="K75" i="29" s="1"/>
  <c r="K91" i="16"/>
  <c r="K96" i="29" s="1"/>
  <c r="K111" i="16"/>
  <c r="K117" i="29" s="1"/>
  <c r="K131" i="16"/>
  <c r="K138" i="29" s="1"/>
  <c r="K151" i="16"/>
  <c r="K159" i="29" s="1"/>
  <c r="J41" i="16"/>
  <c r="J39" i="16"/>
  <c r="J23" i="16" l="1"/>
  <c r="J21" i="16"/>
  <c r="J19" i="16"/>
  <c r="J37" i="16"/>
  <c r="K31" i="16" s="1"/>
  <c r="K33" i="29" s="1"/>
  <c r="J17" i="16"/>
  <c r="K11" i="16" l="1"/>
  <c r="K12" i="29" s="1"/>
  <c r="S12" i="8"/>
  <c r="T12" i="8" s="1"/>
  <c r="R12" i="8"/>
  <c r="E43" i="26"/>
  <c r="E42" i="26"/>
  <c r="E41" i="26"/>
  <c r="E39" i="26"/>
  <c r="E38" i="26"/>
  <c r="E37" i="26"/>
  <c r="E35" i="26"/>
  <c r="E34" i="26"/>
  <c r="E33" i="26"/>
  <c r="E31" i="26"/>
  <c r="E30" i="26"/>
  <c r="E29" i="26"/>
  <c r="E27" i="26"/>
  <c r="E26" i="26"/>
  <c r="E25" i="26"/>
  <c r="E23" i="26"/>
  <c r="E22" i="26"/>
  <c r="E21" i="26"/>
  <c r="C43" i="26"/>
  <c r="C42" i="26"/>
  <c r="C41" i="26"/>
  <c r="C39" i="26"/>
  <c r="C38" i="26"/>
  <c r="C37" i="26"/>
  <c r="C35" i="26"/>
  <c r="C34" i="26"/>
  <c r="C33" i="26"/>
  <c r="C31" i="26"/>
  <c r="C30" i="26"/>
  <c r="C29" i="26"/>
  <c r="C27" i="26"/>
  <c r="C26" i="26"/>
  <c r="C25" i="26"/>
  <c r="C23" i="26"/>
  <c r="C22" i="26"/>
  <c r="C21" i="26"/>
  <c r="D32" i="16" l="1"/>
  <c r="C10" i="1"/>
  <c r="G46" i="1" l="1"/>
  <c r="G42" i="1"/>
  <c r="G38" i="1"/>
  <c r="G34" i="1"/>
  <c r="G30" i="1"/>
  <c r="G26" i="1"/>
  <c r="G22" i="1"/>
  <c r="G18" i="1"/>
  <c r="G14" i="1"/>
  <c r="G10" i="1"/>
  <c r="A9" i="29"/>
  <c r="A8" i="29"/>
  <c r="C1" i="29"/>
  <c r="C34" i="1" l="1"/>
  <c r="A10" i="1"/>
  <c r="C11" i="26"/>
  <c r="B27" i="26"/>
  <c r="B26" i="26"/>
  <c r="G336" i="3"/>
  <c r="G335" i="3"/>
  <c r="G334" i="3"/>
  <c r="G333" i="3"/>
  <c r="G332" i="3"/>
  <c r="G331" i="3"/>
  <c r="G330" i="3"/>
  <c r="G325" i="3"/>
  <c r="G324" i="3"/>
  <c r="G323" i="3"/>
  <c r="G322" i="3"/>
  <c r="G321" i="3"/>
  <c r="G320" i="3"/>
  <c r="G319" i="3"/>
  <c r="G314" i="3"/>
  <c r="G313" i="3"/>
  <c r="G312" i="3"/>
  <c r="G311" i="3"/>
  <c r="G310" i="3"/>
  <c r="G309" i="3"/>
  <c r="G308" i="3"/>
  <c r="G303" i="3"/>
  <c r="G302" i="3"/>
  <c r="G301" i="3"/>
  <c r="G300" i="3"/>
  <c r="G299" i="3"/>
  <c r="G298" i="3"/>
  <c r="G297" i="3"/>
  <c r="G292" i="3"/>
  <c r="G291" i="3"/>
  <c r="G290" i="3"/>
  <c r="G289" i="3"/>
  <c r="G288" i="3"/>
  <c r="G287" i="3"/>
  <c r="G286" i="3"/>
  <c r="G281" i="3"/>
  <c r="G280" i="3"/>
  <c r="G279" i="3"/>
  <c r="G278" i="3"/>
  <c r="G277" i="3"/>
  <c r="G276" i="3"/>
  <c r="G275" i="3"/>
  <c r="G270" i="3"/>
  <c r="G269" i="3"/>
  <c r="G268" i="3"/>
  <c r="G267" i="3"/>
  <c r="G266" i="3"/>
  <c r="G265" i="3"/>
  <c r="G264" i="3"/>
  <c r="G259" i="3"/>
  <c r="G258" i="3"/>
  <c r="G257" i="3"/>
  <c r="G256" i="3"/>
  <c r="G255" i="3"/>
  <c r="G254" i="3"/>
  <c r="G253" i="3"/>
  <c r="G248" i="3"/>
  <c r="G247" i="3"/>
  <c r="G246" i="3"/>
  <c r="G245" i="3"/>
  <c r="G244" i="3"/>
  <c r="G243" i="3"/>
  <c r="G242" i="3"/>
  <c r="G237" i="3"/>
  <c r="G236" i="3"/>
  <c r="G235" i="3"/>
  <c r="G234" i="3"/>
  <c r="G233" i="3"/>
  <c r="G232" i="3"/>
  <c r="G231" i="3"/>
  <c r="G226" i="3"/>
  <c r="G225" i="3"/>
  <c r="G224" i="3"/>
  <c r="G223" i="3"/>
  <c r="G222" i="3"/>
  <c r="G221" i="3"/>
  <c r="G220" i="3"/>
  <c r="G215" i="3"/>
  <c r="G214" i="3"/>
  <c r="G213" i="3"/>
  <c r="G212" i="3"/>
  <c r="G211" i="3"/>
  <c r="G210" i="3"/>
  <c r="G209" i="3"/>
  <c r="G204" i="3"/>
  <c r="G203" i="3"/>
  <c r="G202" i="3"/>
  <c r="G201" i="3"/>
  <c r="G200" i="3"/>
  <c r="G199" i="3"/>
  <c r="G198" i="3"/>
  <c r="G193" i="3"/>
  <c r="G192" i="3"/>
  <c r="G191" i="3"/>
  <c r="G190" i="3"/>
  <c r="G189" i="3"/>
  <c r="G188" i="3"/>
  <c r="G187" i="3"/>
  <c r="G182" i="3"/>
  <c r="G181" i="3"/>
  <c r="G180" i="3"/>
  <c r="G179" i="3"/>
  <c r="G178" i="3"/>
  <c r="G177" i="3"/>
  <c r="G176" i="3"/>
  <c r="G171" i="3"/>
  <c r="G170" i="3"/>
  <c r="G169" i="3"/>
  <c r="G168" i="3"/>
  <c r="G167" i="3"/>
  <c r="G166" i="3"/>
  <c r="G165" i="3"/>
  <c r="G160" i="3"/>
  <c r="G159" i="3"/>
  <c r="G158" i="3"/>
  <c r="G157" i="3"/>
  <c r="G156" i="3"/>
  <c r="G155" i="3"/>
  <c r="G154" i="3"/>
  <c r="G149" i="3"/>
  <c r="G148" i="3"/>
  <c r="G147" i="3"/>
  <c r="G146" i="3"/>
  <c r="G145" i="3"/>
  <c r="G144" i="3"/>
  <c r="G143" i="3"/>
  <c r="G138" i="3"/>
  <c r="G137" i="3"/>
  <c r="G136" i="3"/>
  <c r="G135" i="3"/>
  <c r="G134" i="3"/>
  <c r="G133" i="3"/>
  <c r="G132" i="3"/>
  <c r="G121" i="3"/>
  <c r="G122" i="3"/>
  <c r="G123" i="3"/>
  <c r="G124" i="3"/>
  <c r="G125" i="3"/>
  <c r="G126" i="3"/>
  <c r="G127" i="3"/>
  <c r="G72" i="3"/>
  <c r="G71" i="3"/>
  <c r="G70" i="3"/>
  <c r="G69" i="3"/>
  <c r="G68" i="3"/>
  <c r="G67" i="3"/>
  <c r="G66" i="3"/>
  <c r="E35" i="22"/>
  <c r="E34" i="22"/>
  <c r="E33" i="22"/>
  <c r="D35" i="22"/>
  <c r="B43" i="26" s="1"/>
  <c r="D34" i="22"/>
  <c r="B42" i="26" s="1"/>
  <c r="D33" i="22"/>
  <c r="B41" i="26" s="1"/>
  <c r="E32" i="22"/>
  <c r="E31" i="22"/>
  <c r="E30" i="22"/>
  <c r="D32" i="22"/>
  <c r="D44" i="1" s="1"/>
  <c r="D31" i="22"/>
  <c r="D43" i="1" s="1"/>
  <c r="D30" i="22"/>
  <c r="D42" i="1" s="1"/>
  <c r="E29" i="22"/>
  <c r="E28" i="22"/>
  <c r="E27" i="22"/>
  <c r="D29" i="22"/>
  <c r="B35" i="26" s="1"/>
  <c r="D28" i="22"/>
  <c r="B34" i="26" s="1"/>
  <c r="D27" i="22"/>
  <c r="B33" i="26" s="1"/>
  <c r="E26" i="22"/>
  <c r="E25" i="22"/>
  <c r="E24" i="22"/>
  <c r="D26" i="22"/>
  <c r="D36" i="1" s="1"/>
  <c r="D25" i="22"/>
  <c r="D35" i="1" s="1"/>
  <c r="D24" i="22"/>
  <c r="D34" i="1" s="1"/>
  <c r="E23" i="22"/>
  <c r="E22" i="22"/>
  <c r="E21" i="22"/>
  <c r="D23" i="22"/>
  <c r="D32" i="1" s="1"/>
  <c r="D22" i="22"/>
  <c r="B187" i="3" s="1"/>
  <c r="D21" i="22"/>
  <c r="B25" i="26" s="1"/>
  <c r="E20" i="22"/>
  <c r="E19" i="22"/>
  <c r="E18" i="22"/>
  <c r="D20" i="22"/>
  <c r="D28" i="1" s="1"/>
  <c r="D19" i="22"/>
  <c r="D27" i="1" s="1"/>
  <c r="D18" i="22"/>
  <c r="D26" i="1" s="1"/>
  <c r="E17" i="22"/>
  <c r="E16" i="22"/>
  <c r="D17" i="22"/>
  <c r="B19" i="26" s="1"/>
  <c r="D16" i="22"/>
  <c r="D22" i="1" s="1"/>
  <c r="E15" i="22"/>
  <c r="E14" i="22"/>
  <c r="D14" i="22"/>
  <c r="E13" i="22"/>
  <c r="E12" i="22"/>
  <c r="D13" i="22"/>
  <c r="D12" i="22"/>
  <c r="B13" i="26" s="1"/>
  <c r="E11" i="22"/>
  <c r="E10" i="22"/>
  <c r="D10" i="22"/>
  <c r="D10" i="1" s="1"/>
  <c r="C14" i="1"/>
  <c r="C18" i="1"/>
  <c r="C30" i="1"/>
  <c r="C38" i="1"/>
  <c r="C46" i="1"/>
  <c r="C33" i="22"/>
  <c r="G128" i="3" l="1"/>
  <c r="H121" i="3" s="1"/>
  <c r="J121" i="3" s="1"/>
  <c r="G194" i="3"/>
  <c r="H187" i="3" s="1"/>
  <c r="J187" i="3" s="1"/>
  <c r="G216" i="3"/>
  <c r="H209" i="3" s="1"/>
  <c r="G260" i="3"/>
  <c r="H253" i="3" s="1"/>
  <c r="D34" i="26" s="1"/>
  <c r="G304" i="3"/>
  <c r="H297" i="3" s="1"/>
  <c r="J297" i="3" s="1"/>
  <c r="G326" i="3"/>
  <c r="H319" i="3" s="1"/>
  <c r="J319" i="3" s="1"/>
  <c r="B330" i="3"/>
  <c r="D40" i="1"/>
  <c r="B16" i="26"/>
  <c r="B29" i="26"/>
  <c r="B198" i="3"/>
  <c r="B21" i="26"/>
  <c r="B37" i="26"/>
  <c r="C24" i="22"/>
  <c r="B264" i="3"/>
  <c r="D39" i="1"/>
  <c r="B176" i="3"/>
  <c r="B308" i="3"/>
  <c r="D31" i="1"/>
  <c r="D47" i="1"/>
  <c r="B242" i="3"/>
  <c r="B11" i="26"/>
  <c r="D48" i="1"/>
  <c r="G183" i="3"/>
  <c r="H176" i="3" s="1"/>
  <c r="G293" i="3"/>
  <c r="H286" i="3" s="1"/>
  <c r="G150" i="3"/>
  <c r="H143" i="3" s="1"/>
  <c r="G172" i="3"/>
  <c r="H165" i="3" s="1"/>
  <c r="G238" i="3"/>
  <c r="H231" i="3" s="1"/>
  <c r="G282" i="3"/>
  <c r="H275" i="3" s="1"/>
  <c r="B165" i="3"/>
  <c r="B209" i="3"/>
  <c r="B231" i="3"/>
  <c r="B253" i="3"/>
  <c r="B275" i="3"/>
  <c r="B297" i="3"/>
  <c r="B319" i="3"/>
  <c r="B14" i="26"/>
  <c r="B22" i="26"/>
  <c r="B30" i="26"/>
  <c r="B38" i="26"/>
  <c r="C27" i="22"/>
  <c r="B154" i="3"/>
  <c r="B286" i="3"/>
  <c r="C30" i="22"/>
  <c r="C42" i="1"/>
  <c r="C26" i="1"/>
  <c r="G73" i="3"/>
  <c r="H66" i="3" s="1"/>
  <c r="G139" i="3"/>
  <c r="H132" i="3" s="1"/>
  <c r="G161" i="3"/>
  <c r="H154" i="3" s="1"/>
  <c r="G205" i="3"/>
  <c r="H198" i="3" s="1"/>
  <c r="G227" i="3"/>
  <c r="H220" i="3" s="1"/>
  <c r="G271" i="3"/>
  <c r="H264" i="3" s="1"/>
  <c r="G315" i="3"/>
  <c r="H308" i="3" s="1"/>
  <c r="G337" i="3"/>
  <c r="H330" i="3" s="1"/>
  <c r="B23" i="26"/>
  <c r="B31" i="26"/>
  <c r="B39" i="26"/>
  <c r="D14" i="1"/>
  <c r="D30" i="1"/>
  <c r="D38" i="1"/>
  <c r="D46" i="1"/>
  <c r="J209" i="3"/>
  <c r="D29" i="26"/>
  <c r="B220" i="3"/>
  <c r="G249" i="3"/>
  <c r="H242" i="3" s="1"/>
  <c r="B18" i="26"/>
  <c r="G12" i="3"/>
  <c r="J253" i="3" l="1"/>
  <c r="K253" i="3" s="1"/>
  <c r="D42" i="26"/>
  <c r="D39" i="26"/>
  <c r="D26" i="26"/>
  <c r="J264" i="3"/>
  <c r="D35" i="26"/>
  <c r="J275" i="3"/>
  <c r="D37" i="26"/>
  <c r="J220" i="3"/>
  <c r="D30" i="26"/>
  <c r="J242" i="3"/>
  <c r="D33" i="26"/>
  <c r="J132" i="3"/>
  <c r="J286" i="3"/>
  <c r="D38" i="26"/>
  <c r="K319" i="3"/>
  <c r="F42" i="26"/>
  <c r="G42" i="26" s="1"/>
  <c r="K209" i="3"/>
  <c r="F29" i="26"/>
  <c r="J330" i="3"/>
  <c r="D43" i="26"/>
  <c r="J198" i="3"/>
  <c r="D27" i="26"/>
  <c r="J165" i="3"/>
  <c r="D23" i="26"/>
  <c r="J308" i="3"/>
  <c r="D41" i="26"/>
  <c r="J154" i="3"/>
  <c r="D22" i="26"/>
  <c r="K297" i="3"/>
  <c r="F39" i="26"/>
  <c r="G39" i="26" s="1"/>
  <c r="J143" i="3"/>
  <c r="D21" i="26"/>
  <c r="K187" i="3"/>
  <c r="F26" i="26"/>
  <c r="G26" i="26" s="1"/>
  <c r="J66" i="3"/>
  <c r="J231" i="3"/>
  <c r="D31" i="26"/>
  <c r="J176" i="3"/>
  <c r="K121" i="3"/>
  <c r="G19" i="26"/>
  <c r="C10" i="22"/>
  <c r="G29" i="26" l="1"/>
  <c r="F34" i="26"/>
  <c r="G34" i="26" s="1"/>
  <c r="K176" i="3"/>
  <c r="F25" i="26"/>
  <c r="K330" i="3"/>
  <c r="F43" i="26"/>
  <c r="G43" i="26" s="1"/>
  <c r="K231" i="3"/>
  <c r="F31" i="26"/>
  <c r="G31" i="26" s="1"/>
  <c r="K198" i="3"/>
  <c r="F27" i="26"/>
  <c r="G27" i="26" s="1"/>
  <c r="K143" i="3"/>
  <c r="F21" i="26"/>
  <c r="K66" i="3"/>
  <c r="K165" i="3"/>
  <c r="F23" i="26"/>
  <c r="G23" i="26" s="1"/>
  <c r="K220" i="3"/>
  <c r="F30" i="26"/>
  <c r="G30" i="26" s="1"/>
  <c r="K264" i="3"/>
  <c r="F35" i="26"/>
  <c r="G35" i="26" s="1"/>
  <c r="K154" i="3"/>
  <c r="F22" i="26"/>
  <c r="G22" i="26" s="1"/>
  <c r="K132" i="3"/>
  <c r="K308" i="3"/>
  <c r="F41" i="26"/>
  <c r="K286" i="3"/>
  <c r="F38" i="26"/>
  <c r="G38" i="26" s="1"/>
  <c r="K242" i="3"/>
  <c r="F33" i="26"/>
  <c r="K275" i="3"/>
  <c r="F37" i="26"/>
  <c r="B1" i="1"/>
  <c r="B1" i="26"/>
  <c r="B1" i="3"/>
  <c r="C1" i="16"/>
  <c r="B1" i="25"/>
  <c r="A33" i="22"/>
  <c r="A41" i="26" s="1"/>
  <c r="A30" i="22"/>
  <c r="A27" i="22"/>
  <c r="A24" i="22"/>
  <c r="A16" i="22"/>
  <c r="A10" i="22"/>
  <c r="B1" i="8"/>
  <c r="B1" i="22"/>
  <c r="B1" i="20"/>
  <c r="A6" i="23"/>
  <c r="A6" i="3"/>
  <c r="A9" i="16"/>
  <c r="A8" i="16"/>
  <c r="A7" i="8"/>
  <c r="A6" i="8"/>
  <c r="A7" i="22"/>
  <c r="A6" i="22"/>
  <c r="A6" i="20"/>
  <c r="A7" i="20"/>
  <c r="G32" i="26" l="1"/>
  <c r="H29" i="26" s="1"/>
  <c r="K139" i="29" s="1"/>
  <c r="G41" i="26"/>
  <c r="G44" i="26" s="1"/>
  <c r="H41" i="26" s="1"/>
  <c r="K203" i="29" s="1"/>
  <c r="G37" i="26"/>
  <c r="G40" i="26" s="1"/>
  <c r="H37" i="26" s="1"/>
  <c r="K182" i="29" s="1"/>
  <c r="G33" i="26"/>
  <c r="G36" i="26" s="1"/>
  <c r="H33" i="26" s="1"/>
  <c r="K160" i="29" s="1"/>
  <c r="G25" i="26"/>
  <c r="G28" i="26" s="1"/>
  <c r="H25" i="26" s="1"/>
  <c r="K118" i="29" s="1"/>
  <c r="G21" i="26"/>
  <c r="G24" i="26" s="1"/>
  <c r="H21" i="26" s="1"/>
  <c r="K97" i="29" s="1"/>
  <c r="A14" i="8"/>
  <c r="B74" i="29"/>
  <c r="A18" i="26"/>
  <c r="B71" i="16"/>
  <c r="B22" i="1"/>
  <c r="A18" i="8"/>
  <c r="B158" i="29"/>
  <c r="A253" i="3"/>
  <c r="A33" i="26"/>
  <c r="B151" i="16"/>
  <c r="A264" i="3"/>
  <c r="A242" i="3"/>
  <c r="B38" i="1"/>
  <c r="A11" i="8"/>
  <c r="B11" i="29"/>
  <c r="B11" i="16"/>
  <c r="A11" i="26"/>
  <c r="B10" i="1"/>
  <c r="A17" i="8"/>
  <c r="B137" i="29"/>
  <c r="A231" i="3"/>
  <c r="A209" i="3"/>
  <c r="A29" i="26"/>
  <c r="A220" i="3"/>
  <c r="B131" i="16"/>
  <c r="B34" i="1"/>
  <c r="A13" i="8"/>
  <c r="B53" i="29"/>
  <c r="A16" i="26"/>
  <c r="B51" i="16"/>
  <c r="B18" i="1"/>
  <c r="A15" i="8"/>
  <c r="B95" i="29"/>
  <c r="A165" i="3"/>
  <c r="A21" i="26"/>
  <c r="A154" i="3"/>
  <c r="B26" i="1"/>
  <c r="B91" i="16"/>
  <c r="A19" i="8"/>
  <c r="B180" i="29"/>
  <c r="A297" i="3"/>
  <c r="A275" i="3"/>
  <c r="B172" i="16"/>
  <c r="A37" i="26"/>
  <c r="A286" i="3"/>
  <c r="B42" i="1"/>
  <c r="B32" i="29"/>
  <c r="A12" i="8"/>
  <c r="B31" i="16"/>
  <c r="A13" i="26"/>
  <c r="B14" i="1"/>
  <c r="A16" i="8"/>
  <c r="B116" i="29"/>
  <c r="B111" i="16"/>
  <c r="A187" i="3"/>
  <c r="A25" i="26"/>
  <c r="A198" i="3"/>
  <c r="A176" i="3"/>
  <c r="B30" i="1"/>
  <c r="A20" i="8"/>
  <c r="B201" i="29"/>
  <c r="B192" i="16"/>
  <c r="A319" i="3"/>
  <c r="A330" i="3"/>
  <c r="A308" i="3"/>
  <c r="B46" i="1"/>
  <c r="A1" i="23"/>
  <c r="B1" i="24"/>
  <c r="S11" i="8" l="1"/>
  <c r="T11" i="8" s="1"/>
  <c r="D12" i="16" l="1"/>
  <c r="A7" i="26"/>
  <c r="A6" i="26"/>
  <c r="A7" i="3"/>
  <c r="A8" i="25"/>
  <c r="A6" i="25"/>
  <c r="R14" i="8" l="1"/>
  <c r="G116" i="3" l="1"/>
  <c r="G115" i="3"/>
  <c r="G114" i="3"/>
  <c r="G113" i="3"/>
  <c r="G112" i="3"/>
  <c r="G111" i="3"/>
  <c r="G110" i="3"/>
  <c r="G105" i="3"/>
  <c r="G104" i="3"/>
  <c r="G103" i="3"/>
  <c r="G102" i="3"/>
  <c r="G101" i="3"/>
  <c r="G100" i="3"/>
  <c r="G99" i="3"/>
  <c r="G94" i="3"/>
  <c r="G93" i="3"/>
  <c r="G92" i="3"/>
  <c r="G91" i="3"/>
  <c r="G90" i="3"/>
  <c r="G89" i="3"/>
  <c r="G88" i="3"/>
  <c r="G83" i="3"/>
  <c r="G82" i="3"/>
  <c r="G81" i="3"/>
  <c r="G80" i="3"/>
  <c r="G79" i="3"/>
  <c r="G78" i="3"/>
  <c r="G77" i="3"/>
  <c r="G61" i="3"/>
  <c r="G60" i="3"/>
  <c r="G59" i="3"/>
  <c r="G58" i="3"/>
  <c r="G57" i="3"/>
  <c r="G56" i="3"/>
  <c r="G55" i="3"/>
  <c r="G50" i="3"/>
  <c r="G49" i="3"/>
  <c r="G48" i="3"/>
  <c r="G47" i="3"/>
  <c r="G46" i="3"/>
  <c r="G45" i="3"/>
  <c r="G44" i="3"/>
  <c r="G39" i="3"/>
  <c r="G38" i="3"/>
  <c r="G37" i="3"/>
  <c r="G36" i="3"/>
  <c r="G35" i="3"/>
  <c r="G34" i="3"/>
  <c r="G33" i="3"/>
  <c r="G28" i="3"/>
  <c r="G27" i="3"/>
  <c r="G26" i="3"/>
  <c r="G25" i="3"/>
  <c r="G24" i="3"/>
  <c r="G23" i="3"/>
  <c r="G22" i="3"/>
  <c r="G17" i="3"/>
  <c r="G16" i="3"/>
  <c r="G15" i="3"/>
  <c r="G14" i="3"/>
  <c r="G13" i="3"/>
  <c r="G11" i="3"/>
  <c r="B145" i="21"/>
  <c r="B144" i="21"/>
  <c r="B143" i="21"/>
  <c r="B142" i="21"/>
  <c r="B141" i="21"/>
  <c r="B140" i="21"/>
  <c r="B139" i="21"/>
  <c r="B138" i="21"/>
  <c r="B137" i="21"/>
  <c r="B136" i="21"/>
  <c r="B135" i="21"/>
  <c r="B134" i="21"/>
  <c r="B133" i="21"/>
  <c r="B132" i="21"/>
  <c r="B131" i="21"/>
  <c r="B130" i="21"/>
  <c r="B129" i="21"/>
  <c r="B128" i="21"/>
  <c r="B127" i="21"/>
  <c r="B122" i="21"/>
  <c r="B121" i="21"/>
  <c r="B120" i="21"/>
  <c r="B119" i="21"/>
  <c r="B118" i="21"/>
  <c r="B117" i="21"/>
  <c r="B116" i="21"/>
  <c r="B115" i="21"/>
  <c r="B114" i="21"/>
  <c r="B113" i="21"/>
  <c r="B112" i="21"/>
  <c r="B111" i="21"/>
  <c r="B110" i="21"/>
  <c r="B109" i="21"/>
  <c r="B108" i="21"/>
  <c r="B107" i="21"/>
  <c r="B106" i="21"/>
  <c r="B105" i="21"/>
  <c r="B104" i="21"/>
  <c r="B99" i="21"/>
  <c r="B98" i="21"/>
  <c r="B97" i="21"/>
  <c r="B96" i="21"/>
  <c r="B95" i="21"/>
  <c r="B94" i="21"/>
  <c r="B93" i="21"/>
  <c r="B92" i="21"/>
  <c r="B91" i="21"/>
  <c r="B90" i="21"/>
  <c r="B89" i="21"/>
  <c r="B88" i="21"/>
  <c r="B87" i="21"/>
  <c r="B86" i="21"/>
  <c r="B85" i="21"/>
  <c r="B84" i="21"/>
  <c r="B83" i="21"/>
  <c r="B82" i="21"/>
  <c r="B81" i="21"/>
  <c r="B76" i="21"/>
  <c r="B75" i="21"/>
  <c r="B74" i="21"/>
  <c r="B73" i="21"/>
  <c r="B72" i="21"/>
  <c r="B71" i="21"/>
  <c r="B70" i="21"/>
  <c r="B69" i="21"/>
  <c r="B68" i="21"/>
  <c r="B67" i="21"/>
  <c r="B66" i="21"/>
  <c r="B65" i="21"/>
  <c r="B64" i="21"/>
  <c r="B63" i="21"/>
  <c r="B62" i="21"/>
  <c r="B61" i="21"/>
  <c r="B60" i="21"/>
  <c r="B59" i="21"/>
  <c r="B58" i="21"/>
  <c r="B36" i="21"/>
  <c r="B37" i="21"/>
  <c r="B38" i="21"/>
  <c r="B39" i="21"/>
  <c r="B40" i="21"/>
  <c r="B41" i="21"/>
  <c r="B42" i="21"/>
  <c r="B43" i="21"/>
  <c r="B44" i="21"/>
  <c r="B45" i="21"/>
  <c r="B46" i="21"/>
  <c r="B47" i="21"/>
  <c r="B48" i="21"/>
  <c r="B49" i="21"/>
  <c r="B50" i="21"/>
  <c r="B51" i="21"/>
  <c r="B52" i="21"/>
  <c r="B53" i="21"/>
  <c r="B35" i="21"/>
  <c r="S20" i="8"/>
  <c r="T20" i="8" s="1"/>
  <c r="R20" i="8"/>
  <c r="S19" i="8"/>
  <c r="T19" i="8" s="1"/>
  <c r="R19" i="8"/>
  <c r="S18" i="8"/>
  <c r="T18" i="8" s="1"/>
  <c r="R18" i="8"/>
  <c r="S17" i="8"/>
  <c r="T17" i="8" s="1"/>
  <c r="R17" i="8"/>
  <c r="S16" i="8"/>
  <c r="T16" i="8" s="1"/>
  <c r="R16" i="8"/>
  <c r="S15" i="8"/>
  <c r="T15" i="8" s="1"/>
  <c r="R15" i="8"/>
  <c r="S14" i="8"/>
  <c r="T14" i="8" s="1"/>
  <c r="S13" i="8"/>
  <c r="T13" i="8" s="1"/>
  <c r="R13" i="8"/>
  <c r="R11" i="8"/>
  <c r="D92" i="16" l="1"/>
  <c r="D132" i="16"/>
  <c r="D173" i="16"/>
  <c r="D52" i="16"/>
  <c r="D72" i="16"/>
  <c r="D112" i="16"/>
  <c r="D152" i="16"/>
  <c r="D193" i="16"/>
  <c r="G117" i="3"/>
  <c r="H110" i="3" s="1"/>
  <c r="B100" i="21"/>
  <c r="D78" i="25" s="1"/>
  <c r="F59" i="25" s="1"/>
  <c r="B123" i="21"/>
  <c r="D101" i="25" s="1"/>
  <c r="F82" i="25" s="1"/>
  <c r="B146" i="21"/>
  <c r="D124" i="25" s="1"/>
  <c r="F105" i="25" s="1"/>
  <c r="G106" i="3"/>
  <c r="H99" i="3" s="1"/>
  <c r="G95" i="3"/>
  <c r="H88" i="3" s="1"/>
  <c r="G84" i="3"/>
  <c r="G62" i="3"/>
  <c r="G51" i="3"/>
  <c r="H44" i="3" s="1"/>
  <c r="G40" i="3"/>
  <c r="G29" i="3"/>
  <c r="G18" i="3"/>
  <c r="B77" i="21"/>
  <c r="D55" i="25" s="1"/>
  <c r="F36" i="25" s="1"/>
  <c r="B54" i="21"/>
  <c r="D32" i="25" s="1"/>
  <c r="F13" i="25" s="1"/>
  <c r="J22" i="3" l="1"/>
  <c r="J44" i="3"/>
  <c r="J99" i="3"/>
  <c r="J77" i="3"/>
  <c r="J88" i="3"/>
  <c r="J110" i="3"/>
  <c r="H55" i="3"/>
  <c r="F11" i="26" l="1"/>
  <c r="G11" i="26" s="1"/>
  <c r="K110" i="3"/>
  <c r="K88" i="3"/>
  <c r="K77" i="3"/>
  <c r="K44" i="3"/>
  <c r="J55" i="3"/>
  <c r="K99" i="3"/>
  <c r="K22" i="3"/>
  <c r="G16" i="26" l="1"/>
  <c r="G17" i="26" s="1"/>
  <c r="H16" i="26" s="1"/>
  <c r="K55" i="29" s="1"/>
  <c r="G18" i="26"/>
  <c r="G20" i="26" s="1"/>
  <c r="H18" i="26" s="1"/>
  <c r="K76" i="29" s="1"/>
  <c r="G13" i="26"/>
  <c r="G12" i="26"/>
  <c r="H11" i="26" s="1"/>
  <c r="K13" i="29" s="1"/>
  <c r="K55" i="3"/>
  <c r="G14" i="26"/>
  <c r="G15" i="26" l="1"/>
  <c r="H13" i="26" s="1"/>
  <c r="K34" i="29" s="1"/>
</calcChain>
</file>

<file path=xl/sharedStrings.xml><?xml version="1.0" encoding="utf-8"?>
<sst xmlns="http://schemas.openxmlformats.org/spreadsheetml/2006/main" count="2622" uniqueCount="532">
  <si>
    <r>
      <t xml:space="preserve">PROCESO: </t>
    </r>
    <r>
      <rPr>
        <sz val="11"/>
        <color indexed="8"/>
        <rFont val="Arial"/>
        <family val="2"/>
      </rPr>
      <t>GESTION INTEGRAL DE CALIDAD</t>
    </r>
  </si>
  <si>
    <t>Codigo:FOR-13-PRO-GIC-02</t>
  </si>
  <si>
    <t>Versión:</t>
  </si>
  <si>
    <t>FORMATO: CONTEXTO ESTRATEGICO</t>
  </si>
  <si>
    <t xml:space="preserve">Fecha: </t>
  </si>
  <si>
    <t>Pagina:</t>
  </si>
  <si>
    <t xml:space="preserve">CONTEXTO ESTRATEGICO </t>
  </si>
  <si>
    <t>FACTORES EXTERNOS</t>
  </si>
  <si>
    <t>CAUSAS</t>
  </si>
  <si>
    <t>FACTORES INTERNOS</t>
  </si>
  <si>
    <t>FACTORES DEL PROCESO</t>
  </si>
  <si>
    <t>NORMATIVOS: Modificaciones normativas</t>
  </si>
  <si>
    <t>SOCIALES: Orden Público</t>
  </si>
  <si>
    <t xml:space="preserve">POLITICOS </t>
  </si>
  <si>
    <t>FACTORES GEOGRÁFICOS (ubicación, espacio,topografía, clima, recursos naturales, etc.)</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</si>
  <si>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</si>
  <si>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</si>
  <si>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</si>
  <si>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</si>
  <si>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</si>
  <si>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</si>
  <si>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</si>
  <si>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</si>
  <si>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</si>
  <si>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</si>
  <si>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</si>
  <si>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</si>
  <si>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</si>
  <si>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</si>
  <si>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</si>
  <si>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</si>
  <si>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</si>
  <si>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</si>
  <si>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</si>
  <si>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</si>
  <si>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</si>
  <si>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</si>
  <si>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</si>
  <si>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</si>
  <si>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</si>
  <si>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</si>
  <si>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FORMATO: PRIORIZACION DE CAUSAS (Amenazas y Debilidades)</t>
  </si>
  <si>
    <t>No.</t>
  </si>
  <si>
    <t>P1</t>
  </si>
  <si>
    <t>P2</t>
  </si>
  <si>
    <t>P3</t>
  </si>
  <si>
    <t>P4</t>
  </si>
  <si>
    <t>P5</t>
  </si>
  <si>
    <t>P6</t>
  </si>
  <si>
    <t>P7</t>
  </si>
  <si>
    <t>P8</t>
  </si>
  <si>
    <t>P9</t>
  </si>
  <si>
    <t>P10</t>
  </si>
  <si>
    <t>P11</t>
  </si>
  <si>
    <t>P12</t>
  </si>
  <si>
    <t>P13</t>
  </si>
  <si>
    <t>P14</t>
  </si>
  <si>
    <t>P15</t>
  </si>
  <si>
    <t>TOTAL</t>
  </si>
  <si>
    <t>PROMEDIO</t>
  </si>
  <si>
    <t>FORMATO: MATRIZ DOFA</t>
  </si>
  <si>
    <t xml:space="preserve">
MATRIZ DOFA
IDENTIFICACION DE FACTORES 
Y
DEFINICION DE ESTRATEGIAS
</t>
  </si>
  <si>
    <t>NEGATIVOS</t>
  </si>
  <si>
    <t>POSITIVOS</t>
  </si>
  <si>
    <t>DEBILIDADES (D)</t>
  </si>
  <si>
    <t>FORTALEZAS (F)</t>
  </si>
  <si>
    <t>OPORTUNIDADES (O)</t>
  </si>
  <si>
    <t>AMENAZAS (A)</t>
  </si>
  <si>
    <t>FORMATO: IDENTIFICACION DE RIESGOS</t>
  </si>
  <si>
    <t>Riesgo</t>
  </si>
  <si>
    <t>Clasificación</t>
  </si>
  <si>
    <r>
      <t>FORMATO: DESCRIPCION DEL RIESGO</t>
    </r>
    <r>
      <rPr>
        <sz val="11"/>
        <color indexed="8"/>
        <rFont val="Arial"/>
        <family val="2"/>
      </rPr>
      <t xml:space="preserve"> </t>
    </r>
  </si>
  <si>
    <t>Descripción</t>
  </si>
  <si>
    <t xml:space="preserve"> Clasificación</t>
  </si>
  <si>
    <t>Causas</t>
  </si>
  <si>
    <t>Consecuencias</t>
  </si>
  <si>
    <t xml:space="preserve">Seleccione </t>
  </si>
  <si>
    <t>FORMATO:DETERMINACION  DE LA PROBABILIDAD</t>
  </si>
  <si>
    <t>PRIORIZACION DE LA PROBABILIDAD
(Califique de 1 a 5 , de acuerdo con la tabla de criterios</t>
  </si>
  <si>
    <t>Nivel</t>
  </si>
  <si>
    <t xml:space="preserve">Codigo:                        </t>
  </si>
  <si>
    <t>Fecha:</t>
  </si>
  <si>
    <t>RIESGO</t>
  </si>
  <si>
    <t>Seleccione</t>
  </si>
  <si>
    <t>FORMATO: DETERMINACION DEL IMPACTO RIESGOS DE CORRUPCION</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</si>
  <si>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</si>
  <si>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</si>
  <si>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</si>
  <si>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</si>
  <si>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</si>
  <si>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</si>
  <si>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</si>
  <si>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</si>
  <si>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</si>
  <si>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</si>
  <si>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</si>
  <si>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</si>
  <si>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</si>
  <si>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</si>
  <si>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</si>
  <si>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</si>
  <si>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</si>
  <si>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</si>
  <si>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</si>
  <si>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</si>
  <si>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</si>
  <si>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</si>
  <si>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</si>
  <si>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</si>
  <si>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</si>
  <si>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</si>
  <si>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</si>
  <si>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</si>
  <si>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</si>
  <si>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</si>
  <si>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</si>
  <si>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</si>
  <si>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</si>
  <si>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</si>
  <si>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</si>
  <si>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</si>
  <si>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</si>
  <si>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</si>
  <si>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</si>
  <si>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</si>
  <si>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</si>
  <si>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</si>
  <si>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</si>
  <si>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</si>
  <si>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</si>
  <si>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</si>
  <si>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</si>
  <si>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</si>
  <si>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</si>
  <si>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</si>
  <si>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</si>
  <si>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</si>
  <si>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</si>
  <si>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</si>
  <si>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</si>
  <si>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</si>
  <si>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</si>
  <si>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</si>
  <si>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</si>
  <si>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</si>
  <si>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</si>
  <si>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</si>
  <si>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</si>
  <si>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</si>
  <si>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</si>
  <si>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</si>
  <si>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</si>
  <si>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</si>
  <si>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</si>
  <si>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</si>
  <si>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</si>
  <si>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</si>
  <si>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</si>
  <si>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</si>
  <si>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</si>
  <si>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</si>
  <si>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</si>
  <si>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</si>
  <si>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</si>
  <si>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</si>
  <si>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</si>
  <si>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</si>
  <si>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</si>
  <si>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</si>
  <si>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</si>
  <si>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</si>
  <si>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</si>
  <si>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</si>
  <si>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</si>
  <si>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</si>
  <si>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</si>
  <si>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</si>
  <si>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</si>
  <si>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</si>
  <si>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</si>
  <si>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</si>
  <si>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</si>
  <si>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</si>
  <si>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</si>
  <si>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</si>
  <si>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</si>
  <si>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</si>
  <si>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</si>
  <si>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</si>
  <si>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</si>
  <si>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</si>
  <si>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</si>
  <si>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</si>
  <si>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</si>
  <si>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</si>
  <si>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FORMATO: EVALUACION DE CONTROLES</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</si>
  <si>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</si>
  <si>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</si>
  <si>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</si>
  <si>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</si>
  <si>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</si>
  <si>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</si>
  <si>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</si>
  <si>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</si>
  <si>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</si>
  <si>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</si>
  <si>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</si>
  <si>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</si>
  <si>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</si>
  <si>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</si>
  <si>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</si>
  <si>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</si>
  <si>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</si>
  <si>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</si>
  <si>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</si>
  <si>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</si>
  <si>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</si>
  <si>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</si>
  <si>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</si>
  <si>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</si>
  <si>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</si>
  <si>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CALIFICACION DEL DISEÑO</t>
  </si>
  <si>
    <t>FORMATO: EVALUACION SOLIDEZ  DEL CONJUNTO DE CONTROLES</t>
  </si>
  <si>
    <t>CAUSA</t>
  </si>
  <si>
    <t>CALIFICACION DE LA EJECUCION DEL CONTROL</t>
  </si>
  <si>
    <t>SOLIDEZ INDIVIDUAL DEL CONTROL 
control Fuerte:100
Moderado:50
Débil:0</t>
  </si>
  <si>
    <t>SOLIDEZ DEL CONJUNTO DE CONTROLES</t>
  </si>
  <si>
    <t>FORMATO: MAPA Y PLAN DE TRATAMIENTO DE RIESGOS</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</si>
  <si>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</si>
  <si>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</si>
  <si>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</si>
  <si>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</si>
  <si>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</si>
  <si>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</si>
  <si>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</si>
  <si>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</si>
  <si>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</si>
  <si>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</si>
  <si>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</si>
  <si>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</si>
  <si>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</si>
  <si>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t>Improbable</t>
  </si>
  <si>
    <t>DESCRIPCION DEL CONTROL  -  Plan Anual de Auditoría</t>
  </si>
  <si>
    <t>e</t>
  </si>
  <si>
    <t>ACCIÓN DE CONTINGENCIA</t>
  </si>
  <si>
    <t>ALCALDÍA DE IBAGUÉ</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</si>
  <si>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</si>
  <si>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COMUNICACIÓN ENTRE LOS PROCESOS</t>
  </si>
  <si>
    <t>PROCEDIMIENTOS DEL PROCESO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</si>
  <si>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</si>
  <si>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</si>
  <si>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</si>
  <si>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</si>
  <si>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 xml:space="preserve">CAUSAS </t>
  </si>
  <si>
    <t>¿Cómo puede suceder?
(Causas)</t>
  </si>
  <si>
    <t>¿Qué puede suceder?</t>
  </si>
  <si>
    <t>¿Cuándo puede suceder?</t>
  </si>
  <si>
    <t>INSTRUCTIVO</t>
  </si>
  <si>
    <t>PROCESO</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</si>
  <si>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</si>
  <si>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</si>
  <si>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1. CONTEXTO</t>
  </si>
  <si>
    <t>2. PRIORIZACIÓN DE CAUSAS</t>
  </si>
  <si>
    <t>4. ¿Cómo se realiza la actividad de control?</t>
  </si>
  <si>
    <t>5. ¿Qué pasa con las observaciones o desviaciones?</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</si>
  <si>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</si>
  <si>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LEGALES Y REGLAMENTARIOS</t>
  </si>
  <si>
    <t>SOCIALES Y CULTURALES</t>
  </si>
  <si>
    <t>POLÍTICOS</t>
  </si>
  <si>
    <t>AMBIENTALES</t>
  </si>
  <si>
    <t>ECONÓMICOS Y FINANCIEROS</t>
  </si>
  <si>
    <t>TECNOLÓGICOS</t>
  </si>
  <si>
    <t>FINANCIEROS</t>
  </si>
  <si>
    <t>PROCESOS OPERATIVOS</t>
  </si>
  <si>
    <t>COMMUNICACIÓN INTERNA</t>
  </si>
  <si>
    <t>ESTRATÉGICOS</t>
  </si>
  <si>
    <t>DISEÑO DEL PROCESO</t>
  </si>
  <si>
    <t>INTERACCIÓN CON LOS PROCESOS</t>
  </si>
  <si>
    <t>TRANSVERSALIDAD</t>
  </si>
  <si>
    <t>RESPONSABLES DEL PROCESO</t>
  </si>
  <si>
    <t>NORMATIVIDAD</t>
  </si>
  <si>
    <t>ARTICULACIÓN DE LOS PROCESOS</t>
  </si>
  <si>
    <t>ACTIVOS DE SEGURIDAD DIGITAL DEL PROCESO</t>
  </si>
  <si>
    <t>TECNOLOGÍA (integridad de datos, disponibilidad de datos y sistemas, desarrollo, producción, mantenimiento de sistemas de información)</t>
  </si>
  <si>
    <t>PERSONAL DE LA ENTIDAD (Capacidad del personal, políticas de manejo del talento humano, idoneidad)</t>
  </si>
  <si>
    <t>NIVEL DE SOLIDEZ DEL CONJUNTO DE LOS CONTROLES</t>
  </si>
  <si>
    <r>
      <t xml:space="preserve">El </t>
    </r>
    <r>
      <rPr>
        <b/>
        <sz val="11"/>
        <color theme="1"/>
        <rFont val="Arial"/>
        <family val="2"/>
      </rPr>
      <t>RIESGO</t>
    </r>
    <r>
      <rPr>
        <sz val="11"/>
        <color theme="1"/>
        <rFont val="Arial"/>
        <family val="2"/>
      </rPr>
      <t xml:space="preserve">, al igual que la  </t>
    </r>
    <r>
      <rPr>
        <b/>
        <sz val="11"/>
        <color theme="1"/>
        <rFont val="Arial"/>
        <family val="2"/>
      </rPr>
      <t>CAUSA</t>
    </r>
    <r>
      <rPr>
        <sz val="11"/>
        <color theme="1"/>
        <rFont val="Arial"/>
        <family val="2"/>
      </rPr>
      <t xml:space="preserve">, se diligencian </t>
    </r>
    <r>
      <rPr>
        <b/>
        <sz val="11"/>
        <color theme="1"/>
        <rFont val="Arial"/>
        <family val="2"/>
      </rPr>
      <t>automáticamente</t>
    </r>
    <r>
      <rPr>
        <sz val="11"/>
        <color theme="1"/>
        <rFont val="Arial"/>
        <family val="2"/>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family val="2"/>
      </rPr>
      <t>PASO 1:</t>
    </r>
    <r>
      <rPr>
        <sz val="11"/>
        <color theme="1"/>
        <rFont val="Arial"/>
        <family val="2"/>
      </rPr>
      <t xml:space="preserve"> </t>
    </r>
    <r>
      <rPr>
        <b/>
        <sz val="11"/>
        <color theme="1"/>
        <rFont val="Arial"/>
        <family val="2"/>
      </rPr>
      <t>DESCRIBIR</t>
    </r>
    <r>
      <rPr>
        <sz val="11"/>
        <color theme="1"/>
        <rFont val="Arial"/>
        <family val="2"/>
      </rPr>
      <t xml:space="preserve"> uno o varios </t>
    </r>
    <r>
      <rPr>
        <b/>
        <sz val="11"/>
        <color theme="1"/>
        <rFont val="Arial"/>
        <family val="2"/>
      </rPr>
      <t>controles</t>
    </r>
    <r>
      <rPr>
        <sz val="11"/>
        <color theme="1"/>
        <rFont val="Arial"/>
        <family val="2"/>
      </rPr>
      <t xml:space="preserve"> que tengan características propicias para mitigar la causa y el riesgo. </t>
    </r>
    <r>
      <rPr>
        <b/>
        <sz val="11"/>
        <color theme="1"/>
        <rFont val="Arial"/>
        <family val="2"/>
      </rPr>
      <t>NO OLVIDE QUE:</t>
    </r>
    <r>
      <rPr>
        <sz val="11"/>
        <color theme="1"/>
        <rFont val="Arial"/>
        <family val="2"/>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family val="2"/>
      </rPr>
      <t>PASO 2:</t>
    </r>
    <r>
      <rPr>
        <sz val="11"/>
        <color theme="1"/>
        <rFont val="Arial"/>
        <family val="2"/>
      </rPr>
      <t xml:space="preserve"> Con base a los </t>
    </r>
    <r>
      <rPr>
        <b/>
        <sz val="11"/>
        <color theme="1"/>
        <rFont val="Arial"/>
        <family val="2"/>
      </rPr>
      <t>criterios de evaluación</t>
    </r>
    <r>
      <rPr>
        <sz val="11"/>
        <color theme="1"/>
        <rFont val="Arial"/>
        <family val="2"/>
      </rPr>
      <t xml:space="preserve"> y el </t>
    </r>
    <r>
      <rPr>
        <b/>
        <sz val="11"/>
        <color theme="1"/>
        <rFont val="Arial"/>
        <family val="2"/>
      </rPr>
      <t>aspecto a evaluar en el diseño del control</t>
    </r>
    <r>
      <rPr>
        <sz val="11"/>
        <color theme="1"/>
        <rFont val="Arial"/>
        <family val="2"/>
      </rPr>
      <t xml:space="preserve">, </t>
    </r>
    <r>
      <rPr>
        <b/>
        <sz val="11"/>
        <color theme="1"/>
        <rFont val="Arial"/>
        <family val="2"/>
      </rPr>
      <t>ELEGIR</t>
    </r>
    <r>
      <rPr>
        <sz val="11"/>
        <color theme="1"/>
        <rFont val="Arial"/>
        <family val="2"/>
      </rPr>
      <t xml:space="preserve"> la respuesta que más se adecue a la situación; tenga en cuenta que cada una de ellas</t>
    </r>
    <r>
      <rPr>
        <b/>
        <sz val="11"/>
        <color theme="1"/>
        <rFont val="Arial"/>
        <family val="2"/>
      </rPr>
      <t xml:space="preserve"> posee una valoración</t>
    </r>
    <r>
      <rPr>
        <sz val="11"/>
        <color theme="1"/>
        <rFont val="Arial"/>
        <family val="2"/>
      </rPr>
      <t xml:space="preserve"> diferente que aportarán al resultado </t>
    </r>
    <r>
      <rPr>
        <b/>
        <sz val="11"/>
        <color theme="1"/>
        <rFont val="Arial"/>
        <family val="2"/>
      </rPr>
      <t>TOTAL DEL PESO EN LA EVALUACIÓN</t>
    </r>
    <r>
      <rPr>
        <sz val="11"/>
        <color theme="1"/>
        <rFont val="Arial"/>
        <family val="2"/>
      </rPr>
      <t xml:space="preserve">. Es decir, la </t>
    </r>
    <r>
      <rPr>
        <b/>
        <sz val="11"/>
        <color theme="1"/>
        <rFont val="Arial"/>
        <family val="2"/>
      </rPr>
      <t>calificación del diseño de control</t>
    </r>
    <r>
      <rPr>
        <sz val="11"/>
        <color theme="1"/>
        <rFont val="Arial"/>
        <family val="2"/>
      </rPr>
      <t>, será de acuerdo al total del peso en la evaluación (si el valor está entre</t>
    </r>
    <r>
      <rPr>
        <b/>
        <sz val="11"/>
        <color theme="1"/>
        <rFont val="Arial"/>
        <family val="2"/>
      </rPr>
      <t xml:space="preserve"> 0 y 85</t>
    </r>
    <r>
      <rPr>
        <sz val="11"/>
        <color theme="1"/>
        <rFont val="Arial"/>
        <family val="2"/>
      </rPr>
      <t xml:space="preserve">, la clasificación es </t>
    </r>
    <r>
      <rPr>
        <b/>
        <sz val="11"/>
        <color theme="1"/>
        <rFont val="Arial"/>
        <family val="2"/>
      </rPr>
      <t>débil</t>
    </r>
    <r>
      <rPr>
        <sz val="11"/>
        <color theme="1"/>
        <rFont val="Arial"/>
        <family val="2"/>
      </rPr>
      <t xml:space="preserve">. Si está entre </t>
    </r>
    <r>
      <rPr>
        <b/>
        <sz val="11"/>
        <color theme="1"/>
        <rFont val="Arial"/>
        <family val="2"/>
      </rPr>
      <t>86 y 95</t>
    </r>
    <r>
      <rPr>
        <sz val="11"/>
        <color theme="1"/>
        <rFont val="Arial"/>
        <family val="2"/>
      </rPr>
      <t xml:space="preserve">, es </t>
    </r>
    <r>
      <rPr>
        <b/>
        <sz val="11"/>
        <color theme="1"/>
        <rFont val="Arial"/>
        <family val="2"/>
      </rPr>
      <t>moderada.</t>
    </r>
    <r>
      <rPr>
        <sz val="11"/>
        <color theme="1"/>
        <rFont val="Arial"/>
        <family val="2"/>
      </rPr>
      <t xml:space="preserve"> Si es mayor a</t>
    </r>
    <r>
      <rPr>
        <b/>
        <sz val="11"/>
        <color theme="1"/>
        <rFont val="Arial"/>
        <family val="2"/>
      </rPr>
      <t xml:space="preserve"> 96</t>
    </r>
    <r>
      <rPr>
        <sz val="11"/>
        <color theme="1"/>
        <rFont val="Arial"/>
        <family val="2"/>
      </rPr>
      <t xml:space="preserve">, es </t>
    </r>
    <r>
      <rPr>
        <b/>
        <sz val="11"/>
        <color theme="1"/>
        <rFont val="Arial"/>
        <family val="2"/>
      </rPr>
      <t>fuerte</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EVALUAR</t>
    </r>
    <r>
      <rPr>
        <sz val="11"/>
        <color theme="1"/>
        <rFont val="Arial"/>
        <family val="2"/>
      </rPr>
      <t xml:space="preserve"> la ejecución del control, seleccionando: </t>
    </r>
    <r>
      <rPr>
        <b/>
        <sz val="11"/>
        <color theme="1"/>
        <rFont val="Arial"/>
        <family val="2"/>
      </rPr>
      <t xml:space="preserve">FUERTE, si siempre se ejecuta. MODERADO, si se ejecuta algunas veces. DÉBIL: Si no se ejecuta. </t>
    </r>
    <r>
      <rPr>
        <sz val="11"/>
        <color theme="1"/>
        <rFont val="Arial"/>
        <family val="2"/>
      </rPr>
      <t xml:space="preserve">La </t>
    </r>
    <r>
      <rPr>
        <b/>
        <sz val="11"/>
        <color theme="1"/>
        <rFont val="Arial"/>
        <family val="2"/>
      </rPr>
      <t xml:space="preserve">solidez individual del control </t>
    </r>
    <r>
      <rPr>
        <sz val="11"/>
        <color theme="1"/>
        <rFont val="Arial"/>
        <family val="2"/>
      </rPr>
      <t xml:space="preserve">se genera de manera </t>
    </r>
    <r>
      <rPr>
        <b/>
        <sz val="11"/>
        <color theme="1"/>
        <rFont val="Arial"/>
        <family val="2"/>
      </rPr>
      <t>automática,</t>
    </r>
    <r>
      <rPr>
        <sz val="11"/>
        <color theme="1"/>
        <rFont val="Arial"/>
        <family val="2"/>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family val="2"/>
      </rPr>
      <t>podrá</t>
    </r>
    <r>
      <rPr>
        <sz val="11"/>
        <color theme="1"/>
        <rFont val="Arial"/>
        <family val="2"/>
      </rPr>
      <t xml:space="preserve"> </t>
    </r>
    <r>
      <rPr>
        <b/>
        <sz val="11"/>
        <color theme="1"/>
        <rFont val="Arial"/>
        <family val="2"/>
      </rPr>
      <t>conocer</t>
    </r>
    <r>
      <rPr>
        <sz val="11"/>
        <color theme="1"/>
        <rFont val="Arial"/>
        <family val="2"/>
      </rPr>
      <t xml:space="preserve"> </t>
    </r>
    <r>
      <rPr>
        <b/>
        <sz val="11"/>
        <color theme="1"/>
        <rFont val="Arial"/>
        <family val="2"/>
      </rPr>
      <t>si debe APLICAR o NO, un PLAN DE ACCIÓN</t>
    </r>
    <r>
      <rPr>
        <sz val="11"/>
        <color theme="1"/>
        <rFont val="Arial"/>
        <family val="2"/>
      </rPr>
      <t xml:space="preserve"> para fortalecer el control; el resultado dependerá de la clasificación del diseño de control, en donde si se encuentra dentro del nivel </t>
    </r>
    <r>
      <rPr>
        <b/>
        <sz val="11"/>
        <color theme="1"/>
        <rFont val="Arial"/>
        <family val="2"/>
      </rPr>
      <t>FUERTE, la respuesta será SI,</t>
    </r>
    <r>
      <rPr>
        <sz val="11"/>
        <color theme="1"/>
        <rFont val="Arial"/>
        <family val="2"/>
      </rPr>
      <t xml:space="preserve"> si está en </t>
    </r>
    <r>
      <rPr>
        <b/>
        <sz val="11"/>
        <color theme="1"/>
        <rFont val="Arial"/>
        <family val="2"/>
      </rPr>
      <t>los demás niveles, la respuesta será NO</t>
    </r>
    <r>
      <rPr>
        <sz val="11"/>
        <color theme="1"/>
        <rFont val="Arial"/>
        <family val="2"/>
      </rPr>
      <t>.</t>
    </r>
  </si>
  <si>
    <r>
      <t xml:space="preserve">Dado que un riesgo puede tener varias causas, a su vez varios controles y la calificación se realiza al riesgo, es importante evaluar el conjunto de controles asociados al riesgo. </t>
    </r>
    <r>
      <rPr>
        <b/>
        <sz val="11"/>
        <color theme="1"/>
        <rFont val="Arial"/>
        <family val="2"/>
      </rPr>
      <t>TODO EL FORMATO</t>
    </r>
    <r>
      <rPr>
        <sz val="11"/>
        <color theme="1"/>
        <rFont val="Arial"/>
        <family val="2"/>
      </rPr>
      <t xml:space="preserve"> se diligencia de forma </t>
    </r>
    <r>
      <rPr>
        <b/>
        <sz val="11"/>
        <color theme="1"/>
        <rFont val="Arial"/>
        <family val="2"/>
      </rPr>
      <t>automática</t>
    </r>
    <r>
      <rPr>
        <sz val="11"/>
        <color theme="1"/>
        <rFont val="Arial"/>
        <family val="2"/>
      </rPr>
      <t xml:space="preserve"> teniendo como referencia la información suministrada en los formatos anteriores, de ésta manera se determina la</t>
    </r>
    <r>
      <rPr>
        <b/>
        <sz val="11"/>
        <color theme="1"/>
        <rFont val="Arial"/>
        <family val="2"/>
      </rPr>
      <t xml:space="preserve"> solidez del conjunto de controles,</t>
    </r>
    <r>
      <rPr>
        <sz val="11"/>
        <color theme="1"/>
        <rFont val="Arial"/>
        <family val="2"/>
      </rPr>
      <t xml:space="preserve"> en donde si la solidez individual se establece</t>
    </r>
    <r>
      <rPr>
        <b/>
        <sz val="11"/>
        <color theme="1"/>
        <rFont val="Arial"/>
        <family val="2"/>
      </rPr>
      <t xml:space="preserve"> entre 0 y 49, es débil</t>
    </r>
    <r>
      <rPr>
        <sz val="11"/>
        <color theme="1"/>
        <rFont val="Arial"/>
        <family val="2"/>
      </rPr>
      <t xml:space="preserve">. Si está </t>
    </r>
    <r>
      <rPr>
        <b/>
        <sz val="11"/>
        <color theme="1"/>
        <rFont val="Arial"/>
        <family val="2"/>
      </rPr>
      <t>entre 50 y 99, es moderada</t>
    </r>
    <r>
      <rPr>
        <sz val="11"/>
        <color theme="1"/>
        <rFont val="Arial"/>
        <family val="2"/>
      </rPr>
      <t xml:space="preserve">. Si es </t>
    </r>
    <r>
      <rPr>
        <b/>
        <sz val="11"/>
        <color theme="1"/>
        <rFont val="Arial"/>
        <family val="2"/>
      </rPr>
      <t>igual a 100, es fuerte</t>
    </r>
    <r>
      <rPr>
        <sz val="11"/>
        <color theme="1"/>
        <rFont val="Arial"/>
        <family val="2"/>
      </rPr>
      <t>.</t>
    </r>
  </si>
  <si>
    <t>EVITAR EL RIESGO</t>
  </si>
  <si>
    <t>REDUCIR EL RIESGO</t>
  </si>
  <si>
    <t>COMPARTIR EL RIESGO</t>
  </si>
  <si>
    <t>ACEPTAR EL RIESGO</t>
  </si>
  <si>
    <r>
      <t xml:space="preserve">Por </t>
    </r>
    <r>
      <rPr>
        <b/>
        <sz val="11"/>
        <color theme="1"/>
        <rFont val="Arial"/>
        <family val="2"/>
      </rPr>
      <t>IMPACTO</t>
    </r>
    <r>
      <rPr>
        <sz val="11"/>
        <color theme="1"/>
        <rFont val="Arial"/>
        <family val="2"/>
      </rPr>
      <t xml:space="preserve"> se entiende a las </t>
    </r>
    <r>
      <rPr>
        <b/>
        <sz val="11"/>
        <color theme="1"/>
        <rFont val="Arial"/>
        <family val="2"/>
      </rPr>
      <t>consecuencias que puede ocasionar a la organización, la materialización del riesgo.</t>
    </r>
    <r>
      <rPr>
        <sz val="11"/>
        <color theme="1"/>
        <rFont val="Arial"/>
        <family val="2"/>
      </rPr>
      <t xml:space="preserve">                           </t>
    </r>
    <r>
      <rPr>
        <b/>
        <sz val="11"/>
        <color rgb="FFC00000"/>
        <rFont val="Arial"/>
        <family val="2"/>
      </rPr>
      <t>PASO 1:</t>
    </r>
    <r>
      <rPr>
        <b/>
        <sz val="11"/>
        <color theme="1"/>
        <rFont val="Arial"/>
        <family val="2"/>
      </rPr>
      <t xml:space="preserve"> DILIGENCIAR </t>
    </r>
    <r>
      <rPr>
        <sz val="11"/>
        <color theme="1"/>
        <rFont val="Arial"/>
        <family val="2"/>
      </rPr>
      <t xml:space="preserve">La columna de </t>
    </r>
    <r>
      <rPr>
        <b/>
        <sz val="11"/>
        <color theme="1"/>
        <rFont val="Arial"/>
        <family val="2"/>
      </rPr>
      <t xml:space="preserve">RIESGO </t>
    </r>
    <r>
      <rPr>
        <sz val="11"/>
        <color theme="1"/>
        <rFont val="Arial"/>
        <family val="2"/>
      </rPr>
      <t xml:space="preserve">de forma </t>
    </r>
    <r>
      <rPr>
        <b/>
        <sz val="11"/>
        <color theme="1"/>
        <rFont val="Arial"/>
        <family val="2"/>
      </rPr>
      <t>MANUAL</t>
    </r>
    <r>
      <rPr>
        <sz val="11"/>
        <color theme="1"/>
        <rFont val="Arial"/>
        <family val="2"/>
      </rPr>
      <t xml:space="preserve">, ya que </t>
    </r>
    <r>
      <rPr>
        <b/>
        <sz val="11"/>
        <color theme="1"/>
        <rFont val="Arial"/>
        <family val="2"/>
      </rPr>
      <t>SOLO</t>
    </r>
    <r>
      <rPr>
        <sz val="11"/>
        <color theme="1"/>
        <rFont val="Arial"/>
        <family val="2"/>
      </rPr>
      <t xml:space="preserve"> se deben ingresar los</t>
    </r>
    <r>
      <rPr>
        <b/>
        <sz val="11"/>
        <color theme="1"/>
        <rFont val="Arial"/>
        <family val="2"/>
      </rPr>
      <t xml:space="preserve"> RIESGOS DE GESTIÓN,  </t>
    </r>
    <r>
      <rPr>
        <sz val="11"/>
        <color theme="1"/>
        <rFont val="Arial"/>
        <family val="2"/>
      </rPr>
      <t xml:space="preserve">para lo cual, tenga en cuenta los resultados de la clasificanción que se les ha asignadodo en el  formato de identificación del riesgo.                                                                                                                                                                             </t>
    </r>
    <r>
      <rPr>
        <b/>
        <sz val="11"/>
        <color rgb="FFC00000"/>
        <rFont val="Arial"/>
        <family val="2"/>
      </rPr>
      <t>PASO 2:</t>
    </r>
    <r>
      <rPr>
        <sz val="11"/>
        <color theme="1"/>
        <rFont val="Arial"/>
        <family val="2"/>
      </rPr>
      <t xml:space="preserve"> </t>
    </r>
    <r>
      <rPr>
        <b/>
        <sz val="11"/>
        <color theme="1"/>
        <rFont val="Arial"/>
        <family val="2"/>
      </rPr>
      <t>SELECCIONAR el nivel de impacto</t>
    </r>
    <r>
      <rPr>
        <sz val="11"/>
        <color theme="1"/>
        <rFont val="Arial"/>
        <family val="2"/>
      </rPr>
      <t xml:space="preserve"> que cada RIESGO genera a la organización. dentro de estos se establecen </t>
    </r>
    <r>
      <rPr>
        <b/>
        <sz val="11"/>
        <color theme="1"/>
        <rFont val="Arial"/>
        <family val="2"/>
      </rPr>
      <t>cinco</t>
    </r>
    <r>
      <rPr>
        <sz val="11"/>
        <color theme="1"/>
        <rFont val="Arial"/>
        <family val="2"/>
      </rPr>
      <t xml:space="preserve"> diferentes niveles: </t>
    </r>
    <r>
      <rPr>
        <b/>
        <sz val="11"/>
        <color theme="1"/>
        <rFont val="Arial"/>
        <family val="2"/>
      </rPr>
      <t>IMPACTO CATASTRÓFICO (5), IMPACTO MAYOR (4), IMPACTO MODERADO (3), IMPACTO MENOR (2) Y EL IMPACTO INSIGNIFICANTE (1).</t>
    </r>
    <r>
      <rPr>
        <sz val="11"/>
        <color theme="1"/>
        <rFont val="Arial"/>
        <family val="2"/>
      </rPr>
      <t xml:space="preserve"> </t>
    </r>
    <r>
      <rPr>
        <b/>
        <u/>
        <sz val="11"/>
        <color rgb="FFC00000"/>
        <rFont val="Arial"/>
        <family val="2"/>
      </rPr>
      <t>VER EN LA TABLA</t>
    </r>
    <r>
      <rPr>
        <b/>
        <sz val="11"/>
        <color rgb="FFC00000"/>
        <rFont val="Arial"/>
        <family val="2"/>
      </rPr>
      <t xml:space="preserve">.                                                                                                                                                    </t>
    </r>
    <r>
      <rPr>
        <sz val="11"/>
        <rFont val="Arial"/>
        <family val="2"/>
      </rPr>
      <t xml:space="preserve">Según el nivel de impacto se establece los criterios a evaluar, los cuales se diligencian </t>
    </r>
    <r>
      <rPr>
        <b/>
        <sz val="11"/>
        <rFont val="Arial"/>
        <family val="2"/>
      </rPr>
      <t>automáticamente</t>
    </r>
    <r>
      <rPr>
        <sz val="11"/>
        <rFont val="Arial"/>
        <family val="2"/>
      </rPr>
      <t>, en las columnas de</t>
    </r>
    <r>
      <rPr>
        <b/>
        <sz val="11"/>
        <color theme="1"/>
        <rFont val="Arial"/>
        <family val="2"/>
      </rPr>
      <t xml:space="preserve"> IMPACTO</t>
    </r>
    <r>
      <rPr>
        <sz val="11"/>
        <color theme="1"/>
        <rFont val="Arial"/>
        <family val="2"/>
      </rPr>
      <t xml:space="preserve"> </t>
    </r>
    <r>
      <rPr>
        <b/>
        <sz val="11"/>
        <color theme="1"/>
        <rFont val="Arial"/>
        <family val="2"/>
      </rPr>
      <t>CUANTITATIVO e IMPACTO CUALITATIVO.</t>
    </r>
    <r>
      <rPr>
        <sz val="11"/>
        <color theme="1"/>
        <rFont val="Arial"/>
        <family val="2"/>
      </rPr>
      <t xml:space="preserve">  </t>
    </r>
    <r>
      <rPr>
        <b/>
        <u/>
        <sz val="11"/>
        <color theme="1"/>
        <rFont val="Arial"/>
        <family val="2"/>
      </rPr>
      <t>Nota:</t>
    </r>
    <r>
      <rPr>
        <u/>
        <sz val="11"/>
        <color theme="1"/>
        <rFont val="Arial"/>
        <family val="2"/>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family val="2"/>
      </rPr>
      <t>Por ejemplo:</t>
    </r>
    <r>
      <rPr>
        <u/>
        <sz val="11"/>
        <color theme="1"/>
        <rFont val="Arial"/>
        <family val="2"/>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family val="2"/>
      </rPr>
      <t xml:space="preserve">  Por otro lado, </t>
    </r>
    <r>
      <rPr>
        <u/>
        <sz val="11"/>
        <color theme="1"/>
        <rFont val="Arial"/>
        <family val="2"/>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</si>
  <si>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r>
      <t xml:space="preserve">La columna de </t>
    </r>
    <r>
      <rPr>
        <b/>
        <sz val="11"/>
        <color theme="1"/>
        <rFont val="Arial"/>
        <family val="2"/>
      </rPr>
      <t>RIESGO</t>
    </r>
    <r>
      <rPr>
        <sz val="11"/>
        <color theme="1"/>
        <rFont val="Arial"/>
        <family val="2"/>
      </rPr>
      <t xml:space="preserve">, se diligencia de forma </t>
    </r>
    <r>
      <rPr>
        <b/>
        <sz val="11"/>
        <color theme="1"/>
        <rFont val="Arial"/>
        <family val="2"/>
      </rPr>
      <t>MANUAL</t>
    </r>
    <r>
      <rPr>
        <sz val="11"/>
        <color theme="1"/>
        <rFont val="Arial"/>
        <family val="2"/>
      </rPr>
      <t xml:space="preserve">, ya que </t>
    </r>
    <r>
      <rPr>
        <b/>
        <sz val="11"/>
        <color theme="1"/>
        <rFont val="Arial"/>
        <family val="2"/>
      </rPr>
      <t xml:space="preserve">SOLO </t>
    </r>
    <r>
      <rPr>
        <sz val="11"/>
        <color theme="1"/>
        <rFont val="Arial"/>
        <family val="2"/>
      </rPr>
      <t xml:space="preserve"> se deben ingresar los </t>
    </r>
    <r>
      <rPr>
        <b/>
        <sz val="11"/>
        <color theme="1"/>
        <rFont val="Arial"/>
        <family val="2"/>
      </rPr>
      <t>RIESGOS DE CORRUPCIÓN</t>
    </r>
    <r>
      <rPr>
        <sz val="11"/>
        <color theme="1"/>
        <rFont val="Arial"/>
        <family val="2"/>
      </rPr>
      <t xml:space="preserve">  teniendo en cuenta la clasificación concedida en el formato de identificación del riesgo.                                                                                                                                                                                                     </t>
    </r>
    <r>
      <rPr>
        <b/>
        <sz val="11"/>
        <color rgb="FFC00000"/>
        <rFont val="Arial"/>
        <family val="2"/>
      </rPr>
      <t>PASO 1:</t>
    </r>
    <r>
      <rPr>
        <sz val="11"/>
        <color theme="1"/>
        <rFont val="Arial"/>
        <family val="2"/>
      </rPr>
      <t xml:space="preserve">  </t>
    </r>
    <r>
      <rPr>
        <b/>
        <sz val="11"/>
        <color theme="1"/>
        <rFont val="Arial"/>
        <family val="2"/>
      </rPr>
      <t>MARCAR con una X</t>
    </r>
    <r>
      <rPr>
        <sz val="11"/>
        <color theme="1"/>
        <rFont val="Arial"/>
        <family val="2"/>
      </rPr>
      <t xml:space="preserve">, en la columna de la </t>
    </r>
    <r>
      <rPr>
        <b/>
        <sz val="11"/>
        <color theme="1"/>
        <rFont val="Arial"/>
        <family val="2"/>
      </rPr>
      <t>RESPUESTA: SI</t>
    </r>
    <r>
      <rPr>
        <sz val="11"/>
        <color theme="1"/>
        <rFont val="Arial"/>
        <family val="2"/>
      </rPr>
      <t xml:space="preserve">, si considera que el riesgo de corrupción se materializa en las situaciones descritas  en cada una de las preguntas establecidas, si considera que NO, </t>
    </r>
    <r>
      <rPr>
        <b/>
        <sz val="11"/>
        <color theme="1"/>
        <rFont val="Arial"/>
        <family val="2"/>
      </rPr>
      <t>MARQUE con una X</t>
    </r>
    <r>
      <rPr>
        <sz val="11"/>
        <color theme="1"/>
        <rFont val="Arial"/>
        <family val="2"/>
      </rPr>
      <t xml:space="preserve">, en la columna de la </t>
    </r>
    <r>
      <rPr>
        <b/>
        <sz val="11"/>
        <color theme="1"/>
        <rFont val="Arial"/>
        <family val="2"/>
      </rPr>
      <t>RESPUESTA: NO</t>
    </r>
    <r>
      <rPr>
        <sz val="11"/>
        <color theme="1"/>
        <rFont val="Arial"/>
        <family val="2"/>
      </rPr>
      <t xml:space="preserve">. </t>
    </r>
    <r>
      <rPr>
        <sz val="11"/>
        <rFont val="Arial"/>
        <family val="2"/>
      </rPr>
      <t>Nota:</t>
    </r>
    <r>
      <rPr>
        <sz val="11"/>
        <color theme="1"/>
        <rFont val="Arial"/>
        <family val="2"/>
      </rPr>
      <t xml:space="preserve"> solo se debe seleccionar una de las opciones.</t>
    </r>
    <r>
      <rPr>
        <b/>
        <sz val="11"/>
        <color rgb="FFC00000"/>
        <rFont val="Arial"/>
        <family val="2"/>
      </rPr>
      <t xml:space="preserve">                                                                                                      PASO 2:</t>
    </r>
    <r>
      <rPr>
        <sz val="11"/>
        <color theme="1"/>
        <rFont val="Arial"/>
        <family val="2"/>
      </rPr>
      <t xml:space="preserve"> </t>
    </r>
    <r>
      <rPr>
        <b/>
        <sz val="11"/>
        <color theme="1"/>
        <rFont val="Arial"/>
        <family val="2"/>
      </rPr>
      <t>ANALIZAR los resultados</t>
    </r>
    <r>
      <rPr>
        <sz val="11"/>
        <color theme="1"/>
        <rFont val="Arial"/>
        <family val="2"/>
      </rPr>
      <t xml:space="preserve"> obtenidos: responder afirmativamente a más de 19 preguntas, el impacto se considera </t>
    </r>
    <r>
      <rPr>
        <b/>
        <sz val="11"/>
        <color theme="1"/>
        <rFont val="Arial"/>
        <family val="2"/>
      </rPr>
      <t>CATASTRÓFICO.</t>
    </r>
    <r>
      <rPr>
        <sz val="11"/>
        <color theme="1"/>
        <rFont val="Arial"/>
        <family val="2"/>
      </rPr>
      <t xml:space="preserve"> de 6 a 11, </t>
    </r>
    <r>
      <rPr>
        <b/>
        <sz val="11"/>
        <color theme="1"/>
        <rFont val="Arial"/>
        <family val="2"/>
      </rPr>
      <t>MAYOR.</t>
    </r>
    <r>
      <rPr>
        <sz val="11"/>
        <color theme="1"/>
        <rFont val="Arial"/>
        <family val="2"/>
      </rPr>
      <t xml:space="preserve"> de 0 a 5, </t>
    </r>
    <r>
      <rPr>
        <b/>
        <sz val="11"/>
        <color theme="1"/>
        <rFont val="Arial"/>
        <family val="2"/>
      </rPr>
      <t>MODERADO.</t>
    </r>
    <r>
      <rPr>
        <sz val="11"/>
        <color theme="1"/>
        <rFont val="Arial"/>
        <family val="2"/>
      </rPr>
      <t xml:space="preserve"> Igual a 0, </t>
    </r>
    <r>
      <rPr>
        <b/>
        <sz val="11"/>
        <color theme="1"/>
        <rFont val="Arial"/>
        <family val="2"/>
      </rPr>
      <t>MENOR</t>
    </r>
    <r>
      <rPr>
        <sz val="11"/>
        <color theme="1"/>
        <rFont val="Arial"/>
        <family val="2"/>
      </rPr>
      <t xml:space="preserve">. </t>
    </r>
    <r>
      <rPr>
        <b/>
        <sz val="11"/>
        <rFont val="Arial"/>
        <family val="2"/>
      </rPr>
      <t>Tenga en cuenta que:</t>
    </r>
    <r>
      <rPr>
        <sz val="11"/>
        <color theme="1"/>
        <rFont val="Arial"/>
        <family val="2"/>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</si>
  <si>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r>
      <t xml:space="preserve">El </t>
    </r>
    <r>
      <rPr>
        <b/>
        <sz val="11"/>
        <color theme="1"/>
        <rFont val="Arial"/>
        <family val="2"/>
      </rPr>
      <t>riesgo, la casilla de riesgo residual y la casilla de la solidez del conjunto de los controles</t>
    </r>
    <r>
      <rPr>
        <sz val="11"/>
        <color theme="1"/>
        <rFont val="Arial"/>
        <family val="2"/>
      </rPr>
      <t xml:space="preserve">, se diligencian de forma </t>
    </r>
    <r>
      <rPr>
        <b/>
        <sz val="11"/>
        <color theme="1"/>
        <rFont val="Arial"/>
        <family val="2"/>
      </rPr>
      <t>automática</t>
    </r>
    <r>
      <rPr>
        <sz val="11"/>
        <color theme="1"/>
        <rFont val="Arial"/>
        <family val="2"/>
      </rPr>
      <t xml:space="preserve"> haciéndo uso de la información en los formatos anteriores.  </t>
    </r>
    <r>
      <rPr>
        <b/>
        <sz val="11"/>
        <color theme="1"/>
        <rFont val="Arial"/>
        <family val="2"/>
      </rPr>
      <t>TENGA EN CUENTA QUE</t>
    </r>
    <r>
      <rPr>
        <sz val="11"/>
        <color theme="1"/>
        <rFont val="Arial"/>
        <family val="2"/>
      </rPr>
      <t xml:space="preserve">: El </t>
    </r>
    <r>
      <rPr>
        <b/>
        <sz val="11"/>
        <color theme="1"/>
        <rFont val="Arial"/>
        <family val="2"/>
      </rPr>
      <t xml:space="preserve">nivel de riesgo residual, </t>
    </r>
    <r>
      <rPr>
        <sz val="11"/>
        <color theme="1"/>
        <rFont val="Arial"/>
        <family val="2"/>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family val="2"/>
      </rPr>
      <t>PASO 1:</t>
    </r>
    <r>
      <rPr>
        <sz val="11"/>
        <color theme="1"/>
        <rFont val="Arial"/>
        <family val="2"/>
      </rPr>
      <t xml:space="preserve"> una vez realizado el análisis y evaluación de los controles para la mitigación de los riesgos, procedemos a la elaboración del mapa de</t>
    </r>
    <r>
      <rPr>
        <b/>
        <sz val="11"/>
        <color theme="1"/>
        <rFont val="Arial"/>
        <family val="2"/>
      </rPr>
      <t xml:space="preserve"> RIESGO RESIDUAL, (después de los controles) </t>
    </r>
    <r>
      <rPr>
        <b/>
        <u/>
        <sz val="11"/>
        <color theme="1"/>
        <rFont val="Arial"/>
        <family val="2"/>
      </rPr>
      <t>NOTA:</t>
    </r>
    <r>
      <rPr>
        <u/>
        <sz val="11"/>
        <color theme="1"/>
        <rFont val="Arial"/>
        <family val="2"/>
      </rPr>
      <t xml:space="preserve"> Dado que ningún riesgo con una medida de tratamiento se evita o elimina, el desplazamiento de un riesgo residual, se realizará de acuerdo con la siguiente información:  </t>
    </r>
    <r>
      <rPr>
        <b/>
        <u/>
        <sz val="11"/>
        <color rgb="FFC00000"/>
        <rFont val="Arial"/>
        <family val="2"/>
      </rPr>
      <t>VER EJEMPLO</t>
    </r>
  </si>
  <si>
    <t>CATASTRÓFICO</t>
  </si>
  <si>
    <t>OTROS</t>
  </si>
  <si>
    <r>
      <t xml:space="preserve">El tratamiento de riesgo es la respuesta por la primera línea de defensa para la mitigación  de los difeentes riesgos. </t>
    </r>
    <r>
      <rPr>
        <b/>
        <sz val="11"/>
        <color theme="1"/>
        <rFont val="Arial"/>
        <family val="2"/>
      </rPr>
      <t>TENGA EN CUENTA QUE:</t>
    </r>
    <r>
      <rPr>
        <sz val="11"/>
        <color theme="1"/>
        <rFont val="Arial"/>
        <family val="2"/>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family val="2"/>
      </rPr>
      <t xml:space="preserve"> NOMBRE Y OBJETIVO DEL PROCESO</t>
    </r>
    <r>
      <rPr>
        <sz val="11"/>
        <color theme="1"/>
        <rFont val="Arial"/>
        <family val="2"/>
      </rPr>
      <t xml:space="preserve"> en ejecución,  el </t>
    </r>
    <r>
      <rPr>
        <b/>
        <sz val="11"/>
        <color theme="1"/>
        <rFont val="Arial"/>
        <family val="2"/>
      </rPr>
      <t>RIESGO,</t>
    </r>
    <r>
      <rPr>
        <sz val="11"/>
        <color theme="1"/>
        <rFont val="Arial"/>
        <family val="2"/>
      </rPr>
      <t xml:space="preserve"> La </t>
    </r>
    <r>
      <rPr>
        <b/>
        <sz val="11"/>
        <color theme="1"/>
        <rFont val="Arial"/>
        <family val="2"/>
      </rPr>
      <t>CLASE DE RIESGO,</t>
    </r>
    <r>
      <rPr>
        <sz val="11"/>
        <color theme="1"/>
        <rFont val="Arial"/>
        <family val="2"/>
      </rPr>
      <t xml:space="preserve"> las </t>
    </r>
    <r>
      <rPr>
        <b/>
        <sz val="11"/>
        <color theme="1"/>
        <rFont val="Arial"/>
        <family val="2"/>
      </rPr>
      <t xml:space="preserve">CAUSAS </t>
    </r>
    <r>
      <rPr>
        <sz val="11"/>
        <color theme="1"/>
        <rFont val="Arial"/>
        <family val="2"/>
      </rPr>
      <t xml:space="preserve">y la </t>
    </r>
    <r>
      <rPr>
        <b/>
        <sz val="11"/>
        <color theme="1"/>
        <rFont val="Arial"/>
        <family val="2"/>
      </rPr>
      <t xml:space="preserve">PROBABILIDAD </t>
    </r>
    <r>
      <rPr>
        <sz val="11"/>
        <color theme="1"/>
        <rFont val="Arial"/>
        <family val="2"/>
      </rPr>
      <t xml:space="preserve">se determinan </t>
    </r>
    <r>
      <rPr>
        <b/>
        <sz val="11"/>
        <color theme="1"/>
        <rFont val="Arial"/>
        <family val="2"/>
      </rPr>
      <t>automáticamente</t>
    </r>
    <r>
      <rPr>
        <sz val="11"/>
        <color theme="1"/>
        <rFont val="Arial"/>
        <family val="2"/>
      </rPr>
      <t xml:space="preserve"> de acuerdo a la información registrada con anterioridad.</t>
    </r>
    <r>
      <rPr>
        <b/>
        <sz val="11"/>
        <color theme="1"/>
        <rFont val="Arial"/>
        <family val="2"/>
      </rPr>
      <t xml:space="preserve">                                                                                                                                                  </t>
    </r>
    <r>
      <rPr>
        <b/>
        <sz val="11"/>
        <color rgb="FFC00000"/>
        <rFont val="Arial"/>
        <family val="2"/>
      </rPr>
      <t>PASO 1:</t>
    </r>
    <r>
      <rPr>
        <b/>
        <sz val="11"/>
        <color theme="1"/>
        <rFont val="Arial"/>
        <family val="2"/>
      </rPr>
      <t xml:space="preserve"> SELECCIONAR el nivel de impacto</t>
    </r>
    <r>
      <rPr>
        <sz val="11"/>
        <color theme="1"/>
        <rFont val="Arial"/>
        <family val="2"/>
      </rPr>
      <t>, conforme a los datos de los formatos anteriores (</t>
    </r>
    <r>
      <rPr>
        <b/>
        <sz val="11"/>
        <color theme="1"/>
        <rFont val="Arial"/>
        <family val="2"/>
      </rPr>
      <t xml:space="preserve">CATASTRÓFICO, MAYOR, MODERADO, MENOR e INSIGNIFICANTE). </t>
    </r>
    <r>
      <rPr>
        <u/>
        <sz val="11"/>
        <color theme="1"/>
        <rFont val="Arial"/>
        <family val="2"/>
      </rPr>
      <t>Nota:</t>
    </r>
    <r>
      <rPr>
        <b/>
        <u/>
        <sz val="11"/>
        <color theme="1"/>
        <rFont val="Arial"/>
        <family val="2"/>
      </rPr>
      <t xml:space="preserve"> </t>
    </r>
    <r>
      <rPr>
        <u/>
        <sz val="11"/>
        <color theme="1"/>
        <rFont val="Arial"/>
        <family val="2"/>
      </rPr>
      <t>Hay que tener en cuenta que los valores se sustraen de  dos formatos diferentes: nivel de impacto de riesgo de corrupción y el nivel de impacto de riesgo de gestión</t>
    </r>
    <r>
      <rPr>
        <sz val="11"/>
        <color theme="1"/>
        <rFont val="Arial"/>
        <family val="2"/>
      </rPr>
      <t>.</t>
    </r>
    <r>
      <rPr>
        <b/>
        <sz val="11"/>
        <color theme="1"/>
        <rFont val="Arial"/>
        <family val="2"/>
      </rPr>
      <t xml:space="preserve"> El valor del RIESGO RESIDUAL</t>
    </r>
    <r>
      <rPr>
        <sz val="11"/>
        <color theme="1"/>
        <rFont val="Arial"/>
        <family val="2"/>
      </rPr>
      <t>, aparece de forma</t>
    </r>
    <r>
      <rPr>
        <b/>
        <sz val="11"/>
        <color theme="1"/>
        <rFont val="Arial"/>
        <family val="2"/>
      </rPr>
      <t xml:space="preserve"> automática.                                                                                                                                                                                                                   </t>
    </r>
    <r>
      <rPr>
        <b/>
        <sz val="11"/>
        <color rgb="FFC00000"/>
        <rFont val="Arial"/>
        <family val="2"/>
      </rPr>
      <t xml:space="preserve">PASO 2: </t>
    </r>
    <r>
      <rPr>
        <b/>
        <sz val="11"/>
        <color theme="1"/>
        <rFont val="Arial"/>
        <family val="2"/>
      </rPr>
      <t>SELECCIONAR la opción de manejo</t>
    </r>
    <r>
      <rPr>
        <sz val="11"/>
        <color theme="1"/>
        <rFont val="Arial"/>
        <family val="2"/>
      </rPr>
      <t xml:space="preserve"> que más de ajuste a la situación  </t>
    </r>
    <r>
      <rPr>
        <b/>
        <sz val="11"/>
        <color rgb="FFC00000"/>
        <rFont val="Arial"/>
        <family val="2"/>
      </rPr>
      <t xml:space="preserve">VER LA TABLA DE TRATAMIENTO DEL RIESGO  </t>
    </r>
    <r>
      <rPr>
        <sz val="11"/>
        <color theme="1"/>
        <rFont val="Arial"/>
        <family val="2"/>
      </rPr>
      <t xml:space="preserve">                                                 NOTA: En todos los casos para los riesgos de corrupción  la respuesta será: evitar, compartir o reducir el riesgo.                                                                           </t>
    </r>
    <r>
      <rPr>
        <b/>
        <sz val="11"/>
        <color rgb="FFC00000"/>
        <rFont val="Arial"/>
        <family val="2"/>
      </rPr>
      <t>PASO 3:</t>
    </r>
    <r>
      <rPr>
        <sz val="11"/>
        <color theme="1"/>
        <rFont val="Arial"/>
        <family val="2"/>
      </rPr>
      <t xml:space="preserve"> </t>
    </r>
    <r>
      <rPr>
        <b/>
        <sz val="11"/>
        <color theme="1"/>
        <rFont val="Arial"/>
        <family val="2"/>
      </rPr>
      <t xml:space="preserve">CREAR  las respectivas actividades de control para cada causa idenficada en el riesgo. TENGA EN CUENTA QUE: </t>
    </r>
    <r>
      <rPr>
        <sz val="11"/>
        <color theme="1"/>
        <rFont val="Arial"/>
        <family val="2"/>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family val="2"/>
      </rPr>
      <t>NO OLVIDE</t>
    </r>
    <r>
      <rPr>
        <sz val="11"/>
        <color theme="1"/>
        <rFont val="Arial"/>
        <family val="2"/>
      </rPr>
      <t xml:space="preserve"> que para establecer las actividades de control  se debe basar en el Análisis DOFA , haciéndo uso de las estrategias de supervivencia. </t>
    </r>
    <r>
      <rPr>
        <b/>
        <sz val="11"/>
        <color rgb="FFC00000"/>
        <rFont val="Arial"/>
        <family val="2"/>
      </rPr>
      <t>VER LA TABLA DE CLASIFICACIÓN.</t>
    </r>
    <r>
      <rPr>
        <b/>
        <sz val="11"/>
        <color theme="1"/>
        <rFont val="Arial"/>
        <family val="2"/>
      </rPr>
      <t xml:space="preserve">  </t>
    </r>
    <r>
      <rPr>
        <sz val="11"/>
        <color theme="1"/>
        <rFont val="Arial"/>
        <family val="2"/>
      </rPr>
      <t xml:space="preserve">                                                                                                </t>
    </r>
    <r>
      <rPr>
        <b/>
        <sz val="11"/>
        <color rgb="FFC00000"/>
        <rFont val="Arial"/>
        <family val="2"/>
      </rPr>
      <t>PASO 4</t>
    </r>
    <r>
      <rPr>
        <sz val="11"/>
        <color theme="1"/>
        <rFont val="Arial"/>
        <family val="2"/>
      </rPr>
      <t xml:space="preserve">: </t>
    </r>
    <r>
      <rPr>
        <b/>
        <sz val="11"/>
        <color theme="1"/>
        <rFont val="Arial"/>
        <family val="2"/>
      </rPr>
      <t>ESTABLECER</t>
    </r>
    <r>
      <rPr>
        <sz val="11"/>
        <color theme="1"/>
        <rFont val="Arial"/>
        <family val="2"/>
      </rPr>
      <t xml:space="preserve"> </t>
    </r>
    <r>
      <rPr>
        <b/>
        <sz val="11"/>
        <color theme="1"/>
        <rFont val="Arial"/>
        <family val="2"/>
      </rPr>
      <t>un plan de contingencia</t>
    </r>
    <r>
      <rPr>
        <sz val="11"/>
        <color theme="1"/>
        <rFont val="Arial"/>
        <family val="2"/>
      </rPr>
      <t xml:space="preserve"> capaz de responder ante imprevistos. </t>
    </r>
    <r>
      <rPr>
        <b/>
        <sz val="11"/>
        <color theme="1"/>
        <rFont val="Arial"/>
        <family val="2"/>
      </rPr>
      <t>NO OLVIDE</t>
    </r>
    <r>
      <rPr>
        <sz val="11"/>
        <color theme="1"/>
        <rFont val="Arial"/>
        <family val="2"/>
      </rPr>
      <t xml:space="preserve"> que  la misma se debe basar en el Análisis DOFA  - Estrategias de contingencia.                                                                                                                                                                                     </t>
    </r>
    <r>
      <rPr>
        <b/>
        <sz val="11"/>
        <color rgb="FFC00000"/>
        <rFont val="Arial"/>
        <family val="2"/>
      </rPr>
      <t>PASO 5:</t>
    </r>
    <r>
      <rPr>
        <b/>
        <sz val="11"/>
        <color theme="1"/>
        <rFont val="Arial"/>
        <family val="2"/>
      </rPr>
      <t xml:space="preserve"> RELACIONAR el soporte</t>
    </r>
    <r>
      <rPr>
        <sz val="11"/>
        <color theme="1"/>
        <rFont val="Arial"/>
        <family val="2"/>
      </rPr>
      <t xml:space="preserve"> con el que se evidenciará el cumplimiento de cada actividad.                                                                            </t>
    </r>
    <r>
      <rPr>
        <b/>
        <sz val="11"/>
        <color rgb="FFC00000"/>
        <rFont val="Arial"/>
        <family val="2"/>
      </rPr>
      <t>PASO 6:</t>
    </r>
    <r>
      <rPr>
        <b/>
        <sz val="11"/>
        <color theme="1"/>
        <rFont val="Arial"/>
        <family val="2"/>
      </rPr>
      <t xml:space="preserve"> IDENTIFICAR el responsable</t>
    </r>
    <r>
      <rPr>
        <sz val="11"/>
        <color theme="1"/>
        <rFont val="Arial"/>
        <family val="2"/>
      </rPr>
      <t xml:space="preserve"> de adelantar cada una de las actividades de control.                                                                                   </t>
    </r>
    <r>
      <rPr>
        <b/>
        <sz val="11"/>
        <color rgb="FFC00000"/>
        <rFont val="Arial"/>
        <family val="2"/>
      </rPr>
      <t>PASO 7:</t>
    </r>
    <r>
      <rPr>
        <b/>
        <sz val="11"/>
        <color theme="1"/>
        <rFont val="Arial"/>
        <family val="2"/>
      </rPr>
      <t xml:space="preserve"> ESTABLECER un periodo de tiempo</t>
    </r>
    <r>
      <rPr>
        <sz val="11"/>
        <color theme="1"/>
        <rFont val="Arial"/>
        <family val="2"/>
      </rPr>
      <t xml:space="preserve"> específico para cumplir con la actividad.                                                                                         </t>
    </r>
    <r>
      <rPr>
        <b/>
        <sz val="11"/>
        <color rgb="FFC00000"/>
        <rFont val="Arial"/>
        <family val="2"/>
      </rPr>
      <t>PASO 8:</t>
    </r>
    <r>
      <rPr>
        <b/>
        <sz val="11"/>
        <color theme="1"/>
        <rFont val="Arial"/>
        <family val="2"/>
      </rPr>
      <t xml:space="preserve"> APLICAR los indicadores </t>
    </r>
    <r>
      <rPr>
        <sz val="11"/>
        <color theme="1"/>
        <rFont val="Arial"/>
        <family val="2"/>
      </rPr>
      <t xml:space="preserve">clave de riesgo que permitan monitorear el cumplimiento (eficacia) e impacto (efectividad) de las actividades de control, siempre y cuando conduzcan a la </t>
    </r>
    <r>
      <rPr>
        <b/>
        <sz val="11"/>
        <color theme="1"/>
        <rFont val="Arial"/>
        <family val="2"/>
      </rPr>
      <t>TOMA DE DECISIONES.</t>
    </r>
    <r>
      <rPr>
        <sz val="11"/>
        <color theme="1"/>
        <rFont val="Arial"/>
        <family val="2"/>
      </rPr>
      <t xml:space="preserve">                                                                                                               </t>
    </r>
    <r>
      <rPr>
        <b/>
        <sz val="11"/>
        <color theme="1"/>
        <rFont val="Arial"/>
        <family val="2"/>
      </rPr>
      <t>IMPORTANTE:</t>
    </r>
    <r>
      <rPr>
        <sz val="11"/>
        <color theme="1"/>
        <rFont val="Arial"/>
        <family val="2"/>
      </rPr>
      <t xml:space="preserve"> Si el indicador de </t>
    </r>
    <r>
      <rPr>
        <b/>
        <sz val="11"/>
        <color theme="1"/>
        <rFont val="Arial"/>
        <family val="2"/>
      </rPr>
      <t>efectividad da negativo</t>
    </r>
    <r>
      <rPr>
        <sz val="11"/>
        <color theme="1"/>
        <rFont val="Arial"/>
        <family val="2"/>
      </rPr>
      <t xml:space="preserve">, los controles y las acciones han sido </t>
    </r>
    <r>
      <rPr>
        <b/>
        <sz val="11"/>
        <color theme="1"/>
        <rFont val="Arial"/>
        <family val="2"/>
      </rPr>
      <t>efectivas</t>
    </r>
    <r>
      <rPr>
        <sz val="11"/>
        <color theme="1"/>
        <rFont val="Arial"/>
        <family val="2"/>
      </rPr>
      <t xml:space="preserve"> para prevenir la materialización del riesgo. Si el indicador es</t>
    </r>
    <r>
      <rPr>
        <b/>
        <sz val="11"/>
        <color theme="1"/>
        <rFont val="Arial"/>
        <family val="2"/>
      </rPr>
      <t xml:space="preserve"> positivo</t>
    </r>
    <r>
      <rPr>
        <sz val="11"/>
        <color theme="1"/>
        <rFont val="Arial"/>
        <family val="2"/>
      </rPr>
      <t xml:space="preserve"> significa que los controles y las acciones</t>
    </r>
    <r>
      <rPr>
        <b/>
        <sz val="11"/>
        <color theme="1"/>
        <rFont val="Arial"/>
        <family val="2"/>
      </rPr>
      <t xml:space="preserve"> no han sido efectivas y se hace necesario crear nuevos controles.</t>
    </r>
    <r>
      <rPr>
        <sz val="11"/>
        <color theme="1"/>
        <rFont val="Arial"/>
        <family val="2"/>
      </rPr>
      <t xml:space="preserve">
</t>
    </r>
    <r>
      <rPr>
        <b/>
        <sz val="11"/>
        <color theme="1"/>
        <rFont val="Arial"/>
        <family val="2"/>
      </rPr>
      <t>NOTA</t>
    </r>
    <r>
      <rPr>
        <sz val="11"/>
        <color theme="1"/>
        <rFont val="Arial"/>
        <family val="2"/>
      </rPr>
      <t xml:space="preserve">: </t>
    </r>
    <r>
      <rPr>
        <u/>
        <sz val="11"/>
        <color theme="1"/>
        <rFont val="Arial"/>
        <family val="2"/>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family val="2"/>
      </rPr>
      <t xml:space="preserve">
</t>
    </r>
    <r>
      <rPr>
        <b/>
        <sz val="11"/>
        <color rgb="FFC00000"/>
        <rFont val="Arial"/>
        <family val="2"/>
      </rPr>
      <t>NO MODIFICAR LOS INDICADORES ESTABLECIDOS NI EMPLEAR OTROS QUE NO  SE HAYAN MENCIONADO.</t>
    </r>
    <r>
      <rPr>
        <sz val="11"/>
        <color theme="1"/>
        <rFont val="Arial"/>
        <family val="2"/>
      </rPr>
      <t xml:space="preserve">
</t>
    </r>
  </si>
  <si>
    <r>
      <rPr>
        <b/>
        <sz val="11"/>
        <color theme="1"/>
        <rFont val="Arial"/>
        <family val="2"/>
      </rPr>
      <t>El RIESGO</t>
    </r>
    <r>
      <rPr>
        <sz val="11"/>
        <color theme="1"/>
        <rFont val="Arial"/>
        <family val="2"/>
      </rPr>
      <t xml:space="preserve"> se </t>
    </r>
    <r>
      <rPr>
        <b/>
        <sz val="11"/>
        <color theme="1"/>
        <rFont val="Arial"/>
        <family val="2"/>
      </rPr>
      <t xml:space="preserve">diligencia automáticamente </t>
    </r>
    <r>
      <rPr>
        <sz val="11"/>
        <color theme="1"/>
        <rFont val="Arial"/>
        <family val="2"/>
      </rPr>
      <t xml:space="preserve">según  los datos suministrados en el formato de Identificación de Riesgos.                                                                                                                                              </t>
    </r>
    <r>
      <rPr>
        <b/>
        <sz val="11"/>
        <color rgb="FFC00000"/>
        <rFont val="Arial"/>
        <family val="2"/>
      </rPr>
      <t>PASO 1:</t>
    </r>
    <r>
      <rPr>
        <sz val="11"/>
        <color theme="1"/>
        <rFont val="Arial"/>
        <family val="2"/>
      </rPr>
      <t xml:space="preserve"> </t>
    </r>
    <r>
      <rPr>
        <b/>
        <sz val="11"/>
        <color theme="1"/>
        <rFont val="Arial"/>
        <family val="2"/>
      </rPr>
      <t>DESCRIBIR el riesgo</t>
    </r>
    <r>
      <rPr>
        <sz val="11"/>
        <color theme="1"/>
        <rFont val="Arial"/>
        <family val="2"/>
      </rPr>
      <t xml:space="preserve"> de acuerdo a sus características y clasificación. </t>
    </r>
    <r>
      <rPr>
        <b/>
        <sz val="11"/>
        <color theme="1"/>
        <rFont val="Arial"/>
        <family val="2"/>
      </rPr>
      <t>TENGA EN CUENTA QUE:</t>
    </r>
    <r>
      <rPr>
        <sz val="11"/>
        <color theme="1"/>
        <rFont val="Arial"/>
        <family val="2"/>
      </rPr>
      <t xml:space="preserve"> el </t>
    </r>
    <r>
      <rPr>
        <b/>
        <sz val="11"/>
        <color theme="1"/>
        <rFont val="Arial"/>
        <family val="2"/>
      </rPr>
      <t>Riesgo de Corrupción</t>
    </r>
    <r>
      <rPr>
        <sz val="11"/>
        <color theme="1"/>
        <rFont val="Arial"/>
        <family val="2"/>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family val="2"/>
      </rPr>
      <t>Riesgo de Gestión</t>
    </r>
    <r>
      <rPr>
        <sz val="11"/>
        <color theme="1"/>
        <rFont val="Arial"/>
        <family val="2"/>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family val="2"/>
      </rPr>
      <t>Riesgo de Seguridad Digital</t>
    </r>
    <r>
      <rPr>
        <sz val="11"/>
        <color theme="1"/>
        <rFont val="Arial"/>
        <family val="2"/>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family val="2"/>
      </rPr>
      <t xml:space="preserve">confidencialidad, integridad y disponibilidad, </t>
    </r>
    <r>
      <rPr>
        <sz val="11"/>
        <color theme="1"/>
        <rFont val="Arial"/>
        <family val="2"/>
      </rPr>
      <t xml:space="preserve">y para cada uno de ellos se seleccionan amenazas y vulnerabilidades que puedan causar que dicho riesgo se materialice.                                                                                                                                                                                         </t>
    </r>
    <r>
      <rPr>
        <b/>
        <sz val="11"/>
        <color theme="1"/>
        <rFont val="Arial"/>
        <family val="2"/>
      </rPr>
      <t>La CLASIFICACIÓN</t>
    </r>
    <r>
      <rPr>
        <sz val="11"/>
        <color theme="1"/>
        <rFont val="Arial"/>
        <family val="2"/>
      </rPr>
      <t xml:space="preserve"> del </t>
    </r>
    <r>
      <rPr>
        <b/>
        <sz val="11"/>
        <color theme="1"/>
        <rFont val="Arial"/>
        <family val="2"/>
      </rPr>
      <t xml:space="preserve">Riesgo </t>
    </r>
    <r>
      <rPr>
        <sz val="11"/>
        <color theme="1"/>
        <rFont val="Arial"/>
        <family val="2"/>
      </rPr>
      <t>se realiza de forma</t>
    </r>
    <r>
      <rPr>
        <b/>
        <sz val="11"/>
        <color theme="1"/>
        <rFont val="Arial"/>
        <family val="2"/>
      </rPr>
      <t xml:space="preserve"> automática,</t>
    </r>
    <r>
      <rPr>
        <sz val="11"/>
        <color theme="1"/>
        <rFont val="Arial"/>
        <family val="2"/>
      </rPr>
      <t xml:space="preserve"> según el dictamen del formato de identificación de riesgos. </t>
    </r>
    <r>
      <rPr>
        <b/>
        <sz val="11"/>
        <color theme="1"/>
        <rFont val="Arial"/>
        <family val="2"/>
      </rPr>
      <t>Las causas y consecuencias</t>
    </r>
    <r>
      <rPr>
        <sz val="11"/>
        <color theme="1"/>
        <rFont val="Arial"/>
        <family val="2"/>
      </rPr>
      <t xml:space="preserve"> también se diligencian</t>
    </r>
    <r>
      <rPr>
        <b/>
        <sz val="11"/>
        <color theme="1"/>
        <rFont val="Arial"/>
        <family val="2"/>
      </rPr>
      <t xml:space="preserve"> automáticamente. </t>
    </r>
    <r>
      <rPr>
        <sz val="11"/>
        <color theme="1"/>
        <rFont val="Arial"/>
        <family val="2"/>
      </rPr>
      <t xml:space="preserve">información que es sumistrada por el formato de identificación de riesgos. </t>
    </r>
    <r>
      <rPr>
        <u/>
        <sz val="11"/>
        <color theme="1"/>
        <rFont val="Arial"/>
        <family val="2"/>
      </rPr>
      <t>Nota: si se anexan celdas a las ya establecidas en el formato, deberá diligenciar algunos procesos de manualmente.</t>
    </r>
  </si>
  <si>
    <r>
      <t xml:space="preserve">La probabilidad se entiende como la </t>
    </r>
    <r>
      <rPr>
        <b/>
        <sz val="11"/>
        <color theme="1"/>
        <rFont val="Arial"/>
        <family val="2"/>
      </rPr>
      <t>posibilidad de ocurrencia del riesgo</t>
    </r>
    <r>
      <rPr>
        <sz val="11"/>
        <color theme="1"/>
        <rFont val="Arial"/>
        <family val="2"/>
      </rPr>
      <t xml:space="preserve">, esta puede ser medida con criterios de frecuencia o factibilidad. La columna de </t>
    </r>
    <r>
      <rPr>
        <b/>
        <sz val="11"/>
        <color theme="1"/>
        <rFont val="Arial"/>
        <family val="2"/>
      </rPr>
      <t>RIESGO</t>
    </r>
    <r>
      <rPr>
        <sz val="11"/>
        <color theme="1"/>
        <rFont val="Arial"/>
        <family val="2"/>
      </rPr>
      <t xml:space="preserve">, se diligencia </t>
    </r>
    <r>
      <rPr>
        <b/>
        <sz val="11"/>
        <color theme="1"/>
        <rFont val="Arial"/>
        <family val="2"/>
      </rPr>
      <t xml:space="preserve">automáticamente </t>
    </r>
    <r>
      <rPr>
        <sz val="11"/>
        <color theme="1"/>
        <rFont val="Arial"/>
        <family val="2"/>
      </rPr>
      <t xml:space="preserve">gracias a la información introducida en los formatos anteriores.                              </t>
    </r>
    <r>
      <rPr>
        <b/>
        <sz val="11"/>
        <color rgb="FFC00000"/>
        <rFont val="Arial"/>
        <family val="2"/>
      </rPr>
      <t xml:space="preserve">PASO 1: </t>
    </r>
    <r>
      <rPr>
        <b/>
        <sz val="11"/>
        <color theme="1"/>
        <rFont val="Arial"/>
        <family val="2"/>
      </rPr>
      <t>CALIFICAR</t>
    </r>
    <r>
      <rPr>
        <sz val="11"/>
        <color theme="1"/>
        <rFont val="Arial"/>
        <family val="2"/>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theme="1"/>
        <rFont val="Arial"/>
        <family val="2"/>
      </rPr>
      <t>el resultado de la probabilidad</t>
    </r>
    <r>
      <rPr>
        <sz val="11"/>
        <color theme="1"/>
        <rFont val="Arial"/>
        <family val="2"/>
      </rPr>
      <t xml:space="preserve"> se ubicará en uno de los siguientes niveles: </t>
    </r>
    <r>
      <rPr>
        <b/>
        <sz val="11"/>
        <color theme="1"/>
        <rFont val="Arial"/>
        <family val="2"/>
      </rPr>
      <t xml:space="preserve"> Rara vez (1), Improbable (2), Posible (3), Probable (4) y Casi seguro (5)</t>
    </r>
    <r>
      <rPr>
        <sz val="11"/>
        <color theme="1"/>
        <rFont val="Arial"/>
        <family val="2"/>
      </rPr>
      <t xml:space="preserve">. </t>
    </r>
  </si>
  <si>
    <t>¿SE PRIORIZA LA CAUSA PARA EL ANÁLISIS DOFA?</t>
  </si>
  <si>
    <r>
      <t xml:space="preserve">La identificación del riesgo se lleva a cabo con base en las causas proyectadas en el Análisis DOFA (Amenazas y Debilidades), las cuales pueden </t>
    </r>
    <r>
      <rPr>
        <b/>
        <sz val="11"/>
        <color theme="1"/>
        <rFont val="Arial"/>
        <family val="2"/>
      </rPr>
      <t>afectar</t>
    </r>
    <r>
      <rPr>
        <sz val="11"/>
        <color theme="1"/>
        <rFont val="Arial"/>
        <family val="2"/>
      </rPr>
      <t xml:space="preserve"> el logro de </t>
    </r>
    <r>
      <rPr>
        <b/>
        <sz val="11"/>
        <color theme="1"/>
        <rFont val="Arial"/>
        <family val="2"/>
      </rPr>
      <t>los objetivos organizacionales.</t>
    </r>
    <r>
      <rPr>
        <sz val="11"/>
        <color theme="1"/>
        <rFont val="Arial"/>
        <family val="2"/>
      </rPr>
      <t xml:space="preserve"> Es decir, los riesgos serán aquellos que estén asociados a eventos o situaciones que entorpezcan el normal desarrollo de los objetivos del proceso o los estratégicos.                                                                                                          </t>
    </r>
    <r>
      <rPr>
        <b/>
        <sz val="11"/>
        <color rgb="FFC00000"/>
        <rFont val="Arial"/>
        <family val="2"/>
      </rPr>
      <t>PASO 1:</t>
    </r>
    <r>
      <rPr>
        <sz val="11"/>
        <color theme="1"/>
        <rFont val="Arial"/>
        <family val="2"/>
      </rPr>
      <t xml:space="preserve"> </t>
    </r>
    <r>
      <rPr>
        <b/>
        <sz val="11"/>
        <color theme="1"/>
        <rFont val="Arial"/>
        <family val="2"/>
      </rPr>
      <t>CONTESTAR</t>
    </r>
    <r>
      <rPr>
        <sz val="11"/>
        <color theme="1"/>
        <rFont val="Arial"/>
        <family val="2"/>
      </rPr>
      <t xml:space="preserve"> las preguntas claves para la identificación del riesgo:                                                                                                        </t>
    </r>
    <r>
      <rPr>
        <b/>
        <sz val="11"/>
        <color theme="1"/>
        <rFont val="Arial"/>
        <family val="2"/>
      </rPr>
      <t>¿QUÉ PUEDE SUCEDER?</t>
    </r>
    <r>
      <rPr>
        <sz val="11"/>
        <color theme="1"/>
        <rFont val="Arial"/>
        <family val="2"/>
      </rPr>
      <t xml:space="preserve"> aquí se determina la afectación del cumplimiento del objetivo estratégico o del proceso según sea el caso.         </t>
    </r>
    <r>
      <rPr>
        <b/>
        <sz val="11"/>
        <color theme="1"/>
        <rFont val="Arial"/>
        <family val="2"/>
      </rPr>
      <t>¿CÓMO PUEDE SUCEDER?</t>
    </r>
    <r>
      <rPr>
        <sz val="11"/>
        <color theme="1"/>
        <rFont val="Arial"/>
        <family val="2"/>
      </rPr>
      <t xml:space="preserve"> en donde se identifican las causas que se relacionen con la afectación del cumplimiento, las cuales nacen a partir de los factores determinados en el formato de contexto. </t>
    </r>
    <r>
      <rPr>
        <b/>
        <sz val="11"/>
        <color theme="1"/>
        <rFont val="Arial"/>
        <family val="2"/>
      </rPr>
      <t>TENGA EN CUENTA QUE:</t>
    </r>
    <r>
      <rPr>
        <sz val="11"/>
        <color theme="1"/>
        <rFont val="Arial"/>
        <family val="2"/>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family val="2"/>
      </rPr>
      <t>¿CUÁNDO PUEDE SUCEDER?</t>
    </r>
    <r>
      <rPr>
        <sz val="11"/>
        <color theme="1"/>
        <rFont val="Arial"/>
        <family val="2"/>
      </rPr>
      <t xml:space="preserve"> determinar un periodo probable de materialización, el cual vaya de acuerdo con el desarrollo del proceso.          </t>
    </r>
    <r>
      <rPr>
        <b/>
        <sz val="11"/>
        <color theme="1"/>
        <rFont val="Arial"/>
        <family val="2"/>
      </rPr>
      <t>¿QUÉ CONSECUENCIAS TENDRÍA SU MATERIALIZACIÓN?</t>
    </r>
    <r>
      <rPr>
        <sz val="11"/>
        <color theme="1"/>
        <rFont val="Arial"/>
        <family val="2"/>
      </rPr>
      <t xml:space="preserve"> Postule los posibles efectos que puede acarrear la materialización del riesgo.                                                                                                                                                                                                                </t>
    </r>
    <r>
      <rPr>
        <b/>
        <sz val="11"/>
        <color rgb="FFC00000"/>
        <rFont val="Arial"/>
        <family val="2"/>
      </rPr>
      <t>PASO 2:</t>
    </r>
    <r>
      <rPr>
        <sz val="11"/>
        <color theme="1"/>
        <rFont val="Arial"/>
        <family val="2"/>
      </rPr>
      <t xml:space="preserve"> </t>
    </r>
    <r>
      <rPr>
        <b/>
        <sz val="11"/>
        <color theme="1"/>
        <rFont val="Arial"/>
        <family val="2"/>
      </rPr>
      <t>DESCRIBIR</t>
    </r>
    <r>
      <rPr>
        <sz val="11"/>
        <color theme="1"/>
        <rFont val="Arial"/>
        <family val="2"/>
      </rPr>
      <t xml:space="preserve"> </t>
    </r>
    <r>
      <rPr>
        <b/>
        <sz val="11"/>
        <color theme="1"/>
        <rFont val="Arial"/>
        <family val="2"/>
      </rPr>
      <t>el riesgo</t>
    </r>
    <r>
      <rPr>
        <sz val="11"/>
        <color theme="1"/>
        <rFont val="Arial"/>
        <family val="2"/>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family val="2"/>
      </rPr>
      <t xml:space="preserve">TÉCNICAS PARA LA REDACCIÓN DEL RIESGO: evitar iniciar con palabras negativas </t>
    </r>
    <r>
      <rPr>
        <sz val="11"/>
        <color theme="1"/>
        <rFont val="Arial"/>
        <family val="2"/>
      </rPr>
      <t xml:space="preserve">como: "no", "que no"..., o con palabras que denoten un factor de riesgo (causa) tales como: "ausencia de", "falta de", "poco", "escaso", "insuficiente" "deficiente", "debilidades en..."  Además, </t>
    </r>
    <r>
      <rPr>
        <b/>
        <sz val="11"/>
        <color theme="1"/>
        <rFont val="Arial"/>
        <family val="2"/>
      </rPr>
      <t xml:space="preserve">la descripción debe generar </t>
    </r>
    <r>
      <rPr>
        <sz val="11"/>
        <color theme="1"/>
        <rFont val="Arial"/>
        <family val="2"/>
      </rPr>
      <t xml:space="preserve">en el lector o escucha, </t>
    </r>
    <r>
      <rPr>
        <b/>
        <sz val="11"/>
        <color theme="1"/>
        <rFont val="Arial"/>
        <family val="2"/>
      </rPr>
      <t>la imagen del evento</t>
    </r>
    <r>
      <rPr>
        <sz val="11"/>
        <color theme="1"/>
        <rFont val="Arial"/>
        <family val="2"/>
      </rPr>
      <t xml:space="preserve"> como si ya estuviera sucediendo. </t>
    </r>
    <r>
      <rPr>
        <b/>
        <sz val="11"/>
        <color theme="1"/>
        <rFont val="Arial"/>
        <family val="2"/>
      </rPr>
      <t>IMPORTANTE: pregúntese si el riesgo identificado está relacionado directamente con las características del objetivo del proceso. Si la respuesta es "no" este puede ser considerado como una causa o consecuencia.</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CLASIFICAR</t>
    </r>
    <r>
      <rPr>
        <sz val="11"/>
        <color theme="1"/>
        <rFont val="Arial"/>
        <family val="2"/>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r>
      <rPr>
        <b/>
        <sz val="11"/>
        <color rgb="FFC00000"/>
        <rFont val="Arial"/>
        <family val="2"/>
      </rPr>
      <t/>
    </r>
  </si>
  <si>
    <t>1 ¿Los servidores del área de radicación efectúan registros manuales o electrónicos?</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</si>
  <si>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</si>
  <si>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</si>
  <si>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</si>
  <si>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 xml:space="preserve">2. ¿Los servidores del área de radicación manejan dinero de los usuarios o información privilegiada que pueda afectar la dinámica del mercado?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</si>
  <si>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</si>
  <si>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</si>
  <si>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</si>
  <si>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</si>
  <si>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</si>
  <si>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</si>
  <si>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</si>
  <si>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</si>
  <si>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</si>
  <si>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</si>
  <si>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</si>
  <si>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</si>
  <si>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</si>
  <si>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</si>
  <si>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</si>
  <si>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4. ANÁLISIS DOFA</t>
  </si>
  <si>
    <t>5. IDENTIFICACIÓN DE RIESGOS</t>
  </si>
  <si>
    <t>6. DESCRIPCIÓN DEL RIESGO</t>
  </si>
  <si>
    <t>7. DETERMINACIÓN DE LA PROBABILIDAD</t>
  </si>
  <si>
    <t>8. IMPACTO RIESGOS DE GESTIÓN</t>
  </si>
  <si>
    <t xml:space="preserve">9. IMPACTO RIESGOS DE CORRUPCCIÓN </t>
  </si>
  <si>
    <t>10. VALORACIÓN DE RIESGO  INHERENTES (antes de controles)</t>
  </si>
  <si>
    <t>12. EVALUACIÓN DE LA SOLIDEZ DEL CONJUNTO DE CONTROLES</t>
  </si>
  <si>
    <t>13. VALORACIÓN DE RIESGO RESIDUAL (después de controles)</t>
  </si>
  <si>
    <t>14. MAPA Y PLAN DE TRATAMIENTO DE RIESGOS</t>
  </si>
  <si>
    <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theme="1"/>
        <rFont val="Arial"/>
        <family val="2"/>
      </rPr>
      <t>resultados de probabilidad de factibilidad y frecuencia</t>
    </r>
    <r>
      <rPr>
        <sz val="11"/>
        <color theme="1"/>
        <rFont val="Arial"/>
        <family val="2"/>
      </rPr>
      <t xml:space="preserve"> perteneciente a cada causa evaluada en el formato de Priorización de Causas (Amenazas y Debilidades).                                                                                                                                                                                                            </t>
    </r>
    <r>
      <rPr>
        <b/>
        <sz val="11"/>
        <color rgb="FFC00000"/>
        <rFont val="Arial"/>
        <family val="2"/>
      </rPr>
      <t>PASO 1:</t>
    </r>
    <r>
      <rPr>
        <sz val="11"/>
        <color theme="1"/>
        <rFont val="Arial"/>
        <family val="2"/>
      </rPr>
      <t xml:space="preserve"> </t>
    </r>
    <r>
      <rPr>
        <b/>
        <sz val="11"/>
        <color theme="1"/>
        <rFont val="Arial"/>
        <family val="2"/>
      </rPr>
      <t>UBICAR</t>
    </r>
    <r>
      <rPr>
        <sz val="11"/>
        <color theme="1"/>
        <rFont val="Arial"/>
        <family val="2"/>
      </rPr>
      <t xml:space="preserve"> las causas que según su puntaje fueron </t>
    </r>
    <r>
      <rPr>
        <b/>
        <sz val="11"/>
        <color rgb="FF00B050"/>
        <rFont val="Arial"/>
        <family val="2"/>
      </rPr>
      <t>PRIORIZADAS,</t>
    </r>
    <r>
      <rPr>
        <sz val="11"/>
        <color theme="1"/>
        <rFont val="Arial"/>
        <family val="2"/>
      </rPr>
      <t xml:space="preserve"> dentro de la </t>
    </r>
    <r>
      <rPr>
        <b/>
        <sz val="11"/>
        <color theme="1"/>
        <rFont val="Arial"/>
        <family val="2"/>
      </rPr>
      <t xml:space="preserve">Matriz DOFA. </t>
    </r>
    <r>
      <rPr>
        <sz val="11"/>
        <color theme="1"/>
        <rFont val="Arial"/>
        <family val="2"/>
      </rPr>
      <t xml:space="preserve"> Estas deben ingresarse en la sección que corresponda a sus características. </t>
    </r>
    <r>
      <rPr>
        <b/>
        <sz val="11"/>
        <color theme="1"/>
        <rFont val="Arial"/>
        <family val="2"/>
      </rPr>
      <t>TENGA EN CUENTA QUE:</t>
    </r>
    <r>
      <rPr>
        <sz val="11"/>
        <color theme="1"/>
        <rFont val="Arial"/>
        <family val="2"/>
      </rPr>
      <t xml:space="preserve"> Las causas que provengan del formato de priorización de causas, es decir, del </t>
    </r>
    <r>
      <rPr>
        <b/>
        <sz val="11"/>
        <color theme="1"/>
        <rFont val="Arial"/>
        <family val="2"/>
      </rPr>
      <t>FACTOR INTERNO</t>
    </r>
    <r>
      <rPr>
        <sz val="11"/>
        <color theme="1"/>
        <rFont val="Arial"/>
        <family val="2"/>
      </rPr>
      <t xml:space="preserve"> y del </t>
    </r>
    <r>
      <rPr>
        <b/>
        <sz val="11"/>
        <color theme="1"/>
        <rFont val="Arial"/>
        <family val="2"/>
      </rPr>
      <t>FACTOR INTERNO DEL PROCESO</t>
    </r>
    <r>
      <rPr>
        <sz val="11"/>
        <color theme="1"/>
        <rFont val="Arial"/>
        <family val="2"/>
      </rPr>
      <t xml:space="preserve">, se diligencian en la misma columna de </t>
    </r>
    <r>
      <rPr>
        <b/>
        <sz val="11"/>
        <color theme="1"/>
        <rFont val="Arial"/>
        <family val="2"/>
      </rPr>
      <t>DEBILIDADES</t>
    </r>
    <r>
      <rPr>
        <sz val="11"/>
        <color theme="1"/>
        <rFont val="Arial"/>
        <family val="2"/>
      </rPr>
      <t>. Las demás causas del</t>
    </r>
    <r>
      <rPr>
        <b/>
        <sz val="11"/>
        <color theme="1"/>
        <rFont val="Arial"/>
        <family val="2"/>
      </rPr>
      <t xml:space="preserve"> FACTOR EXTERNO</t>
    </r>
    <r>
      <rPr>
        <sz val="11"/>
        <color theme="1"/>
        <rFont val="Arial"/>
        <family val="2"/>
      </rPr>
      <t xml:space="preserve">, se diligencian en la columna de </t>
    </r>
    <r>
      <rPr>
        <b/>
        <sz val="11"/>
        <color theme="1"/>
        <rFont val="Arial"/>
        <family val="2"/>
      </rPr>
      <t>AMENAZAS</t>
    </r>
    <r>
      <rPr>
        <sz val="11"/>
        <color theme="1"/>
        <rFont val="Arial"/>
        <family val="2"/>
      </rPr>
      <t xml:space="preserve">. Además, la selección de las mismas se da de acuerdo al criterio que haya establecido el Comité de Riesgos.                                                                                                                      </t>
    </r>
    <r>
      <rPr>
        <b/>
        <sz val="11"/>
        <color rgb="FFC00000"/>
        <rFont val="Arial"/>
        <family val="2"/>
      </rPr>
      <t>PASO 2:</t>
    </r>
    <r>
      <rPr>
        <sz val="11"/>
        <color theme="1"/>
        <rFont val="Arial"/>
        <family val="2"/>
      </rPr>
      <t xml:space="preserve"> </t>
    </r>
    <r>
      <rPr>
        <b/>
        <sz val="11"/>
        <color theme="1"/>
        <rFont val="Arial"/>
        <family val="2"/>
      </rPr>
      <t>DEFINIR</t>
    </r>
    <r>
      <rPr>
        <sz val="11"/>
        <color theme="1"/>
        <rFont val="Arial"/>
        <family val="2"/>
      </rPr>
      <t xml:space="preserve"> las causas de: </t>
    </r>
    <r>
      <rPr>
        <b/>
        <sz val="11"/>
        <color theme="1"/>
        <rFont val="Arial"/>
        <family val="2"/>
      </rPr>
      <t xml:space="preserve">el factor interno - contorno </t>
    </r>
    <r>
      <rPr>
        <sz val="11"/>
        <color theme="1"/>
        <rFont val="Arial"/>
        <family val="2"/>
      </rPr>
      <t xml:space="preserve">son los aspectos relacionados con la organización, allí se encuentran las </t>
    </r>
    <r>
      <rPr>
        <b/>
        <sz val="11"/>
        <color theme="1"/>
        <rFont val="Arial"/>
        <family val="2"/>
      </rPr>
      <t>DEBILIDADES (D) y FORTALEZAS (F)</t>
    </r>
    <r>
      <rPr>
        <sz val="11"/>
        <color theme="1"/>
        <rFont val="Arial"/>
        <family val="2"/>
      </rPr>
      <t xml:space="preserve">, las cuales expresan los aspectos negativos y positivos de la empresa. Tenga en cuenta que para los riesgos de seguridad digital no es necesario realizar DOFA a nivel de activos, se toma la realizada para el proceso.  </t>
    </r>
    <r>
      <rPr>
        <b/>
        <sz val="11"/>
        <color theme="1"/>
        <rFont val="Arial"/>
        <family val="2"/>
      </rPr>
      <t>El factor externo - entorno</t>
    </r>
    <r>
      <rPr>
        <sz val="11"/>
        <color theme="1"/>
        <rFont val="Arial"/>
        <family val="2"/>
      </rPr>
      <t xml:space="preserve"> contiene las </t>
    </r>
    <r>
      <rPr>
        <b/>
        <sz val="11"/>
        <color theme="1"/>
        <rFont val="Arial"/>
        <family val="2"/>
      </rPr>
      <t>OPORTUNIDADES (O) y AMENAZAS (A)</t>
    </r>
    <r>
      <rPr>
        <sz val="11"/>
        <color theme="1"/>
        <rFont val="Arial"/>
        <family val="2"/>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family val="2"/>
      </rPr>
      <t>PASO 3:</t>
    </r>
    <r>
      <rPr>
        <sz val="11"/>
        <color theme="1"/>
        <rFont val="Arial"/>
        <family val="2"/>
      </rPr>
      <t xml:space="preserve"> </t>
    </r>
    <r>
      <rPr>
        <b/>
        <sz val="11"/>
        <color theme="1"/>
        <rFont val="Arial"/>
        <family val="2"/>
      </rPr>
      <t>DEFINIR LAS ESTRATEGIAS</t>
    </r>
    <r>
      <rPr>
        <sz val="11"/>
        <color theme="1"/>
        <rFont val="Arial"/>
        <family val="2"/>
      </rPr>
      <t xml:space="preserve"> necesarias para aprovechar las ventajas detectadas, las cuales deben tener la capacidad de hacer frente a las problemáticas ya sean a nivel interno o externo de la organización: </t>
    </r>
    <r>
      <rPr>
        <b/>
        <sz val="11"/>
        <color theme="1"/>
        <rFont val="Arial"/>
        <family val="2"/>
      </rPr>
      <t>ESTRATEGIA (DO) - supervivencia</t>
    </r>
    <r>
      <rPr>
        <sz val="11"/>
        <color theme="1"/>
        <rFont val="Arial"/>
        <family val="2"/>
      </rPr>
      <t xml:space="preserve">, que consiste en contrarrestar Debilidades por medio de las Oportunidades. </t>
    </r>
    <r>
      <rPr>
        <b/>
        <sz val="11"/>
        <color theme="1"/>
        <rFont val="Arial"/>
        <family val="2"/>
      </rPr>
      <t>ESTRATEGIA (FO) - crecimiento</t>
    </r>
    <r>
      <rPr>
        <sz val="11"/>
        <color theme="1"/>
        <rFont val="Arial"/>
        <family val="2"/>
      </rPr>
      <t xml:space="preserve">, en donde se busca emplear las Fortalezas para optimizar las Oportunidades. </t>
    </r>
    <r>
      <rPr>
        <b/>
        <sz val="11"/>
        <color theme="1"/>
        <rFont val="Arial"/>
        <family val="2"/>
      </rPr>
      <t>ESTRATEGIA (DA) - contingencia,</t>
    </r>
    <r>
      <rPr>
        <sz val="11"/>
        <color theme="1"/>
        <rFont val="Arial"/>
        <family val="2"/>
      </rPr>
      <t xml:space="preserve"> por medio de la cual se establecen planes de reserva/contigencia para hacer frente a la materialización de los riesgos. </t>
    </r>
    <r>
      <rPr>
        <b/>
        <sz val="11"/>
        <color theme="1"/>
        <rFont val="Arial"/>
        <family val="2"/>
      </rPr>
      <t>ESTRATEGIA (FA) - supervivencia</t>
    </r>
    <r>
      <rPr>
        <sz val="11"/>
        <color theme="1"/>
        <rFont val="Arial"/>
        <family val="2"/>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</si>
  <si>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x</t>
  </si>
  <si>
    <t>ZONA RESIDUAL</t>
  </si>
  <si>
    <t>ZONA INHERENTE</t>
  </si>
  <si>
    <t>ZONA</t>
  </si>
  <si>
    <t xml:space="preserve"> IMPACTO</t>
  </si>
  <si>
    <t>Rara vez</t>
  </si>
  <si>
    <t>Casi seguro</t>
  </si>
  <si>
    <t>22. ¿Hay fallas en la cultura de la probidad (honradez)?</t>
  </si>
  <si>
    <t>23. ¿Los sistemas de información carecen de controles?</t>
  </si>
  <si>
    <t>24. ¿Se evidencia falsificación en los documentos?</t>
  </si>
  <si>
    <t xml:space="preserve">21. ¿Falta información clara? </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</si>
  <si>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</si>
  <si>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</si>
  <si>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</si>
  <si>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</si>
  <si>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</si>
  <si>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</si>
  <si>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</si>
  <si>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</si>
  <si>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</si>
  <si>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</si>
  <si>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t>Otras causas generadoras</t>
  </si>
  <si>
    <t>Posibles causas de hechos de corrupción en actividades asociadas al trámite</t>
  </si>
  <si>
    <t>Riesgo de corrupción asociado al trámite</t>
  </si>
  <si>
    <r>
      <t>RESPUESTA 
(</t>
    </r>
    <r>
      <rPr>
        <b/>
        <i/>
        <sz val="10"/>
        <color theme="1"/>
        <rFont val="Arial"/>
        <family val="2"/>
      </rPr>
      <t>seleccione con</t>
    </r>
    <r>
      <rPr>
        <b/>
        <sz val="10"/>
        <color theme="1"/>
        <rFont val="Arial"/>
        <family val="2"/>
      </rPr>
      <t xml:space="preserve"> X)</t>
    </r>
  </si>
  <si>
    <r>
      <rPr>
        <b/>
        <sz val="11"/>
        <color theme="1"/>
        <rFont val="Arial"/>
        <family val="2"/>
      </rPr>
      <t>El RIESGO</t>
    </r>
    <r>
      <rPr>
        <sz val="11"/>
        <color theme="1"/>
        <rFont val="Arial"/>
        <family val="2"/>
      </rPr>
      <t xml:space="preserve">, se diligencia de forma </t>
    </r>
    <r>
      <rPr>
        <b/>
        <sz val="11"/>
        <color theme="1"/>
        <rFont val="Arial"/>
        <family val="2"/>
      </rPr>
      <t>automática</t>
    </r>
    <r>
      <rPr>
        <sz val="11"/>
        <color theme="1"/>
        <rFont val="Arial"/>
        <family val="2"/>
      </rPr>
      <t xml:space="preserve"> haciéndo uso de la información de los formatos anteriores, para que de esta forma se pueda </t>
    </r>
    <r>
      <rPr>
        <b/>
        <sz val="11"/>
        <color theme="1"/>
        <rFont val="Arial"/>
        <family val="2"/>
      </rPr>
      <t>realizar una comparación con los demás riesgos</t>
    </r>
    <r>
      <rPr>
        <sz val="11"/>
        <color theme="1"/>
        <rFont val="Arial"/>
        <family val="2"/>
      </rPr>
      <t>, y determinar</t>
    </r>
    <r>
      <rPr>
        <b/>
        <sz val="11"/>
        <color theme="1"/>
        <rFont val="Arial"/>
        <family val="2"/>
      </rPr>
      <t xml:space="preserve"> la importancia que recae en cada uno</t>
    </r>
    <r>
      <rPr>
        <sz val="11"/>
        <color theme="1"/>
        <rFont val="Arial"/>
        <family val="2"/>
      </rPr>
      <t xml:space="preserve"> de ellos. </t>
    </r>
    <r>
      <rPr>
        <u/>
        <sz val="11"/>
        <rFont val="Arial"/>
        <family val="2"/>
      </rPr>
      <t>Nota:</t>
    </r>
    <r>
      <rPr>
        <u/>
        <sz val="11"/>
        <color theme="1"/>
        <rFont val="Arial"/>
        <family val="2"/>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UBICAR en el eje X (IMPACTO)</t>
    </r>
    <r>
      <rPr>
        <sz val="11"/>
        <color theme="1"/>
        <rFont val="Arial"/>
        <family val="2"/>
      </rPr>
      <t xml:space="preserve"> los resultados de los formatos de: </t>
    </r>
    <r>
      <rPr>
        <b/>
        <sz val="11"/>
        <color theme="1"/>
        <rFont val="Arial"/>
        <family val="2"/>
      </rPr>
      <t>Impacto de Riesgos de Gestión e Impacto de Riesgos de Corrupción.</t>
    </r>
    <r>
      <rPr>
        <sz val="11"/>
        <color theme="1"/>
        <rFont val="Arial"/>
        <family val="2"/>
      </rPr>
      <t xml:space="preserve"> </t>
    </r>
    <r>
      <rPr>
        <b/>
        <sz val="11"/>
        <color theme="1"/>
        <rFont val="Arial"/>
        <family val="2"/>
      </rPr>
      <t>SELECCIONAR</t>
    </r>
    <r>
      <rPr>
        <sz val="11"/>
        <color theme="1"/>
        <rFont val="Arial"/>
        <family val="2"/>
      </rPr>
      <t xml:space="preserve"> de la lista desplegable ubicada en la casilla de impacto el resultado obtenido. </t>
    </r>
    <r>
      <rPr>
        <b/>
        <sz val="11"/>
        <color rgb="FFC00000"/>
        <rFont val="Arial"/>
        <family val="2"/>
      </rPr>
      <t>VER EJEMPLO</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UBICAR en el eje Y (PROBABILIDAD)</t>
    </r>
    <r>
      <rPr>
        <sz val="11"/>
        <color theme="1"/>
        <rFont val="Arial"/>
        <family val="2"/>
      </rPr>
      <t xml:space="preserve"> el resultado que aparece en la </t>
    </r>
    <r>
      <rPr>
        <b/>
        <sz val="11"/>
        <color theme="1"/>
        <rFont val="Arial"/>
        <family val="2"/>
      </rPr>
      <t xml:space="preserve">casilla de  probabilidad de ocurrencia.                    </t>
    </r>
    <r>
      <rPr>
        <b/>
        <sz val="11"/>
        <color rgb="FFC00000"/>
        <rFont val="Arial"/>
        <family val="2"/>
      </rPr>
      <t>PASO 4:</t>
    </r>
    <r>
      <rPr>
        <b/>
        <sz val="11"/>
        <color theme="1"/>
        <rFont val="Arial"/>
        <family val="2"/>
      </rPr>
      <t xml:space="preserve"> HALLAR en el mapa de calor</t>
    </r>
    <r>
      <rPr>
        <sz val="11"/>
        <color theme="1"/>
        <rFont val="Arial"/>
        <family val="2"/>
      </rPr>
      <t xml:space="preserve">, el punto de intersección </t>
    </r>
    <r>
      <rPr>
        <b/>
        <sz val="11"/>
        <color theme="1"/>
        <rFont val="Arial"/>
        <family val="2"/>
      </rPr>
      <t xml:space="preserve"> (R1)</t>
    </r>
    <r>
      <rPr>
        <sz val="11"/>
        <color theme="1"/>
        <rFont val="Arial"/>
        <family val="2"/>
      </rPr>
      <t xml:space="preserve">  obtenido de la  probabilidad de ocurrencia y el impacto de cada riesgo.                                                                                                                                                                                                                 </t>
    </r>
    <r>
      <rPr>
        <b/>
        <sz val="11"/>
        <color rgb="FFC00000"/>
        <rFont val="Arial"/>
        <family val="2"/>
      </rPr>
      <t>PASO 5:</t>
    </r>
    <r>
      <rPr>
        <b/>
        <sz val="11"/>
        <color theme="1"/>
        <rFont val="Arial"/>
        <family val="2"/>
      </rPr>
      <t xml:space="preserve"> DETERMINAR el NIVEL DE RIESGO INHERENTE,  según el punto de intersección (R1):                                                                                                         La casilla de nivel  se diligencia automáticamente.
</t>
    </r>
  </si>
  <si>
    <r>
      <rPr>
        <b/>
        <sz val="11"/>
        <color theme="1"/>
        <rFont val="Arial"/>
        <family val="2"/>
      </rPr>
      <t>Identificación del riesgo:</t>
    </r>
    <r>
      <rPr>
        <sz val="11"/>
        <color theme="1"/>
        <rFont val="Arial"/>
        <family val="2"/>
      </rPr>
      <t xml:space="preserve"> son los factores o</t>
    </r>
    <r>
      <rPr>
        <b/>
        <sz val="11"/>
        <color theme="1"/>
        <rFont val="Arial"/>
        <family val="2"/>
      </rPr>
      <t xml:space="preserve"> fuentes de riesgo</t>
    </r>
    <r>
      <rPr>
        <sz val="11"/>
        <color theme="1"/>
        <rFont val="Arial"/>
        <family val="2"/>
      </rPr>
      <t xml:space="preserve"> que se han de tomar en consideración para la administración del riesgo. Para lo cual, se establece tres diferentes contextos: </t>
    </r>
    <r>
      <rPr>
        <b/>
        <sz val="11"/>
        <color theme="1"/>
        <rFont val="Arial"/>
        <family val="2"/>
      </rPr>
      <t xml:space="preserve">FACTOR EXTERNO, FACTOR INTERNO Y FACTOR INTERNO DEL PROCESO  </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DEFINIR</t>
    </r>
    <r>
      <rPr>
        <sz val="11"/>
        <color theme="1"/>
        <rFont val="Arial"/>
        <family val="2"/>
      </rPr>
      <t xml:space="preserve">  </t>
    </r>
    <r>
      <rPr>
        <b/>
        <sz val="11"/>
        <color theme="1"/>
        <rFont val="Arial"/>
        <family val="2"/>
      </rPr>
      <t xml:space="preserve"> los</t>
    </r>
    <r>
      <rPr>
        <sz val="11"/>
        <color theme="1"/>
        <rFont val="Arial"/>
        <family val="2"/>
      </rPr>
      <t xml:space="preserve">  </t>
    </r>
    <r>
      <rPr>
        <b/>
        <sz val="11"/>
        <color theme="1"/>
        <rFont val="Arial"/>
        <family val="2"/>
      </rPr>
      <t xml:space="preserve">factores externos que afectan el entorno del proceso  </t>
    </r>
    <r>
      <rPr>
        <sz val="11"/>
        <color theme="1"/>
        <rFont val="Arial"/>
        <family val="2"/>
      </rPr>
      <t>(legales y reglamentarios, políticos, sociales y culturales, ambientales, económicos y financieros, tecnológicos, otros).</t>
    </r>
    <r>
      <rPr>
        <b/>
        <sz val="11"/>
        <color theme="1"/>
        <rFont val="Arial"/>
        <family val="2"/>
      </rPr>
      <t xml:space="preserve">                                                                                                                                         </t>
    </r>
    <r>
      <rPr>
        <b/>
        <sz val="11"/>
        <color rgb="FFC00000"/>
        <rFont val="Arial"/>
        <family val="2"/>
      </rPr>
      <t xml:space="preserve">PASO 2:  </t>
    </r>
    <r>
      <rPr>
        <b/>
        <sz val="11"/>
        <color theme="1"/>
        <rFont val="Arial"/>
        <family val="2"/>
      </rPr>
      <t>ASOCIAR</t>
    </r>
    <r>
      <rPr>
        <b/>
        <sz val="11"/>
        <color rgb="FFC00000"/>
        <rFont val="Arial"/>
        <family val="2"/>
      </rPr>
      <t xml:space="preserve"> </t>
    </r>
    <r>
      <rPr>
        <sz val="11"/>
        <color theme="1"/>
        <rFont val="Arial"/>
        <family val="2"/>
      </rPr>
      <t>a cada factor</t>
    </r>
    <r>
      <rPr>
        <sz val="11"/>
        <color rgb="FFC00000"/>
        <rFont val="Arial"/>
        <family val="2"/>
      </rPr>
      <t xml:space="preserve"> </t>
    </r>
    <r>
      <rPr>
        <sz val="11"/>
        <rFont val="Arial"/>
        <family val="2"/>
      </rPr>
      <t xml:space="preserve">externo </t>
    </r>
    <r>
      <rPr>
        <b/>
        <sz val="11"/>
        <color theme="1"/>
        <rFont val="Arial"/>
        <family val="2"/>
      </rPr>
      <t>las causas</t>
    </r>
    <r>
      <rPr>
        <sz val="11"/>
        <color theme="1"/>
        <rFont val="Arial"/>
        <family val="2"/>
      </rPr>
      <t xml:space="preserve"> generadoras de riesgos que puedan afectar el cumplimiento del objetivo del proceso           </t>
    </r>
    <r>
      <rPr>
        <b/>
        <sz val="11"/>
        <color rgb="FFC00000"/>
        <rFont val="Arial"/>
        <family val="2"/>
      </rPr>
      <t>PASO 3:</t>
    </r>
    <r>
      <rPr>
        <b/>
        <sz val="11"/>
        <color theme="1"/>
        <rFont val="Arial"/>
        <family val="2"/>
      </rPr>
      <t xml:space="preserve"> DEFINIR los factores internos que afectan el ambiente  del proceso </t>
    </r>
    <r>
      <rPr>
        <sz val="11"/>
        <color theme="1"/>
        <rFont val="Arial"/>
        <family val="2"/>
      </rPr>
      <t xml:space="preserve">(financieros, personal de la entidad, procesos operativos,  tecnología, comunicación interna, estratégicos, factores geográficos, otros).                                                                                                                 </t>
    </r>
    <r>
      <rPr>
        <b/>
        <sz val="11"/>
        <color rgb="FFC00000"/>
        <rFont val="Arial"/>
        <family val="2"/>
      </rPr>
      <t>PASO 4</t>
    </r>
    <r>
      <rPr>
        <sz val="11"/>
        <color theme="1"/>
        <rFont val="Arial"/>
        <family val="2"/>
      </rPr>
      <t xml:space="preserve">: </t>
    </r>
    <r>
      <rPr>
        <b/>
        <sz val="11"/>
        <color theme="1"/>
        <rFont val="Arial"/>
        <family val="2"/>
      </rPr>
      <t xml:space="preserve"> ASOCIAR </t>
    </r>
    <r>
      <rPr>
        <sz val="11"/>
        <color theme="1"/>
        <rFont val="Arial"/>
        <family val="2"/>
      </rPr>
      <t>a cada factor interno</t>
    </r>
    <r>
      <rPr>
        <b/>
        <sz val="11"/>
        <color theme="1"/>
        <rFont val="Arial"/>
        <family val="2"/>
      </rPr>
      <t xml:space="preserve"> las causas</t>
    </r>
    <r>
      <rPr>
        <sz val="11"/>
        <color theme="1"/>
        <rFont val="Arial"/>
        <family val="2"/>
      </rPr>
      <t xml:space="preserve"> generadoras de riesgos que puedan afectar el cumplimiento del objetivo del proceso             </t>
    </r>
    <r>
      <rPr>
        <b/>
        <sz val="11"/>
        <color rgb="FFC00000"/>
        <rFont val="Arial"/>
        <family val="2"/>
      </rPr>
      <t>PASO 5:</t>
    </r>
    <r>
      <rPr>
        <b/>
        <sz val="11"/>
        <color theme="1"/>
        <rFont val="Arial"/>
        <family val="2"/>
      </rPr>
      <t xml:space="preserve"> DEFINIR los factores internos del proceso que afectan el ambiente  del proceso </t>
    </r>
    <r>
      <rPr>
        <sz val="11"/>
        <color theme="1"/>
        <rFont val="Arial"/>
        <family val="2"/>
      </rPr>
      <t>(diseño del proceso, interacción con los procesos, transversalidad, responsables del proceso, comunicación entre los procesos, normatividad, articulación de los procesos y procedimientos del proceso, activos de seguridad digital del proceso, otros)</t>
    </r>
    <r>
      <rPr>
        <b/>
        <sz val="11"/>
        <color theme="1"/>
        <rFont val="Arial"/>
        <family val="2"/>
      </rPr>
      <t xml:space="preserve">.  
</t>
    </r>
    <r>
      <rPr>
        <b/>
        <sz val="11"/>
        <color rgb="FFC00000"/>
        <rFont val="Arial"/>
        <family val="2"/>
      </rPr>
      <t>PASO 6:</t>
    </r>
    <r>
      <rPr>
        <b/>
        <sz val="11"/>
        <color theme="1"/>
        <rFont val="Arial"/>
        <family val="2"/>
      </rPr>
      <t xml:space="preserve"> </t>
    </r>
    <r>
      <rPr>
        <sz val="11"/>
        <color theme="1"/>
        <rFont val="Arial"/>
        <family val="2"/>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theme="1"/>
        <rFont val="Arial"/>
        <family val="2"/>
      </rPr>
      <t xml:space="preserve">                                                                                                                            </t>
    </r>
    <r>
      <rPr>
        <sz val="11"/>
        <color theme="1"/>
        <rFont val="Arial"/>
        <family val="2"/>
      </rPr>
      <t xml:space="preserve">                                                             </t>
    </r>
  </si>
  <si>
    <t>TENGA EN CUENTA QUE CUALQUIER MODIFICACIÓN EN LOS FORMATOS,  AFECTARÁ ALGUNAS FÓRMULAS Y/O VÍNCULOS ESTABLECIDOS ENTRE ELLOS, LOS CUALES TIENEN LA FINALIDAD DE FACILITAR EL DILIGENCIONAMIENTO DE LA INFORMACIÓN.
CONTRASEÑA DE DESBLOQUEO: 1040</t>
  </si>
  <si>
    <t>SUMA TOTAL</t>
  </si>
  <si>
    <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family val="2"/>
      </rPr>
      <t>PASO 1:</t>
    </r>
    <r>
      <rPr>
        <sz val="11"/>
        <color theme="1"/>
        <rFont val="Arial"/>
        <family val="2"/>
      </rPr>
      <t xml:space="preserve"> </t>
    </r>
    <r>
      <rPr>
        <b/>
        <sz val="11"/>
        <color theme="1"/>
        <rFont val="Arial"/>
        <family val="2"/>
      </rPr>
      <t>Diligenciar</t>
    </r>
    <r>
      <rPr>
        <sz val="11"/>
        <color theme="1"/>
        <rFont val="Arial"/>
        <family val="2"/>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family val="2"/>
      </rPr>
      <t>=</t>
    </r>
    <r>
      <rPr>
        <sz val="11"/>
        <color theme="1"/>
        <rFont val="Arial"/>
        <family val="2"/>
      </rPr>
      <t xml:space="preserve"> irse al formato anterior y dar </t>
    </r>
    <r>
      <rPr>
        <b/>
        <sz val="11"/>
        <color theme="1"/>
        <rFont val="Arial"/>
        <family val="2"/>
      </rPr>
      <t>click sobre la celda que desea copiar</t>
    </r>
    <r>
      <rPr>
        <sz val="11"/>
        <color theme="1"/>
        <rFont val="Arial"/>
        <family val="2"/>
      </rPr>
      <t xml:space="preserve">, y luego oprime </t>
    </r>
    <r>
      <rPr>
        <b/>
        <sz val="11"/>
        <color theme="1"/>
        <rFont val="Arial"/>
        <family val="2"/>
      </rPr>
      <t>ENTER</t>
    </r>
    <r>
      <rPr>
        <sz val="11"/>
        <color theme="1"/>
        <rFont val="Arial"/>
        <family val="2"/>
      </rPr>
      <t xml:space="preserve">.    </t>
    </r>
    <r>
      <rPr>
        <b/>
        <i/>
        <sz val="11"/>
        <color rgb="FFC00000"/>
        <rFont val="Arial"/>
        <family val="2"/>
      </rPr>
      <t>ejemplo: =CONTEXTO!B12</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Calificar cada causa del 1 a 5</t>
    </r>
    <r>
      <rPr>
        <sz val="11"/>
        <color theme="1"/>
        <rFont val="Arial"/>
        <family val="2"/>
      </rPr>
      <t xml:space="preserve"> (siendo 1: la menos importante y 5: la mas importante), dicho puntaje se diligencia dentro de las columnas de </t>
    </r>
    <r>
      <rPr>
        <b/>
        <sz val="11"/>
        <color theme="1"/>
        <rFont val="Arial"/>
        <family val="2"/>
      </rPr>
      <t>priorización de probabilidades</t>
    </r>
    <r>
      <rPr>
        <sz val="11"/>
        <color theme="1"/>
        <rFont val="Arial"/>
        <family val="2"/>
      </rPr>
      <t xml:space="preserve"> (P1, P2, ... P15) perteneciente a cada causa. Tenga en cuenta que solo se debe ingresar una calificación por miembro, o sea, si hay 5 participantes en el equipo se diligencia de P1 a P5, y así sucesivamente.                                                      </t>
    </r>
    <r>
      <rPr>
        <b/>
        <sz val="11"/>
        <color rgb="FFC00000"/>
        <rFont val="Arial"/>
        <family val="2"/>
      </rPr>
      <t>PASO 3:</t>
    </r>
    <r>
      <rPr>
        <sz val="11"/>
        <color theme="1"/>
        <rFont val="Arial"/>
        <family val="2"/>
      </rPr>
      <t xml:space="preserve"> Para determinar la probabilidad de factibilidad y frecuencia, se debe </t>
    </r>
    <r>
      <rPr>
        <b/>
        <sz val="11"/>
        <color theme="1"/>
        <rFont val="Arial"/>
        <family val="2"/>
      </rPr>
      <t>establecer un valor mínimo</t>
    </r>
    <r>
      <rPr>
        <sz val="11"/>
        <color theme="1"/>
        <rFont val="Arial"/>
        <family val="2"/>
      </rPr>
      <t xml:space="preserve"> que permita saber si la causa se puede </t>
    </r>
    <r>
      <rPr>
        <b/>
        <sz val="11"/>
        <color theme="1"/>
        <rFont val="Arial"/>
        <family val="2"/>
      </rPr>
      <t xml:space="preserve">seleccionar en la columna del check list </t>
    </r>
    <r>
      <rPr>
        <sz val="11"/>
        <color theme="1"/>
        <rFont val="Arial"/>
        <family val="2"/>
      </rPr>
      <t xml:space="preserve">como </t>
    </r>
    <r>
      <rPr>
        <b/>
        <sz val="11"/>
        <color theme="1"/>
        <rFont val="Arial"/>
        <family val="2"/>
      </rPr>
      <t>prioridad del análisis DOFA</t>
    </r>
    <r>
      <rPr>
        <sz val="11"/>
        <color theme="1"/>
        <rFont val="Arial"/>
        <family val="2"/>
      </rPr>
      <t xml:space="preserve">, ya que la misma se puede considerar como la originaria de la materialización de un riesgo. </t>
    </r>
    <r>
      <rPr>
        <b/>
        <sz val="11"/>
        <color theme="1"/>
        <rFont val="Arial"/>
        <family val="2"/>
      </rPr>
      <t>Tenga en cuenta que las causas seleccionadas pueden ser susceptibles a cada uno de los encargados del proceso, por ende, el valor mínimo a considerar puede variar.</t>
    </r>
    <r>
      <rPr>
        <sz val="11"/>
        <color theme="1"/>
        <rFont val="Arial"/>
        <family val="2"/>
      </rPr>
      <t xml:space="preserve">
</t>
    </r>
    <r>
      <rPr>
        <b/>
        <sz val="11"/>
        <color rgb="FFC00000"/>
        <rFont val="Arial"/>
        <family val="2"/>
      </rPr>
      <t>NO OLVIDE QUE,</t>
    </r>
    <r>
      <rPr>
        <sz val="11"/>
        <color theme="1"/>
        <rFont val="Arial"/>
        <family val="2"/>
      </rPr>
      <t xml:space="preserve"> </t>
    </r>
    <r>
      <rPr>
        <b/>
        <sz val="11"/>
        <color theme="1"/>
        <rFont val="Arial"/>
        <family val="2"/>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</si>
  <si>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11. CONTROLES Y EVALUACIÓN</t>
  </si>
  <si>
    <t>FORMATO: PRIORIZACIÓN DE CAUSAS DE  RIESGOS DE CORRUPCIÓN ASOCIADOS A TRÁMITES</t>
  </si>
  <si>
    <t>3. PRIORIZACIÓN DE CAUSAS DE  RIESGOS DE CORRUPCIÓN  ASOCIADOS A TRÁMITES</t>
  </si>
  <si>
    <r>
      <t xml:space="preserve">Este formato </t>
    </r>
    <r>
      <rPr>
        <b/>
        <sz val="11"/>
        <color theme="1"/>
        <rFont val="Arial"/>
        <family val="2"/>
      </rPr>
      <t xml:space="preserve">solo aplica para </t>
    </r>
    <r>
      <rPr>
        <sz val="11"/>
        <color theme="1"/>
        <rFont val="Arial"/>
        <family val="2"/>
      </rPr>
      <t xml:space="preserve">identificar y priorizar causas de riesgos de corrupción  asociados a los  trámites. 
</t>
    </r>
    <r>
      <rPr>
        <b/>
        <sz val="11"/>
        <color rgb="FFC00000"/>
        <rFont val="Arial"/>
        <family val="2"/>
      </rPr>
      <t>PASO 1:</t>
    </r>
    <r>
      <rPr>
        <sz val="11"/>
        <color theme="1"/>
        <rFont val="Arial"/>
        <family val="2"/>
      </rPr>
      <t xml:space="preserve"> Identificar  si en el proceso se encuentran trámites que solicita  el ciudadano y de estos cuales son propensos a riesgos de corrupción. 
</t>
    </r>
    <r>
      <rPr>
        <b/>
        <sz val="11"/>
        <color rgb="FFC00000"/>
        <rFont val="Arial"/>
        <family val="2"/>
      </rPr>
      <t>PASO 2:</t>
    </r>
    <r>
      <rPr>
        <sz val="11"/>
        <color theme="1"/>
        <rFont val="Arial"/>
        <family val="2"/>
      </rPr>
      <t xml:space="preserve"> Identificar los puntos sensibles o vulnerables dentro del procedimiento de los trámites, con ayuda del </t>
    </r>
    <r>
      <rPr>
        <i/>
        <sz val="11"/>
        <color theme="1"/>
        <rFont val="Arial"/>
        <family val="2"/>
      </rPr>
      <t>Triángulo de la Corrupción</t>
    </r>
    <r>
      <rPr>
        <sz val="11"/>
        <color theme="1"/>
        <rFont val="Arial"/>
        <family val="2"/>
      </rPr>
      <t xml:space="preserve"> que propone el instructivo del protocolo para trámites.
</t>
    </r>
    <r>
      <rPr>
        <b/>
        <sz val="11"/>
        <color rgb="FFC00000"/>
        <rFont val="Arial"/>
        <family val="2"/>
      </rPr>
      <t>PASO 3:</t>
    </r>
    <r>
      <rPr>
        <sz val="11"/>
        <color theme="1"/>
        <rFont val="Arial"/>
        <family val="2"/>
      </rPr>
      <t xml:space="preserve"> Analizar las debilidades que pueden ser causas de hechos de corrupción en las actividades asociadas al trámite en la entidad, así como las amenazas del entorno (factor externo).
</t>
    </r>
    <r>
      <rPr>
        <b/>
        <sz val="11"/>
        <color rgb="FFC00000"/>
        <rFont val="Arial"/>
        <family val="2"/>
      </rPr>
      <t>TENGA EN CUENTA QUE:</t>
    </r>
    <r>
      <rPr>
        <sz val="11"/>
        <color theme="1"/>
        <rFont val="Arial"/>
        <family val="2"/>
      </rPr>
      <t xml:space="preserve"> </t>
    </r>
    <r>
      <rPr>
        <b/>
        <sz val="11"/>
        <color theme="1"/>
        <rFont val="Arial"/>
        <family val="2"/>
      </rPr>
      <t>Aquellas preguntas que sean seleccionadas, se pueden considerar como posibles causas generadoras de riesgos de corrupción. Las cuales, se deben incluir dentro de la DOFA como debilidad o amenaza, según sea el caso.</t>
    </r>
  </si>
  <si>
    <t>Pagina: 1 de 15</t>
  </si>
  <si>
    <t>Pagina:  2 de 15</t>
  </si>
  <si>
    <t>Pagina:  3 de 15</t>
  </si>
  <si>
    <t xml:space="preserve"> 4 de 15</t>
  </si>
  <si>
    <t>Pagina:  5 de 15</t>
  </si>
  <si>
    <t>Pagina:  7 de 15</t>
  </si>
  <si>
    <t>Pagina:  8 de 15</t>
  </si>
  <si>
    <t>Pagina:  10 de 15</t>
  </si>
  <si>
    <t>Pagina:  11 de 15</t>
  </si>
  <si>
    <t>Pagina:  12 de 15</t>
  </si>
  <si>
    <t>Pagina:  13 de 15</t>
  </si>
  <si>
    <t>Pagina:  14 de 15</t>
  </si>
  <si>
    <t>Pagina:  15 de 15</t>
  </si>
  <si>
    <t>Codigo: FOR-13-PRO-SIG-05</t>
  </si>
  <si>
    <t>Versión: 05</t>
  </si>
  <si>
    <t>Fecha: 21/02/2024</t>
  </si>
  <si>
    <t>Codigo:FOR-13-PRO-SIG-05</t>
  </si>
  <si>
    <t>Fecha:21/02/2024</t>
  </si>
  <si>
    <t>FOR-13-PRO-SIG-05</t>
  </si>
  <si>
    <t xml:space="preserve">Codigo:FOR-13-PRO-SIG-05                         </t>
  </si>
  <si>
    <t xml:space="preserve">Codigo: FOR-13-PRO-SIG-05       </t>
  </si>
  <si>
    <t>Versión:05</t>
  </si>
  <si>
    <t xml:space="preserve">PROCESO:  SISTEMA INTEGRADO DE GESTIÓN </t>
  </si>
  <si>
    <t xml:space="preserve">PROCESO: GESTION DE INFRAESTRUCTURA Y OBRAS PUBLICAS </t>
  </si>
  <si>
    <t xml:space="preserve">OBJETIVO: IDENTIFICAR Y GENERAR LOS ESTUDIOS, DISEÑOS Y PROYECTOS, CON EL FIN DE ADELANTAR LA CONSTRUCCIÓN Y EL MANTENIMIENTO DE LAS OBRAS DE INFRAESTRUCTURA Y OBRAS PUBLICAS, QUE REQUIERA LA CIUDAD ACORDES CON LAS NECESIDADES DE DESARROLLO CONTRIBUYENDO A LA PROTECCION DEL AMBIENTE Y EL DESARROLLO SOSTENIBLE DEL MUNICIPIO.
</t>
  </si>
  <si>
    <t>Catástrofes naturales que pueden afectar la ejecución de las obras civiles</t>
  </si>
  <si>
    <t>Falta de UPS para los equipos de cómputo en caso de fallas en el fluído eléctrico</t>
  </si>
  <si>
    <t xml:space="preserve">Cambios en la normatividad </t>
  </si>
  <si>
    <t>Alza de precios en los materiales de construcción</t>
  </si>
  <si>
    <t>Declaratoria de emergencia por pandemias</t>
  </si>
  <si>
    <t>Acciones populares con relación a obras civiles</t>
  </si>
  <si>
    <t>Ubicación dispersa de las dependencias de la Administración Municipal</t>
  </si>
  <si>
    <t>Falta de planta eléctrica en caso de fallas en el fluído eléctrico</t>
  </si>
  <si>
    <t xml:space="preserve">Comunicación interna deficiente </t>
  </si>
  <si>
    <t>Falta de ética y valores y aplicación del código de Integridad y buen gobierno</t>
  </si>
  <si>
    <t>Dificultad para desarrollar trabajo en equipo</t>
  </si>
  <si>
    <t>Desactualización en los manuales, procedimientos, instructivos y demás documentos del proceso</t>
  </si>
  <si>
    <t>Desactualización en la caracterización del proceso</t>
  </si>
  <si>
    <t>Cambio de gobierno y la no continuidad de los proyectos y  de las políticas públicas</t>
  </si>
  <si>
    <t>Jornadas de paro, movilizaciones y actos de vandalismo de la comunidad que generan afectación en las obras</t>
  </si>
  <si>
    <t xml:space="preserve">No asignacion de recursos a nivel nacional y territorial para la ejecucion de obras </t>
  </si>
  <si>
    <t>Personal de planta insuficiente para apoyar el desarrollo de actividades del proceso</t>
  </si>
  <si>
    <t xml:space="preserve">Equipos tecnológicos obsoletos y/o en mal estado </t>
  </si>
  <si>
    <t>Insuficiente asignación de recursos en el presupuesto para la ejecución de los proyectos y cumplimiento de las metas del plan de desarrollo</t>
  </si>
  <si>
    <t>Hacinamiento en la sede de la dependencia, iluminación natural y ventilación</t>
  </si>
  <si>
    <t xml:space="preserve">Escritorios en mal estado y falta de sillas y elementos  ergonómicos para el personal de planta </t>
  </si>
  <si>
    <t xml:space="preserve">Desconocimiento del código único disciplinario  y otras normaividades para el desarrollo de las actividades </t>
  </si>
  <si>
    <t>Desconocimiento de manuales, procedimientos, instructivos, guías, formatos y demas documentos propios del proceso y de otros procesos por parte de los funcionarios</t>
  </si>
  <si>
    <t xml:space="preserve">Desconocimiento del código único disciplinario y otras normaividades para el desarrollo de las actividades </t>
  </si>
  <si>
    <t>Posibilidad de solicitar y/o recibir dadivas para agilizar los resultados del permiso de rotura</t>
  </si>
  <si>
    <t>1. Personal de planta insuficiente para apoyar el desarrollo de actividades del proceso</t>
  </si>
  <si>
    <t>2. Falta de UPS para los equipos de cómputo en caso de fallas en el fluído eléctrico</t>
  </si>
  <si>
    <t xml:space="preserve">3. Equipos tecnológicos obsoletos y/o en mal estado </t>
  </si>
  <si>
    <t>4. Insuficiente asignación de recursos en el presupuesto para la ejecución de los proyectos y cumplimiento de las metas del plan de desarrollo</t>
  </si>
  <si>
    <t>5. Ubicación dispersa de las dependencias de la Administración Municipal</t>
  </si>
  <si>
    <t>6. Falta de planta eléctrica en caso de fallas en el fluído eléctrico</t>
  </si>
  <si>
    <t>7. Hacinamiento en la sede de la dependencia, iluminación natural y ventilación</t>
  </si>
  <si>
    <t xml:space="preserve">8. Escritorios en mal estado y falta de sillas y elementos  ergonómicos para el personal de planta </t>
  </si>
  <si>
    <t>9. Deficiencia en la comunicación de los tramites y servicios</t>
  </si>
  <si>
    <t>10. Falta de ética y valores y aplicación del código de Integridad y buen gobierno</t>
  </si>
  <si>
    <t>11. Dificultad para desarrollar trabajo en equipo</t>
  </si>
  <si>
    <t xml:space="preserve">12. Desconocimiento del código único disciplinario y otras normaividades para el desarrollo de las actividades </t>
  </si>
  <si>
    <t>1. Conocimiento, experiencia y compromiso por parte del líder del proceso</t>
  </si>
  <si>
    <t>2. Contar con personal de planta con alta experiencia y calificación para el desarrollo de las actividades misionales</t>
  </si>
  <si>
    <t>3. Contar con algunos recursos propios de la dependencia (presupuesto inicial en cada vigencia)</t>
  </si>
  <si>
    <t>4. Contar con un software de comunicación interna PISAMI</t>
  </si>
  <si>
    <t>5. Contar con personal de contrato para apoyar las direcciones Técnica y Operativa</t>
  </si>
  <si>
    <t>6. Contar con un Sistema Integrado de Gestión de la Alcaldía Municipal de Ibagué SIGAMI</t>
  </si>
  <si>
    <t>2. Recurso tecnológico necesario para remitir información en línea. (Internet, Correo Electrónico, Redes sociales, aplicaciones)</t>
  </si>
  <si>
    <t>3. Capacitación para fortalecer el trabajo en equipo y los valores institucionales</t>
  </si>
  <si>
    <t xml:space="preserve">4. Capacitaciones brindadas por entidades del orden nacional, departamental y municipal </t>
  </si>
  <si>
    <t>5. Vincular personal idóneo a través de concurso de méritos de la comisión nacional del servicio civil</t>
  </si>
  <si>
    <t>6. Código de integridad y buen gobierno</t>
  </si>
  <si>
    <t>7. Código Disciplinario Único</t>
  </si>
  <si>
    <t>8. Modelo integrado de Planeación y Gestión  MIPG</t>
  </si>
  <si>
    <t xml:space="preserve">9. Procesos contractuales desarrollados en la plataforma SECOP II </t>
  </si>
  <si>
    <t xml:space="preserve">Desconocimiento de los lineamientos establecidos por otros procesos para el desarrollo de actividades administrativas, financieras y operativas   </t>
  </si>
  <si>
    <t xml:space="preserve">Desconocimiento de los lineamientos establecidos por otros procesos para el desarrollo de actividades administrativas, financieras y operativas  </t>
  </si>
  <si>
    <t xml:space="preserve">Desconocimiento de requisitos legales en el desarrollo de los procesos contractuales </t>
  </si>
  <si>
    <t xml:space="preserve">13. .Desconocimiento de requisitos legales en el desarrollo de los procesos contractuales </t>
  </si>
  <si>
    <t>14, Desactualización en la caracterización del proceso</t>
  </si>
  <si>
    <t>15. Desconocimiento de manuales, procedimientos, instructivos, guías, formatos y demas documentos propios del proceso y de otros procesos por parte de los funcionarios</t>
  </si>
  <si>
    <t>16.Desactualización en los manuales, procedimientos, instructivos y demás documentos del proceso</t>
  </si>
  <si>
    <t xml:space="preserve">17.Desconocimiento de los lineamientos establecidos por otros procesos para el desarrollo de actividades administrativas, financieras y operativas  </t>
  </si>
  <si>
    <t xml:space="preserve">7.Contar con página web oficial, redes sociales y otras plataformas de comunicación </t>
  </si>
  <si>
    <t>Cambio de gobierno y la no continuidad de los proyectos y de las políticas públicas</t>
  </si>
  <si>
    <t>1. Cambio de gobierno y la no continuidad de los proyectos y de las políticas públicas</t>
  </si>
  <si>
    <t>2. Catástrofes naturales que pueden afectar la ejecución de las obras civiles</t>
  </si>
  <si>
    <t>3. Jornadas de paro, movilizaciones y actos de vandalismo de la comunidad que generan afectación en las obras</t>
  </si>
  <si>
    <t xml:space="preserve">4. Cambios en la normatividad </t>
  </si>
  <si>
    <t xml:space="preserve">5. No asignacion de recursos a nivel nacional y territorial para la ejecucion de obras </t>
  </si>
  <si>
    <t>6. Alza de precios en los materiales de construcción</t>
  </si>
  <si>
    <t>7. Declaratoria de emergencia por pandemias</t>
  </si>
  <si>
    <t>8. Acciones populares con relación a obras civiles</t>
  </si>
  <si>
    <t xml:space="preserve">1. Acceso a la información publicada en paginas web de entidades del orden nacional, departamental y municipal </t>
  </si>
  <si>
    <t xml:space="preserve">D9, O1 Hacer campañas de promoción y divulgación de los trámites y servicios que presta la Secretaría de Infraestructura </t>
  </si>
  <si>
    <t xml:space="preserve"> D9, D17, O2, Hacer uso de los recursos tecnológicos como herramienta para mejorar los mecanismos de trabajo en la comunicación, optimizando las tareas y obteniendo resultados de mayor calidad.</t>
  </si>
  <si>
    <t>D11, O3, Programar jornadas de capacitación que fortalezcan el trabajo en equipo, que hagan sentir a los funcionarios motivados a lograr resultados oportunos y eficientes</t>
  </si>
  <si>
    <t xml:space="preserve">D10, D12, D15, O4, O6, O7, O8  Programar jornadas de capacitación para fortalecer valores como la confianza, la honestidad, la integridad, conocer el código disciplinario único, con el fin de lograr una gestión eficiente, íntegra y transparente de la administración pública y al igual capacitacion con todo lo  relacionado a MIPG  </t>
  </si>
  <si>
    <t>D1, O5, Lograr mediante el concurso público de méritos, aumentar la planta de personal idóneo que asuma las responsabilidades y continuidad en los procesos</t>
  </si>
  <si>
    <t xml:space="preserve">D14,D16, O9,  Programar jornadas de capacitacion  en materia de contratacion estatal y actualizacion de los requisitos legales y demas documentos que se requieren en el desarrollo de los procesos contractuales </t>
  </si>
  <si>
    <t xml:space="preserve">F1, F2, O3, O4,  Brindar capacitación constante al personal de planta y líderes de los procesos, para dar continuidad a los proyectos de manera eficiente </t>
  </si>
  <si>
    <t xml:space="preserve"> F7, O1, O2, Brindar información a traves de las redes sociales y demas medios de comunicación de las actividades desarrolladas en cumplimiento de las metas propuestas </t>
  </si>
  <si>
    <t xml:space="preserve">F5, O9, Contar con personal de apoyo para el desarrollo de las actividades en cumplimiento de los programas, sub programas y metas </t>
  </si>
  <si>
    <t>D12, A1. Realizar reporte a los organos de control y vigilancia</t>
  </si>
  <si>
    <t xml:space="preserve">D13, A4 Realizar mesas de trabajo con el personal juridico, tecnico y financiero para evitar retrazos en el desarrollo de los procesos contractuales </t>
  </si>
  <si>
    <t xml:space="preserve">F6, F7, A1, A4, Actualizar con la normatividad vigente los trámites y/o servicios a los usuarios a través de la pagina web y demas plataformas de la administración municipal </t>
  </si>
  <si>
    <t xml:space="preserve">Prestamo de maquinaria de uso de propiedad de la entidad o alquiler para beneficio de un tercero </t>
  </si>
  <si>
    <t xml:space="preserve">Ejecucion de las actividades propias de la secretaria </t>
  </si>
  <si>
    <t xml:space="preserve">Sanciones disciplinarias, fiscales y penales </t>
  </si>
  <si>
    <t xml:space="preserve">Deterioro de la imagen institucional </t>
  </si>
  <si>
    <t xml:space="preserve">Posibilidad de perdida economica y reputacional por sanciones debido al prestamo de maquinaria de propiedad de la entidad o alquiler para beneficio de un tercero.  </t>
  </si>
  <si>
    <t>CORRUPCION</t>
  </si>
  <si>
    <t xml:space="preserve">Que la entidad elija un proveedor que este relacionado con practicas de lavado de activos, financiacion del terrorismo o cualquier otra actividad ilegal </t>
  </si>
  <si>
    <t xml:space="preserve">Que la entidad realice pagos a proveedores relacionado con practicas de lavado de activos, financiacion del terrorismo o cualquier otra actividad ilegal </t>
  </si>
  <si>
    <t>Que el servidor público omita algunos y/o todos los requisitos del trámite o servicio para beneficio propio o de un tercero</t>
  </si>
  <si>
    <t>Debilidad en los canales de acceso a la publicidad de las condiciones del trámite y/o servicio</t>
  </si>
  <si>
    <t>Desconocimiento de los manuales, procedimientos, instructivos y demás documentos del proceso</t>
  </si>
  <si>
    <t>En cualquiera de las etapas del trámite y/o servicio</t>
  </si>
  <si>
    <t>Investigaciones y Sanciones disciplinarias y administrativas</t>
  </si>
  <si>
    <t>Deterioro de la imagen y credibilidad de la dependencia y de la institución</t>
  </si>
  <si>
    <t xml:space="preserve">Posibilidad de solicitar y/o recibir dádivas o beneficios a nombre propio o de terceros para realizar trámites y/o servicios sin el cumplimiento de los requisitos legalmente establecidos </t>
  </si>
  <si>
    <t>CORRUPCION - SOBORNO</t>
  </si>
  <si>
    <t>SARLAFT</t>
  </si>
  <si>
    <t xml:space="preserve">Probabilidad de perdida economica o reputacional debido a que la Entidad  sea relacionada con actividades ilícitas al aprobar mediante informes de supervision el pago  a terceros vinculados a practicas de lavado de activos, financiación del terrorismo o cualquier otra actividad ilegal. </t>
  </si>
  <si>
    <t xml:space="preserve">En el desarrollo de las actividades propias de la secretaria </t>
  </si>
  <si>
    <t>Presentacion de proveedores en los procesos contractuales con documentacion falsa</t>
  </si>
  <si>
    <t xml:space="preserve">Evaluacion de los proveedores de manera superficial </t>
  </si>
  <si>
    <t xml:space="preserve">Probabilidad de perdida economica y reputacional debido a que la  entidad  sea relacionada con actividades ilícitas al elegir a proveedores con practicas de lavado de activos, financiación del terrorismo o cualquier otra actividad ilegal. </t>
  </si>
  <si>
    <t xml:space="preserve">Falta de seguimiento y control en el desarrollo de las actividades </t>
  </si>
  <si>
    <t xml:space="preserve">La combinacion de factores como la falta de seguimiento y control en el desarrollo de las actividades puede ocasionar la posibilidad de perdida economica y reputacional por sanciones debido al prestamo de maquinaria de propiedad de la entidad o alquiler para beneficio de un tercero, lo que puede traer como consecuencia sanciones disciplinarias, fiscales y penales y deterioro de la imagen institucional </t>
  </si>
  <si>
    <t xml:space="preserve">La combinacion de factores como la presentacion de proveedores en los procesos contractuales con documentacion falsa y realizar una evaluacion de manera superficial puede ocasionar la probabilidad de perdida economica y reputacional debido a que la  entidad  sea relacionada con actividades ilícitas al elegir a proveedores con practicas de lavado de activos, financiación del terrorismo o cualquier otra actividad ilegal, lo que puede traer como consecuencia sanciones disciplinarias, fiscales y penales y deterioro de la imagen institucional </t>
  </si>
  <si>
    <t xml:space="preserve">La presentacion de proveedores en los procesos contractuales con documentacion falsa puede ocasionar la probabilidad de perdida economica o reputacional debido a que la Entidad sea relacionada con actividades ilícitas al aprobar mediante informes de supervision el pago a terceros vinculados a practicas de lavado de activos, financiación del terrorismo o cualquier otra actividad ilegal, lo que puede traer como consecuencia sanciones disciplinarias, fiscales y penales y deterioro de la imagen institucional </t>
  </si>
  <si>
    <t>La combinación de factores como la desactualización en los manuales, procedimientos, instructivos y demás documentos del proceso,debilidades en los canales de acceso a la publicidad de las conidciones del trámite, pueden ocasionar la posibilidad de solicitar y/o recibir dadivas para agilizar los resultados en el permiso de rotura u otro servicio, lo que puede traer como consecuencia Investigaciones, sanciones disciplinarias y administrativas, deterioro de la imagen y credibilidad de la dependencia y de la institución</t>
  </si>
  <si>
    <t xml:space="preserve">1) El secretario de despacho y/o Supervisor  2) mensualmente 3) realizara seguimiento a la maquinaria sea propia o alquilada 4) a traves de las actas parciales si es por contrato o con el personal designado si es maquinaria de la dependencia si se esta cumpliendo con las labores asignadas 5) y al no cumplimiento se haran los requerimiento necesarios 6) dejando como evidencia oficios y/o memornados a que haya lugar </t>
  </si>
  <si>
    <t xml:space="preserve">1) El secretario de despacho y el comité estructurador  2) cada vez que se requiera 3) verificar los requisitos de los procesos contractuales 4) para que se tengan proponentes de conformidad a la ley 5) y no se tengan que incurrir a sanciones y demandas  </t>
  </si>
  <si>
    <t xml:space="preserve">1) El secretario de despacho 2) mensualmente 3) verificar que se este cumpliendo con lo establecido en los documentos propios del proceso 4) en comites tecnicos seguimiento 5) para de manera oportuna realizar las observaciones necesarias 6) y como evidencia las respectivas actas de reunion </t>
  </si>
  <si>
    <t xml:space="preserve">1) El secretario de despacho 2) cada vez que se requiera  3) realizara publicidad y/o comunicados de los servicios y /o actividades propias de la secretaria 4) en las redes sociales y/o comites tecnicos 5) para de manera oportuna dar a conocer a la ciudadanía en general  6) y como evidencia las respectivas publicaciones y/o comuinicados  </t>
  </si>
  <si>
    <t>D12 A1. Realizar reporte a los organos de control y vigilancia</t>
  </si>
  <si>
    <t>Denuncias realizadas</t>
  </si>
  <si>
    <t>Secretario (a) y Directores</t>
  </si>
  <si>
    <t xml:space="preserve">Falta de seguimiento y control a las actividades desarrolladas para el cumplimiento de las metas propuestas </t>
  </si>
  <si>
    <t xml:space="preserve">18. Falta de seguimiento y control a las actividades desarrolladas para el cumplimiento de las metas propuestas </t>
  </si>
  <si>
    <t>10, Disposicion y escucha del personal directivo para la resolucion de problemas, inconvenientes y dificultades en el desarrollo de las actividades</t>
  </si>
  <si>
    <t>D18, O10, Programar mesas de trabajo y/o comites tecnicos para la revsion, verificación y seguimiento  de los inconvenientes que se presenten en el desarrollo de las actividades tecnicas, administrativas y juridicas.</t>
  </si>
  <si>
    <t xml:space="preserve">Actas / Planillas de asistencia / Registro Fotografico </t>
  </si>
  <si>
    <t>Secretario(a) / Directores</t>
  </si>
  <si>
    <t>Reuniones realizadas / Reuniones programadas</t>
  </si>
  <si>
    <t>Denuncias realizadas / Reportes a organos de control y vigilancia</t>
  </si>
  <si>
    <t xml:space="preserve">Planilla de asistencia y Registro Fotografico </t>
  </si>
  <si>
    <t>Junio/2024 y Dic/2024</t>
  </si>
  <si>
    <t>capacitaciones realizadas / capacitaciones programadas</t>
  </si>
  <si>
    <t>Campañas y/o Videos promocionales</t>
  </si>
  <si>
    <t xml:space="preserve">campaña y /o video  realizado / campaña y/o video programado </t>
  </si>
  <si>
    <t>PERIODO SEGUIMIENTO           NOV-DIC</t>
  </si>
  <si>
    <t xml:space="preserve">PROMOCION EN REDES SOCIALES DE LOS TRABAJOS REALIZADOS POR LA SECRETARIA </t>
  </si>
  <si>
    <t xml:space="preserve">NO SE REALIZO ACTIVIDAD PARA ESTE CONTROL </t>
  </si>
  <si>
    <t>Actas / Planillas de asistencia / Registro Fotografico / Correo electronico</t>
  </si>
  <si>
    <t xml:space="preserve"> Circulares / Planilla de asistencia / Registro Fotografico </t>
  </si>
  <si>
    <t>La oficina de contratacion emite Circular 1040-00053 del 10/12/2024 para realizar capacitacion el dia 13/12/2024 cuyo asunto es capacitacion para el debido ejercicio de la supervision</t>
  </si>
  <si>
    <t xml:space="preserve">NO SE REALIZÓ ACTIVIDAD PARA ESTE CONTROL </t>
  </si>
  <si>
    <t>D18, O10, Programar mesas de trabajo y/o comites tecnicos para la revsion, verificación y seguimiento  de los inconvenientes que se presenten en el desarrollo de las actividades tecnicas, administrativas y juridicas.
CAR-GIO-01 CARACTERIZACIÓN GESTIÓN DE INFRAESTRUCTURA Y OBRAS PÚBLICAS</t>
  </si>
  <si>
    <t>D14,D16, O9,  Programar jornadas de capacitacion  en materia de contratacion estatal y actualizacion de los requisitos legales y demas documentos que se requieren en el desarrollo de los procesos contractuales .
MAN-GC-01 MANUAL DE CONTRATACION .
MAN-GC-02 SUPERVISION E INTERVENTORIA V1</t>
  </si>
  <si>
    <t xml:space="preserve">D14,D16, O9,  Programar jornadas de capacitacion  en materia de contratacion estatal y actualizacion de los requisitos legales y demas documentos que se requieren en el desarrollo de los procesos contractuales.
MAN-GC-01 MANUAL DE CONTRATACION .
</t>
  </si>
  <si>
    <t>D18, O10, Programar mesas de trabajo y/o comites tecnicos para la revsion, verificación y seguimiento  de los inconvenientes que se presenten en el desarrollo de las actividades tecnicas, administrativas y juridicas.
CAR-GIO-01 CARACTERIZACIÓN GESTIÓN DE INFRAESTRUCTURA Y OBRAS PÚBLICAS.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</si>
</sst>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50" x14ac:knownFonts="1">
    <font>
      <sz val="11"/>
      <color theme="1"/>
      <name val="Calibri"/>
      <family val="2"/>
      <scheme val="minor"/>
    </font>
    <font>
      <sz val="11"/>
      <color theme="1"/>
      <name val="Arial"/>
      <family val="2"/>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9"/>
      <color theme="1"/>
      <name val="Arial"/>
      <family val="2"/>
    </font>
    <font>
      <sz val="11"/>
      <color rgb="FFFF0000"/>
      <name val="Arial"/>
      <family val="2"/>
    </font>
    <font>
      <sz val="9"/>
      <color theme="1"/>
      <name val="Arial"/>
      <family val="2"/>
    </font>
    <font>
      <sz val="8"/>
      <color indexed="8"/>
      <name val="Arial"/>
      <family val="2"/>
    </font>
    <font>
      <sz val="10"/>
      <name val="Arial"/>
      <family val="2"/>
    </font>
    <font>
      <b/>
      <sz val="20"/>
      <color theme="1"/>
      <name val="Arial"/>
      <family val="2"/>
    </font>
    <font>
      <b/>
      <sz val="16"/>
      <color theme="1"/>
      <name val="Arial"/>
      <family val="2"/>
    </font>
    <font>
      <u/>
      <sz val="11"/>
      <color theme="1"/>
      <name val="Arial"/>
      <family val="2"/>
    </font>
    <font>
      <b/>
      <sz val="11"/>
      <color rgb="FFC00000"/>
      <name val="Arial"/>
      <family val="2"/>
    </font>
    <font>
      <b/>
      <sz val="11"/>
      <name val="Arial"/>
      <family val="2"/>
    </font>
    <font>
      <b/>
      <sz val="11"/>
      <color rgb="FF00B050"/>
      <name val="Arial"/>
      <family val="2"/>
    </font>
    <font>
      <u/>
      <sz val="11"/>
      <name val="Arial"/>
      <family val="2"/>
    </font>
    <font>
      <b/>
      <u/>
      <sz val="11"/>
      <color theme="1"/>
      <name val="Arial"/>
      <family val="2"/>
    </font>
    <font>
      <sz val="14"/>
      <color theme="1"/>
      <name val="Arial"/>
      <family val="2"/>
    </font>
    <font>
      <b/>
      <sz val="22"/>
      <color theme="1"/>
      <name val="Arial"/>
      <family val="2"/>
    </font>
    <font>
      <b/>
      <sz val="26"/>
      <color theme="1"/>
      <name val="Arial"/>
      <family val="2"/>
    </font>
    <font>
      <b/>
      <sz val="26"/>
      <color rgb="FFFF0000"/>
      <name val="Arial"/>
      <family val="2"/>
    </font>
    <font>
      <b/>
      <sz val="26"/>
      <color theme="1"/>
      <name val="Calibri"/>
      <family val="2"/>
      <scheme val="minor"/>
    </font>
    <font>
      <b/>
      <sz val="26"/>
      <color rgb="FFFF0000"/>
      <name val="Calibri"/>
      <family val="2"/>
      <scheme val="minor"/>
    </font>
    <font>
      <b/>
      <sz val="26"/>
      <color rgb="FF00B050"/>
      <name val="Calibri"/>
      <family val="2"/>
      <scheme val="minor"/>
    </font>
    <font>
      <b/>
      <sz val="22"/>
      <color theme="1"/>
      <name val="Calibri"/>
      <family val="2"/>
      <scheme val="minor"/>
    </font>
    <font>
      <sz val="26"/>
      <color theme="1"/>
      <name val="Arial"/>
      <family val="2"/>
    </font>
    <font>
      <sz val="26"/>
      <color rgb="FFFF0000"/>
      <name val="Arial"/>
      <family val="2"/>
    </font>
    <font>
      <sz val="11"/>
      <name val="Arial"/>
      <family val="2"/>
    </font>
    <font>
      <b/>
      <u/>
      <sz val="11"/>
      <color rgb="FFC00000"/>
      <name val="Arial"/>
      <family val="2"/>
    </font>
    <font>
      <sz val="11"/>
      <color rgb="FFC00000"/>
      <name val="Arial"/>
      <family val="2"/>
    </font>
    <font>
      <b/>
      <sz val="9"/>
      <color theme="1"/>
      <name val="Calibri"/>
      <family val="2"/>
      <scheme val="minor"/>
    </font>
    <font>
      <b/>
      <sz val="18"/>
      <color indexed="8"/>
      <name val="Arial"/>
      <family val="2"/>
    </font>
    <font>
      <b/>
      <i/>
      <sz val="10"/>
      <color theme="1"/>
      <name val="Arial"/>
      <family val="2"/>
    </font>
    <font>
      <i/>
      <sz val="11"/>
      <color theme="1"/>
      <name val="Arial"/>
      <family val="2"/>
    </font>
    <font>
      <b/>
      <i/>
      <sz val="11"/>
      <color rgb="FFC00000"/>
      <name val="Arial"/>
      <family val="2"/>
    </font>
  </fonts>
  <fills count="28">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5" tint="-0.249977111117893"/>
        <bgColor indexed="64"/>
      </patternFill>
    </fill>
    <fill>
      <patternFill patternType="solid">
        <fgColor rgb="FF009999"/>
        <bgColor indexed="64"/>
      </patternFill>
    </fill>
    <fill>
      <patternFill patternType="solid">
        <fgColor theme="8" tint="0.39997558519241921"/>
        <bgColor indexed="64"/>
      </patternFill>
    </fill>
    <fill>
      <patternFill patternType="solid">
        <fgColor rgb="FFA568D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FFD2B3"/>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5" tint="0.79998168889431442"/>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indexed="64"/>
      </bottom>
      <diagonal/>
    </border>
    <border>
      <left/>
      <right style="medium">
        <color theme="0"/>
      </right>
      <top style="medium">
        <color theme="0"/>
      </top>
      <bottom style="medium">
        <color theme="0"/>
      </bottom>
      <diagonal/>
    </border>
    <border>
      <left/>
      <right style="medium">
        <color theme="0"/>
      </right>
      <top style="medium">
        <color theme="0"/>
      </top>
      <bottom style="medium">
        <color indexed="64"/>
      </bottom>
      <diagonal/>
    </border>
    <border>
      <left style="medium">
        <color theme="0"/>
      </left>
      <right/>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indexed="64"/>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right/>
      <top/>
      <bottom style="thin">
        <color theme="0"/>
      </bottom>
      <diagonal/>
    </border>
    <border>
      <left style="thin">
        <color indexed="64"/>
      </left>
      <right style="thin">
        <color theme="0"/>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theme="0"/>
      </right>
      <top style="medium">
        <color indexed="64"/>
      </top>
      <bottom style="thin">
        <color theme="1"/>
      </bottom>
      <diagonal/>
    </border>
    <border>
      <left style="thin">
        <color theme="0"/>
      </left>
      <right style="thin">
        <color theme="0"/>
      </right>
      <top style="medium">
        <color indexed="64"/>
      </top>
      <bottom style="thin">
        <color theme="1"/>
      </bottom>
      <diagonal/>
    </border>
    <border>
      <left style="thin">
        <color theme="0"/>
      </left>
      <right style="medium">
        <color indexed="64"/>
      </right>
      <top style="medium">
        <color indexed="64"/>
      </top>
      <bottom style="thin">
        <color theme="1"/>
      </bottom>
      <diagonal/>
    </border>
    <border>
      <left style="medium">
        <color indexed="64"/>
      </left>
      <right style="thin">
        <color theme="0"/>
      </right>
      <top style="thin">
        <color theme="1"/>
      </top>
      <bottom style="medium">
        <color indexed="64"/>
      </bottom>
      <diagonal/>
    </border>
    <border>
      <left style="thin">
        <color theme="0"/>
      </left>
      <right style="thin">
        <color theme="0"/>
      </right>
      <top style="thin">
        <color theme="1"/>
      </top>
      <bottom style="medium">
        <color indexed="64"/>
      </bottom>
      <diagonal/>
    </border>
    <border>
      <left style="thin">
        <color theme="0"/>
      </left>
      <right style="medium">
        <color indexed="64"/>
      </right>
      <top style="thin">
        <color theme="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theme="0"/>
      </right>
      <top/>
      <bottom style="medium">
        <color theme="0"/>
      </bottom>
      <diagonal/>
    </border>
  </borders>
  <cellStyleXfs count="1">
    <xf numFmtId="0" fontId="0" fillId="0" borderId="0"/>
  </cellStyleXfs>
  <cellXfs count="987">
    <xf numFmtId="0" fontId="0" fillId="0" borderId="0" xfId="0"/>
    <xf numFmtId="0" fontId="5" fillId="0" borderId="0" xfId="0" applyFont="1"/>
    <xf numFmtId="0" fontId="2" fillId="0" borderId="0" xfId="0" applyFont="1" applyAlignment="1">
      <alignment vertical="center" wrapText="1"/>
    </xf>
    <xf numFmtId="0" fontId="4" fillId="0" borderId="1" xfId="0" applyFont="1" applyBorder="1" applyAlignment="1">
      <alignment vertical="center" wrapTex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6"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7" fillId="0" borderId="0" xfId="0" applyFont="1" applyAlignment="1">
      <alignment wrapText="1"/>
    </xf>
    <xf numFmtId="0" fontId="0" fillId="0" borderId="11" xfId="0" applyBorder="1"/>
    <xf numFmtId="0" fontId="0" fillId="0" borderId="12" xfId="0" applyBorder="1"/>
    <xf numFmtId="0" fontId="5" fillId="5" borderId="5" xfId="0" applyFont="1" applyFill="1" applyBorder="1" applyAlignment="1">
      <alignment horizontal="center"/>
    </xf>
    <xf numFmtId="0" fontId="8" fillId="5" borderId="10" xfId="0" applyFont="1" applyFill="1" applyBorder="1" applyAlignment="1">
      <alignment horizontal="center" vertical="center"/>
    </xf>
    <xf numFmtId="0" fontId="8" fillId="5" borderId="13" xfId="0" applyFont="1" applyFill="1" applyBorder="1" applyAlignment="1">
      <alignment horizontal="center" vertical="center"/>
    </xf>
    <xf numFmtId="0" fontId="0" fillId="3" borderId="41" xfId="0" applyFill="1" applyBorder="1"/>
    <xf numFmtId="0" fontId="10" fillId="3" borderId="22" xfId="0" applyFont="1" applyFill="1" applyBorder="1" applyAlignment="1">
      <alignment horizontal="center" vertical="center"/>
    </xf>
    <xf numFmtId="0" fontId="0" fillId="3" borderId="40" xfId="0" applyFill="1" applyBorder="1"/>
    <xf numFmtId="0" fontId="8" fillId="5" borderId="25" xfId="0" applyFont="1" applyFill="1" applyBorder="1" applyAlignment="1">
      <alignment horizontal="center" vertical="center"/>
    </xf>
    <xf numFmtId="0" fontId="8" fillId="5" borderId="10" xfId="0" applyFont="1" applyFill="1" applyBorder="1" applyAlignment="1">
      <alignment horizontal="center" vertical="center" wrapText="1"/>
    </xf>
    <xf numFmtId="0" fontId="14" fillId="0" borderId="0" xfId="0" applyFont="1"/>
    <xf numFmtId="0" fontId="7" fillId="0" borderId="0" xfId="0" applyFont="1"/>
    <xf numFmtId="0" fontId="14" fillId="0" borderId="0" xfId="0" applyFont="1" applyAlignment="1">
      <alignment horizontal="center" vertical="center"/>
    </xf>
    <xf numFmtId="0" fontId="5" fillId="0" borderId="1" xfId="0" applyFont="1" applyBorder="1" applyAlignment="1">
      <alignment vertical="center" wrapText="1"/>
    </xf>
    <xf numFmtId="0" fontId="5" fillId="0" borderId="7" xfId="0" applyFont="1" applyBorder="1" applyAlignment="1">
      <alignment vertical="center" wrapText="1"/>
    </xf>
    <xf numFmtId="0" fontId="5" fillId="0" borderId="5"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5" fillId="0" borderId="0" xfId="0" applyFont="1" applyAlignment="1">
      <alignment horizontal="center"/>
    </xf>
    <xf numFmtId="0" fontId="8" fillId="5" borderId="10" xfId="0" applyFont="1" applyFill="1" applyBorder="1" applyAlignment="1">
      <alignment vertical="center"/>
    </xf>
    <xf numFmtId="0" fontId="0" fillId="0" borderId="5" xfId="0" applyBorder="1"/>
    <xf numFmtId="0" fontId="0" fillId="0" borderId="6" xfId="0" applyBorder="1"/>
    <xf numFmtId="0" fontId="12" fillId="0" borderId="0" xfId="0" applyFont="1"/>
    <xf numFmtId="0" fontId="0" fillId="0" borderId="0" xfId="0" applyAlignment="1">
      <alignment wrapText="1"/>
    </xf>
    <xf numFmtId="0" fontId="0" fillId="4" borderId="1" xfId="0" applyFill="1" applyBorder="1"/>
    <xf numFmtId="0" fontId="0" fillId="0" borderId="0" xfId="0" applyAlignment="1">
      <alignment vertical="center" wrapText="1"/>
    </xf>
    <xf numFmtId="0" fontId="10" fillId="0" borderId="0" xfId="0" applyFont="1" applyAlignment="1">
      <alignment horizontal="center" vertical="center" wrapText="1"/>
    </xf>
    <xf numFmtId="0" fontId="0" fillId="0" borderId="0" xfId="0" applyProtection="1">
      <protection locked="0"/>
    </xf>
    <xf numFmtId="164" fontId="0" fillId="0" borderId="0" xfId="0" applyNumberFormat="1" applyProtection="1">
      <protection locked="0"/>
    </xf>
    <xf numFmtId="0" fontId="0" fillId="4" borderId="0" xfId="0" applyFill="1"/>
    <xf numFmtId="0" fontId="0" fillId="0" borderId="0" xfId="0" applyAlignment="1">
      <alignment vertical="center"/>
    </xf>
    <xf numFmtId="0" fontId="5" fillId="0" borderId="17" xfId="0" applyFont="1" applyBorder="1" applyAlignment="1">
      <alignment horizontal="left" vertical="center" wrapText="1"/>
    </xf>
    <xf numFmtId="0" fontId="0" fillId="4" borderId="0" xfId="0" applyFill="1" applyAlignment="1">
      <alignment vertical="center"/>
    </xf>
    <xf numFmtId="0" fontId="14" fillId="0" borderId="0" xfId="0" applyFont="1" applyAlignment="1">
      <alignment wrapText="1"/>
    </xf>
    <xf numFmtId="0" fontId="14" fillId="0" borderId="0" xfId="0" applyFont="1" applyAlignment="1">
      <alignment vertical="top" wrapText="1"/>
    </xf>
    <xf numFmtId="0" fontId="14" fillId="14" borderId="0" xfId="0" applyFont="1" applyFill="1"/>
    <xf numFmtId="0" fontId="5" fillId="0" borderId="36" xfId="0" applyFont="1" applyBorder="1" applyAlignment="1">
      <alignment horizontal="left" vertical="center" wrapText="1"/>
    </xf>
    <xf numFmtId="0" fontId="6" fillId="13" borderId="5" xfId="0" applyFont="1" applyFill="1" applyBorder="1" applyAlignment="1">
      <alignment horizontal="center" vertical="center"/>
    </xf>
    <xf numFmtId="0" fontId="6" fillId="12" borderId="5" xfId="0" applyFont="1" applyFill="1" applyBorder="1" applyAlignment="1">
      <alignment horizontal="center" vertical="center" wrapText="1"/>
    </xf>
    <xf numFmtId="0" fontId="6" fillId="0" borderId="19" xfId="0" applyFont="1" applyBorder="1" applyAlignment="1">
      <alignment vertical="center"/>
    </xf>
    <xf numFmtId="0" fontId="6" fillId="0" borderId="0" xfId="0" applyFont="1" applyAlignment="1">
      <alignment vertical="center"/>
    </xf>
    <xf numFmtId="0" fontId="5" fillId="0" borderId="39" xfId="0" applyFont="1" applyBorder="1"/>
    <xf numFmtId="0" fontId="0" fillId="5" borderId="4" xfId="0" applyFill="1" applyBorder="1" applyAlignment="1">
      <alignment horizontal="center" vertical="center" wrapText="1"/>
    </xf>
    <xf numFmtId="0" fontId="0" fillId="5" borderId="58" xfId="0" applyFill="1" applyBorder="1" applyAlignment="1">
      <alignment horizontal="left" vertical="center" wrapText="1"/>
    </xf>
    <xf numFmtId="0" fontId="5" fillId="5" borderId="5" xfId="0" applyFont="1" applyFill="1" applyBorder="1" applyAlignment="1">
      <alignment horizontal="center" wrapText="1"/>
    </xf>
    <xf numFmtId="0" fontId="5" fillId="5" borderId="6" xfId="0" applyFont="1" applyFill="1" applyBorder="1" applyAlignment="1">
      <alignment horizontal="center"/>
    </xf>
    <xf numFmtId="0" fontId="5" fillId="0" borderId="41" xfId="0" applyFont="1" applyBorder="1"/>
    <xf numFmtId="0" fontId="0" fillId="0" borderId="0" xfId="0" applyAlignment="1">
      <alignment horizontal="center" vertical="center" wrapText="1"/>
    </xf>
    <xf numFmtId="0" fontId="15" fillId="5" borderId="10" xfId="0" applyFont="1" applyFill="1" applyBorder="1" applyAlignment="1">
      <alignment horizontal="center" vertical="center" wrapText="1"/>
    </xf>
    <xf numFmtId="0" fontId="15" fillId="5" borderId="10" xfId="0" applyFont="1" applyFill="1" applyBorder="1" applyAlignment="1">
      <alignment horizontal="center" vertical="center"/>
    </xf>
    <xf numFmtId="0" fontId="15" fillId="5" borderId="13" xfId="0" applyFont="1" applyFill="1" applyBorder="1" applyAlignment="1">
      <alignment horizontal="center" vertical="center"/>
    </xf>
    <xf numFmtId="0" fontId="2" fillId="0" borderId="0" xfId="0" applyFont="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0" fontId="0" fillId="0" borderId="0" xfId="0" applyAlignment="1" applyProtection="1">
      <alignment horizontal="center"/>
      <protection locked="0"/>
    </xf>
    <xf numFmtId="0" fontId="23" fillId="3" borderId="0" xfId="0" applyFont="1" applyFill="1" applyAlignment="1">
      <alignment horizontal="left"/>
    </xf>
    <xf numFmtId="0" fontId="5" fillId="0" borderId="28" xfId="0" applyFont="1" applyBorder="1" applyAlignment="1" applyProtection="1">
      <alignment horizontal="center" vertical="center"/>
      <protection locked="0"/>
    </xf>
    <xf numFmtId="0" fontId="15" fillId="15" borderId="28" xfId="0" applyFont="1" applyFill="1" applyBorder="1" applyAlignment="1" applyProtection="1">
      <alignment horizontal="center" vertical="center" wrapText="1"/>
      <protection locked="0"/>
    </xf>
    <xf numFmtId="0" fontId="19" fillId="15" borderId="28" xfId="0" applyFont="1" applyFill="1" applyBorder="1" applyAlignment="1" applyProtection="1">
      <alignment horizontal="center" vertical="center" wrapText="1"/>
      <protection locked="0"/>
    </xf>
    <xf numFmtId="0" fontId="5" fillId="0" borderId="22" xfId="0" applyFont="1" applyBorder="1"/>
    <xf numFmtId="0" fontId="9" fillId="0" borderId="0" xfId="0" applyFont="1"/>
    <xf numFmtId="1" fontId="6" fillId="15" borderId="11" xfId="0" applyNumberFormat="1" applyFont="1" applyFill="1" applyBorder="1" applyAlignment="1" applyProtection="1">
      <alignment horizontal="center" vertical="center" wrapText="1"/>
      <protection locked="0"/>
    </xf>
    <xf numFmtId="165" fontId="5" fillId="0" borderId="0" xfId="0" applyNumberFormat="1" applyFont="1"/>
    <xf numFmtId="1" fontId="5" fillId="0" borderId="0" xfId="0" applyNumberFormat="1" applyFont="1"/>
    <xf numFmtId="0" fontId="7" fillId="0" borderId="3" xfId="0" applyFont="1" applyBorder="1" applyAlignment="1">
      <alignment horizontal="center" vertical="center"/>
    </xf>
    <xf numFmtId="0" fontId="6" fillId="14" borderId="1" xfId="0" applyFont="1" applyFill="1" applyBorder="1"/>
    <xf numFmtId="0" fontId="5" fillId="3" borderId="39" xfId="0" applyFont="1" applyFill="1" applyBorder="1"/>
    <xf numFmtId="0" fontId="5" fillId="3" borderId="40" xfId="0" applyFont="1" applyFill="1" applyBorder="1"/>
    <xf numFmtId="0" fontId="5" fillId="3" borderId="41" xfId="0" applyFont="1" applyFill="1" applyBorder="1"/>
    <xf numFmtId="0" fontId="5" fillId="3" borderId="24" xfId="0" applyFont="1" applyFill="1" applyBorder="1"/>
    <xf numFmtId="0" fontId="5" fillId="3" borderId="0" xfId="0" applyFont="1" applyFill="1"/>
    <xf numFmtId="0" fontId="15" fillId="5" borderId="25" xfId="0" applyFont="1" applyFill="1" applyBorder="1" applyAlignment="1">
      <alignment horizontal="center" vertical="center" wrapText="1"/>
    </xf>
    <xf numFmtId="0" fontId="15" fillId="0" borderId="0" xfId="0" applyFont="1" applyAlignment="1">
      <alignment horizontal="center"/>
    </xf>
    <xf numFmtId="0" fontId="15" fillId="16" borderId="2" xfId="0" applyFont="1" applyFill="1" applyBorder="1" applyAlignment="1">
      <alignment horizontal="left" vertical="center"/>
    </xf>
    <xf numFmtId="0" fontId="5" fillId="5" borderId="30" xfId="0" applyFont="1" applyFill="1" applyBorder="1" applyAlignment="1">
      <alignment vertical="center"/>
    </xf>
    <xf numFmtId="0" fontId="5" fillId="5" borderId="64" xfId="0" applyFont="1" applyFill="1" applyBorder="1" applyAlignment="1">
      <alignment horizontal="center" vertical="center" wrapText="1"/>
    </xf>
    <xf numFmtId="0" fontId="5" fillId="5" borderId="64" xfId="0" applyFont="1" applyFill="1" applyBorder="1" applyAlignment="1">
      <alignment horizontal="center" vertical="center"/>
    </xf>
    <xf numFmtId="0" fontId="5" fillId="5" borderId="43"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9" xfId="0" applyFont="1" applyFill="1" applyBorder="1" applyAlignment="1">
      <alignment horizontal="center" vertical="center" wrapText="1"/>
    </xf>
    <xf numFmtId="0" fontId="8" fillId="5" borderId="26" xfId="0" applyFont="1" applyFill="1" applyBorder="1" applyAlignment="1">
      <alignment horizontal="center" vertical="center"/>
    </xf>
    <xf numFmtId="0" fontId="8" fillId="5" borderId="43" xfId="0" applyFont="1" applyFill="1" applyBorder="1" applyAlignment="1">
      <alignment horizontal="center" vertical="center"/>
    </xf>
    <xf numFmtId="0" fontId="6" fillId="15" borderId="3" xfId="0" applyFont="1" applyFill="1" applyBorder="1" applyAlignment="1">
      <alignment horizontal="center" vertical="center"/>
    </xf>
    <xf numFmtId="0" fontId="7" fillId="0" borderId="6" xfId="0" applyFont="1" applyBorder="1" applyAlignment="1">
      <alignment horizontal="center" vertical="center"/>
    </xf>
    <xf numFmtId="0" fontId="8" fillId="15" borderId="5" xfId="0" applyFont="1" applyFill="1" applyBorder="1" applyAlignment="1">
      <alignment horizontal="center"/>
    </xf>
    <xf numFmtId="0" fontId="8" fillId="15" borderId="5" xfId="0" applyFont="1" applyFill="1" applyBorder="1"/>
    <xf numFmtId="0" fontId="2" fillId="16" borderId="80" xfId="0" applyFont="1" applyFill="1" applyBorder="1" applyAlignment="1">
      <alignment vertical="center" wrapText="1"/>
    </xf>
    <xf numFmtId="0" fontId="5" fillId="0" borderId="84" xfId="0" applyFont="1" applyBorder="1"/>
    <xf numFmtId="0" fontId="6" fillId="14"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7" xfId="0" applyFont="1" applyBorder="1" applyAlignment="1">
      <alignment horizontal="left" vertical="center" wrapText="1"/>
    </xf>
    <xf numFmtId="0" fontId="7" fillId="0" borderId="7" xfId="0" applyFont="1" applyBorder="1" applyAlignment="1">
      <alignment horizontal="left" vertical="center" wrapText="1"/>
    </xf>
    <xf numFmtId="0" fontId="7" fillId="0" borderId="1" xfId="0" applyFont="1" applyBorder="1" applyAlignment="1">
      <alignment horizontal="left" vertical="center" wrapText="1"/>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left" vertical="center"/>
    </xf>
    <xf numFmtId="0" fontId="5" fillId="0" borderId="1" xfId="0" applyFont="1" applyBorder="1" applyAlignment="1">
      <alignment horizontal="left" vertical="center"/>
    </xf>
    <xf numFmtId="0" fontId="5" fillId="0" borderId="10" xfId="0" applyFont="1" applyBorder="1" applyAlignment="1">
      <alignment horizontal="left" vertical="center"/>
    </xf>
    <xf numFmtId="0" fontId="5" fillId="0" borderId="5" xfId="0" applyFont="1" applyBorder="1" applyAlignment="1">
      <alignment horizontal="left" vertical="center"/>
    </xf>
    <xf numFmtId="0" fontId="5" fillId="0" borderId="3" xfId="0" applyFont="1" applyBorder="1" applyAlignment="1">
      <alignment horizontal="left" vertical="center" wrapText="1"/>
    </xf>
    <xf numFmtId="1" fontId="7" fillId="0" borderId="1" xfId="0" applyNumberFormat="1" applyFont="1" applyBorder="1" applyAlignment="1">
      <alignment horizontal="center" vertical="center"/>
    </xf>
    <xf numFmtId="1" fontId="7" fillId="0" borderId="5" xfId="0" applyNumberFormat="1" applyFont="1" applyBorder="1" applyAlignment="1">
      <alignment horizontal="center" vertical="center"/>
    </xf>
    <xf numFmtId="0" fontId="0" fillId="5" borderId="58" xfId="0" applyFill="1" applyBorder="1" applyAlignment="1">
      <alignment horizontal="center" vertical="center" wrapText="1"/>
    </xf>
    <xf numFmtId="0" fontId="5" fillId="13" borderId="65" xfId="0" applyFont="1" applyFill="1" applyBorder="1" applyAlignment="1">
      <alignment vertical="center" wrapText="1"/>
    </xf>
    <xf numFmtId="0" fontId="5" fillId="13" borderId="4" xfId="0" applyFont="1" applyFill="1" applyBorder="1" applyAlignment="1">
      <alignment vertical="center" wrapText="1"/>
    </xf>
    <xf numFmtId="0" fontId="5" fillId="13" borderId="41" xfId="0" applyFont="1" applyFill="1" applyBorder="1"/>
    <xf numFmtId="0" fontId="5" fillId="13" borderId="24" xfId="0" applyFont="1" applyFill="1" applyBorder="1"/>
    <xf numFmtId="0" fontId="5" fillId="13" borderId="55" xfId="0" applyFont="1" applyFill="1" applyBorder="1" applyAlignment="1">
      <alignment vertical="center" wrapText="1"/>
    </xf>
    <xf numFmtId="0" fontId="5" fillId="13" borderId="79" xfId="0" applyFont="1" applyFill="1" applyBorder="1" applyAlignment="1">
      <alignment vertical="center" wrapText="1"/>
    </xf>
    <xf numFmtId="0" fontId="5" fillId="13" borderId="5" xfId="0" applyFont="1" applyFill="1" applyBorder="1" applyAlignment="1">
      <alignment vertical="center" wrapText="1"/>
    </xf>
    <xf numFmtId="0" fontId="5" fillId="13" borderId="47" xfId="0" applyFont="1" applyFill="1" applyBorder="1" applyAlignment="1">
      <alignment vertical="center" wrapText="1"/>
    </xf>
    <xf numFmtId="0" fontId="5" fillId="13" borderId="45" xfId="0" applyFont="1" applyFill="1" applyBorder="1" applyAlignment="1">
      <alignment vertical="center" wrapText="1"/>
    </xf>
    <xf numFmtId="0" fontId="5" fillId="0" borderId="28" xfId="0" applyFont="1" applyBorder="1" applyAlignment="1">
      <alignment horizontal="left" vertical="center" wrapText="1"/>
    </xf>
    <xf numFmtId="0" fontId="5" fillId="0" borderId="28" xfId="0" applyFont="1" applyBorder="1" applyAlignment="1">
      <alignment horizontal="center" vertical="center"/>
    </xf>
    <xf numFmtId="0" fontId="5" fillId="5" borderId="5" xfId="0" applyFont="1" applyFill="1" applyBorder="1" applyAlignment="1">
      <alignment horizontal="center" vertical="center"/>
    </xf>
    <xf numFmtId="0" fontId="5" fillId="5" borderId="5" xfId="0" applyFont="1" applyFill="1" applyBorder="1" applyAlignment="1">
      <alignment horizontal="left" vertical="center" wrapText="1"/>
    </xf>
    <xf numFmtId="0" fontId="5" fillId="0" borderId="7" xfId="0" applyFont="1" applyBorder="1" applyAlignment="1">
      <alignment horizontal="center" vertical="center"/>
    </xf>
    <xf numFmtId="0" fontId="5" fillId="5" borderId="5" xfId="0" applyFont="1" applyFill="1" applyBorder="1" applyAlignment="1">
      <alignment horizontal="center" vertical="center" wrapText="1"/>
    </xf>
    <xf numFmtId="0" fontId="5" fillId="5" borderId="48" xfId="0" applyFont="1" applyFill="1" applyBorder="1" applyAlignment="1">
      <alignment horizontal="center"/>
    </xf>
    <xf numFmtId="0" fontId="5" fillId="13" borderId="5" xfId="0" applyFont="1" applyFill="1" applyBorder="1"/>
    <xf numFmtId="0" fontId="5" fillId="13" borderId="6" xfId="0" applyFont="1" applyFill="1" applyBorder="1"/>
    <xf numFmtId="0" fontId="0" fillId="0" borderId="1" xfId="0" applyBorder="1" applyAlignment="1">
      <alignment horizontal="center" vertical="center" wrapText="1"/>
    </xf>
    <xf numFmtId="0" fontId="21" fillId="0" borderId="1" xfId="0" applyFont="1" applyBorder="1" applyAlignment="1">
      <alignment horizontal="left" vertical="center" wrapText="1"/>
    </xf>
    <xf numFmtId="0" fontId="5" fillId="13" borderId="1" xfId="0" applyFont="1" applyFill="1" applyBorder="1" applyAlignment="1">
      <alignment horizontal="center" vertical="center"/>
    </xf>
    <xf numFmtId="1" fontId="5" fillId="13" borderId="10" xfId="0" applyNumberFormat="1" applyFont="1" applyFill="1" applyBorder="1" applyAlignment="1">
      <alignment horizontal="center" vertical="center"/>
    </xf>
    <xf numFmtId="1" fontId="5" fillId="13" borderId="5" xfId="0" applyNumberFormat="1" applyFont="1" applyFill="1" applyBorder="1" applyAlignment="1">
      <alignment horizontal="center" vertical="center"/>
    </xf>
    <xf numFmtId="0" fontId="5" fillId="0" borderId="0" xfId="0" applyFont="1" applyAlignment="1">
      <alignment horizontal="left" vertical="center" wrapText="1"/>
    </xf>
    <xf numFmtId="0" fontId="0" fillId="3" borderId="24" xfId="0" applyFill="1" applyBorder="1"/>
    <xf numFmtId="0" fontId="3" fillId="16" borderId="87" xfId="0" applyFont="1" applyFill="1" applyBorder="1" applyAlignment="1">
      <alignment vertical="center" wrapText="1"/>
    </xf>
    <xf numFmtId="0" fontId="2" fillId="16" borderId="87" xfId="0" applyFont="1" applyFill="1" applyBorder="1" applyAlignment="1">
      <alignment vertical="center" wrapText="1"/>
    </xf>
    <xf numFmtId="0" fontId="2" fillId="16" borderId="87"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22" xfId="0" applyFont="1" applyFill="1" applyBorder="1" applyAlignment="1">
      <alignment horizontal="center" vertical="center" wrapText="1"/>
    </xf>
    <xf numFmtId="0" fontId="3" fillId="16" borderId="87" xfId="0" quotePrefix="1" applyFont="1" applyFill="1" applyBorder="1" applyAlignment="1">
      <alignment vertical="center" wrapText="1"/>
    </xf>
    <xf numFmtId="0" fontId="2" fillId="16" borderId="88" xfId="0" applyFont="1" applyFill="1" applyBorder="1" applyAlignment="1">
      <alignment vertical="center" wrapText="1"/>
    </xf>
    <xf numFmtId="0" fontId="5" fillId="0" borderId="0" xfId="0" applyFont="1" applyAlignment="1">
      <alignment horizontal="center" vertical="top"/>
    </xf>
    <xf numFmtId="0" fontId="6" fillId="0" borderId="0" xfId="0" applyFont="1"/>
    <xf numFmtId="0" fontId="3" fillId="0" borderId="0" xfId="0" applyFont="1" applyAlignment="1">
      <alignment vertical="center" wrapText="1"/>
    </xf>
    <xf numFmtId="0" fontId="6" fillId="0" borderId="0" xfId="0" applyFont="1" applyAlignment="1">
      <alignment horizontal="center" vertical="center"/>
    </xf>
    <xf numFmtId="0" fontId="19" fillId="13" borderId="5" xfId="0" applyFont="1" applyFill="1" applyBorder="1" applyAlignment="1">
      <alignment horizontal="center" vertical="center" wrapText="1"/>
    </xf>
    <xf numFmtId="0" fontId="8" fillId="5" borderId="7" xfId="0" applyFont="1" applyFill="1" applyBorder="1" applyAlignment="1">
      <alignment horizontal="center" vertical="center"/>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6" fillId="0" borderId="8" xfId="0" applyFont="1" applyBorder="1" applyAlignment="1">
      <alignment horizontal="left" vertical="center"/>
    </xf>
    <xf numFmtId="0" fontId="6" fillId="0" borderId="4" xfId="0" applyFont="1" applyBorder="1" applyAlignment="1">
      <alignment horizontal="left"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33" fillId="10" borderId="0" xfId="0" applyFont="1" applyFill="1" applyAlignment="1">
      <alignment horizontal="center" vertical="center"/>
    </xf>
    <xf numFmtId="0" fontId="33" fillId="3" borderId="0" xfId="0" applyFont="1" applyFill="1" applyAlignment="1">
      <alignment horizontal="center" vertical="center"/>
    </xf>
    <xf numFmtId="0" fontId="33" fillId="9" borderId="0" xfId="0" applyFont="1" applyFill="1" applyAlignment="1">
      <alignment horizontal="center" vertical="center"/>
    </xf>
    <xf numFmtId="0" fontId="33" fillId="0" borderId="0" xfId="0" applyFont="1" applyAlignment="1">
      <alignment horizontal="center" vertical="center"/>
    </xf>
    <xf numFmtId="0" fontId="33" fillId="8" borderId="0" xfId="0" applyFont="1" applyFill="1" applyAlignment="1">
      <alignment horizontal="center" vertical="center"/>
    </xf>
    <xf numFmtId="0" fontId="33" fillId="11" borderId="0" xfId="0" applyFont="1" applyFill="1" applyAlignment="1">
      <alignment horizontal="center" vertical="center"/>
    </xf>
    <xf numFmtId="0" fontId="0" fillId="3" borderId="22" xfId="0" applyFill="1" applyBorder="1" applyAlignment="1">
      <alignment horizontal="center" vertical="center"/>
    </xf>
    <xf numFmtId="0" fontId="0" fillId="3" borderId="0" xfId="0" applyFill="1" applyAlignment="1">
      <alignment horizontal="center" vertical="center"/>
    </xf>
    <xf numFmtId="0" fontId="0" fillId="3" borderId="39" xfId="0" applyFill="1" applyBorder="1" applyAlignment="1">
      <alignment horizontal="center" vertical="center"/>
    </xf>
    <xf numFmtId="0" fontId="5" fillId="0" borderId="0" xfId="0" applyFont="1" applyAlignment="1">
      <alignment horizontal="center" vertical="center"/>
    </xf>
    <xf numFmtId="0" fontId="5" fillId="0" borderId="22" xfId="0" applyFont="1" applyBorder="1" applyAlignment="1">
      <alignment horizontal="center" vertical="center"/>
    </xf>
    <xf numFmtId="0" fontId="10" fillId="3" borderId="0" xfId="0" applyFont="1" applyFill="1" applyAlignment="1">
      <alignment horizontal="center" vertical="center"/>
    </xf>
    <xf numFmtId="0" fontId="0" fillId="3" borderId="35" xfId="0" applyFill="1" applyBorder="1" applyAlignment="1">
      <alignment horizontal="center" vertical="center"/>
    </xf>
    <xf numFmtId="0" fontId="5" fillId="3" borderId="39" xfId="0" applyFont="1" applyFill="1" applyBorder="1" applyAlignment="1">
      <alignment horizontal="center" vertical="center"/>
    </xf>
    <xf numFmtId="0" fontId="5" fillId="3" borderId="77"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24"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24" xfId="0" applyFill="1" applyBorder="1" applyAlignment="1">
      <alignment horizontal="center" vertical="center"/>
    </xf>
    <xf numFmtId="0" fontId="39" fillId="10" borderId="0" xfId="0" applyFont="1" applyFill="1" applyAlignment="1">
      <alignment horizontal="center" vertical="center"/>
    </xf>
    <xf numFmtId="0" fontId="39" fillId="3" borderId="0" xfId="0" applyFont="1" applyFill="1" applyAlignment="1">
      <alignment horizontal="center" vertical="center"/>
    </xf>
    <xf numFmtId="0" fontId="39" fillId="9" borderId="0" xfId="0" applyFont="1" applyFill="1" applyAlignment="1">
      <alignment horizontal="center" vertical="center"/>
    </xf>
    <xf numFmtId="0" fontId="39" fillId="0" borderId="0" xfId="0" applyFont="1" applyAlignment="1">
      <alignment horizontal="center" vertical="center"/>
    </xf>
    <xf numFmtId="0" fontId="39" fillId="8" borderId="0" xfId="0" applyFont="1" applyFill="1" applyAlignment="1">
      <alignment horizontal="center" vertical="center"/>
    </xf>
    <xf numFmtId="0" fontId="39" fillId="11" borderId="0" xfId="0" applyFont="1" applyFill="1" applyAlignment="1">
      <alignment horizontal="center" vertical="center"/>
    </xf>
    <xf numFmtId="0" fontId="40" fillId="3" borderId="0" xfId="0" applyFont="1" applyFill="1" applyAlignment="1">
      <alignment horizontal="center" vertical="center"/>
    </xf>
    <xf numFmtId="0" fontId="5" fillId="16" borderId="87" xfId="0" applyFont="1" applyFill="1" applyBorder="1" applyAlignment="1">
      <alignment horizontal="center" vertical="center"/>
    </xf>
    <xf numFmtId="0" fontId="5" fillId="16" borderId="87" xfId="0" applyFont="1" applyFill="1" applyBorder="1"/>
    <xf numFmtId="0" fontId="0" fillId="16" borderId="87" xfId="0" applyFill="1" applyBorder="1"/>
    <xf numFmtId="0" fontId="8" fillId="16" borderId="88" xfId="0" applyFont="1" applyFill="1" applyBorder="1" applyAlignment="1">
      <alignment horizontal="left" vertical="center"/>
    </xf>
    <xf numFmtId="0" fontId="8" fillId="16" borderId="82" xfId="0" applyFont="1" applyFill="1" applyBorder="1" applyAlignment="1">
      <alignment horizontal="left" vertical="center"/>
    </xf>
    <xf numFmtId="0" fontId="8" fillId="16" borderId="83" xfId="0" applyFont="1" applyFill="1" applyBorder="1" applyAlignment="1">
      <alignment horizontal="left" vertical="center"/>
    </xf>
    <xf numFmtId="0" fontId="5" fillId="0" borderId="0" xfId="0" applyFont="1" applyAlignment="1">
      <alignment vertical="center" wrapText="1"/>
    </xf>
    <xf numFmtId="0" fontId="5" fillId="0" borderId="0" xfId="0" applyFont="1" applyAlignment="1">
      <alignment horizontal="left" vertical="center"/>
    </xf>
    <xf numFmtId="0" fontId="7" fillId="0" borderId="0" xfId="0" applyFont="1" applyAlignment="1">
      <alignment horizontal="left" vertical="center" wrapText="1"/>
    </xf>
    <xf numFmtId="0" fontId="23" fillId="0" borderId="0" xfId="0" applyFont="1" applyAlignment="1">
      <alignment horizontal="left" vertical="center" wrapText="1"/>
    </xf>
    <xf numFmtId="0" fontId="7" fillId="0" borderId="0" xfId="0" applyFont="1" applyAlignment="1">
      <alignment horizontal="left" vertical="center"/>
    </xf>
    <xf numFmtId="0" fontId="23" fillId="0" borderId="0" xfId="0" applyFont="1" applyAlignment="1">
      <alignment horizontal="left" vertical="center"/>
    </xf>
    <xf numFmtId="0" fontId="8" fillId="5" borderId="30" xfId="0" applyFont="1" applyFill="1" applyBorder="1" applyAlignment="1">
      <alignment vertical="center"/>
    </xf>
    <xf numFmtId="0" fontId="8" fillId="5" borderId="64" xfId="0" applyFont="1" applyFill="1" applyBorder="1" applyAlignment="1">
      <alignment horizontal="center" vertical="center"/>
    </xf>
    <xf numFmtId="0" fontId="8" fillId="5" borderId="46" xfId="0" applyFont="1" applyFill="1" applyBorder="1" applyAlignment="1">
      <alignment horizontal="center" vertical="center"/>
    </xf>
    <xf numFmtId="0" fontId="42" fillId="0" borderId="1" xfId="0" applyFont="1" applyBorder="1" applyAlignment="1">
      <alignment horizontal="left" vertical="center" wrapText="1"/>
    </xf>
    <xf numFmtId="0" fontId="42" fillId="0" borderId="5" xfId="0" applyFont="1" applyBorder="1" applyAlignment="1">
      <alignment horizontal="left" vertical="center" wrapText="1"/>
    </xf>
    <xf numFmtId="0" fontId="5" fillId="23" borderId="2" xfId="0" applyFont="1" applyFill="1" applyBorder="1" applyAlignment="1">
      <alignment vertical="center" wrapText="1"/>
    </xf>
    <xf numFmtId="0" fontId="5" fillId="23" borderId="4" xfId="0" applyFont="1" applyFill="1" applyBorder="1" applyAlignment="1">
      <alignment vertical="center" wrapText="1"/>
    </xf>
    <xf numFmtId="0" fontId="5" fillId="23" borderId="7" xfId="0" applyFont="1" applyFill="1" applyBorder="1" applyAlignment="1">
      <alignment vertical="center" wrapText="1"/>
    </xf>
    <xf numFmtId="0" fontId="5" fillId="23" borderId="1" xfId="0" applyFont="1" applyFill="1" applyBorder="1" applyAlignment="1">
      <alignment vertical="center" wrapText="1"/>
    </xf>
    <xf numFmtId="0" fontId="5" fillId="23" borderId="5" xfId="0" applyFont="1" applyFill="1" applyBorder="1" applyAlignment="1">
      <alignment vertical="center" wrapText="1"/>
    </xf>
    <xf numFmtId="0" fontId="5" fillId="0" borderId="0" xfId="0" applyFont="1" applyAlignment="1">
      <alignment vertical="top"/>
    </xf>
    <xf numFmtId="0" fontId="5" fillId="0" borderId="0" xfId="0" applyFont="1" applyProtection="1">
      <protection locked="0"/>
    </xf>
    <xf numFmtId="0" fontId="5" fillId="0" borderId="1"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protection locked="0"/>
    </xf>
    <xf numFmtId="0" fontId="7" fillId="3" borderId="28" xfId="0" applyFont="1" applyFill="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1" xfId="0" applyFont="1" applyBorder="1" applyAlignment="1" applyProtection="1">
      <alignment horizontal="center" vertical="top" wrapText="1"/>
      <protection locked="0"/>
    </xf>
    <xf numFmtId="0" fontId="5" fillId="0" borderId="1" xfId="0" applyFont="1" applyBorder="1" applyAlignment="1" applyProtection="1">
      <alignment vertical="top" wrapText="1"/>
      <protection locked="0"/>
    </xf>
    <xf numFmtId="0" fontId="9" fillId="0" borderId="1" xfId="0" applyFont="1" applyBorder="1" applyAlignment="1" applyProtection="1">
      <alignment vertical="center" wrapText="1"/>
      <protection locked="0"/>
    </xf>
    <xf numFmtId="0" fontId="9" fillId="0" borderId="1" xfId="0" applyFont="1" applyBorder="1" applyAlignment="1" applyProtection="1">
      <alignment horizontal="center" vertical="center" wrapText="1"/>
      <protection locked="0"/>
    </xf>
    <xf numFmtId="0" fontId="7" fillId="0" borderId="2" xfId="0" applyFont="1" applyBorder="1" applyAlignment="1" applyProtection="1">
      <alignment horizontal="left" vertical="top"/>
      <protection locked="0"/>
    </xf>
    <xf numFmtId="0" fontId="7" fillId="0" borderId="1" xfId="0" applyFont="1" applyBorder="1" applyAlignment="1" applyProtection="1">
      <alignment horizontal="left" vertical="top"/>
      <protection locked="0"/>
    </xf>
    <xf numFmtId="0" fontId="5" fillId="0" borderId="2" xfId="0" applyFont="1" applyBorder="1" applyProtection="1">
      <protection locked="0"/>
    </xf>
    <xf numFmtId="0" fontId="5" fillId="0" borderId="1" xfId="0" applyFont="1" applyBorder="1" applyProtection="1">
      <protection locked="0"/>
    </xf>
    <xf numFmtId="0" fontId="5" fillId="0" borderId="25" xfId="0" applyFont="1" applyBorder="1" applyProtection="1">
      <protection locked="0"/>
    </xf>
    <xf numFmtId="0" fontId="5" fillId="0" borderId="10" xfId="0" applyFont="1" applyBorder="1" applyProtection="1">
      <protection locked="0"/>
    </xf>
    <xf numFmtId="0" fontId="5" fillId="0" borderId="4" xfId="0" applyFont="1" applyBorder="1" applyProtection="1">
      <protection locked="0"/>
    </xf>
    <xf numFmtId="0" fontId="5" fillId="0" borderId="5" xfId="0" applyFont="1" applyBorder="1" applyProtection="1">
      <protection locked="0"/>
    </xf>
    <xf numFmtId="0" fontId="15" fillId="15" borderId="28" xfId="0" applyFont="1" applyFill="1" applyBorder="1" applyAlignment="1">
      <alignment horizontal="center" vertical="center" wrapText="1"/>
    </xf>
    <xf numFmtId="0" fontId="6" fillId="15" borderId="28" xfId="0" applyFont="1" applyFill="1" applyBorder="1" applyAlignment="1">
      <alignment horizontal="center" vertical="center" wrapText="1"/>
    </xf>
    <xf numFmtId="0" fontId="19" fillId="15" borderId="28" xfId="0" applyFont="1" applyFill="1" applyBorder="1" applyAlignment="1">
      <alignment horizontal="center" vertical="center" wrapText="1"/>
    </xf>
    <xf numFmtId="0" fontId="5" fillId="0" borderId="22" xfId="0" applyFont="1" applyBorder="1" applyAlignment="1">
      <alignment horizontal="left" vertical="center" wrapText="1"/>
    </xf>
    <xf numFmtId="0" fontId="5" fillId="0" borderId="24" xfId="0" applyFont="1" applyBorder="1"/>
    <xf numFmtId="0" fontId="5" fillId="3" borderId="0" xfId="0" applyFont="1" applyFill="1" applyAlignment="1">
      <alignment horizontal="left" vertical="center" wrapText="1"/>
    </xf>
    <xf numFmtId="0" fontId="5" fillId="3" borderId="36" xfId="0" applyFont="1" applyFill="1" applyBorder="1" applyAlignment="1">
      <alignment horizontal="left" vertical="center" wrapText="1"/>
    </xf>
    <xf numFmtId="164" fontId="19" fillId="15" borderId="16" xfId="0" applyNumberFormat="1" applyFont="1" applyFill="1" applyBorder="1" applyAlignment="1">
      <alignment horizontal="center" vertical="center" wrapText="1"/>
    </xf>
    <xf numFmtId="164" fontId="5" fillId="0" borderId="60" xfId="0" applyNumberFormat="1" applyFont="1" applyBorder="1" applyAlignment="1">
      <alignment horizontal="center" vertical="center"/>
    </xf>
    <xf numFmtId="0" fontId="0" fillId="0" borderId="96" xfId="0" applyBorder="1" applyAlignment="1" applyProtection="1">
      <alignment vertical="top"/>
      <protection locked="0"/>
    </xf>
    <xf numFmtId="0" fontId="0" fillId="0" borderId="96" xfId="0" applyBorder="1"/>
    <xf numFmtId="0" fontId="0" fillId="0" borderId="97" xfId="0" applyBorder="1"/>
    <xf numFmtId="0" fontId="45" fillId="15" borderId="54" xfId="0" applyFont="1" applyFill="1" applyBorder="1" applyAlignment="1">
      <alignment horizontal="center" vertical="center" wrapText="1"/>
    </xf>
    <xf numFmtId="0" fontId="0" fillId="0" borderId="95" xfId="0" applyBorder="1" applyAlignment="1" applyProtection="1">
      <alignment horizontal="center" vertical="top"/>
      <protection locked="0"/>
    </xf>
    <xf numFmtId="0" fontId="1" fillId="0" borderId="1" xfId="0" applyFont="1" applyBorder="1" applyAlignment="1">
      <alignment horizontal="center" vertical="center" wrapText="1"/>
    </xf>
    <xf numFmtId="0" fontId="9" fillId="16" borderId="88" xfId="0" applyFont="1" applyFill="1" applyBorder="1" applyAlignment="1">
      <alignment horizontal="left" vertical="center"/>
    </xf>
    <xf numFmtId="1" fontId="5" fillId="13" borderId="1" xfId="0" applyNumberFormat="1" applyFont="1" applyFill="1" applyBorder="1" applyAlignment="1">
      <alignment horizontal="center" vertical="center"/>
    </xf>
    <xf numFmtId="0" fontId="1" fillId="0" borderId="28" xfId="0" applyFont="1" applyBorder="1" applyAlignment="1" applyProtection="1">
      <alignment horizontal="center" vertical="center"/>
      <protection locked="0"/>
    </xf>
    <xf numFmtId="0" fontId="5" fillId="16" borderId="87" xfId="0" applyFont="1" applyFill="1" applyBorder="1" applyAlignment="1">
      <alignment horizontal="left" vertical="center"/>
    </xf>
    <xf numFmtId="0" fontId="6" fillId="14" borderId="3" xfId="0" applyFont="1" applyFill="1" applyBorder="1" applyAlignment="1">
      <alignment horizontal="center" vertical="center"/>
    </xf>
    <xf numFmtId="0" fontId="5" fillId="0" borderId="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7" fillId="0" borderId="5" xfId="0" applyFont="1" applyBorder="1" applyAlignment="1">
      <alignment vertical="center" wrapText="1"/>
    </xf>
    <xf numFmtId="0" fontId="5" fillId="0" borderId="3" xfId="0" applyFont="1" applyBorder="1" applyAlignment="1" applyProtection="1">
      <alignment horizontal="left" vertical="center" wrapText="1"/>
      <protection locked="0"/>
    </xf>
    <xf numFmtId="0" fontId="0" fillId="0" borderId="0" xfId="0" applyAlignment="1">
      <alignment horizontal="center"/>
    </xf>
    <xf numFmtId="0" fontId="5" fillId="0" borderId="10" xfId="0" applyFont="1" applyBorder="1" applyAlignment="1">
      <alignment horizontal="center" vertical="center"/>
    </xf>
    <xf numFmtId="0" fontId="5" fillId="0" borderId="10" xfId="0" applyFont="1" applyBorder="1" applyAlignment="1">
      <alignment horizontal="left" vertical="center" wrapText="1"/>
    </xf>
    <xf numFmtId="0" fontId="5" fillId="0" borderId="10" xfId="0" applyFont="1" applyBorder="1" applyAlignment="1" applyProtection="1">
      <alignment horizontal="center" vertical="center"/>
      <protection locked="0"/>
    </xf>
    <xf numFmtId="164" fontId="5" fillId="0" borderId="14" xfId="0" applyNumberFormat="1" applyFont="1" applyBorder="1" applyAlignment="1">
      <alignment horizontal="center" vertical="center"/>
    </xf>
    <xf numFmtId="164" fontId="5" fillId="17" borderId="9" xfId="0" applyNumberFormat="1" applyFont="1" applyFill="1" applyBorder="1" applyAlignment="1">
      <alignment vertical="center"/>
    </xf>
    <xf numFmtId="164" fontId="5" fillId="8" borderId="6" xfId="0" applyNumberFormat="1" applyFont="1" applyFill="1" applyBorder="1" applyAlignment="1">
      <alignment vertical="center"/>
    </xf>
    <xf numFmtId="0" fontId="1" fillId="0" borderId="1" xfId="0" applyFont="1" applyBorder="1" applyAlignment="1">
      <alignment horizontal="left" vertical="center" wrapText="1"/>
    </xf>
    <xf numFmtId="0" fontId="1" fillId="3" borderId="1" xfId="0" applyFont="1" applyFill="1" applyBorder="1" applyAlignment="1">
      <alignment horizontal="left" vertical="center" wrapText="1"/>
    </xf>
    <xf numFmtId="0" fontId="1" fillId="0" borderId="1" xfId="0" applyFont="1" applyBorder="1" applyAlignment="1">
      <alignment horizontal="left" vertical="center"/>
    </xf>
    <xf numFmtId="0" fontId="1" fillId="0" borderId="9" xfId="0" applyFont="1" applyBorder="1" applyAlignment="1">
      <alignment horizontal="left" vertical="center" wrapText="1"/>
    </xf>
    <xf numFmtId="0" fontId="1" fillId="0" borderId="3" xfId="0" applyFont="1" applyBorder="1" applyAlignment="1">
      <alignment horizontal="left" vertical="center" wrapText="1"/>
    </xf>
    <xf numFmtId="0" fontId="1" fillId="23" borderId="8" xfId="0" applyFont="1" applyFill="1" applyBorder="1" applyAlignment="1">
      <alignment vertical="center" wrapText="1"/>
    </xf>
    <xf numFmtId="0" fontId="1" fillId="0" borderId="7" xfId="0" applyFont="1" applyBorder="1" applyAlignment="1">
      <alignment vertical="center" wrapText="1"/>
    </xf>
    <xf numFmtId="0" fontId="1" fillId="0" borderId="1" xfId="0" applyFont="1" applyBorder="1" applyAlignment="1">
      <alignment vertical="center" wrapText="1"/>
    </xf>
    <xf numFmtId="0" fontId="1" fillId="0" borderId="5" xfId="0" applyFont="1" applyBorder="1" applyAlignment="1">
      <alignment vertical="center" wrapText="1"/>
    </xf>
    <xf numFmtId="0" fontId="7" fillId="0" borderId="5" xfId="0" applyFont="1" applyBorder="1" applyAlignment="1">
      <alignment horizontal="left" vertical="center" wrapText="1"/>
    </xf>
    <xf numFmtId="14" fontId="7" fillId="0" borderId="1" xfId="0" applyNumberFormat="1" applyFont="1" applyBorder="1" applyAlignment="1">
      <alignment horizontal="left" vertical="center" wrapText="1"/>
    </xf>
    <xf numFmtId="0" fontId="1" fillId="0" borderId="7" xfId="0" applyFont="1" applyBorder="1" applyAlignment="1">
      <alignment horizontal="left" vertical="center" wrapText="1"/>
    </xf>
    <xf numFmtId="0" fontId="1" fillId="0" borderId="1" xfId="0" applyFont="1" applyBorder="1" applyAlignment="1">
      <alignment horizontal="left" vertical="center" wrapText="1"/>
    </xf>
    <xf numFmtId="0" fontId="5" fillId="23" borderId="1" xfId="0" applyFont="1" applyFill="1" applyBorder="1" applyAlignment="1">
      <alignment vertical="top" wrapText="1"/>
    </xf>
    <xf numFmtId="0" fontId="1" fillId="0" borderId="3" xfId="0" applyFont="1" applyBorder="1" applyAlignment="1">
      <alignment horizontal="left" vertical="top" wrapText="1"/>
    </xf>
    <xf numFmtId="0" fontId="1" fillId="0" borderId="1" xfId="0" applyFont="1" applyBorder="1" applyAlignment="1">
      <alignment horizontal="left" vertical="center" wrapText="1"/>
    </xf>
    <xf numFmtId="0" fontId="9" fillId="0" borderId="1" xfId="0" applyFont="1" applyBorder="1" applyAlignment="1" applyProtection="1">
      <alignment horizontal="center" vertical="center" wrapText="1"/>
      <protection locked="0"/>
    </xf>
    <xf numFmtId="0" fontId="7" fillId="0" borderId="1" xfId="0" applyFont="1" applyBorder="1" applyAlignment="1">
      <alignment horizontal="left" vertical="center" wrapText="1"/>
    </xf>
    <xf numFmtId="0" fontId="1" fillId="23" borderId="1" xfId="0" applyFont="1" applyFill="1" applyBorder="1" applyAlignment="1">
      <alignment vertical="center" wrapText="1"/>
    </xf>
    <xf numFmtId="0" fontId="1" fillId="25" borderId="1" xfId="0" applyFont="1" applyFill="1" applyBorder="1" applyAlignment="1">
      <alignment horizontal="left" vertical="center" wrapText="1"/>
    </xf>
    <xf numFmtId="0" fontId="1" fillId="25" borderId="1" xfId="0" applyFont="1" applyFill="1" applyBorder="1" applyAlignment="1">
      <alignment horizontal="left" vertical="center"/>
    </xf>
    <xf numFmtId="0" fontId="1" fillId="26" borderId="7" xfId="0" applyFont="1" applyFill="1" applyBorder="1" applyAlignment="1">
      <alignment horizontal="left" vertical="center" wrapText="1"/>
    </xf>
    <xf numFmtId="0" fontId="1" fillId="26" borderId="1" xfId="0" applyFont="1" applyFill="1" applyBorder="1" applyAlignment="1">
      <alignment horizontal="left" vertical="center" wrapText="1"/>
    </xf>
    <xf numFmtId="0" fontId="42" fillId="26" borderId="1" xfId="0" applyFont="1" applyFill="1" applyBorder="1" applyAlignment="1">
      <alignment horizontal="left" vertical="center" wrapText="1"/>
    </xf>
    <xf numFmtId="0" fontId="1" fillId="27" borderId="9" xfId="0" applyFont="1" applyFill="1" applyBorder="1" applyAlignment="1">
      <alignment horizontal="left" vertical="center" wrapText="1"/>
    </xf>
    <xf numFmtId="0" fontId="1" fillId="27" borderId="3" xfId="0" applyFont="1" applyFill="1" applyBorder="1" applyAlignment="1">
      <alignment horizontal="left" vertical="top" wrapText="1"/>
    </xf>
    <xf numFmtId="0" fontId="1" fillId="27" borderId="3" xfId="0" applyFont="1" applyFill="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5" fillId="0" borderId="25" xfId="0" applyFont="1" applyBorder="1" applyAlignment="1">
      <alignment horizontal="center" vertical="center" wrapText="1"/>
    </xf>
    <xf numFmtId="0" fontId="7" fillId="0" borderId="28" xfId="0" applyFont="1" applyBorder="1" applyAlignment="1" applyProtection="1">
      <alignment vertical="center"/>
      <protection locked="0"/>
    </xf>
    <xf numFmtId="0" fontId="5" fillId="0" borderId="3" xfId="0" applyFont="1" applyBorder="1" applyAlignment="1">
      <alignment vertical="center" wrapText="1"/>
    </xf>
    <xf numFmtId="0" fontId="9" fillId="0" borderId="1" xfId="0" applyFont="1" applyBorder="1" applyAlignment="1" applyProtection="1">
      <alignment horizontal="left" vertical="top" wrapText="1"/>
      <protection locked="0"/>
    </xf>
    <xf numFmtId="0" fontId="7" fillId="0" borderId="0" xfId="0" applyFont="1" applyAlignment="1">
      <alignment vertical="top"/>
    </xf>
    <xf numFmtId="0" fontId="7" fillId="0" borderId="65" xfId="0" applyFont="1" applyBorder="1" applyAlignment="1">
      <alignment vertical="top" wrapText="1"/>
    </xf>
    <xf numFmtId="0" fontId="7" fillId="0" borderId="5" xfId="0" applyFont="1" applyBorder="1" applyAlignment="1">
      <alignment vertical="top"/>
    </xf>
    <xf numFmtId="0" fontId="7" fillId="0" borderId="5" xfId="0" applyFont="1" applyBorder="1" applyAlignment="1" applyProtection="1">
      <alignment vertical="top"/>
      <protection locked="0"/>
    </xf>
    <xf numFmtId="0" fontId="7" fillId="0" borderId="48" xfId="0" applyFont="1" applyBorder="1" applyAlignment="1">
      <alignment vertical="top" wrapText="1"/>
    </xf>
    <xf numFmtId="0" fontId="19" fillId="24" borderId="5" xfId="0" applyFont="1" applyFill="1" applyBorder="1" applyAlignment="1">
      <alignment horizontal="center" vertical="top" wrapText="1"/>
    </xf>
    <xf numFmtId="0" fontId="7" fillId="24" borderId="5" xfId="0" applyFont="1" applyFill="1" applyBorder="1" applyAlignment="1" applyProtection="1">
      <alignment horizontal="left" vertical="top" wrapText="1"/>
      <protection locked="0"/>
    </xf>
    <xf numFmtId="0" fontId="7" fillId="0" borderId="5" xfId="0" applyFont="1" applyBorder="1" applyAlignment="1" applyProtection="1">
      <alignment horizontal="center" vertical="top" wrapText="1"/>
      <protection locked="0"/>
    </xf>
    <xf numFmtId="0" fontId="7" fillId="0" borderId="1" xfId="0" applyFont="1" applyBorder="1" applyAlignment="1">
      <alignment horizontal="center" vertical="top" wrapText="1"/>
    </xf>
    <xf numFmtId="0" fontId="7" fillId="0" borderId="65" xfId="0" applyFont="1" applyBorder="1" applyAlignment="1">
      <alignment horizontal="center" vertical="top" wrapText="1"/>
    </xf>
    <xf numFmtId="0" fontId="19" fillId="24" borderId="5" xfId="0" applyFont="1" applyFill="1" applyBorder="1" applyAlignment="1">
      <alignment vertical="top" wrapText="1"/>
    </xf>
    <xf numFmtId="0" fontId="14" fillId="0" borderId="0" xfId="0" applyFont="1" applyAlignment="1">
      <alignment vertical="top"/>
    </xf>
    <xf numFmtId="0" fontId="7" fillId="0" borderId="1" xfId="0" applyFont="1" applyBorder="1" applyAlignment="1" applyProtection="1">
      <alignment vertical="top" wrapText="1"/>
      <protection locked="0"/>
    </xf>
    <xf numFmtId="0" fontId="7" fillId="0" borderId="1" xfId="0" applyFont="1" applyBorder="1" applyAlignment="1">
      <alignment horizontal="left" vertical="top" wrapText="1"/>
    </xf>
    <xf numFmtId="0" fontId="14" fillId="0" borderId="5" xfId="0" applyFont="1" applyBorder="1" applyAlignment="1" applyProtection="1">
      <alignment horizontal="left" vertical="top"/>
      <protection locked="0"/>
    </xf>
    <xf numFmtId="0" fontId="7" fillId="24" borderId="5" xfId="0" applyFont="1" applyFill="1" applyBorder="1" applyAlignment="1" applyProtection="1">
      <alignment horizontal="justify" vertical="top" wrapText="1"/>
      <protection locked="0"/>
    </xf>
    <xf numFmtId="0" fontId="7" fillId="0" borderId="1" xfId="0" applyFont="1" applyBorder="1" applyAlignment="1" applyProtection="1">
      <alignment horizontal="justify" vertical="top" wrapText="1"/>
      <protection locked="0"/>
    </xf>
    <xf numFmtId="0" fontId="7" fillId="0" borderId="58" xfId="0" applyFont="1" applyBorder="1" applyAlignment="1" applyProtection="1">
      <alignment horizontal="justify" vertical="top" wrapText="1"/>
      <protection locked="0"/>
    </xf>
    <xf numFmtId="0" fontId="7" fillId="0" borderId="5" xfId="0" applyFont="1" applyBorder="1" applyAlignment="1" applyProtection="1">
      <alignment horizontal="justify" vertical="top" wrapText="1"/>
      <protection locked="0"/>
    </xf>
    <xf numFmtId="0" fontId="7" fillId="0" borderId="6" xfId="0" applyFont="1" applyBorder="1" applyAlignment="1">
      <alignment horizontal="justify" vertical="top" wrapText="1"/>
    </xf>
    <xf numFmtId="0" fontId="7" fillId="0" borderId="28" xfId="0" applyFont="1" applyBorder="1" applyAlignment="1" applyProtection="1">
      <alignment horizontal="justify" vertical="top" wrapText="1"/>
      <protection locked="0"/>
    </xf>
    <xf numFmtId="17" fontId="7" fillId="0" borderId="10" xfId="0" applyNumberFormat="1" applyFont="1" applyBorder="1" applyAlignment="1" applyProtection="1">
      <alignment horizontal="justify" vertical="top" wrapText="1"/>
      <protection locked="0"/>
    </xf>
    <xf numFmtId="0" fontId="7" fillId="0" borderId="3" xfId="0" applyFont="1" applyBorder="1" applyAlignment="1">
      <alignment horizontal="justify" vertical="top" wrapText="1"/>
    </xf>
    <xf numFmtId="0" fontId="6" fillId="8" borderId="8" xfId="0" applyFont="1" applyFill="1" applyBorder="1" applyAlignment="1">
      <alignment horizontal="center" vertical="center"/>
    </xf>
    <xf numFmtId="0" fontId="6" fillId="8" borderId="7" xfId="0" applyFont="1" applyFill="1" applyBorder="1" applyAlignment="1">
      <alignment horizontal="center" vertical="center"/>
    </xf>
    <xf numFmtId="0" fontId="6" fillId="8" borderId="9" xfId="0" applyFont="1" applyFill="1" applyBorder="1" applyAlignment="1">
      <alignment horizontal="center" vertical="center"/>
    </xf>
    <xf numFmtId="0" fontId="1" fillId="0" borderId="26" xfId="0" applyFont="1" applyBorder="1" applyAlignment="1">
      <alignment horizontal="left" vertical="top" wrapText="1"/>
    </xf>
    <xf numFmtId="0" fontId="5" fillId="0" borderId="19" xfId="0" applyFont="1" applyBorder="1" applyAlignment="1">
      <alignment horizontal="left" vertical="top" wrapText="1"/>
    </xf>
    <xf numFmtId="0" fontId="5" fillId="0" borderId="21" xfId="0" applyFont="1" applyBorder="1" applyAlignment="1">
      <alignment horizontal="left" vertical="top" wrapText="1"/>
    </xf>
    <xf numFmtId="0" fontId="5" fillId="0" borderId="40" xfId="0" applyFont="1" applyBorder="1" applyAlignment="1">
      <alignment horizontal="left" vertical="top" wrapText="1"/>
    </xf>
    <xf numFmtId="0" fontId="5" fillId="0" borderId="41" xfId="0" applyFont="1" applyBorder="1" applyAlignment="1">
      <alignment horizontal="left" vertical="top" wrapText="1"/>
    </xf>
    <xf numFmtId="0" fontId="5" fillId="0" borderId="24" xfId="0" applyFont="1" applyBorder="1" applyAlignment="1">
      <alignment horizontal="left" vertical="top" wrapText="1"/>
    </xf>
    <xf numFmtId="0" fontId="6" fillId="9" borderId="8" xfId="0" applyFont="1" applyFill="1" applyBorder="1" applyAlignment="1">
      <alignment horizontal="center" vertical="center"/>
    </xf>
    <xf numFmtId="0" fontId="6" fillId="9" borderId="7" xfId="0" applyFont="1" applyFill="1" applyBorder="1" applyAlignment="1">
      <alignment horizontal="center" vertical="center"/>
    </xf>
    <xf numFmtId="0" fontId="6" fillId="9" borderId="9" xfId="0" applyFont="1" applyFill="1" applyBorder="1" applyAlignment="1">
      <alignment horizontal="center" vertical="center"/>
    </xf>
    <xf numFmtId="0" fontId="5" fillId="0" borderId="70" xfId="0" applyFont="1" applyBorder="1" applyAlignment="1">
      <alignment horizontal="left" vertical="top" wrapText="1"/>
    </xf>
    <xf numFmtId="0" fontId="5" fillId="0" borderId="37" xfId="0" applyFont="1" applyBorder="1" applyAlignment="1">
      <alignment horizontal="left" vertical="top" wrapText="1"/>
    </xf>
    <xf numFmtId="0" fontId="5" fillId="0" borderId="63" xfId="0" applyFont="1" applyBorder="1" applyAlignment="1">
      <alignment horizontal="left" vertical="top" wrapText="1"/>
    </xf>
    <xf numFmtId="0" fontId="5" fillId="0" borderId="0" xfId="0" applyFont="1" applyAlignment="1">
      <alignment horizontal="center"/>
    </xf>
    <xf numFmtId="0" fontId="1"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6" fillId="8" borderId="89" xfId="0" applyFont="1" applyFill="1" applyBorder="1" applyAlignment="1">
      <alignment horizontal="center" vertical="center"/>
    </xf>
    <xf numFmtId="0" fontId="6" fillId="8" borderId="90" xfId="0" applyFont="1" applyFill="1" applyBorder="1" applyAlignment="1">
      <alignment horizontal="center" vertical="center"/>
    </xf>
    <xf numFmtId="0" fontId="6" fillId="8" borderId="91" xfId="0" applyFont="1" applyFill="1" applyBorder="1" applyAlignment="1">
      <alignment horizontal="center" vertical="center"/>
    </xf>
    <xf numFmtId="0" fontId="1" fillId="0" borderId="92" xfId="0" applyFont="1" applyBorder="1" applyAlignment="1">
      <alignment horizontal="left" vertical="center" wrapText="1"/>
    </xf>
    <xf numFmtId="0" fontId="1" fillId="0" borderId="93" xfId="0" applyFont="1" applyBorder="1" applyAlignment="1">
      <alignment horizontal="left" vertical="center" wrapText="1"/>
    </xf>
    <xf numFmtId="0" fontId="1" fillId="0" borderId="94" xfId="0" applyFont="1" applyBorder="1" applyAlignment="1">
      <alignment horizontal="left" vertical="center" wrapText="1"/>
    </xf>
    <xf numFmtId="0" fontId="6" fillId="2" borderId="30" xfId="0" applyFont="1" applyFill="1" applyBorder="1" applyAlignment="1">
      <alignment horizontal="center" vertical="center"/>
    </xf>
    <xf numFmtId="0" fontId="6" fillId="2" borderId="64"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5" fillId="0" borderId="4" xfId="0" applyFont="1" applyBorder="1" applyAlignment="1">
      <alignment horizontal="left" vertical="center" wrapText="1"/>
    </xf>
    <xf numFmtId="0" fontId="6" fillId="19" borderId="8" xfId="0" applyFont="1" applyFill="1" applyBorder="1" applyAlignment="1">
      <alignment horizontal="center" vertical="center"/>
    </xf>
    <xf numFmtId="0" fontId="6" fillId="19" borderId="7" xfId="0" applyFont="1" applyFill="1" applyBorder="1" applyAlignment="1">
      <alignment horizontal="center" vertical="center"/>
    </xf>
    <xf numFmtId="0" fontId="6" fillId="19" borderId="9" xfId="0" applyFont="1" applyFill="1" applyBorder="1" applyAlignment="1">
      <alignment horizontal="center" vertical="center"/>
    </xf>
    <xf numFmtId="0" fontId="1" fillId="0" borderId="26" xfId="0" applyFont="1" applyBorder="1" applyAlignment="1">
      <alignment horizontal="left" vertical="center" wrapText="1"/>
    </xf>
    <xf numFmtId="0" fontId="5" fillId="0" borderId="19" xfId="0" applyFont="1" applyBorder="1" applyAlignment="1">
      <alignment horizontal="left" vertical="center" wrapText="1"/>
    </xf>
    <xf numFmtId="0" fontId="5" fillId="0" borderId="21" xfId="0" applyFont="1" applyBorder="1" applyAlignment="1">
      <alignment horizontal="left" vertical="center" wrapTex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0" fontId="5" fillId="0" borderId="24" xfId="0" applyFont="1" applyBorder="1" applyAlignment="1">
      <alignment horizontal="left" vertical="center" wrapText="1"/>
    </xf>
    <xf numFmtId="0" fontId="6" fillId="20" borderId="8" xfId="0" applyFont="1" applyFill="1" applyBorder="1" applyAlignment="1">
      <alignment horizontal="center" vertical="center"/>
    </xf>
    <xf numFmtId="0" fontId="6" fillId="20" borderId="7" xfId="0" applyFont="1" applyFill="1" applyBorder="1" applyAlignment="1">
      <alignment horizontal="center" vertical="center"/>
    </xf>
    <xf numFmtId="0" fontId="6" fillId="20" borderId="9" xfId="0" applyFont="1" applyFill="1" applyBorder="1" applyAlignment="1">
      <alignment horizontal="center" vertical="center"/>
    </xf>
    <xf numFmtId="0" fontId="6" fillId="22" borderId="86" xfId="0" applyFont="1" applyFill="1" applyBorder="1" applyAlignment="1">
      <alignment horizontal="center" vertical="center"/>
    </xf>
    <xf numFmtId="0" fontId="6" fillId="22" borderId="57" xfId="0" applyFont="1" applyFill="1" applyBorder="1" applyAlignment="1">
      <alignment horizontal="center" vertical="center"/>
    </xf>
    <xf numFmtId="0" fontId="6" fillId="22" borderId="66" xfId="0" applyFont="1" applyFill="1" applyBorder="1" applyAlignment="1">
      <alignment horizontal="center" vertical="center"/>
    </xf>
    <xf numFmtId="0" fontId="5" fillId="0" borderId="79" xfId="0" applyFont="1" applyBorder="1" applyAlignment="1">
      <alignment horizontal="left" vertical="top" wrapText="1"/>
    </xf>
    <xf numFmtId="0" fontId="5" fillId="0" borderId="49" xfId="0" applyFont="1" applyBorder="1" applyAlignment="1">
      <alignment horizontal="left" vertical="top" wrapText="1"/>
    </xf>
    <xf numFmtId="0" fontId="5" fillId="0" borderId="50" xfId="0" applyFont="1" applyBorder="1" applyAlignment="1">
      <alignment horizontal="left" vertical="top" wrapText="1"/>
    </xf>
    <xf numFmtId="0" fontId="6" fillId="0" borderId="18" xfId="0" applyFont="1" applyBorder="1" applyAlignment="1">
      <alignment horizontal="center" vertical="center"/>
    </xf>
    <xf numFmtId="0" fontId="6" fillId="0" borderId="0" xfId="0" applyFont="1" applyAlignment="1">
      <alignment horizontal="center" vertical="center"/>
    </xf>
    <xf numFmtId="0" fontId="2" fillId="0" borderId="8" xfId="0" applyFont="1"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0" xfId="0" applyFont="1" applyAlignment="1">
      <alignment horizontal="center" vertical="center" wrapText="1"/>
    </xf>
    <xf numFmtId="0" fontId="16" fillId="0" borderId="36"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6" fillId="0" borderId="0" xfId="0" applyFont="1" applyAlignment="1">
      <alignment horizontal="center" vertical="center" wrapText="1"/>
    </xf>
    <xf numFmtId="0" fontId="6" fillId="0" borderId="19" xfId="0" applyFont="1" applyBorder="1" applyAlignment="1">
      <alignment horizontal="center" vertical="center"/>
    </xf>
    <xf numFmtId="0" fontId="6" fillId="21" borderId="8" xfId="0" applyFont="1" applyFill="1" applyBorder="1" applyAlignment="1">
      <alignment horizontal="center" vertical="center"/>
    </xf>
    <xf numFmtId="0" fontId="6" fillId="21" borderId="7" xfId="0" applyFont="1" applyFill="1" applyBorder="1" applyAlignment="1">
      <alignment horizontal="center" vertical="center"/>
    </xf>
    <xf numFmtId="0" fontId="6" fillId="21" borderId="9" xfId="0" applyFont="1" applyFill="1" applyBorder="1" applyAlignment="1">
      <alignment horizontal="center" vertical="center"/>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6" fillId="18" borderId="8" xfId="0" applyFont="1" applyFill="1" applyBorder="1" applyAlignment="1">
      <alignment horizontal="center" vertical="center"/>
    </xf>
    <xf numFmtId="0" fontId="6" fillId="18" borderId="7" xfId="0" applyFont="1" applyFill="1" applyBorder="1" applyAlignment="1">
      <alignment horizontal="center" vertical="center"/>
    </xf>
    <xf numFmtId="0" fontId="6" fillId="18" borderId="9" xfId="0" applyFont="1" applyFill="1" applyBorder="1" applyAlignment="1">
      <alignment horizontal="center" vertical="center"/>
    </xf>
    <xf numFmtId="0" fontId="2"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1" xfId="0" applyFont="1" applyBorder="1" applyAlignment="1">
      <alignment horizontal="center" vertical="center" wrapText="1"/>
    </xf>
    <xf numFmtId="0" fontId="17" fillId="3" borderId="0" xfId="0" applyFont="1" applyFill="1" applyAlignment="1">
      <alignment horizontal="center" vertical="center" wrapText="1"/>
    </xf>
    <xf numFmtId="0" fontId="2" fillId="0" borderId="67"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68" xfId="0" applyFont="1" applyBorder="1" applyAlignment="1">
      <alignment horizontal="center" vertical="center" wrapText="1"/>
    </xf>
    <xf numFmtId="0" fontId="1" fillId="16" borderId="2" xfId="0" applyFont="1" applyFill="1" applyBorder="1" applyAlignment="1">
      <alignment horizontal="justify" vertical="center"/>
    </xf>
    <xf numFmtId="0" fontId="5" fillId="16" borderId="1" xfId="0" applyFont="1" applyFill="1" applyBorder="1" applyAlignment="1">
      <alignment horizontal="justify" vertical="center"/>
    </xf>
    <xf numFmtId="0" fontId="5" fillId="16" borderId="3" xfId="0" applyFont="1" applyFill="1" applyBorder="1" applyAlignment="1">
      <alignment horizontal="justify" vertical="center"/>
    </xf>
    <xf numFmtId="0" fontId="17" fillId="16" borderId="4" xfId="0" applyFont="1" applyFill="1" applyBorder="1" applyAlignment="1">
      <alignment horizontal="justify" vertical="top" wrapText="1"/>
    </xf>
    <xf numFmtId="0" fontId="17" fillId="16" borderId="5" xfId="0" applyFont="1" applyFill="1" applyBorder="1" applyAlignment="1">
      <alignment horizontal="justify" vertical="top"/>
    </xf>
    <xf numFmtId="0" fontId="17" fillId="16" borderId="6" xfId="0" applyFont="1" applyFill="1" applyBorder="1" applyAlignment="1">
      <alignment horizontal="justify" vertical="top"/>
    </xf>
    <xf numFmtId="0" fontId="8" fillId="16" borderId="2" xfId="0" applyFont="1" applyFill="1" applyBorder="1" applyAlignment="1">
      <alignment horizontal="center" vertical="center" wrapText="1"/>
    </xf>
    <xf numFmtId="0" fontId="8" fillId="16" borderId="1" xfId="0" applyFont="1" applyFill="1" applyBorder="1" applyAlignment="1">
      <alignment horizontal="center" vertical="center" wrapText="1"/>
    </xf>
    <xf numFmtId="0" fontId="8" fillId="16" borderId="3" xfId="0" applyFont="1" applyFill="1" applyBorder="1" applyAlignment="1">
      <alignment horizontal="center" vertical="center" wrapText="1"/>
    </xf>
    <xf numFmtId="0" fontId="6" fillId="17" borderId="4" xfId="0" applyFont="1" applyFill="1" applyBorder="1" applyAlignment="1">
      <alignment horizontal="right" vertical="center"/>
    </xf>
    <xf numFmtId="0" fontId="6" fillId="17" borderId="5" xfId="0" applyFont="1" applyFill="1" applyBorder="1" applyAlignment="1">
      <alignment horizontal="right" vertical="center"/>
    </xf>
    <xf numFmtId="0" fontId="6" fillId="15" borderId="82" xfId="0" applyFont="1" applyFill="1" applyBorder="1" applyAlignment="1">
      <alignment horizontal="center" vertical="center" wrapText="1"/>
    </xf>
    <xf numFmtId="0" fontId="6" fillId="15" borderId="83" xfId="0" applyFont="1" applyFill="1" applyBorder="1" applyAlignment="1">
      <alignment horizontal="center" vertical="center" wrapText="1"/>
    </xf>
    <xf numFmtId="0" fontId="1" fillId="0" borderId="7" xfId="0" applyFont="1" applyBorder="1" applyAlignment="1">
      <alignment horizontal="left" vertical="center" wrapText="1"/>
    </xf>
    <xf numFmtId="0" fontId="1"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6" fillId="17" borderId="26" xfId="0" applyFont="1" applyFill="1" applyBorder="1" applyAlignment="1">
      <alignment horizontal="right" vertical="center"/>
    </xf>
    <xf numFmtId="0" fontId="6" fillId="17" borderId="19" xfId="0" applyFont="1" applyFill="1" applyBorder="1" applyAlignment="1">
      <alignment horizontal="right" vertical="center"/>
    </xf>
    <xf numFmtId="0" fontId="6" fillId="17" borderId="44" xfId="0" applyFont="1" applyFill="1" applyBorder="1" applyAlignment="1">
      <alignment horizontal="right" vertical="center"/>
    </xf>
    <xf numFmtId="0" fontId="0" fillId="0" borderId="19" xfId="0" applyBorder="1" applyAlignment="1">
      <alignment horizontal="center"/>
    </xf>
    <xf numFmtId="0" fontId="0" fillId="0" borderId="0" xfId="0" applyAlignment="1">
      <alignment horizontal="center"/>
    </xf>
    <xf numFmtId="0" fontId="0" fillId="0" borderId="38" xfId="0" applyBorder="1" applyAlignment="1">
      <alignment horizontal="center"/>
    </xf>
    <xf numFmtId="0" fontId="1" fillId="16" borderId="5" xfId="0" applyFont="1" applyFill="1" applyBorder="1" applyAlignment="1">
      <alignment horizontal="left" vertical="center" wrapText="1"/>
    </xf>
    <xf numFmtId="0" fontId="5" fillId="16" borderId="5" xfId="0" applyFont="1" applyFill="1" applyBorder="1" applyAlignment="1">
      <alignment horizontal="left" vertical="center" wrapText="1"/>
    </xf>
    <xf numFmtId="0" fontId="1" fillId="16" borderId="1" xfId="0" applyFont="1" applyFill="1" applyBorder="1" applyAlignment="1">
      <alignment vertical="center"/>
    </xf>
    <xf numFmtId="0" fontId="5" fillId="16" borderId="1" xfId="0" applyFont="1" applyFill="1" applyBorder="1" applyAlignment="1">
      <alignment vertical="center"/>
    </xf>
    <xf numFmtId="0" fontId="16" fillId="0" borderId="38" xfId="0" applyFont="1" applyBorder="1" applyAlignment="1">
      <alignment horizontal="center" vertical="center" wrapText="1"/>
    </xf>
    <xf numFmtId="0" fontId="16" fillId="0" borderId="17" xfId="0" applyFont="1" applyBorder="1" applyAlignment="1">
      <alignment horizontal="center" vertical="center" wrapText="1"/>
    </xf>
    <xf numFmtId="0" fontId="0" fillId="0" borderId="17" xfId="0" applyBorder="1" applyAlignment="1">
      <alignment horizont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16" fillId="0" borderId="16"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6" fillId="0" borderId="14" xfId="0" applyFont="1" applyBorder="1" applyAlignment="1">
      <alignment horizontal="center" vertical="center" wrapText="1"/>
    </xf>
    <xf numFmtId="0" fontId="16" fillId="0" borderId="37" xfId="0" applyFont="1" applyBorder="1" applyAlignment="1">
      <alignment horizontal="center" vertical="center" wrapText="1"/>
    </xf>
    <xf numFmtId="0" fontId="8" fillId="5" borderId="8"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9" xfId="0" applyFont="1" applyFill="1" applyBorder="1" applyAlignment="1">
      <alignment horizontal="center" vertical="center"/>
    </xf>
    <xf numFmtId="0" fontId="1" fillId="0" borderId="5" xfId="0" applyFont="1" applyBorder="1" applyAlignment="1">
      <alignment horizontal="left" vertical="center" wrapText="1"/>
    </xf>
    <xf numFmtId="0" fontId="6" fillId="14" borderId="8" xfId="0" applyFont="1" applyFill="1" applyBorder="1" applyAlignment="1">
      <alignment horizontal="center" vertical="center" wrapText="1"/>
    </xf>
    <xf numFmtId="0" fontId="6" fillId="14" borderId="2" xfId="0" applyFont="1" applyFill="1" applyBorder="1" applyAlignment="1">
      <alignment horizontal="center" vertical="center" wrapText="1"/>
    </xf>
    <xf numFmtId="0" fontId="8" fillId="14" borderId="7" xfId="0" applyFont="1" applyFill="1" applyBorder="1" applyAlignment="1">
      <alignment horizontal="center" vertical="center"/>
    </xf>
    <xf numFmtId="0" fontId="8" fillId="14" borderId="1" xfId="0" applyFont="1" applyFill="1" applyBorder="1" applyAlignment="1">
      <alignment horizontal="center" vertical="center"/>
    </xf>
    <xf numFmtId="0" fontId="15" fillId="14" borderId="7" xfId="0" applyFont="1" applyFill="1" applyBorder="1" applyAlignment="1">
      <alignment horizontal="center" vertical="center" wrapText="1"/>
    </xf>
    <xf numFmtId="0" fontId="15" fillId="14" borderId="9" xfId="0" applyFont="1" applyFill="1" applyBorder="1" applyAlignment="1">
      <alignment horizontal="center" vertical="center" wrapText="1"/>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6" fillId="15" borderId="1" xfId="0" applyFont="1" applyFill="1" applyBorder="1" applyAlignment="1">
      <alignment horizontal="left" vertical="center" wrapText="1"/>
    </xf>
    <xf numFmtId="0" fontId="6" fillId="15" borderId="3" xfId="0" applyFont="1" applyFill="1" applyBorder="1" applyAlignment="1">
      <alignment horizontal="left" vertical="center" wrapText="1"/>
    </xf>
    <xf numFmtId="0" fontId="1" fillId="0" borderId="1" xfId="0" applyFont="1" applyBorder="1" applyAlignment="1">
      <alignment horizontal="left" vertical="top" wrapText="1"/>
    </xf>
    <xf numFmtId="0" fontId="5" fillId="0" borderId="1" xfId="0" applyFont="1" applyBorder="1" applyAlignment="1">
      <alignment horizontal="left" vertical="top" wrapText="1"/>
    </xf>
    <xf numFmtId="0" fontId="7" fillId="0" borderId="4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7" xfId="0" applyFont="1" applyBorder="1" applyAlignment="1">
      <alignment horizontal="center" vertical="center" wrapText="1"/>
    </xf>
    <xf numFmtId="0" fontId="5" fillId="0" borderId="8" xfId="0" applyFont="1" applyBorder="1" applyAlignment="1">
      <alignment horizontal="center"/>
    </xf>
    <xf numFmtId="0" fontId="5" fillId="0" borderId="2" xfId="0" applyFont="1" applyBorder="1" applyAlignment="1">
      <alignment horizontal="center"/>
    </xf>
    <xf numFmtId="0" fontId="5" fillId="0" borderId="4" xfId="0" applyFont="1" applyBorder="1" applyAlignment="1">
      <alignment horizontal="center"/>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5" fillId="0" borderId="39" xfId="0" applyFont="1" applyBorder="1" applyAlignment="1">
      <alignment horizontal="center"/>
    </xf>
    <xf numFmtId="0" fontId="6" fillId="17" borderId="8" xfId="0" applyFont="1" applyFill="1" applyBorder="1" applyAlignment="1">
      <alignment horizontal="left" vertical="center"/>
    </xf>
    <xf numFmtId="0" fontId="6" fillId="17" borderId="7" xfId="0" applyFont="1" applyFill="1" applyBorder="1" applyAlignment="1">
      <alignment horizontal="left" vertical="center"/>
    </xf>
    <xf numFmtId="0" fontId="6" fillId="17" borderId="9" xfId="0" applyFont="1" applyFill="1" applyBorder="1" applyAlignment="1">
      <alignment horizontal="left" vertical="center"/>
    </xf>
    <xf numFmtId="0" fontId="6" fillId="17" borderId="2" xfId="0" applyFont="1" applyFill="1" applyBorder="1" applyAlignment="1">
      <alignment horizontal="left" vertical="center"/>
    </xf>
    <xf numFmtId="0" fontId="6" fillId="17" borderId="1" xfId="0" applyFont="1" applyFill="1" applyBorder="1" applyAlignment="1">
      <alignment horizontal="left" vertical="center"/>
    </xf>
    <xf numFmtId="0" fontId="6" fillId="17" borderId="3" xfId="0" applyFont="1" applyFill="1" applyBorder="1" applyAlignment="1">
      <alignment horizontal="left" vertical="center"/>
    </xf>
    <xf numFmtId="0" fontId="21" fillId="17" borderId="2" xfId="0" applyFont="1" applyFill="1" applyBorder="1" applyAlignment="1">
      <alignment horizontal="left" vertical="center" wrapText="1"/>
    </xf>
    <xf numFmtId="0" fontId="21" fillId="17" borderId="1" xfId="0" applyFont="1" applyFill="1" applyBorder="1" applyAlignment="1">
      <alignment horizontal="left" vertical="center" wrapText="1"/>
    </xf>
    <xf numFmtId="0" fontId="21" fillId="17" borderId="3" xfId="0" applyFont="1" applyFill="1" applyBorder="1" applyAlignment="1">
      <alignment horizontal="left" vertical="center" wrapText="1"/>
    </xf>
    <xf numFmtId="0" fontId="21" fillId="17" borderId="4" xfId="0" applyFont="1" applyFill="1" applyBorder="1" applyAlignment="1">
      <alignment horizontal="left" vertical="center" wrapText="1"/>
    </xf>
    <xf numFmtId="0" fontId="21" fillId="17" borderId="5" xfId="0" applyFont="1" applyFill="1" applyBorder="1" applyAlignment="1">
      <alignment horizontal="left" vertical="center" wrapText="1"/>
    </xf>
    <xf numFmtId="0" fontId="21" fillId="17" borderId="6" xfId="0" applyFont="1" applyFill="1" applyBorder="1" applyAlignment="1">
      <alignment horizontal="left" vertical="center" wrapText="1"/>
    </xf>
    <xf numFmtId="0" fontId="21" fillId="3" borderId="41" xfId="0" applyFont="1" applyFill="1" applyBorder="1" applyAlignment="1">
      <alignment horizontal="center" vertical="center" wrapText="1"/>
    </xf>
    <xf numFmtId="0" fontId="1" fillId="0" borderId="2" xfId="0" applyFont="1" applyBorder="1" applyAlignment="1" applyProtection="1">
      <alignment horizontal="center" vertical="top" wrapText="1"/>
      <protection locked="0"/>
    </xf>
    <xf numFmtId="0" fontId="5" fillId="0" borderId="2" xfId="0" applyFont="1" applyBorder="1" applyAlignment="1" applyProtection="1">
      <alignment horizontal="center" vertical="top" wrapText="1"/>
      <protection locked="0"/>
    </xf>
    <xf numFmtId="0" fontId="5" fillId="0" borderId="4" xfId="0" applyFont="1" applyBorder="1" applyAlignment="1" applyProtection="1">
      <alignment horizontal="center" vertical="top" wrapText="1"/>
      <protection locked="0"/>
    </xf>
    <xf numFmtId="0" fontId="18" fillId="15" borderId="1" xfId="0" applyFont="1" applyFill="1" applyBorder="1" applyAlignment="1">
      <alignment horizontal="center" vertical="center" textRotation="255"/>
    </xf>
    <xf numFmtId="0" fontId="18" fillId="15" borderId="1" xfId="0" applyFont="1" applyFill="1" applyBorder="1" applyAlignment="1">
      <alignment horizontal="center" wrapText="1"/>
    </xf>
    <xf numFmtId="0" fontId="18" fillId="15" borderId="1" xfId="0" applyFont="1" applyFill="1" applyBorder="1" applyAlignment="1">
      <alignment horizontal="center"/>
    </xf>
    <xf numFmtId="0" fontId="18" fillId="15" borderId="60" xfId="0" applyFont="1" applyFill="1" applyBorder="1" applyAlignment="1">
      <alignment horizontal="center" vertical="top" wrapText="1"/>
    </xf>
    <xf numFmtId="0" fontId="18" fillId="15" borderId="56" xfId="0" applyFont="1" applyFill="1" applyBorder="1" applyAlignment="1">
      <alignment horizontal="center" vertical="top"/>
    </xf>
    <xf numFmtId="0" fontId="18" fillId="15" borderId="62" xfId="0" applyFont="1" applyFill="1" applyBorder="1" applyAlignment="1">
      <alignment horizontal="center" vertical="top"/>
    </xf>
    <xf numFmtId="0" fontId="18" fillId="15" borderId="1" xfId="0" applyFont="1" applyFill="1" applyBorder="1" applyAlignment="1">
      <alignment horizontal="center" vertical="center"/>
    </xf>
    <xf numFmtId="0" fontId="23" fillId="3" borderId="1" xfId="0" applyFont="1" applyFill="1" applyBorder="1" applyAlignment="1" applyProtection="1">
      <alignment horizontal="left" vertical="center"/>
      <protection locked="0"/>
    </xf>
    <xf numFmtId="0" fontId="23" fillId="3" borderId="60" xfId="0" applyFont="1" applyFill="1" applyBorder="1" applyAlignment="1" applyProtection="1">
      <alignment horizontal="left" vertical="center" wrapText="1"/>
      <protection locked="0"/>
    </xf>
    <xf numFmtId="0" fontId="23" fillId="3" borderId="62" xfId="0" applyFont="1" applyFill="1" applyBorder="1" applyAlignment="1" applyProtection="1">
      <alignment horizontal="left" vertical="center" wrapText="1"/>
      <protection locked="0"/>
    </xf>
    <xf numFmtId="0" fontId="23" fillId="3" borderId="1" xfId="0" applyFont="1" applyFill="1" applyBorder="1" applyAlignment="1" applyProtection="1">
      <alignment horizontal="left" vertical="center" wrapText="1"/>
      <protection locked="0"/>
    </xf>
    <xf numFmtId="0" fontId="23" fillId="3" borderId="62" xfId="0" applyFont="1" applyFill="1" applyBorder="1" applyAlignment="1" applyProtection="1">
      <alignment horizontal="left" vertical="center"/>
      <protection locked="0"/>
    </xf>
    <xf numFmtId="0" fontId="23" fillId="3" borderId="60" xfId="0" applyFont="1" applyFill="1" applyBorder="1" applyAlignment="1" applyProtection="1">
      <alignment horizontal="left" vertical="center"/>
      <protection locked="0"/>
    </xf>
    <xf numFmtId="0" fontId="23" fillId="3" borderId="56" xfId="0" applyFont="1" applyFill="1" applyBorder="1" applyAlignment="1" applyProtection="1">
      <alignment horizontal="left" vertical="center" wrapText="1"/>
      <protection locked="0"/>
    </xf>
    <xf numFmtId="0" fontId="23" fillId="3" borderId="0" xfId="0" applyFont="1" applyFill="1" applyAlignment="1">
      <alignment horizontal="left"/>
    </xf>
    <xf numFmtId="0" fontId="23" fillId="3" borderId="56" xfId="0" applyFont="1" applyFill="1" applyBorder="1" applyAlignment="1" applyProtection="1">
      <alignment horizontal="left" vertical="center"/>
      <protection locked="0"/>
    </xf>
    <xf numFmtId="0" fontId="23" fillId="3" borderId="10" xfId="0" applyFont="1" applyFill="1" applyBorder="1" applyAlignment="1" applyProtection="1">
      <alignment horizontal="left" vertical="center"/>
      <protection locked="0"/>
    </xf>
    <xf numFmtId="0" fontId="23" fillId="3" borderId="60" xfId="0" applyFont="1" applyFill="1" applyBorder="1" applyAlignment="1" applyProtection="1">
      <alignment horizontal="center" vertical="center"/>
      <protection locked="0"/>
    </xf>
    <xf numFmtId="0" fontId="23" fillId="3" borderId="62" xfId="0" applyFont="1" applyFill="1" applyBorder="1" applyAlignment="1" applyProtection="1">
      <alignment horizontal="center" vertical="center"/>
      <protection locked="0"/>
    </xf>
    <xf numFmtId="0" fontId="23" fillId="3" borderId="56" xfId="0" applyFont="1" applyFill="1" applyBorder="1" applyAlignment="1" applyProtection="1">
      <alignment horizontal="center" vertical="center"/>
      <protection locked="0"/>
    </xf>
    <xf numFmtId="0" fontId="23" fillId="0" borderId="60" xfId="0" applyFont="1" applyBorder="1" applyAlignment="1" applyProtection="1">
      <alignment horizontal="left" vertical="center" wrapText="1"/>
      <protection locked="0"/>
    </xf>
    <xf numFmtId="0" fontId="23" fillId="0" borderId="62" xfId="0" applyFont="1" applyBorder="1" applyAlignment="1" applyProtection="1">
      <alignment horizontal="left" vertical="center" wrapText="1"/>
      <protection locked="0"/>
    </xf>
    <xf numFmtId="0" fontId="23" fillId="0" borderId="1" xfId="0" applyFont="1" applyBorder="1" applyAlignment="1" applyProtection="1">
      <alignment horizontal="left" vertical="center"/>
      <protection locked="0"/>
    </xf>
    <xf numFmtId="0" fontId="18" fillId="15" borderId="1" xfId="0" applyFont="1" applyFill="1" applyBorder="1" applyAlignment="1">
      <alignment horizontal="center" vertical="center" wrapText="1"/>
    </xf>
    <xf numFmtId="0" fontId="18" fillId="15" borderId="60" xfId="0" applyFont="1" applyFill="1" applyBorder="1" applyAlignment="1">
      <alignment horizontal="center" vertical="center" wrapText="1"/>
    </xf>
    <xf numFmtId="0" fontId="18" fillId="15" borderId="56" xfId="0" applyFont="1" applyFill="1" applyBorder="1" applyAlignment="1">
      <alignment horizontal="center" vertical="center"/>
    </xf>
    <xf numFmtId="0" fontId="18" fillId="15" borderId="62" xfId="0" applyFont="1" applyFill="1" applyBorder="1" applyAlignment="1">
      <alignment horizontal="center" vertical="center"/>
    </xf>
    <xf numFmtId="0" fontId="23" fillId="0" borderId="60" xfId="0" applyFont="1" applyBorder="1" applyAlignment="1" applyProtection="1">
      <alignment horizontal="center" vertical="center"/>
      <protection locked="0"/>
    </xf>
    <xf numFmtId="0" fontId="23" fillId="0" borderId="56" xfId="0" applyFont="1" applyBorder="1" applyAlignment="1" applyProtection="1">
      <alignment horizontal="center" vertical="center"/>
      <protection locked="0"/>
    </xf>
    <xf numFmtId="0" fontId="23" fillId="0" borderId="62" xfId="0" applyFont="1" applyBorder="1" applyAlignment="1" applyProtection="1">
      <alignment horizontal="center" vertical="center"/>
      <protection locked="0"/>
    </xf>
    <xf numFmtId="0" fontId="23" fillId="0" borderId="60" xfId="0" applyFont="1" applyBorder="1" applyAlignment="1" applyProtection="1">
      <alignment horizontal="left" vertical="center"/>
      <protection locked="0"/>
    </xf>
    <xf numFmtId="0" fontId="23" fillId="0" borderId="56" xfId="0" applyFont="1" applyBorder="1" applyAlignment="1" applyProtection="1">
      <alignment horizontal="left" vertical="center"/>
      <protection locked="0"/>
    </xf>
    <xf numFmtId="0" fontId="23" fillId="0" borderId="62" xfId="0" applyFont="1" applyBorder="1" applyAlignment="1" applyProtection="1">
      <alignment horizontal="left" vertical="center"/>
      <protection locked="0"/>
    </xf>
    <xf numFmtId="0" fontId="23" fillId="0" borderId="1" xfId="0" applyFont="1" applyBorder="1" applyAlignment="1" applyProtection="1">
      <alignment horizontal="left" vertical="center" wrapText="1"/>
      <protection locked="0"/>
    </xf>
    <xf numFmtId="0" fontId="18" fillId="15" borderId="60" xfId="0" applyFont="1" applyFill="1" applyBorder="1" applyAlignment="1">
      <alignment horizontal="center"/>
    </xf>
    <xf numFmtId="0" fontId="18" fillId="15" borderId="56" xfId="0" applyFont="1" applyFill="1" applyBorder="1" applyAlignment="1">
      <alignment horizontal="center"/>
    </xf>
    <xf numFmtId="0" fontId="18" fillId="15" borderId="62" xfId="0" applyFont="1" applyFill="1" applyBorder="1" applyAlignment="1">
      <alignment horizontal="center"/>
    </xf>
    <xf numFmtId="0" fontId="16" fillId="0" borderId="26"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69" xfId="0" applyFont="1" applyBorder="1" applyAlignment="1">
      <alignment horizontal="center" vertical="center" wrapText="1"/>
    </xf>
    <xf numFmtId="0" fontId="6" fillId="17" borderId="70" xfId="0" applyFont="1" applyFill="1" applyBorder="1" applyAlignment="1">
      <alignment horizontal="left" vertical="center"/>
    </xf>
    <xf numFmtId="0" fontId="6" fillId="17" borderId="37" xfId="0" applyFont="1" applyFill="1" applyBorder="1" applyAlignment="1">
      <alignment horizontal="left" vertical="center"/>
    </xf>
    <xf numFmtId="0" fontId="6" fillId="17" borderId="63" xfId="0" applyFont="1" applyFill="1" applyBorder="1" applyAlignment="1">
      <alignment horizontal="left" vertical="center"/>
    </xf>
    <xf numFmtId="0" fontId="6" fillId="17" borderId="40" xfId="0" applyFont="1" applyFill="1" applyBorder="1" applyAlignment="1">
      <alignment horizontal="left" vertical="center"/>
    </xf>
    <xf numFmtId="0" fontId="6" fillId="17" borderId="41" xfId="0" applyFont="1" applyFill="1" applyBorder="1" applyAlignment="1">
      <alignment horizontal="left" vertical="center"/>
    </xf>
    <xf numFmtId="0" fontId="6" fillId="17" borderId="24" xfId="0" applyFont="1" applyFill="1" applyBorder="1" applyAlignment="1">
      <alignment horizontal="left" vertical="center"/>
    </xf>
    <xf numFmtId="0" fontId="16" fillId="0" borderId="67"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68"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9" xfId="0" applyFont="1" applyBorder="1" applyAlignment="1">
      <alignment horizontal="center" vertical="center" wrapText="1"/>
    </xf>
    <xf numFmtId="0" fontId="18" fillId="15" borderId="56" xfId="0" applyFont="1" applyFill="1" applyBorder="1" applyAlignment="1">
      <alignment horizontal="center" vertical="center" wrapText="1"/>
    </xf>
    <xf numFmtId="0" fontId="18" fillId="15" borderId="62" xfId="0" applyFont="1" applyFill="1" applyBorder="1" applyAlignment="1">
      <alignment horizontal="center" vertical="center" wrapText="1"/>
    </xf>
    <xf numFmtId="0" fontId="24" fillId="15" borderId="1" xfId="0" applyFont="1" applyFill="1" applyBorder="1" applyAlignment="1">
      <alignment horizontal="center" vertical="center" wrapText="1"/>
    </xf>
    <xf numFmtId="0" fontId="5" fillId="0" borderId="9" xfId="0" applyFont="1" applyBorder="1" applyAlignment="1">
      <alignment horizontal="center"/>
    </xf>
    <xf numFmtId="0" fontId="5" fillId="0" borderId="3" xfId="0" applyFont="1" applyBorder="1" applyAlignment="1">
      <alignment horizontal="center"/>
    </xf>
    <xf numFmtId="0" fontId="5" fillId="0" borderId="6" xfId="0" applyFont="1" applyBorder="1" applyAlignment="1">
      <alignment horizontal="center"/>
    </xf>
    <xf numFmtId="0" fontId="9" fillId="0" borderId="10"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32" fillId="17" borderId="40" xfId="0" applyFont="1" applyFill="1" applyBorder="1" applyAlignment="1">
      <alignment horizontal="left" vertical="top" wrapText="1"/>
    </xf>
    <xf numFmtId="0" fontId="32" fillId="17" borderId="41" xfId="0" applyFont="1" applyFill="1" applyBorder="1" applyAlignment="1">
      <alignment horizontal="left" vertical="top" wrapText="1"/>
    </xf>
    <xf numFmtId="0" fontId="32" fillId="17" borderId="24" xfId="0" applyFont="1" applyFill="1" applyBorder="1" applyAlignment="1">
      <alignment horizontal="left" vertical="top" wrapText="1"/>
    </xf>
    <xf numFmtId="0" fontId="8" fillId="17" borderId="67" xfId="0" applyFont="1" applyFill="1" applyBorder="1" applyAlignment="1">
      <alignment horizontal="left" vertical="center"/>
    </xf>
    <xf numFmtId="0" fontId="8" fillId="17" borderId="56" xfId="0" applyFont="1" applyFill="1" applyBorder="1" applyAlignment="1">
      <alignment horizontal="left" vertical="center"/>
    </xf>
    <xf numFmtId="0" fontId="8" fillId="17" borderId="68" xfId="0" applyFont="1" applyFill="1" applyBorder="1" applyAlignment="1">
      <alignment horizontal="left" vertical="center"/>
    </xf>
    <xf numFmtId="0" fontId="7" fillId="3" borderId="0" xfId="0" applyFont="1" applyFill="1" applyAlignment="1">
      <alignment horizontal="center" vertical="center" wrapText="1"/>
    </xf>
    <xf numFmtId="0" fontId="2" fillId="0" borderId="39" xfId="0" applyFont="1" applyBorder="1" applyAlignment="1">
      <alignment horizontal="center" vertical="center" wrapText="1"/>
    </xf>
    <xf numFmtId="0" fontId="2" fillId="0" borderId="22" xfId="0" applyFont="1" applyBorder="1" applyAlignment="1">
      <alignment horizontal="center" vertical="center" wrapText="1"/>
    </xf>
    <xf numFmtId="0" fontId="9" fillId="0" borderId="1" xfId="0" applyFont="1" applyBorder="1" applyAlignment="1" applyProtection="1">
      <alignment horizontal="center" vertical="center" wrapText="1"/>
      <protection locked="0"/>
    </xf>
    <xf numFmtId="0" fontId="9" fillId="0" borderId="25"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65"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60" xfId="0" applyFont="1" applyBorder="1" applyAlignment="1">
      <alignment horizontal="left" vertical="center" wrapText="1"/>
    </xf>
    <xf numFmtId="0" fontId="7" fillId="0" borderId="68" xfId="0" applyFont="1" applyBorder="1" applyAlignment="1">
      <alignment horizontal="left" vertical="center" wrapText="1"/>
    </xf>
    <xf numFmtId="0" fontId="7" fillId="0" borderId="1" xfId="0" applyFont="1" applyBorder="1" applyAlignment="1">
      <alignment horizontal="center" vertical="center"/>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14" xfId="0" applyFont="1" applyBorder="1" applyAlignment="1">
      <alignment horizontal="left" vertical="center" wrapText="1"/>
    </xf>
    <xf numFmtId="0" fontId="7" fillId="0" borderId="63" xfId="0" applyFont="1" applyBorder="1" applyAlignment="1">
      <alignment horizontal="left" vertical="center" wrapText="1"/>
    </xf>
    <xf numFmtId="0" fontId="7" fillId="3" borderId="36" xfId="0" applyFont="1" applyFill="1" applyBorder="1" applyAlignment="1">
      <alignment horizontal="center" vertical="center" wrapText="1"/>
    </xf>
    <xf numFmtId="0" fontId="7" fillId="0" borderId="60" xfId="0" applyFont="1" applyBorder="1" applyAlignment="1">
      <alignment horizontal="left" vertical="center"/>
    </xf>
    <xf numFmtId="0" fontId="7" fillId="0" borderId="68" xfId="0" applyFont="1" applyBorder="1" applyAlignment="1">
      <alignment horizontal="left" vertical="center"/>
    </xf>
    <xf numFmtId="0" fontId="7" fillId="0" borderId="1" xfId="0" applyFont="1" applyBorder="1" applyAlignment="1" applyProtection="1">
      <alignment horizontal="left" vertical="center" wrapText="1"/>
      <protection locked="0"/>
    </xf>
    <xf numFmtId="0" fontId="6" fillId="17" borderId="67" xfId="0" applyFont="1" applyFill="1" applyBorder="1" applyAlignment="1">
      <alignment horizontal="left" vertical="center"/>
    </xf>
    <xf numFmtId="0" fontId="6" fillId="17" borderId="56" xfId="0" applyFont="1" applyFill="1" applyBorder="1" applyAlignment="1">
      <alignment horizontal="left" vertical="center"/>
    </xf>
    <xf numFmtId="0" fontId="6" fillId="17" borderId="68" xfId="0" applyFont="1" applyFill="1" applyBorder="1" applyAlignment="1">
      <alignment horizontal="left" vertical="center"/>
    </xf>
    <xf numFmtId="0" fontId="7" fillId="17" borderId="79" xfId="0" applyFont="1" applyFill="1" applyBorder="1" applyAlignment="1">
      <alignment vertical="center" wrapText="1"/>
    </xf>
    <xf numFmtId="0" fontId="7" fillId="17" borderId="49" xfId="0" applyFont="1" applyFill="1" applyBorder="1" applyAlignment="1">
      <alignment vertical="center" wrapText="1"/>
    </xf>
    <xf numFmtId="0" fontId="7" fillId="17" borderId="50" xfId="0" applyFont="1" applyFill="1" applyBorder="1" applyAlignment="1">
      <alignment vertical="center" wrapText="1"/>
    </xf>
    <xf numFmtId="0" fontId="7" fillId="0" borderId="25"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5" xfId="0" applyFont="1" applyBorder="1" applyAlignment="1">
      <alignment horizontal="center" vertical="center"/>
    </xf>
    <xf numFmtId="0" fontId="7" fillId="0" borderId="20" xfId="0" applyFont="1" applyBorder="1" applyAlignment="1">
      <alignment horizontal="center" vertical="center"/>
    </xf>
    <xf numFmtId="0" fontId="7" fillId="0" borderId="27"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28" xfId="0" applyFont="1" applyBorder="1" applyAlignment="1">
      <alignment horizontal="center" vertical="center"/>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5" fillId="0" borderId="27"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28" xfId="0" applyFont="1" applyBorder="1" applyAlignment="1">
      <alignment horizontal="center" vertical="center"/>
    </xf>
    <xf numFmtId="0" fontId="5" fillId="0" borderId="60" xfId="0" applyFont="1" applyBorder="1" applyAlignment="1">
      <alignment horizontal="left" vertical="center"/>
    </xf>
    <xf numFmtId="0" fontId="5" fillId="0" borderId="68" xfId="0" applyFont="1" applyBorder="1" applyAlignment="1">
      <alignment horizontal="left" vertical="center"/>
    </xf>
    <xf numFmtId="0" fontId="5" fillId="0" borderId="65" xfId="0" applyFont="1" applyBorder="1" applyAlignment="1">
      <alignment horizontal="center" vertical="center"/>
    </xf>
    <xf numFmtId="0" fontId="5" fillId="0" borderId="45" xfId="0" applyFont="1" applyBorder="1" applyAlignment="1">
      <alignment horizontal="center" vertical="center"/>
    </xf>
    <xf numFmtId="0" fontId="5" fillId="0" borderId="48" xfId="0" applyFont="1" applyBorder="1" applyAlignment="1">
      <alignment horizontal="left" vertical="center"/>
    </xf>
    <xf numFmtId="0" fontId="5" fillId="0" borderId="50" xfId="0" applyFont="1" applyBorder="1" applyAlignment="1">
      <alignment horizontal="left" vertical="center"/>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5" fillId="0" borderId="65" xfId="0" applyFont="1" applyBorder="1" applyAlignment="1" applyProtection="1">
      <alignment horizontal="left" vertical="center"/>
      <protection locked="0"/>
    </xf>
    <xf numFmtId="0" fontId="7" fillId="0" borderId="70" xfId="0" applyFont="1" applyBorder="1" applyAlignment="1">
      <alignment horizontal="left" vertical="top"/>
    </xf>
    <xf numFmtId="0" fontId="7" fillId="0" borderId="15" xfId="0" applyFont="1" applyBorder="1" applyAlignment="1">
      <alignment horizontal="left" vertical="top"/>
    </xf>
    <xf numFmtId="0" fontId="7" fillId="0" borderId="4" xfId="0" applyFont="1" applyBorder="1" applyAlignment="1">
      <alignment horizontal="left" vertical="top"/>
    </xf>
    <xf numFmtId="0" fontId="7" fillId="0" borderId="5" xfId="0" applyFont="1" applyBorder="1" applyAlignment="1">
      <alignment horizontal="left" vertical="top"/>
    </xf>
    <xf numFmtId="0" fontId="16" fillId="0" borderId="15" xfId="0" applyFont="1" applyBorder="1" applyAlignment="1">
      <alignment horizontal="center" vertical="center" wrapText="1"/>
    </xf>
    <xf numFmtId="0" fontId="8" fillId="15" borderId="26" xfId="0" applyFont="1" applyFill="1" applyBorder="1" applyAlignment="1">
      <alignment horizontal="center" vertical="center"/>
    </xf>
    <xf numFmtId="0" fontId="8" fillId="15" borderId="19" xfId="0" applyFont="1" applyFill="1" applyBorder="1" applyAlignment="1">
      <alignment horizontal="center" vertical="center"/>
    </xf>
    <xf numFmtId="0" fontId="8" fillId="15" borderId="69" xfId="0" applyFont="1" applyFill="1" applyBorder="1" applyAlignment="1">
      <alignment horizontal="center" vertical="center"/>
    </xf>
    <xf numFmtId="0" fontId="8" fillId="15" borderId="38" xfId="0" applyFont="1" applyFill="1" applyBorder="1" applyAlignment="1">
      <alignment horizontal="center" vertical="center"/>
    </xf>
    <xf numFmtId="0" fontId="8" fillId="15" borderId="7" xfId="0" applyFont="1" applyFill="1" applyBorder="1" applyAlignment="1">
      <alignment horizontal="center" vertical="center" wrapText="1"/>
    </xf>
    <xf numFmtId="0" fontId="8" fillId="15" borderId="7" xfId="0" applyFont="1" applyFill="1" applyBorder="1" applyAlignment="1">
      <alignment horizontal="center" vertical="center"/>
    </xf>
    <xf numFmtId="0" fontId="8" fillId="15" borderId="9" xfId="0" applyFont="1" applyFill="1" applyBorder="1" applyAlignment="1">
      <alignment horizontal="center" vertical="center"/>
    </xf>
    <xf numFmtId="0" fontId="7" fillId="0" borderId="70" xfId="0" applyFont="1" applyBorder="1" applyAlignment="1">
      <alignment horizontal="left" vertical="top" wrapText="1"/>
    </xf>
    <xf numFmtId="0" fontId="7" fillId="0" borderId="15" xfId="0" applyFont="1" applyBorder="1" applyAlignment="1">
      <alignment horizontal="left" vertical="top" wrapText="1"/>
    </xf>
    <xf numFmtId="0" fontId="7" fillId="0" borderId="67" xfId="0" applyFont="1" applyBorder="1" applyAlignment="1">
      <alignment horizontal="left" vertical="top" wrapText="1"/>
    </xf>
    <xf numFmtId="0" fontId="7" fillId="0" borderId="62" xfId="0" applyFont="1" applyBorder="1" applyAlignment="1">
      <alignment horizontal="left" vertical="top" wrapText="1"/>
    </xf>
    <xf numFmtId="0" fontId="7" fillId="17" borderId="79" xfId="0" applyFont="1" applyFill="1" applyBorder="1" applyAlignment="1">
      <alignment horizontal="left" vertical="center" wrapText="1"/>
    </xf>
    <xf numFmtId="0" fontId="7" fillId="17" borderId="49" xfId="0" applyFont="1" applyFill="1" applyBorder="1" applyAlignment="1">
      <alignment horizontal="left" vertical="center" wrapText="1"/>
    </xf>
    <xf numFmtId="0" fontId="7" fillId="17" borderId="50" xfId="0" applyFont="1" applyFill="1" applyBorder="1" applyAlignment="1">
      <alignment horizontal="left" vertical="center" wrapText="1"/>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6" fillId="14" borderId="9" xfId="0" applyFont="1" applyFill="1" applyBorder="1" applyAlignment="1">
      <alignment horizontal="center" vertical="center" wrapText="1"/>
    </xf>
    <xf numFmtId="0" fontId="6" fillId="14" borderId="3" xfId="0" applyFont="1" applyFill="1" applyBorder="1" applyAlignment="1">
      <alignment horizontal="center" vertical="center" wrapText="1"/>
    </xf>
    <xf numFmtId="0" fontId="8" fillId="14" borderId="8" xfId="0" applyFont="1" applyFill="1" applyBorder="1" applyAlignment="1">
      <alignment horizontal="center" vertical="center"/>
    </xf>
    <xf numFmtId="0" fontId="8" fillId="14" borderId="2" xfId="0" applyFont="1" applyFill="1" applyBorder="1" applyAlignment="1">
      <alignment horizontal="center" vertical="center"/>
    </xf>
    <xf numFmtId="0" fontId="6" fillId="14" borderId="7" xfId="0" applyFont="1" applyFill="1" applyBorder="1" applyAlignment="1">
      <alignment horizontal="center" wrapText="1"/>
    </xf>
    <xf numFmtId="0" fontId="5" fillId="0" borderId="2"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8" fillId="14" borderId="48" xfId="0" applyFont="1" applyFill="1" applyBorder="1" applyAlignment="1">
      <alignment horizontal="center"/>
    </xf>
    <xf numFmtId="0" fontId="8" fillId="14" borderId="58" xfId="0" applyFont="1" applyFill="1" applyBorder="1" applyAlignment="1">
      <alignment horizontal="center"/>
    </xf>
    <xf numFmtId="0" fontId="5" fillId="0" borderId="18" xfId="0" applyFont="1" applyBorder="1" applyAlignment="1">
      <alignment horizontal="center"/>
    </xf>
    <xf numFmtId="0" fontId="5" fillId="0" borderId="36" xfId="0" applyFont="1" applyBorder="1" applyAlignment="1">
      <alignment horizontal="center"/>
    </xf>
    <xf numFmtId="0" fontId="5" fillId="0" borderId="67" xfId="0" applyFont="1" applyBorder="1" applyAlignment="1">
      <alignment horizontal="center"/>
    </xf>
    <xf numFmtId="0" fontId="5" fillId="0" borderId="56" xfId="0" applyFont="1" applyBorder="1" applyAlignment="1">
      <alignment horizontal="center"/>
    </xf>
    <xf numFmtId="0" fontId="5" fillId="0" borderId="68" xfId="0" applyFont="1" applyBorder="1" applyAlignment="1">
      <alignment horizont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0" borderId="47" xfId="0" applyFont="1" applyBorder="1" applyAlignment="1">
      <alignment horizontal="center" vertical="center"/>
    </xf>
    <xf numFmtId="0" fontId="7" fillId="0" borderId="7" xfId="0" applyFont="1" applyBorder="1" applyAlignment="1">
      <alignment horizontal="left" vertical="center" wrapText="1"/>
    </xf>
    <xf numFmtId="0" fontId="7" fillId="0" borderId="9" xfId="0" applyFont="1" applyBorder="1" applyAlignment="1">
      <alignment horizontal="center" vertical="center" wrapText="1"/>
    </xf>
    <xf numFmtId="0" fontId="7" fillId="0" borderId="3" xfId="0" applyFont="1" applyBorder="1" applyAlignment="1">
      <alignment horizontal="center" vertical="center" wrapText="1"/>
    </xf>
    <xf numFmtId="0" fontId="8" fillId="16" borderId="88" xfId="0" applyFont="1" applyFill="1" applyBorder="1" applyAlignment="1">
      <alignment horizontal="left" vertical="center"/>
    </xf>
    <xf numFmtId="0" fontId="8" fillId="16" borderId="82" xfId="0" applyFont="1" applyFill="1" applyBorder="1" applyAlignment="1">
      <alignment horizontal="left" vertical="center"/>
    </xf>
    <xf numFmtId="0" fontId="9" fillId="16" borderId="88" xfId="0" applyFont="1" applyFill="1" applyBorder="1" applyAlignment="1">
      <alignment horizontal="left" vertical="center"/>
    </xf>
    <xf numFmtId="0" fontId="9" fillId="16" borderId="83" xfId="0" applyFont="1" applyFill="1" applyBorder="1" applyAlignment="1">
      <alignment horizontal="left" vertical="center"/>
    </xf>
    <xf numFmtId="0" fontId="8" fillId="16" borderId="83" xfId="0" applyFont="1" applyFill="1" applyBorder="1" applyAlignment="1">
      <alignment horizontal="left" vertical="center"/>
    </xf>
    <xf numFmtId="0" fontId="5" fillId="16" borderId="88" xfId="0" applyFont="1" applyFill="1" applyBorder="1" applyAlignment="1" applyProtection="1">
      <alignment horizontal="left" vertical="center"/>
      <protection locked="0"/>
    </xf>
    <xf numFmtId="0" fontId="5" fillId="16" borderId="83" xfId="0" applyFont="1" applyFill="1" applyBorder="1" applyAlignment="1" applyProtection="1">
      <alignment horizontal="left" vertical="center"/>
      <protection locked="0"/>
    </xf>
    <xf numFmtId="0" fontId="34" fillId="7" borderId="74" xfId="0" applyFont="1" applyFill="1" applyBorder="1" applyAlignment="1" applyProtection="1">
      <alignment horizontal="center" vertical="center"/>
      <protection locked="0"/>
    </xf>
    <xf numFmtId="0" fontId="34" fillId="7" borderId="72" xfId="0" applyFont="1" applyFill="1" applyBorder="1" applyAlignment="1" applyProtection="1">
      <alignment horizontal="center" vertical="center"/>
      <protection locked="0"/>
    </xf>
    <xf numFmtId="0" fontId="34" fillId="7" borderId="71" xfId="0" applyFont="1" applyFill="1" applyBorder="1" applyAlignment="1" applyProtection="1">
      <alignment horizontal="center" vertical="center"/>
      <protection locked="0"/>
    </xf>
    <xf numFmtId="0" fontId="34" fillId="8" borderId="71" xfId="0" applyFont="1" applyFill="1" applyBorder="1" applyAlignment="1" applyProtection="1">
      <alignment horizontal="center" vertical="center" wrapText="1"/>
      <protection locked="0"/>
    </xf>
    <xf numFmtId="0" fontId="34" fillId="8" borderId="71" xfId="0" applyFont="1" applyFill="1" applyBorder="1" applyAlignment="1" applyProtection="1">
      <alignment horizontal="center" vertical="center"/>
      <protection locked="0"/>
    </xf>
    <xf numFmtId="0" fontId="34" fillId="9" borderId="71" xfId="0" applyFont="1" applyFill="1" applyBorder="1" applyAlignment="1" applyProtection="1">
      <alignment horizontal="center" vertical="center" wrapText="1"/>
      <protection locked="0"/>
    </xf>
    <xf numFmtId="0" fontId="34" fillId="9" borderId="71" xfId="0" applyFont="1" applyFill="1" applyBorder="1" applyAlignment="1" applyProtection="1">
      <alignment horizontal="center" vertical="center"/>
      <protection locked="0"/>
    </xf>
    <xf numFmtId="0" fontId="34" fillId="10" borderId="71" xfId="0" applyFont="1" applyFill="1" applyBorder="1" applyAlignment="1" applyProtection="1">
      <alignment horizontal="center" vertical="center"/>
      <protection locked="0"/>
    </xf>
    <xf numFmtId="0" fontId="25" fillId="3" borderId="0" xfId="0" applyFont="1" applyFill="1" applyAlignment="1">
      <alignment horizontal="center" vertical="center"/>
    </xf>
    <xf numFmtId="0" fontId="25" fillId="0" borderId="39" xfId="0" applyFont="1" applyBorder="1" applyAlignment="1">
      <alignment horizontal="center" vertical="center" textRotation="90"/>
    </xf>
    <xf numFmtId="0" fontId="34" fillId="9" borderId="78" xfId="0" applyFont="1" applyFill="1" applyBorder="1" applyAlignment="1" applyProtection="1">
      <alignment horizontal="center" vertical="center"/>
      <protection locked="0"/>
    </xf>
    <xf numFmtId="0" fontId="34" fillId="9" borderId="72" xfId="0" applyFont="1" applyFill="1" applyBorder="1" applyAlignment="1" applyProtection="1">
      <alignment horizontal="center" vertical="center"/>
      <protection locked="0"/>
    </xf>
    <xf numFmtId="0" fontId="3" fillId="16" borderId="88" xfId="0" applyFont="1" applyFill="1" applyBorder="1" applyAlignment="1">
      <alignment horizontal="left" vertical="center" wrapText="1"/>
    </xf>
    <xf numFmtId="0" fontId="3" fillId="16" borderId="82" xfId="0" applyFont="1" applyFill="1" applyBorder="1" applyAlignment="1">
      <alignment horizontal="left" vertical="center" wrapText="1"/>
    </xf>
    <xf numFmtId="0" fontId="3" fillId="16" borderId="83" xfId="0" applyFont="1" applyFill="1" applyBorder="1" applyAlignment="1">
      <alignment horizontal="left" vertical="center" wrapText="1"/>
    </xf>
    <xf numFmtId="0" fontId="34" fillId="10" borderId="71" xfId="0" applyFont="1" applyFill="1" applyBorder="1" applyAlignment="1" applyProtection="1">
      <alignment horizontal="center" vertical="center" wrapText="1"/>
      <protection locked="0"/>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10" fillId="3" borderId="0" xfId="0" applyFont="1" applyFill="1" applyAlignment="1">
      <alignment horizontal="center" vertical="center"/>
    </xf>
    <xf numFmtId="0" fontId="10" fillId="3" borderId="22" xfId="0" applyFont="1" applyFill="1" applyBorder="1" applyAlignment="1">
      <alignment horizontal="center" vertical="center"/>
    </xf>
    <xf numFmtId="0" fontId="11" fillId="0" borderId="39" xfId="0" applyFont="1" applyBorder="1" applyAlignment="1">
      <alignment horizontal="center" vertical="center" textRotation="90"/>
    </xf>
    <xf numFmtId="0" fontId="36" fillId="10" borderId="31" xfId="0" applyFont="1" applyFill="1" applyBorder="1" applyAlignment="1" applyProtection="1">
      <alignment horizontal="center" vertical="center"/>
      <protection locked="0"/>
    </xf>
    <xf numFmtId="0" fontId="36" fillId="8" borderId="33" xfId="0" applyFont="1" applyFill="1" applyBorder="1" applyAlignment="1" applyProtection="1">
      <alignment horizontal="center" vertical="center"/>
      <protection locked="0"/>
    </xf>
    <xf numFmtId="0" fontId="36" fillId="9" borderId="31" xfId="0" applyFont="1" applyFill="1" applyBorder="1" applyAlignment="1" applyProtection="1">
      <alignment horizontal="center" vertical="center"/>
      <protection locked="0"/>
    </xf>
    <xf numFmtId="0" fontId="36" fillId="10" borderId="51" xfId="0" applyFont="1" applyFill="1" applyBorder="1" applyAlignment="1" applyProtection="1">
      <alignment horizontal="center" vertical="center" wrapText="1"/>
      <protection locked="0"/>
    </xf>
    <xf numFmtId="0" fontId="36" fillId="10" borderId="52" xfId="0" applyFont="1" applyFill="1" applyBorder="1" applyAlignment="1" applyProtection="1">
      <alignment horizontal="center" vertical="center" wrapText="1"/>
      <protection locked="0"/>
    </xf>
    <xf numFmtId="0" fontId="36" fillId="7" borderId="33" xfId="0" applyFont="1" applyFill="1" applyBorder="1" applyAlignment="1" applyProtection="1">
      <alignment horizontal="center" vertical="center"/>
      <protection locked="0"/>
    </xf>
    <xf numFmtId="0" fontId="3" fillId="16" borderId="81" xfId="0" applyFont="1" applyFill="1" applyBorder="1" applyAlignment="1">
      <alignment horizontal="left" vertical="center" wrapText="1"/>
    </xf>
    <xf numFmtId="0" fontId="34" fillId="7" borderId="73" xfId="0" applyFont="1" applyFill="1" applyBorder="1" applyAlignment="1" applyProtection="1">
      <alignment horizontal="center" vertical="center"/>
      <protection locked="0"/>
    </xf>
    <xf numFmtId="0" fontId="34" fillId="7" borderId="75" xfId="0" applyFont="1" applyFill="1" applyBorder="1" applyAlignment="1" applyProtection="1">
      <alignment horizontal="center" vertical="center"/>
      <protection locked="0"/>
    </xf>
    <xf numFmtId="0" fontId="34" fillId="7" borderId="76" xfId="0" applyFont="1" applyFill="1" applyBorder="1" applyAlignment="1" applyProtection="1">
      <alignment horizontal="center" vertical="center"/>
      <protection locked="0"/>
    </xf>
    <xf numFmtId="0" fontId="35" fillId="8" borderId="75" xfId="0" applyFont="1" applyFill="1" applyBorder="1" applyAlignment="1" applyProtection="1">
      <alignment horizontal="center" vertical="center"/>
      <protection locked="0"/>
    </xf>
    <xf numFmtId="0" fontId="34" fillId="8" borderId="76" xfId="0" applyFont="1" applyFill="1" applyBorder="1" applyAlignment="1" applyProtection="1">
      <alignment horizontal="center" vertical="center"/>
      <protection locked="0"/>
    </xf>
    <xf numFmtId="0" fontId="35" fillId="9" borderId="75" xfId="0" applyFont="1" applyFill="1" applyBorder="1" applyAlignment="1" applyProtection="1">
      <alignment horizontal="center" vertical="center"/>
      <protection locked="0"/>
    </xf>
    <xf numFmtId="0" fontId="35" fillId="9" borderId="76" xfId="0" applyFont="1" applyFill="1" applyBorder="1" applyAlignment="1" applyProtection="1">
      <alignment horizontal="center" vertical="center"/>
      <protection locked="0"/>
    </xf>
    <xf numFmtId="0" fontId="34" fillId="9" borderId="75" xfId="0" applyFont="1" applyFill="1" applyBorder="1" applyAlignment="1" applyProtection="1">
      <alignment horizontal="center" vertical="center"/>
      <protection locked="0"/>
    </xf>
    <xf numFmtId="0" fontId="34" fillId="9" borderId="76" xfId="0" applyFont="1" applyFill="1" applyBorder="1" applyAlignment="1" applyProtection="1">
      <alignment horizontal="center" vertical="center"/>
      <protection locked="0"/>
    </xf>
    <xf numFmtId="0" fontId="36" fillId="9" borderId="33" xfId="0" applyFont="1" applyFill="1" applyBorder="1" applyAlignment="1" applyProtection="1">
      <alignment horizontal="center" vertical="center"/>
      <protection locked="0"/>
    </xf>
    <xf numFmtId="0" fontId="36" fillId="8" borderId="31" xfId="0" applyFont="1" applyFill="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2" fillId="3" borderId="18" xfId="0" applyFont="1" applyFill="1" applyBorder="1" applyAlignment="1">
      <alignment horizontal="center" vertical="center" wrapText="1"/>
    </xf>
    <xf numFmtId="0" fontId="22" fillId="3" borderId="0" xfId="0" applyFont="1" applyFill="1" applyAlignment="1">
      <alignment horizontal="center" vertical="center" wrapText="1"/>
    </xf>
    <xf numFmtId="0" fontId="5" fillId="16" borderId="2" xfId="0" applyFont="1" applyFill="1" applyBorder="1" applyAlignment="1">
      <alignment horizontal="left" vertical="center"/>
    </xf>
    <xf numFmtId="0" fontId="5" fillId="16" borderId="1" xfId="0" applyFont="1" applyFill="1" applyBorder="1" applyAlignment="1">
      <alignment horizontal="left" vertical="center"/>
    </xf>
    <xf numFmtId="0" fontId="5" fillId="16" borderId="3" xfId="0" applyFont="1" applyFill="1" applyBorder="1" applyAlignment="1">
      <alignment horizontal="left" vertical="center"/>
    </xf>
    <xf numFmtId="0" fontId="22" fillId="16" borderId="4" xfId="0" applyFont="1" applyFill="1" applyBorder="1" applyAlignment="1">
      <alignment horizontal="left" vertical="center" wrapText="1"/>
    </xf>
    <xf numFmtId="0" fontId="22" fillId="16" borderId="5" xfId="0" applyFont="1" applyFill="1" applyBorder="1" applyAlignment="1">
      <alignment horizontal="left" vertical="center" wrapText="1"/>
    </xf>
    <xf numFmtId="0" fontId="22" fillId="16" borderId="6" xfId="0" applyFont="1" applyFill="1" applyBorder="1" applyAlignment="1">
      <alignment horizontal="left" vertical="center" wrapText="1"/>
    </xf>
    <xf numFmtId="0" fontId="6" fillId="16" borderId="2" xfId="0" applyFont="1" applyFill="1" applyBorder="1" applyAlignment="1">
      <alignment horizontal="center" vertical="center"/>
    </xf>
    <xf numFmtId="0" fontId="6" fillId="16" borderId="1" xfId="0" applyFont="1" applyFill="1" applyBorder="1" applyAlignment="1">
      <alignment horizontal="center" vertical="center"/>
    </xf>
    <xf numFmtId="0" fontId="6" fillId="16" borderId="3" xfId="0" applyFont="1" applyFill="1" applyBorder="1" applyAlignment="1">
      <alignment horizontal="center" vertical="center"/>
    </xf>
    <xf numFmtId="0" fontId="34" fillId="8" borderId="74" xfId="0" applyFont="1" applyFill="1" applyBorder="1" applyAlignment="1" applyProtection="1">
      <alignment horizontal="center" vertical="center"/>
      <protection locked="0"/>
    </xf>
    <xf numFmtId="0" fontId="34" fillId="8" borderId="72" xfId="0" applyFont="1" applyFill="1" applyBorder="1" applyAlignment="1" applyProtection="1">
      <alignment horizontal="center" vertical="center"/>
      <protection locked="0"/>
    </xf>
    <xf numFmtId="0" fontId="36" fillId="9" borderId="31" xfId="0" applyFont="1" applyFill="1" applyBorder="1" applyAlignment="1" applyProtection="1">
      <alignment horizontal="center" vertical="center" wrapText="1"/>
      <protection locked="0"/>
    </xf>
    <xf numFmtId="0" fontId="11" fillId="3" borderId="0" xfId="0" applyFont="1" applyFill="1" applyAlignment="1">
      <alignment horizontal="center" vertical="center"/>
    </xf>
    <xf numFmtId="0" fontId="36" fillId="7" borderId="34" xfId="0" applyFont="1" applyFill="1" applyBorder="1" applyAlignment="1" applyProtection="1">
      <alignment horizontal="center" vertical="center"/>
      <protection locked="0"/>
    </xf>
    <xf numFmtId="0" fontId="36" fillId="7" borderId="31" xfId="0" applyFont="1" applyFill="1" applyBorder="1" applyAlignment="1" applyProtection="1">
      <alignment horizontal="center" vertical="center"/>
      <protection locked="0"/>
    </xf>
    <xf numFmtId="0" fontId="36" fillId="7" borderId="32" xfId="0" applyFont="1" applyFill="1" applyBorder="1" applyAlignment="1" applyProtection="1">
      <alignment horizontal="center" vertical="center"/>
      <protection locked="0"/>
    </xf>
    <xf numFmtId="0" fontId="37" fillId="8" borderId="31" xfId="0" applyFont="1" applyFill="1" applyBorder="1" applyAlignment="1" applyProtection="1">
      <alignment horizontal="center" vertical="center"/>
      <protection locked="0"/>
    </xf>
    <xf numFmtId="0" fontId="36" fillId="8" borderId="32" xfId="0" applyFont="1" applyFill="1" applyBorder="1" applyAlignment="1" applyProtection="1">
      <alignment horizontal="center" vertical="center"/>
      <protection locked="0"/>
    </xf>
    <xf numFmtId="0" fontId="38" fillId="9" borderId="31" xfId="0" applyFont="1" applyFill="1" applyBorder="1" applyAlignment="1" applyProtection="1">
      <alignment horizontal="center" vertical="center"/>
      <protection locked="0"/>
    </xf>
    <xf numFmtId="0" fontId="38" fillId="9" borderId="32" xfId="0" applyFont="1" applyFill="1" applyBorder="1" applyAlignment="1" applyProtection="1">
      <alignment horizontal="center" vertical="center"/>
      <protection locked="0"/>
    </xf>
    <xf numFmtId="0" fontId="36" fillId="9" borderId="32" xfId="0" applyFont="1" applyFill="1" applyBorder="1" applyAlignment="1" applyProtection="1">
      <alignment horizontal="center" vertical="center"/>
      <protection locked="0"/>
    </xf>
    <xf numFmtId="0" fontId="36" fillId="8" borderId="31" xfId="0" applyFont="1" applyFill="1" applyBorder="1" applyAlignment="1" applyProtection="1">
      <alignment horizontal="center" vertical="center" wrapText="1"/>
      <protection locked="0"/>
    </xf>
    <xf numFmtId="0" fontId="36" fillId="9" borderId="51" xfId="0" applyFont="1" applyFill="1" applyBorder="1" applyAlignment="1" applyProtection="1">
      <alignment horizontal="center" vertical="center" wrapText="1"/>
      <protection locked="0"/>
    </xf>
    <xf numFmtId="0" fontId="36" fillId="9" borderId="52" xfId="0" applyFont="1" applyFill="1" applyBorder="1" applyAlignment="1" applyProtection="1">
      <alignment horizontal="center" vertical="center"/>
      <protection locked="0"/>
    </xf>
    <xf numFmtId="0" fontId="40" fillId="9" borderId="78" xfId="0" applyFont="1" applyFill="1" applyBorder="1" applyAlignment="1" applyProtection="1">
      <alignment horizontal="center" vertical="center"/>
      <protection locked="0"/>
    </xf>
    <xf numFmtId="0" fontId="40" fillId="9" borderId="72" xfId="0" applyFont="1" applyFill="1" applyBorder="1" applyAlignment="1" applyProtection="1">
      <alignment horizontal="center" vertical="center"/>
      <protection locked="0"/>
    </xf>
    <xf numFmtId="0" fontId="40" fillId="9" borderId="71" xfId="0" applyFont="1" applyFill="1" applyBorder="1" applyAlignment="1" applyProtection="1">
      <alignment horizontal="center" vertical="center"/>
      <protection locked="0"/>
    </xf>
    <xf numFmtId="0" fontId="40" fillId="10" borderId="71" xfId="0" applyFont="1" applyFill="1" applyBorder="1" applyAlignment="1" applyProtection="1">
      <alignment horizontal="center" vertical="center"/>
      <protection locked="0"/>
    </xf>
    <xf numFmtId="0" fontId="40" fillId="8" borderId="74" xfId="0" applyFont="1" applyFill="1" applyBorder="1" applyAlignment="1" applyProtection="1">
      <alignment horizontal="center" vertical="center"/>
      <protection locked="0"/>
    </xf>
    <xf numFmtId="0" fontId="40" fillId="8" borderId="72" xfId="0" applyFont="1" applyFill="1" applyBorder="1" applyAlignment="1" applyProtection="1">
      <alignment horizontal="center" vertical="center"/>
      <protection locked="0"/>
    </xf>
    <xf numFmtId="0" fontId="40" fillId="10" borderId="71" xfId="0" applyFont="1" applyFill="1" applyBorder="1" applyAlignment="1" applyProtection="1">
      <alignment horizontal="center" vertical="center" wrapText="1"/>
      <protection locked="0"/>
    </xf>
    <xf numFmtId="0" fontId="40" fillId="7" borderId="74" xfId="0" applyFont="1" applyFill="1" applyBorder="1" applyAlignment="1" applyProtection="1">
      <alignment horizontal="center" vertical="center"/>
      <protection locked="0"/>
    </xf>
    <xf numFmtId="0" fontId="40" fillId="7" borderId="72" xfId="0" applyFont="1" applyFill="1" applyBorder="1" applyAlignment="1" applyProtection="1">
      <alignment horizontal="center" vertical="center"/>
      <protection locked="0"/>
    </xf>
    <xf numFmtId="0" fontId="40" fillId="8" borderId="71" xfId="0" applyFont="1" applyFill="1" applyBorder="1" applyAlignment="1" applyProtection="1">
      <alignment horizontal="center" vertical="center"/>
      <protection locked="0"/>
    </xf>
    <xf numFmtId="0" fontId="40" fillId="7" borderId="73" xfId="0" applyFont="1" applyFill="1" applyBorder="1" applyAlignment="1" applyProtection="1">
      <alignment horizontal="center" vertical="center"/>
      <protection locked="0"/>
    </xf>
    <xf numFmtId="0" fontId="40" fillId="7" borderId="75" xfId="0" applyFont="1" applyFill="1" applyBorder="1" applyAlignment="1" applyProtection="1">
      <alignment horizontal="center" vertical="center"/>
      <protection locked="0"/>
    </xf>
    <xf numFmtId="0" fontId="40" fillId="7" borderId="76" xfId="0" applyFont="1" applyFill="1" applyBorder="1" applyAlignment="1" applyProtection="1">
      <alignment horizontal="center" vertical="center"/>
      <protection locked="0"/>
    </xf>
    <xf numFmtId="0" fontId="41" fillId="8" borderId="75" xfId="0" applyFont="1" applyFill="1" applyBorder="1" applyAlignment="1" applyProtection="1">
      <alignment horizontal="center" vertical="center"/>
      <protection locked="0"/>
    </xf>
    <xf numFmtId="0" fontId="40" fillId="8" borderId="76" xfId="0" applyFont="1" applyFill="1" applyBorder="1" applyAlignment="1" applyProtection="1">
      <alignment horizontal="center" vertical="center"/>
      <protection locked="0"/>
    </xf>
    <xf numFmtId="0" fontId="41" fillId="9" borderId="75" xfId="0" applyFont="1" applyFill="1" applyBorder="1" applyAlignment="1" applyProtection="1">
      <alignment horizontal="center" vertical="center"/>
      <protection locked="0"/>
    </xf>
    <xf numFmtId="0" fontId="41" fillId="9" borderId="76" xfId="0" applyFont="1" applyFill="1" applyBorder="1" applyAlignment="1" applyProtection="1">
      <alignment horizontal="center" vertical="center"/>
      <protection locked="0"/>
    </xf>
    <xf numFmtId="0" fontId="40" fillId="9" borderId="75" xfId="0" applyFont="1" applyFill="1" applyBorder="1" applyAlignment="1" applyProtection="1">
      <alignment horizontal="center" vertical="center"/>
      <protection locked="0"/>
    </xf>
    <xf numFmtId="0" fontId="40" fillId="9" borderId="76" xfId="0" applyFont="1" applyFill="1" applyBorder="1" applyAlignment="1" applyProtection="1">
      <alignment horizontal="center" vertical="center"/>
      <protection locked="0"/>
    </xf>
    <xf numFmtId="0" fontId="40" fillId="9" borderId="71" xfId="0" applyFont="1" applyFill="1" applyBorder="1" applyAlignment="1" applyProtection="1">
      <alignment horizontal="center" vertical="center" wrapText="1"/>
      <protection locked="0"/>
    </xf>
    <xf numFmtId="0" fontId="40" fillId="7" borderId="71" xfId="0" applyFont="1" applyFill="1" applyBorder="1" applyAlignment="1" applyProtection="1">
      <alignment horizontal="center" vertical="center"/>
      <protection locked="0"/>
    </xf>
    <xf numFmtId="0" fontId="40" fillId="8" borderId="71" xfId="0" applyFont="1" applyFill="1" applyBorder="1" applyAlignment="1" applyProtection="1">
      <alignment horizontal="center" vertical="center" wrapText="1"/>
      <protection locked="0"/>
    </xf>
    <xf numFmtId="0" fontId="3" fillId="16" borderId="88" xfId="0" applyFont="1" applyFill="1" applyBorder="1" applyAlignment="1">
      <alignment vertical="center" wrapText="1"/>
    </xf>
    <xf numFmtId="0" fontId="3" fillId="16" borderId="82" xfId="0" applyFont="1" applyFill="1" applyBorder="1" applyAlignment="1">
      <alignment vertical="center" wrapText="1"/>
    </xf>
    <xf numFmtId="0" fontId="3" fillId="16" borderId="83" xfId="0" applyFont="1" applyFill="1" applyBorder="1" applyAlignment="1">
      <alignment vertical="center" wrapText="1"/>
    </xf>
    <xf numFmtId="0" fontId="5" fillId="0" borderId="6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8" xfId="0" applyFont="1" applyBorder="1" applyAlignment="1">
      <alignment horizontal="center" vertical="center" wrapText="1"/>
    </xf>
    <xf numFmtId="0" fontId="18" fillId="0" borderId="46" xfId="0" applyFont="1" applyBorder="1" applyAlignment="1">
      <alignment horizontal="center" vertical="center"/>
    </xf>
    <xf numFmtId="0" fontId="18" fillId="0" borderId="12" xfId="0" applyFont="1" applyBorder="1" applyAlignment="1">
      <alignment horizontal="center" vertical="center"/>
    </xf>
    <xf numFmtId="0" fontId="18" fillId="0" borderId="29" xfId="0" applyFont="1" applyBorder="1" applyAlignment="1">
      <alignment horizontal="center" vertical="center"/>
    </xf>
    <xf numFmtId="0" fontId="0" fillId="0" borderId="30" xfId="0" applyBorder="1" applyAlignment="1">
      <alignment horizontal="center"/>
    </xf>
    <xf numFmtId="0" fontId="5" fillId="0" borderId="3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64" xfId="0" applyFont="1" applyBorder="1" applyAlignment="1">
      <alignment horizontal="left" vertical="center" wrapText="1"/>
    </xf>
    <xf numFmtId="0" fontId="5" fillId="0" borderId="11" xfId="0" applyFont="1" applyBorder="1" applyAlignment="1">
      <alignment horizontal="left" vertical="center" wrapText="1"/>
    </xf>
    <xf numFmtId="0" fontId="5" fillId="0" borderId="64"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6" fillId="13" borderId="30" xfId="0" applyFont="1" applyFill="1" applyBorder="1" applyAlignment="1">
      <alignment horizontal="center" vertical="center"/>
    </xf>
    <xf numFmtId="0" fontId="6" fillId="13" borderId="45" xfId="0" applyFont="1" applyFill="1" applyBorder="1" applyAlignment="1">
      <alignment horizontal="center" vertical="center"/>
    </xf>
    <xf numFmtId="0" fontId="6" fillId="13" borderId="64" xfId="0" applyFont="1" applyFill="1" applyBorder="1" applyAlignment="1">
      <alignment horizontal="center" vertical="center" wrapText="1"/>
    </xf>
    <xf numFmtId="0" fontId="6" fillId="13" borderId="65" xfId="0" applyFont="1" applyFill="1" applyBorder="1" applyAlignment="1">
      <alignment horizontal="center" vertical="center" wrapText="1"/>
    </xf>
    <xf numFmtId="0" fontId="6" fillId="13" borderId="59" xfId="0" applyFont="1" applyFill="1" applyBorder="1" applyAlignment="1">
      <alignment horizontal="center" vertical="center"/>
    </xf>
    <xf numFmtId="0" fontId="6" fillId="13" borderId="57" xfId="0" applyFont="1" applyFill="1" applyBorder="1" applyAlignment="1">
      <alignment horizontal="center" vertical="center"/>
    </xf>
    <xf numFmtId="0" fontId="6" fillId="13" borderId="61" xfId="0" applyFont="1" applyFill="1" applyBorder="1" applyAlignment="1">
      <alignment horizontal="center" vertical="center"/>
    </xf>
    <xf numFmtId="0" fontId="10" fillId="12" borderId="64" xfId="0" applyFont="1" applyFill="1" applyBorder="1" applyAlignment="1">
      <alignment horizontal="center" vertical="center" wrapText="1"/>
    </xf>
    <xf numFmtId="0" fontId="10" fillId="12" borderId="65" xfId="0" applyFont="1" applyFill="1" applyBorder="1" applyAlignment="1">
      <alignment horizontal="center" vertical="center" wrapText="1"/>
    </xf>
    <xf numFmtId="0" fontId="15" fillId="13" borderId="46" xfId="0" applyFont="1" applyFill="1" applyBorder="1" applyAlignment="1">
      <alignment horizontal="center" vertical="center" wrapText="1"/>
    </xf>
    <xf numFmtId="0" fontId="15" fillId="13" borderId="47"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18" fillId="0" borderId="3" xfId="0" applyFont="1" applyBorder="1" applyAlignment="1">
      <alignment horizontal="center" vertical="center"/>
    </xf>
    <xf numFmtId="0" fontId="18" fillId="0" borderId="13" xfId="0" applyFont="1" applyBorder="1" applyAlignment="1">
      <alignment horizontal="center" vertical="center"/>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6" fillId="13" borderId="64" xfId="0" applyFont="1" applyFill="1" applyBorder="1" applyAlignment="1">
      <alignment horizontal="center" vertical="center"/>
    </xf>
    <xf numFmtId="0" fontId="6" fillId="13" borderId="65" xfId="0" applyFont="1" applyFill="1" applyBorder="1" applyAlignment="1">
      <alignment horizontal="center" vertical="center"/>
    </xf>
    <xf numFmtId="0" fontId="6" fillId="13" borderId="8" xfId="0" applyFont="1" applyFill="1" applyBorder="1" applyAlignment="1">
      <alignment horizontal="center" vertical="center"/>
    </xf>
    <xf numFmtId="0" fontId="6" fillId="13" borderId="4" xfId="0" applyFont="1" applyFill="1" applyBorder="1" applyAlignment="1">
      <alignment horizontal="center" vertical="center"/>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6" fillId="13" borderId="7" xfId="0" applyFont="1" applyFill="1" applyBorder="1" applyAlignment="1">
      <alignment horizontal="center" vertical="center"/>
    </xf>
    <xf numFmtId="0" fontId="10" fillId="12" borderId="7" xfId="0" applyFont="1" applyFill="1" applyBorder="1" applyAlignment="1">
      <alignment horizontal="center" vertical="center" wrapText="1"/>
    </xf>
    <xf numFmtId="0" fontId="10" fillId="12" borderId="5" xfId="0" applyFont="1" applyFill="1" applyBorder="1" applyAlignment="1">
      <alignment horizontal="center" vertical="center" wrapText="1"/>
    </xf>
    <xf numFmtId="0" fontId="15" fillId="13" borderId="9" xfId="0" applyFont="1" applyFill="1" applyBorder="1" applyAlignment="1">
      <alignment horizontal="center" vertical="center" wrapText="1"/>
    </xf>
    <xf numFmtId="0" fontId="15" fillId="13" borderId="6"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7" xfId="0" applyFont="1" applyBorder="1" applyAlignment="1">
      <alignment horizontal="left" vertical="center" wrapText="1"/>
    </xf>
    <xf numFmtId="0" fontId="1" fillId="0" borderId="30" xfId="0" applyFont="1" applyBorder="1" applyAlignment="1">
      <alignment horizontal="left" vertical="center" wrapText="1"/>
    </xf>
    <xf numFmtId="0" fontId="1" fillId="0" borderId="28" xfId="0" applyFont="1" applyBorder="1" applyAlignment="1">
      <alignment horizontal="center" vertical="center" wrapText="1"/>
    </xf>
    <xf numFmtId="0" fontId="1" fillId="0" borderId="1" xfId="0" applyFont="1" applyBorder="1" applyAlignment="1">
      <alignment horizontal="center" vertical="center" wrapText="1"/>
    </xf>
    <xf numFmtId="0" fontId="18" fillId="0" borderId="9" xfId="0" applyFont="1" applyBorder="1" applyAlignment="1">
      <alignment horizontal="center" vertical="center"/>
    </xf>
    <xf numFmtId="0" fontId="1" fillId="0" borderId="20" xfId="0" applyFont="1" applyBorder="1" applyAlignment="1">
      <alignment horizontal="left" vertical="center" wrapText="1"/>
    </xf>
    <xf numFmtId="0" fontId="1" fillId="0" borderId="36" xfId="0" applyFont="1" applyBorder="1" applyAlignment="1">
      <alignment horizontal="left" vertical="center" wrapText="1"/>
    </xf>
    <xf numFmtId="0" fontId="5" fillId="0" borderId="36" xfId="0" applyFont="1" applyBorder="1" applyAlignment="1">
      <alignment horizontal="left" vertical="center" wrapText="1"/>
    </xf>
    <xf numFmtId="0" fontId="5" fillId="0" borderId="17" xfId="0" applyFont="1" applyBorder="1" applyAlignment="1">
      <alignment horizontal="left"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7" xfId="0" applyFont="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6" fillId="13" borderId="11" xfId="0" applyFont="1" applyFill="1" applyBorder="1" applyAlignment="1">
      <alignment horizontal="center" vertical="center"/>
    </xf>
    <xf numFmtId="0" fontId="5" fillId="0" borderId="85" xfId="0" applyFont="1" applyBorder="1" applyAlignment="1">
      <alignment horizontal="center" vertical="center" wrapText="1"/>
    </xf>
    <xf numFmtId="0" fontId="0" fillId="0" borderId="21" xfId="0" applyBorder="1" applyAlignment="1">
      <alignment horizontal="center"/>
    </xf>
    <xf numFmtId="0" fontId="0" fillId="0" borderId="22" xfId="0" applyBorder="1" applyAlignment="1">
      <alignment horizontal="center"/>
    </xf>
    <xf numFmtId="0" fontId="0" fillId="0" borderId="24" xfId="0" applyBorder="1" applyAlignment="1">
      <alignment horizontal="center"/>
    </xf>
    <xf numFmtId="0" fontId="8" fillId="16" borderId="8" xfId="0" applyFont="1" applyFill="1" applyBorder="1" applyAlignment="1">
      <alignment horizontal="left" vertical="center"/>
    </xf>
    <xf numFmtId="0" fontId="8" fillId="16" borderId="7" xfId="0" applyFont="1" applyFill="1" applyBorder="1" applyAlignment="1">
      <alignment horizontal="left" vertical="center"/>
    </xf>
    <xf numFmtId="0" fontId="8" fillId="16" borderId="9" xfId="0" applyFont="1" applyFill="1" applyBorder="1" applyAlignment="1">
      <alignment horizontal="left" vertical="center"/>
    </xf>
    <xf numFmtId="0" fontId="7" fillId="16" borderId="4" xfId="0" applyFont="1" applyFill="1" applyBorder="1" applyAlignment="1">
      <alignment horizontal="left" vertical="center" wrapText="1"/>
    </xf>
    <xf numFmtId="0" fontId="7" fillId="16" borderId="5" xfId="0" applyFont="1" applyFill="1" applyBorder="1" applyAlignment="1">
      <alignment horizontal="left" vertical="center" wrapText="1"/>
    </xf>
    <xf numFmtId="0" fontId="7" fillId="16" borderId="6" xfId="0" applyFont="1" applyFill="1" applyBorder="1" applyAlignment="1">
      <alignment horizontal="left" vertical="center" wrapText="1"/>
    </xf>
    <xf numFmtId="0" fontId="46" fillId="0" borderId="43" xfId="0" applyFont="1" applyBorder="1" applyAlignment="1">
      <alignment horizontal="center" vertical="center" wrapText="1"/>
    </xf>
    <xf numFmtId="0" fontId="46" fillId="0" borderId="19" xfId="0" applyFont="1" applyBorder="1" applyAlignment="1">
      <alignment horizontal="center" vertical="center" wrapText="1"/>
    </xf>
    <xf numFmtId="0" fontId="46" fillId="0" borderId="44" xfId="0" applyFont="1" applyBorder="1" applyAlignment="1">
      <alignment horizontal="center" vertical="center" wrapText="1"/>
    </xf>
    <xf numFmtId="0" fontId="46" fillId="0" borderId="18" xfId="0" applyFont="1" applyBorder="1" applyAlignment="1">
      <alignment horizontal="center" vertical="center" wrapText="1"/>
    </xf>
    <xf numFmtId="0" fontId="46" fillId="0" borderId="0" xfId="0" applyFont="1" applyAlignment="1">
      <alignment horizontal="center" vertical="center" wrapText="1"/>
    </xf>
    <xf numFmtId="0" fontId="46" fillId="0" borderId="36" xfId="0" applyFont="1" applyBorder="1" applyAlignment="1">
      <alignment horizontal="center" vertical="center" wrapText="1"/>
    </xf>
    <xf numFmtId="0" fontId="46" fillId="0" borderId="1" xfId="0" applyFont="1" applyBorder="1" applyAlignment="1">
      <alignment horizontal="center" vertical="center" wrapText="1"/>
    </xf>
    <xf numFmtId="0" fontId="46" fillId="0" borderId="5" xfId="0" applyFont="1" applyBorder="1" applyAlignment="1">
      <alignment horizontal="center" vertical="center" wrapText="1"/>
    </xf>
    <xf numFmtId="0" fontId="5" fillId="0" borderId="70" xfId="0" applyFont="1" applyBorder="1" applyAlignment="1">
      <alignment horizontal="center" vertical="center"/>
    </xf>
    <xf numFmtId="0" fontId="5" fillId="0" borderId="37" xfId="0" applyFont="1" applyBorder="1" applyAlignment="1">
      <alignment horizontal="center" vertical="center"/>
    </xf>
    <xf numFmtId="0" fontId="5" fillId="0" borderId="15" xfId="0" applyFont="1" applyBorder="1" applyAlignment="1">
      <alignment horizontal="center" vertical="center"/>
    </xf>
    <xf numFmtId="0" fontId="5" fillId="6" borderId="3" xfId="0" applyFont="1" applyFill="1" applyBorder="1" applyAlignment="1">
      <alignment horizontal="center" vertical="center" wrapText="1"/>
    </xf>
    <xf numFmtId="0" fontId="5" fillId="0" borderId="29" xfId="0" applyFont="1" applyBorder="1" applyAlignment="1">
      <alignment horizontal="center" vertical="center"/>
    </xf>
    <xf numFmtId="0" fontId="5" fillId="0" borderId="70"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69"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47" xfId="0" applyFont="1" applyBorder="1" applyAlignment="1">
      <alignment horizontal="center" vertical="center" wrapText="1"/>
    </xf>
    <xf numFmtId="0" fontId="5" fillId="13" borderId="1" xfId="0" applyFont="1" applyFill="1" applyBorder="1" applyAlignment="1">
      <alignment horizontal="center" vertical="center"/>
    </xf>
    <xf numFmtId="0" fontId="5" fillId="13" borderId="1" xfId="0" applyFont="1" applyFill="1" applyBorder="1" applyAlignment="1">
      <alignment horizontal="center" vertical="center" wrapText="1"/>
    </xf>
    <xf numFmtId="0" fontId="17" fillId="0" borderId="43"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0" xfId="0" applyFont="1" applyAlignment="1">
      <alignment horizontal="center" vertical="center" wrapText="1"/>
    </xf>
    <xf numFmtId="0" fontId="17" fillId="0" borderId="36"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0" fontId="5" fillId="13" borderId="2" xfId="0" applyFont="1" applyFill="1" applyBorder="1" applyAlignment="1">
      <alignment horizontal="center" vertical="center"/>
    </xf>
    <xf numFmtId="0" fontId="0" fillId="13" borderId="1" xfId="0" applyFill="1" applyBorder="1" applyAlignment="1">
      <alignment horizontal="center" vertical="center" wrapText="1"/>
    </xf>
    <xf numFmtId="0" fontId="5" fillId="0" borderId="25"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7" xfId="0" applyFont="1" applyBorder="1" applyAlignment="1">
      <alignment horizontal="center" vertical="center" wrapText="1"/>
    </xf>
    <xf numFmtId="0" fontId="5" fillId="0" borderId="79" xfId="0" applyFont="1" applyBorder="1" applyAlignment="1">
      <alignment horizontal="center" vertical="center"/>
    </xf>
    <xf numFmtId="0" fontId="5" fillId="0" borderId="49" xfId="0" applyFont="1" applyBorder="1" applyAlignment="1">
      <alignment horizontal="center" vertical="center"/>
    </xf>
    <xf numFmtId="0" fontId="5" fillId="0" borderId="58" xfId="0" applyFont="1" applyBorder="1" applyAlignment="1">
      <alignment horizontal="center" vertical="center"/>
    </xf>
    <xf numFmtId="0" fontId="9" fillId="16" borderId="86" xfId="0" applyFont="1" applyFill="1" applyBorder="1" applyAlignment="1">
      <alignment horizontal="left" vertical="center"/>
    </xf>
    <xf numFmtId="0" fontId="9" fillId="16" borderId="57" xfId="0" applyFont="1" applyFill="1" applyBorder="1" applyAlignment="1">
      <alignment horizontal="left" vertical="center"/>
    </xf>
    <xf numFmtId="0" fontId="9" fillId="16" borderId="66" xfId="0" applyFont="1" applyFill="1" applyBorder="1" applyAlignment="1">
      <alignment horizontal="left" vertical="center"/>
    </xf>
    <xf numFmtId="0" fontId="3" fillId="16" borderId="79" xfId="0" applyFont="1" applyFill="1" applyBorder="1" applyAlignment="1">
      <alignment horizontal="left" vertical="center" wrapText="1"/>
    </xf>
    <xf numFmtId="0" fontId="3" fillId="16" borderId="49" xfId="0" applyFont="1" applyFill="1" applyBorder="1" applyAlignment="1">
      <alignment horizontal="left" vertical="center" wrapText="1"/>
    </xf>
    <xf numFmtId="0" fontId="3" fillId="16" borderId="50" xfId="0" applyFont="1" applyFill="1" applyBorder="1" applyAlignment="1">
      <alignment horizontal="left" vertical="center" wrapText="1"/>
    </xf>
    <xf numFmtId="0" fontId="3" fillId="16" borderId="19" xfId="0" applyFont="1" applyFill="1" applyBorder="1" applyAlignment="1">
      <alignment horizontal="left" vertical="top" wrapText="1"/>
    </xf>
    <xf numFmtId="0" fontId="3" fillId="16" borderId="21" xfId="0" applyFont="1" applyFill="1" applyBorder="1" applyAlignment="1">
      <alignment horizontal="left" vertical="top" wrapText="1"/>
    </xf>
    <xf numFmtId="0" fontId="3" fillId="16" borderId="41" xfId="0" applyFont="1" applyFill="1" applyBorder="1" applyAlignment="1">
      <alignment horizontal="left" vertical="top" wrapText="1"/>
    </xf>
    <xf numFmtId="0" fontId="3" fillId="16" borderId="24" xfId="0" applyFont="1" applyFill="1" applyBorder="1" applyAlignment="1">
      <alignment horizontal="left" vertical="top" wrapText="1"/>
    </xf>
    <xf numFmtId="0" fontId="8" fillId="16" borderId="88" xfId="0" applyFont="1" applyFill="1" applyBorder="1" applyAlignment="1">
      <alignment horizontal="left"/>
    </xf>
    <xf numFmtId="0" fontId="8" fillId="16" borderId="83" xfId="0" applyFont="1" applyFill="1" applyBorder="1" applyAlignment="1">
      <alignment horizontal="left"/>
    </xf>
    <xf numFmtId="0" fontId="2" fillId="16" borderId="53" xfId="0" applyFont="1" applyFill="1" applyBorder="1" applyAlignment="1">
      <alignment horizontal="left" vertical="center" wrapText="1"/>
    </xf>
    <xf numFmtId="0" fontId="2" fillId="16" borderId="54" xfId="0" applyFont="1" applyFill="1" applyBorder="1" applyAlignment="1">
      <alignment horizontal="left" vertical="center" wrapText="1"/>
    </xf>
    <xf numFmtId="0" fontId="2" fillId="16" borderId="55" xfId="0" applyFont="1" applyFill="1" applyBorder="1" applyAlignment="1">
      <alignment horizontal="left" vertical="center" wrapText="1"/>
    </xf>
    <xf numFmtId="0" fontId="2" fillId="16" borderId="82" xfId="0" applyFont="1" applyFill="1" applyBorder="1" applyAlignment="1">
      <alignment horizontal="left" vertical="center" wrapText="1"/>
    </xf>
    <xf numFmtId="0" fontId="2" fillId="16" borderId="83" xfId="0" applyFont="1" applyFill="1" applyBorder="1" applyAlignment="1">
      <alignment horizontal="left" vertical="center" wrapText="1"/>
    </xf>
    <xf numFmtId="0" fontId="3" fillId="16" borderId="19" xfId="0" applyFont="1" applyFill="1" applyBorder="1" applyAlignment="1">
      <alignment horizontal="left" vertical="center" wrapText="1"/>
    </xf>
    <xf numFmtId="0" fontId="3" fillId="16" borderId="21" xfId="0" applyFont="1" applyFill="1" applyBorder="1" applyAlignment="1">
      <alignment horizontal="left" vertical="center" wrapText="1"/>
    </xf>
    <xf numFmtId="0" fontId="3" fillId="16" borderId="41" xfId="0" applyFont="1" applyFill="1" applyBorder="1" applyAlignment="1">
      <alignment horizontal="left" vertical="center" wrapText="1"/>
    </xf>
    <xf numFmtId="0" fontId="3" fillId="16" borderId="24" xfId="0" applyFont="1" applyFill="1" applyBorder="1" applyAlignment="1">
      <alignment horizontal="left" vertical="center" wrapText="1"/>
    </xf>
    <xf numFmtId="0" fontId="8" fillId="16" borderId="82" xfId="0" applyFont="1" applyFill="1" applyBorder="1" applyAlignment="1">
      <alignment horizontal="left"/>
    </xf>
    <xf numFmtId="0" fontId="3" fillId="16" borderId="26" xfId="0" applyFont="1" applyFill="1" applyBorder="1" applyAlignment="1">
      <alignment horizontal="left" vertical="top" wrapText="1"/>
    </xf>
    <xf numFmtId="0" fontId="3" fillId="16" borderId="40" xfId="0" applyFont="1" applyFill="1" applyBorder="1" applyAlignment="1">
      <alignment horizontal="left" vertical="top" wrapText="1"/>
    </xf>
    <xf numFmtId="0" fontId="25" fillId="0" borderId="0" xfId="0" applyFont="1" applyAlignment="1">
      <alignment horizontal="center" vertical="top"/>
    </xf>
    <xf numFmtId="0" fontId="5" fillId="0" borderId="0" xfId="0" applyFont="1" applyAlignment="1">
      <alignment horizontal="center" vertical="center" wrapText="1"/>
    </xf>
    <xf numFmtId="0" fontId="5" fillId="0" borderId="0" xfId="0" applyFont="1" applyAlignment="1">
      <alignment horizontal="center" vertical="center"/>
    </xf>
    <xf numFmtId="0" fontId="3" fillId="16" borderId="26" xfId="0" applyFont="1" applyFill="1" applyBorder="1" applyAlignment="1">
      <alignment horizontal="left" vertical="center" wrapText="1"/>
    </xf>
    <xf numFmtId="0" fontId="3" fillId="16" borderId="40" xfId="0" applyFont="1" applyFill="1" applyBorder="1" applyAlignment="1">
      <alignment horizontal="left" vertical="center" wrapText="1"/>
    </xf>
    <xf numFmtId="0" fontId="6" fillId="0" borderId="0" xfId="0" applyFont="1" applyAlignment="1">
      <alignment horizontal="center"/>
    </xf>
    <xf numFmtId="0" fontId="3" fillId="0" borderId="0" xfId="0" applyFont="1" applyAlignment="1">
      <alignment horizontal="left" vertical="center" wrapText="1"/>
    </xf>
    <xf numFmtId="0" fontId="25" fillId="0" borderId="0" xfId="0" applyFont="1" applyAlignment="1">
      <alignment vertical="center" textRotation="90"/>
    </xf>
    <xf numFmtId="0" fontId="20" fillId="0" borderId="0" xfId="0" applyFont="1" applyAlignment="1">
      <alignment horizontal="center"/>
    </xf>
    <xf numFmtId="0" fontId="20" fillId="0" borderId="0" xfId="0" applyFont="1" applyAlignment="1">
      <alignment horizontal="center" vertical="center"/>
    </xf>
    <xf numFmtId="0" fontId="36" fillId="9" borderId="98" xfId="0" applyFont="1" applyFill="1" applyBorder="1" applyAlignment="1" applyProtection="1">
      <alignment horizontal="center" vertical="center"/>
      <protection locked="0"/>
    </xf>
    <xf numFmtId="0" fontId="9" fillId="16" borderId="88" xfId="0" applyFont="1" applyFill="1" applyBorder="1" applyAlignment="1">
      <alignment horizontal="center" vertical="center"/>
    </xf>
    <xf numFmtId="0" fontId="9" fillId="16" borderId="82" xfId="0" applyFont="1" applyFill="1" applyBorder="1" applyAlignment="1">
      <alignment horizontal="center" vertical="center"/>
    </xf>
    <xf numFmtId="0" fontId="9" fillId="16" borderId="83" xfId="0" applyFont="1" applyFill="1" applyBorder="1" applyAlignment="1">
      <alignment horizontal="center" vertical="center"/>
    </xf>
    <xf numFmtId="0" fontId="14" fillId="0" borderId="9" xfId="0" applyFont="1" applyBorder="1" applyAlignment="1">
      <alignment horizontal="center"/>
    </xf>
    <xf numFmtId="0" fontId="14" fillId="0" borderId="3" xfId="0" applyFont="1" applyBorder="1" applyAlignment="1">
      <alignment horizontal="center"/>
    </xf>
    <xf numFmtId="0" fontId="7" fillId="0" borderId="7" xfId="0" applyFont="1" applyBorder="1" applyAlignment="1">
      <alignment horizontal="center" vertical="top" wrapText="1"/>
    </xf>
    <xf numFmtId="0" fontId="7" fillId="0" borderId="1" xfId="0" applyFont="1" applyBorder="1" applyAlignment="1">
      <alignment horizontal="center" vertical="top" wrapText="1"/>
    </xf>
    <xf numFmtId="0" fontId="7" fillId="0" borderId="5" xfId="0" applyFont="1" applyBorder="1" applyAlignment="1">
      <alignment horizontal="center" vertical="top" wrapText="1"/>
    </xf>
    <xf numFmtId="0" fontId="7" fillId="0" borderId="64" xfId="0" applyFont="1" applyBorder="1" applyAlignment="1" applyProtection="1">
      <alignment horizontal="justify" vertical="top" wrapText="1"/>
      <protection locked="0"/>
    </xf>
    <xf numFmtId="0" fontId="7" fillId="0" borderId="11" xfId="0" applyFont="1" applyBorder="1" applyAlignment="1" applyProtection="1">
      <alignment horizontal="justify" vertical="top" wrapText="1"/>
      <protection locked="0"/>
    </xf>
    <xf numFmtId="0" fontId="7" fillId="0" borderId="28" xfId="0" applyFont="1" applyBorder="1" applyAlignment="1" applyProtection="1">
      <alignment horizontal="justify" vertical="top" wrapText="1"/>
      <protection locked="0"/>
    </xf>
    <xf numFmtId="0" fontId="7" fillId="0" borderId="7" xfId="0" applyFont="1" applyBorder="1" applyAlignment="1">
      <alignment horizontal="center" vertical="top"/>
    </xf>
    <xf numFmtId="0" fontId="7" fillId="0" borderId="1" xfId="0" applyFont="1" applyBorder="1" applyAlignment="1">
      <alignment horizontal="center" vertical="top"/>
    </xf>
    <xf numFmtId="0" fontId="7" fillId="0" borderId="5" xfId="0" applyFont="1" applyBorder="1" applyAlignment="1">
      <alignment horizontal="center" vertical="top"/>
    </xf>
    <xf numFmtId="0" fontId="7" fillId="0" borderId="7" xfId="0" applyFont="1" applyBorder="1" applyAlignment="1" applyProtection="1">
      <alignment horizontal="center" vertical="top"/>
      <protection locked="0"/>
    </xf>
    <xf numFmtId="0" fontId="7" fillId="0" borderId="1" xfId="0" applyFont="1" applyBorder="1" applyAlignment="1" applyProtection="1">
      <alignment horizontal="center" vertical="top"/>
      <protection locked="0"/>
    </xf>
    <xf numFmtId="0" fontId="7" fillId="0" borderId="46" xfId="0" applyFont="1" applyBorder="1" applyAlignment="1">
      <alignment horizontal="justify" vertical="top" wrapText="1"/>
    </xf>
    <xf numFmtId="0" fontId="7" fillId="0" borderId="12" xfId="0" applyFont="1" applyBorder="1" applyAlignment="1">
      <alignment horizontal="justify" vertical="top" wrapText="1"/>
    </xf>
    <xf numFmtId="0" fontId="7" fillId="0" borderId="29" xfId="0" applyFont="1" applyBorder="1" applyAlignment="1">
      <alignment horizontal="justify" vertical="top" wrapText="1"/>
    </xf>
    <xf numFmtId="17" fontId="7" fillId="0" borderId="64" xfId="0" applyNumberFormat="1" applyFont="1" applyBorder="1" applyAlignment="1" applyProtection="1">
      <alignment horizontal="justify" vertical="top" wrapText="1"/>
      <protection locked="0"/>
    </xf>
    <xf numFmtId="0" fontId="7" fillId="0" borderId="64" xfId="0" applyFont="1" applyBorder="1" applyAlignment="1">
      <alignment horizontal="center" vertical="top" wrapText="1"/>
    </xf>
    <xf numFmtId="0" fontId="7" fillId="0" borderId="28" xfId="0" applyFont="1" applyBorder="1" applyAlignment="1">
      <alignment horizontal="center" vertical="top" wrapText="1"/>
    </xf>
    <xf numFmtId="0" fontId="7" fillId="0" borderId="1" xfId="0" applyFont="1" applyBorder="1" applyAlignment="1" applyProtection="1">
      <alignment horizontal="center" vertical="top" wrapText="1"/>
      <protection locked="0"/>
    </xf>
    <xf numFmtId="0" fontId="7" fillId="0" borderId="10" xfId="0" applyFont="1" applyBorder="1" applyAlignment="1" applyProtection="1">
      <alignment horizontal="center" vertical="top" wrapText="1"/>
      <protection locked="0"/>
    </xf>
    <xf numFmtId="0" fontId="7" fillId="0" borderId="11" xfId="0" applyFont="1" applyBorder="1" applyAlignment="1" applyProtection="1">
      <alignment horizontal="center" vertical="top" wrapText="1"/>
      <protection locked="0"/>
    </xf>
    <xf numFmtId="0" fontId="7" fillId="0" borderId="28" xfId="0" applyFont="1" applyBorder="1" applyAlignment="1" applyProtection="1">
      <alignment horizontal="center" vertical="top" wrapText="1"/>
      <protection locked="0"/>
    </xf>
    <xf numFmtId="0" fontId="7" fillId="0" borderId="3" xfId="0" applyFont="1" applyBorder="1" applyAlignment="1">
      <alignment horizontal="left" vertical="top" wrapText="1"/>
    </xf>
    <xf numFmtId="0" fontId="7" fillId="0" borderId="6" xfId="0" applyFont="1" applyBorder="1" applyAlignment="1">
      <alignment horizontal="left" vertical="top" wrapText="1"/>
    </xf>
    <xf numFmtId="0" fontId="7" fillId="0" borderId="28" xfId="0" applyFont="1" applyBorder="1" applyAlignment="1" applyProtection="1">
      <alignment horizontal="center" vertical="top"/>
      <protection locked="0"/>
    </xf>
    <xf numFmtId="0" fontId="13" fillId="0" borderId="8"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67"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68" xfId="0" applyFont="1" applyBorder="1" applyAlignment="1">
      <alignment horizontal="center" vertical="center" wrapText="1"/>
    </xf>
    <xf numFmtId="0" fontId="7" fillId="0" borderId="1" xfId="0" applyFont="1" applyBorder="1" applyAlignment="1">
      <alignment horizontal="left"/>
    </xf>
    <xf numFmtId="0" fontId="7" fillId="0" borderId="3" xfId="0" applyFont="1" applyBorder="1" applyAlignment="1">
      <alignment horizontal="left"/>
    </xf>
    <xf numFmtId="0" fontId="7" fillId="0" borderId="10" xfId="0" applyFont="1" applyBorder="1" applyAlignment="1" applyProtection="1">
      <alignment horizontal="center" vertical="top"/>
      <protection locked="0"/>
    </xf>
    <xf numFmtId="0" fontId="13" fillId="0" borderId="7" xfId="0" applyFont="1" applyBorder="1" applyAlignment="1">
      <alignment horizontal="center" vertical="center" wrapText="1"/>
    </xf>
    <xf numFmtId="0" fontId="7" fillId="0" borderId="67" xfId="0" applyFont="1" applyBorder="1" applyAlignment="1">
      <alignment horizontal="center"/>
    </xf>
    <xf numFmtId="0" fontId="7" fillId="0" borderId="56" xfId="0" applyFont="1" applyBorder="1" applyAlignment="1">
      <alignment horizontal="center"/>
    </xf>
    <xf numFmtId="0" fontId="7" fillId="0" borderId="68" xfId="0" applyFont="1" applyBorder="1" applyAlignment="1">
      <alignment horizontal="center"/>
    </xf>
    <xf numFmtId="0" fontId="7" fillId="0" borderId="64" xfId="0" applyFont="1" applyBorder="1" applyAlignment="1" applyProtection="1">
      <alignment horizontal="center" vertical="top"/>
      <protection locked="0"/>
    </xf>
    <xf numFmtId="0" fontId="7" fillId="0" borderId="11" xfId="0" applyFont="1" applyBorder="1" applyAlignment="1" applyProtection="1">
      <alignment horizontal="center" vertical="top"/>
      <protection locked="0"/>
    </xf>
    <xf numFmtId="0" fontId="7" fillId="0" borderId="5" xfId="0" applyFont="1" applyBorder="1" applyAlignment="1" applyProtection="1">
      <alignment horizontal="center" vertical="top"/>
      <protection locked="0"/>
    </xf>
    <xf numFmtId="0" fontId="8" fillId="0" borderId="30" xfId="0" applyFont="1" applyBorder="1" applyAlignment="1">
      <alignment horizontal="left" vertical="top" wrapText="1"/>
    </xf>
    <xf numFmtId="0" fontId="8" fillId="0" borderId="20" xfId="0" applyFont="1" applyBorder="1" applyAlignment="1">
      <alignment horizontal="left" vertical="top" wrapText="1"/>
    </xf>
    <xf numFmtId="0" fontId="8" fillId="0" borderId="45" xfId="0" applyFont="1" applyBorder="1" applyAlignment="1">
      <alignment horizontal="left" vertical="top" wrapText="1"/>
    </xf>
    <xf numFmtId="0" fontId="7" fillId="0" borderId="11" xfId="0" applyFont="1" applyBorder="1" applyAlignment="1">
      <alignment horizontal="center" vertical="top" wrapText="1"/>
    </xf>
    <xf numFmtId="0" fontId="7" fillId="0" borderId="64" xfId="0" applyFont="1" applyBorder="1" applyAlignment="1">
      <alignment horizontal="center" vertical="top"/>
    </xf>
    <xf numFmtId="0" fontId="7" fillId="0" borderId="11" xfId="0" applyFont="1" applyBorder="1" applyAlignment="1">
      <alignment horizontal="center" vertical="top"/>
    </xf>
    <xf numFmtId="0" fontId="7" fillId="0" borderId="28" xfId="0" applyFont="1" applyBorder="1" applyAlignment="1">
      <alignment horizontal="center" vertical="top"/>
    </xf>
    <xf numFmtId="17" fontId="7" fillId="0" borderId="11" xfId="0" applyNumberFormat="1" applyFont="1" applyBorder="1" applyAlignment="1" applyProtection="1">
      <alignment horizontal="justify" vertical="top" wrapText="1"/>
      <protection locked="0"/>
    </xf>
    <xf numFmtId="0" fontId="14" fillId="0" borderId="60" xfId="0" applyFont="1" applyBorder="1" applyAlignment="1">
      <alignment horizontal="center" vertical="top" wrapText="1"/>
    </xf>
    <xf numFmtId="0" fontId="14" fillId="0" borderId="62" xfId="0" applyFont="1" applyBorder="1" applyAlignment="1">
      <alignment horizontal="center" vertical="top" wrapText="1"/>
    </xf>
    <xf numFmtId="0" fontId="14" fillId="0" borderId="60" xfId="0" applyFont="1" applyBorder="1" applyAlignment="1">
      <alignment horizontal="center" vertical="top"/>
    </xf>
    <xf numFmtId="0" fontId="14" fillId="0" borderId="62" xfId="0" applyFont="1" applyBorder="1" applyAlignment="1">
      <alignment horizontal="center" vertical="top"/>
    </xf>
    <xf numFmtId="0" fontId="15" fillId="7" borderId="1" xfId="0" applyFont="1" applyFill="1" applyBorder="1" applyAlignment="1">
      <alignment horizontal="center" vertical="center" wrapText="1"/>
    </xf>
    <xf numFmtId="0" fontId="14" fillId="0" borderId="14" xfId="0" applyFont="1" applyBorder="1" applyAlignment="1">
      <alignment horizontal="center" vertical="top" wrapText="1"/>
    </xf>
    <xf numFmtId="0" fontId="14" fillId="0" borderId="15" xfId="0" applyFont="1" applyBorder="1" applyAlignment="1">
      <alignment horizontal="center" vertical="top" wrapText="1"/>
    </xf>
    <xf numFmtId="0" fontId="14" fillId="0" borderId="18" xfId="0" applyFont="1" applyBorder="1" applyAlignment="1">
      <alignment horizontal="center" vertical="top" wrapText="1"/>
    </xf>
    <xf numFmtId="0" fontId="14" fillId="0" borderId="36" xfId="0" applyFont="1" applyBorder="1" applyAlignment="1">
      <alignment horizontal="center" vertical="top" wrapText="1"/>
    </xf>
    <xf numFmtId="0" fontId="14" fillId="0" borderId="16" xfId="0" applyFont="1" applyBorder="1" applyAlignment="1">
      <alignment horizontal="center" vertical="top" wrapText="1"/>
    </xf>
    <xf numFmtId="0" fontId="14" fillId="0" borderId="17" xfId="0" applyFont="1" applyBorder="1" applyAlignment="1">
      <alignment horizontal="center" vertical="top" wrapText="1"/>
    </xf>
    <xf numFmtId="0" fontId="7" fillId="0" borderId="60" xfId="0" applyFont="1" applyBorder="1" applyAlignment="1">
      <alignment horizontal="center" vertical="top"/>
    </xf>
    <xf numFmtId="0" fontId="7" fillId="0" borderId="62" xfId="0" applyFont="1" applyBorder="1" applyAlignment="1">
      <alignment horizontal="center" vertical="top"/>
    </xf>
  </cellXfs>
  <cellStyles count="1">
    <cellStyle name="Normal" xfId="0" builtinId="0"/>
  </cellStyles>
  <dxfs count="0"/>
  <tableStyles count="0" defaultTableStyle="TableStyleMedium2" defaultPivotStyle="PivotStyleLight16"/>
  <colors>
    <mruColors>
      <color rgb="FFFFD2B3"/>
      <color rgb="FF00BBFE"/>
      <color rgb="FF2FC9FF"/>
      <color rgb="FFFFA365"/>
      <color rgb="FFFFD253"/>
      <color rgb="FFA568D2"/>
      <color rgb="FFFF8837"/>
      <color rgb="FFD862B1"/>
      <color rgb="FFCC3399"/>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2.png"/><Relationship Id="rId3" Type="http://schemas.openxmlformats.org/officeDocument/2006/relationships/image" Target="../media/image3.png"/><Relationship Id="rId7" Type="http://schemas.openxmlformats.org/officeDocument/2006/relationships/image" Target="../media/image7.png"/><Relationship Id="rId12"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3.png"/></Relationships>
</file>

<file path=xl/drawings/_rels/drawing2.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3.png"/></Relationships>
</file>

<file path=xl/drawings/_rels/drawing3.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3.png"/></Relationships>
</file>

<file path=xl/drawings/_rels/drawing4.xml.rels><?xml version="1.0" encoding="UTF-8" standalone="yes"?>
<Relationships xmlns="http://schemas.openxmlformats.org/package/2006/relationships"><Relationship Id="rId1" Type="http://schemas.openxmlformats.org/officeDocument/2006/relationships/image" Target="../media/image17.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7.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_rels/drawing9.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3.png"/></Relationships>
</file>

<file path=xl/drawings/_rels/drawing15.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3.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3.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6.emf"/><Relationship Id="rId2" Type="http://schemas.openxmlformats.org/officeDocument/2006/relationships/image" Target="../media/image15.emf"/><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4</xdr:col>
      <xdr:colOff>473868</xdr:colOff>
      <xdr:row>40</xdr:row>
      <xdr:rowOff>1619251</xdr:rowOff>
    </xdr:from>
    <xdr:to>
      <xdr:col>4</xdr:col>
      <xdr:colOff>1340643</xdr:colOff>
      <xdr:row>40</xdr:row>
      <xdr:rowOff>1843089</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6503193" y="35194876"/>
          <a:ext cx="866775" cy="223838"/>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xdr:from>
      <xdr:col>4</xdr:col>
      <xdr:colOff>483393</xdr:colOff>
      <xdr:row>40</xdr:row>
      <xdr:rowOff>1866900</xdr:rowOff>
    </xdr:from>
    <xdr:to>
      <xdr:col>4</xdr:col>
      <xdr:colOff>1362074</xdr:colOff>
      <xdr:row>40</xdr:row>
      <xdr:rowOff>2105026</xdr:rowOff>
    </xdr:to>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6512718" y="35442525"/>
          <a:ext cx="878681" cy="238126"/>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4</xdr:col>
      <xdr:colOff>483395</xdr:colOff>
      <xdr:row>40</xdr:row>
      <xdr:rowOff>2133600</xdr:rowOff>
    </xdr:from>
    <xdr:to>
      <xdr:col>4</xdr:col>
      <xdr:colOff>1350170</xdr:colOff>
      <xdr:row>40</xdr:row>
      <xdr:rowOff>2371725</xdr:rowOff>
    </xdr:to>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6512720" y="35709225"/>
          <a:ext cx="866775" cy="2381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4</xdr:col>
      <xdr:colOff>485775</xdr:colOff>
      <xdr:row>40</xdr:row>
      <xdr:rowOff>2409825</xdr:rowOff>
    </xdr:from>
    <xdr:to>
      <xdr:col>4</xdr:col>
      <xdr:colOff>1362075</xdr:colOff>
      <xdr:row>40</xdr:row>
      <xdr:rowOff>2628900</xdr:rowOff>
    </xdr:to>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6515100" y="35985450"/>
          <a:ext cx="876300" cy="219075"/>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xdr:from>
      <xdr:col>5</xdr:col>
      <xdr:colOff>11905</xdr:colOff>
      <xdr:row>49</xdr:row>
      <xdr:rowOff>1883568</xdr:rowOff>
    </xdr:from>
    <xdr:to>
      <xdr:col>5</xdr:col>
      <xdr:colOff>878680</xdr:colOff>
      <xdr:row>49</xdr:row>
      <xdr:rowOff>2093118</xdr:rowOff>
    </xdr:to>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7708105" y="44393643"/>
          <a:ext cx="866775" cy="209550"/>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xdr:from>
      <xdr:col>5</xdr:col>
      <xdr:colOff>21431</xdr:colOff>
      <xdr:row>49</xdr:row>
      <xdr:rowOff>2143125</xdr:rowOff>
    </xdr:from>
    <xdr:to>
      <xdr:col>5</xdr:col>
      <xdr:colOff>885825</xdr:colOff>
      <xdr:row>49</xdr:row>
      <xdr:rowOff>2340769</xdr:rowOff>
    </xdr:to>
    <xdr:sp macro="" textlink="">
      <xdr:nvSpPr>
        <xdr:cNvPr id="9" name="CuadroTexto 8">
          <a:extLst>
            <a:ext uri="{FF2B5EF4-FFF2-40B4-BE49-F238E27FC236}">
              <a16:creationId xmlns:a16="http://schemas.microsoft.com/office/drawing/2014/main" id="{00000000-0008-0000-0000-000009000000}"/>
            </a:ext>
          </a:extLst>
        </xdr:cNvPr>
        <xdr:cNvSpPr txBox="1"/>
      </xdr:nvSpPr>
      <xdr:spPr>
        <a:xfrm>
          <a:off x="7717631" y="44653200"/>
          <a:ext cx="864394" cy="197644"/>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5</xdr:col>
      <xdr:colOff>23812</xdr:colOff>
      <xdr:row>49</xdr:row>
      <xdr:rowOff>2407443</xdr:rowOff>
    </xdr:from>
    <xdr:to>
      <xdr:col>5</xdr:col>
      <xdr:colOff>888206</xdr:colOff>
      <xdr:row>49</xdr:row>
      <xdr:rowOff>2607468</xdr:rowOff>
    </xdr:to>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7720012" y="44917518"/>
          <a:ext cx="864394" cy="2000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5</xdr:col>
      <xdr:colOff>28575</xdr:colOff>
      <xdr:row>49</xdr:row>
      <xdr:rowOff>2683670</xdr:rowOff>
    </xdr:from>
    <xdr:to>
      <xdr:col>5</xdr:col>
      <xdr:colOff>885825</xdr:colOff>
      <xdr:row>49</xdr:row>
      <xdr:rowOff>2876550</xdr:rowOff>
    </xdr:to>
    <xdr:sp macro="" textlink="">
      <xdr:nvSpPr>
        <xdr:cNvPr id="11" name="CuadroTexto 10">
          <a:extLst>
            <a:ext uri="{FF2B5EF4-FFF2-40B4-BE49-F238E27FC236}">
              <a16:creationId xmlns:a16="http://schemas.microsoft.com/office/drawing/2014/main" id="{00000000-0008-0000-0000-00000B000000}"/>
            </a:ext>
          </a:extLst>
        </xdr:cNvPr>
        <xdr:cNvSpPr txBox="1"/>
      </xdr:nvSpPr>
      <xdr:spPr>
        <a:xfrm>
          <a:off x="7724775" y="45193745"/>
          <a:ext cx="857250" cy="192880"/>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editAs="oneCell">
    <xdr:from>
      <xdr:col>0</xdr:col>
      <xdr:colOff>50006</xdr:colOff>
      <xdr:row>49</xdr:row>
      <xdr:rowOff>1685925</xdr:rowOff>
    </xdr:from>
    <xdr:to>
      <xdr:col>3</xdr:col>
      <xdr:colOff>2686050</xdr:colOff>
      <xdr:row>49</xdr:row>
      <xdr:rowOff>3857625</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1"/>
        <a:srcRect l="27602" t="33467" r="28908" b="36841"/>
        <a:stretch/>
      </xdr:blipFill>
      <xdr:spPr>
        <a:xfrm>
          <a:off x="50006" y="44577000"/>
          <a:ext cx="5655469" cy="2171700"/>
        </a:xfrm>
        <a:prstGeom prst="rect">
          <a:avLst/>
        </a:prstGeom>
      </xdr:spPr>
    </xdr:pic>
    <xdr:clientData/>
  </xdr:twoCellAnchor>
  <xdr:twoCellAnchor>
    <xdr:from>
      <xdr:col>3</xdr:col>
      <xdr:colOff>2728912</xdr:colOff>
      <xdr:row>49</xdr:row>
      <xdr:rowOff>1316831</xdr:rowOff>
    </xdr:from>
    <xdr:to>
      <xdr:col>4</xdr:col>
      <xdr:colOff>1543050</xdr:colOff>
      <xdr:row>49</xdr:row>
      <xdr:rowOff>4010025</xdr:rowOff>
    </xdr:to>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5748337" y="44207906"/>
          <a:ext cx="1824038" cy="2693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editAs="oneCell">
    <xdr:from>
      <xdr:col>6</xdr:col>
      <xdr:colOff>593725</xdr:colOff>
      <xdr:row>31</xdr:row>
      <xdr:rowOff>1203325</xdr:rowOff>
    </xdr:from>
    <xdr:to>
      <xdr:col>15</xdr:col>
      <xdr:colOff>641350</xdr:colOff>
      <xdr:row>36</xdr:row>
      <xdr:rowOff>267493</xdr:rowOff>
    </xdr:to>
    <xdr:pic>
      <xdr:nvPicPr>
        <xdr:cNvPr id="17" name="Imagen 16">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2"/>
        <a:srcRect l="23673" t="30386" r="23246" b="10362"/>
        <a:stretch/>
      </xdr:blipFill>
      <xdr:spPr>
        <a:xfrm>
          <a:off x="9318625" y="25901650"/>
          <a:ext cx="6905625" cy="4333875"/>
        </a:xfrm>
        <a:prstGeom prst="rect">
          <a:avLst/>
        </a:prstGeom>
      </xdr:spPr>
    </xdr:pic>
    <xdr:clientData/>
  </xdr:twoCellAnchor>
  <xdr:twoCellAnchor editAs="oneCell">
    <xdr:from>
      <xdr:col>6</xdr:col>
      <xdr:colOff>584200</xdr:colOff>
      <xdr:row>37</xdr:row>
      <xdr:rowOff>282575</xdr:rowOff>
    </xdr:from>
    <xdr:to>
      <xdr:col>15</xdr:col>
      <xdr:colOff>615950</xdr:colOff>
      <xdr:row>40</xdr:row>
      <xdr:rowOff>384172</xdr:rowOff>
    </xdr:to>
    <xdr:pic>
      <xdr:nvPicPr>
        <xdr:cNvPr id="18" name="Imagen 17">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3"/>
        <a:srcRect l="23551" t="43191" r="23490" b="18609"/>
        <a:stretch/>
      </xdr:blipFill>
      <xdr:spPr>
        <a:xfrm>
          <a:off x="9309100" y="30191075"/>
          <a:ext cx="6889750" cy="2806699"/>
        </a:xfrm>
        <a:prstGeom prst="rect">
          <a:avLst/>
        </a:prstGeom>
      </xdr:spPr>
    </xdr:pic>
    <xdr:clientData/>
  </xdr:twoCellAnchor>
  <xdr:twoCellAnchor editAs="oneCell">
    <xdr:from>
      <xdr:col>6</xdr:col>
      <xdr:colOff>516731</xdr:colOff>
      <xdr:row>40</xdr:row>
      <xdr:rowOff>638174</xdr:rowOff>
    </xdr:from>
    <xdr:to>
      <xdr:col>14</xdr:col>
      <xdr:colOff>326232</xdr:colOff>
      <xdr:row>43</xdr:row>
      <xdr:rowOff>1066800</xdr:rowOff>
    </xdr:to>
    <xdr:pic>
      <xdr:nvPicPr>
        <xdr:cNvPr id="27" name="Imagen 26">
          <a:extLst>
            <a:ext uri="{FF2B5EF4-FFF2-40B4-BE49-F238E27FC236}">
              <a16:creationId xmlns:a16="http://schemas.microsoft.com/office/drawing/2014/main" id="{00000000-0008-0000-0000-00001B000000}"/>
            </a:ext>
          </a:extLst>
        </xdr:cNvPr>
        <xdr:cNvPicPr>
          <a:picLocks noChangeAspect="1"/>
        </xdr:cNvPicPr>
      </xdr:nvPicPr>
      <xdr:blipFill rotWithShape="1">
        <a:blip xmlns:r="http://schemas.openxmlformats.org/officeDocument/2006/relationships" r:embed="rId4"/>
        <a:srcRect l="11813" t="24757" r="20054" b="12321"/>
        <a:stretch/>
      </xdr:blipFill>
      <xdr:spPr>
        <a:xfrm>
          <a:off x="9241631" y="33251774"/>
          <a:ext cx="5905501" cy="3638550"/>
        </a:xfrm>
        <a:prstGeom prst="rect">
          <a:avLst/>
        </a:prstGeom>
      </xdr:spPr>
    </xdr:pic>
    <xdr:clientData/>
  </xdr:twoCellAnchor>
  <xdr:twoCellAnchor>
    <xdr:from>
      <xdr:col>0</xdr:col>
      <xdr:colOff>133350</xdr:colOff>
      <xdr:row>46</xdr:row>
      <xdr:rowOff>933450</xdr:rowOff>
    </xdr:from>
    <xdr:to>
      <xdr:col>1</xdr:col>
      <xdr:colOff>466725</xdr:colOff>
      <xdr:row>46</xdr:row>
      <xdr:rowOff>2114550</xdr:rowOff>
    </xdr:to>
    <xdr:sp macro="" textlink="">
      <xdr:nvSpPr>
        <xdr:cNvPr id="36" name="CuadroTexto 35">
          <a:extLst>
            <a:ext uri="{FF2B5EF4-FFF2-40B4-BE49-F238E27FC236}">
              <a16:creationId xmlns:a16="http://schemas.microsoft.com/office/drawing/2014/main" id="{00000000-0008-0000-0000-000024000000}"/>
            </a:ext>
          </a:extLst>
        </xdr:cNvPr>
        <xdr:cNvSpPr txBox="1"/>
      </xdr:nvSpPr>
      <xdr:spPr>
        <a:xfrm>
          <a:off x="133350" y="40690800"/>
          <a:ext cx="1828800" cy="1181100"/>
        </a:xfrm>
        <a:prstGeom prst="rect">
          <a:avLst/>
        </a:prstGeom>
        <a:gradFill flip="none" rotWithShape="1">
          <a:gsLst>
            <a:gs pos="0">
              <a:srgbClr val="A568D2">
                <a:tint val="66000"/>
                <a:satMod val="160000"/>
              </a:srgbClr>
            </a:gs>
            <a:gs pos="50000">
              <a:srgbClr val="A568D2">
                <a:tint val="44500"/>
                <a:satMod val="160000"/>
              </a:srgbClr>
            </a:gs>
            <a:gs pos="100000">
              <a:srgbClr val="A568D2">
                <a:tint val="23500"/>
                <a:satMod val="160000"/>
              </a:srgb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latin typeface="Arial" panose="020B0604020202020204" pitchFamily="34" charset="0"/>
              <a:cs typeface="Arial" panose="020B0604020202020204" pitchFamily="34" charset="0"/>
            </a:rPr>
            <a:t>IMPORTANTE.</a:t>
          </a:r>
        </a:p>
        <a:p>
          <a:r>
            <a:rPr lang="es-CO" sz="1100">
              <a:latin typeface="Arial" panose="020B0604020202020204" pitchFamily="34" charset="0"/>
              <a:cs typeface="Arial" panose="020B0604020202020204" pitchFamily="34" charset="0"/>
            </a:rPr>
            <a:t>La solidez del conjunto de controles</a:t>
          </a:r>
          <a:r>
            <a:rPr lang="es-CO" sz="1100" baseline="0">
              <a:latin typeface="Arial" panose="020B0604020202020204" pitchFamily="34" charset="0"/>
              <a:cs typeface="Arial" panose="020B0604020202020204" pitchFamily="34" charset="0"/>
            </a:rPr>
            <a:t> se obtiene calculando el promedio aritmetico simple de  los controles por cada riesgo. </a:t>
          </a:r>
          <a:endParaRPr lang="es-CO" sz="1100">
            <a:latin typeface="Arial" panose="020B0604020202020204" pitchFamily="34" charset="0"/>
            <a:cs typeface="Arial" panose="020B0604020202020204" pitchFamily="34" charset="0"/>
          </a:endParaRPr>
        </a:p>
      </xdr:txBody>
    </xdr:sp>
    <xdr:clientData/>
  </xdr:twoCellAnchor>
  <xdr:twoCellAnchor editAs="oneCell">
    <xdr:from>
      <xdr:col>1</xdr:col>
      <xdr:colOff>647699</xdr:colOff>
      <xdr:row>46</xdr:row>
      <xdr:rowOff>895350</xdr:rowOff>
    </xdr:from>
    <xdr:to>
      <xdr:col>5</xdr:col>
      <xdr:colOff>857250</xdr:colOff>
      <xdr:row>46</xdr:row>
      <xdr:rowOff>2200275</xdr:rowOff>
    </xdr:to>
    <xdr:pic>
      <xdr:nvPicPr>
        <xdr:cNvPr id="37" name="Imagen 36">
          <a:extLst>
            <a:ext uri="{FF2B5EF4-FFF2-40B4-BE49-F238E27FC236}">
              <a16:creationId xmlns:a16="http://schemas.microsoft.com/office/drawing/2014/main" id="{00000000-0008-0000-0000-000025000000}"/>
            </a:ext>
          </a:extLst>
        </xdr:cNvPr>
        <xdr:cNvPicPr>
          <a:picLocks noChangeAspect="1"/>
        </xdr:cNvPicPr>
      </xdr:nvPicPr>
      <xdr:blipFill rotWithShape="1">
        <a:blip xmlns:r="http://schemas.openxmlformats.org/officeDocument/2006/relationships" r:embed="rId5"/>
        <a:srcRect l="24011" t="38814" r="33618" b="41353"/>
        <a:stretch/>
      </xdr:blipFill>
      <xdr:spPr>
        <a:xfrm>
          <a:off x="2143124" y="40652700"/>
          <a:ext cx="6410326" cy="1304925"/>
        </a:xfrm>
        <a:prstGeom prst="rect">
          <a:avLst/>
        </a:prstGeom>
      </xdr:spPr>
    </xdr:pic>
    <xdr:clientData/>
  </xdr:twoCellAnchor>
  <xdr:twoCellAnchor>
    <xdr:from>
      <xdr:col>0</xdr:col>
      <xdr:colOff>47625</xdr:colOff>
      <xdr:row>49</xdr:row>
      <xdr:rowOff>1381125</xdr:rowOff>
    </xdr:from>
    <xdr:to>
      <xdr:col>3</xdr:col>
      <xdr:colOff>2657475</xdr:colOff>
      <xdr:row>49</xdr:row>
      <xdr:rowOff>1704975</xdr:rowOff>
    </xdr:to>
    <xdr:sp macro="" textlink="">
      <xdr:nvSpPr>
        <xdr:cNvPr id="39" name="CuadroTexto 38">
          <a:extLst>
            <a:ext uri="{FF2B5EF4-FFF2-40B4-BE49-F238E27FC236}">
              <a16:creationId xmlns:a16="http://schemas.microsoft.com/office/drawing/2014/main" id="{00000000-0008-0000-0000-000027000000}"/>
            </a:ext>
          </a:extLst>
        </xdr:cNvPr>
        <xdr:cNvSpPr txBox="1"/>
      </xdr:nvSpPr>
      <xdr:spPr>
        <a:xfrm>
          <a:off x="47625" y="44272200"/>
          <a:ext cx="5629275" cy="323850"/>
        </a:xfrm>
        <a:prstGeom prst="rect">
          <a:avLst/>
        </a:prstGeom>
        <a:solidFill>
          <a:srgbClr val="FFD253"/>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0</xdr:col>
      <xdr:colOff>20107</xdr:colOff>
      <xdr:row>49</xdr:row>
      <xdr:rowOff>3842807</xdr:rowOff>
    </xdr:from>
    <xdr:to>
      <xdr:col>5</xdr:col>
      <xdr:colOff>1023936</xdr:colOff>
      <xdr:row>50</xdr:row>
      <xdr:rowOff>11906</xdr:rowOff>
    </xdr:to>
    <xdr:sp macro="" textlink="">
      <xdr:nvSpPr>
        <xdr:cNvPr id="40" name="CuadroTexto 39">
          <a:extLst>
            <a:ext uri="{FF2B5EF4-FFF2-40B4-BE49-F238E27FC236}">
              <a16:creationId xmlns:a16="http://schemas.microsoft.com/office/drawing/2014/main" id="{00000000-0008-0000-0000-000028000000}"/>
            </a:ext>
          </a:extLst>
        </xdr:cNvPr>
        <xdr:cNvSpPr txBox="1"/>
      </xdr:nvSpPr>
      <xdr:spPr>
        <a:xfrm>
          <a:off x="20107" y="48384088"/>
          <a:ext cx="8707173" cy="776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solidFill>
                <a:srgbClr val="C00000"/>
              </a:solidFill>
              <a:latin typeface="Arial" panose="020B0604020202020204" pitchFamily="34" charset="0"/>
              <a:cs typeface="Arial" panose="020B0604020202020204" pitchFamily="34" charset="0"/>
            </a:rPr>
            <a:t>PASO 2</a:t>
          </a:r>
          <a:r>
            <a:rPr lang="es-CO" sz="1100">
              <a:latin typeface="Arial" panose="020B0604020202020204" pitchFamily="34" charset="0"/>
              <a:cs typeface="Arial" panose="020B0604020202020204" pitchFamily="34" charset="0"/>
            </a:rPr>
            <a:t>: </a:t>
          </a:r>
          <a:r>
            <a:rPr lang="es-CO" sz="1100" b="1">
              <a:latin typeface="Arial" panose="020B0604020202020204" pitchFamily="34" charset="0"/>
              <a:cs typeface="Arial" panose="020B0604020202020204" pitchFamily="34" charset="0"/>
            </a:rPr>
            <a:t>DETERMINAR</a:t>
          </a:r>
          <a:r>
            <a:rPr lang="es-CO" sz="1100">
              <a:latin typeface="Arial" panose="020B0604020202020204" pitchFamily="34" charset="0"/>
              <a:cs typeface="Arial" panose="020B0604020202020204" pitchFamily="34" charset="0"/>
            </a:rPr>
            <a:t> el nuevo punto de intersección (R1) que arrojará el N</a:t>
          </a:r>
          <a:r>
            <a:rPr lang="es-CO" sz="1100">
              <a:solidFill>
                <a:schemeClr val="dk1"/>
              </a:solidFill>
              <a:effectLst/>
              <a:latin typeface="Arial" panose="020B0604020202020204" pitchFamily="34" charset="0"/>
              <a:ea typeface="+mn-ea"/>
              <a:cs typeface="Arial" panose="020B0604020202020204" pitchFamily="34" charset="0"/>
            </a:rPr>
            <a:t>IVEL DE RIESGO RESIDUAL. </a:t>
          </a:r>
          <a:r>
            <a:rPr lang="es-CO" sz="1100" b="1">
              <a:solidFill>
                <a:schemeClr val="dk1"/>
              </a:solidFill>
              <a:effectLst/>
              <a:latin typeface="+mn-lt"/>
              <a:ea typeface="+mn-ea"/>
              <a:cs typeface="+mn-cs"/>
            </a:rPr>
            <a:t>L</a:t>
          </a:r>
          <a:r>
            <a:rPr lang="es-CO" sz="1100">
              <a:solidFill>
                <a:schemeClr val="dk1"/>
              </a:solidFill>
              <a:effectLst/>
              <a:latin typeface="+mn-lt"/>
              <a:ea typeface="+mn-ea"/>
              <a:cs typeface="+mn-cs"/>
            </a:rPr>
            <a:t>a casilla de </a:t>
          </a:r>
          <a:r>
            <a:rPr lang="es-CO" sz="1100" b="1">
              <a:solidFill>
                <a:schemeClr val="dk1"/>
              </a:solidFill>
              <a:effectLst/>
              <a:latin typeface="+mn-lt"/>
              <a:ea typeface="+mn-ea"/>
              <a:cs typeface="+mn-cs"/>
            </a:rPr>
            <a:t>nivel</a:t>
          </a:r>
          <a:r>
            <a:rPr lang="es-CO" sz="1100" b="1" baseline="0">
              <a:solidFill>
                <a:schemeClr val="dk1"/>
              </a:solidFill>
              <a:effectLst/>
              <a:latin typeface="+mn-lt"/>
              <a:ea typeface="+mn-ea"/>
              <a:cs typeface="+mn-cs"/>
            </a:rPr>
            <a:t> residual </a:t>
          </a:r>
          <a:r>
            <a:rPr lang="es-CO" sz="1100" baseline="0">
              <a:solidFill>
                <a:schemeClr val="dk1"/>
              </a:solidFill>
              <a:effectLst/>
              <a:latin typeface="+mn-lt"/>
              <a:ea typeface="+mn-ea"/>
              <a:cs typeface="+mn-cs"/>
            </a:rPr>
            <a:t>se diligencia </a:t>
          </a:r>
          <a:r>
            <a:rPr lang="es-CO" sz="1100" b="1" baseline="0">
              <a:solidFill>
                <a:schemeClr val="dk1"/>
              </a:solidFill>
              <a:effectLst/>
              <a:latin typeface="+mn-lt"/>
              <a:ea typeface="+mn-ea"/>
              <a:cs typeface="+mn-cs"/>
            </a:rPr>
            <a:t>automáticamente</a:t>
          </a:r>
          <a:r>
            <a:rPr lang="es-CO" sz="1100">
              <a:latin typeface="Arial" panose="020B0604020202020204" pitchFamily="34" charset="0"/>
              <a:cs typeface="Arial" panose="020B0604020202020204" pitchFamily="34" charset="0"/>
            </a:rPr>
            <a:t>                                                                                                                    </a:t>
          </a:r>
        </a:p>
        <a:p>
          <a:r>
            <a:rPr lang="es-CO" sz="1100" b="1">
              <a:solidFill>
                <a:srgbClr val="C00000"/>
              </a:solidFill>
              <a:latin typeface="Arial" panose="020B0604020202020204" pitchFamily="34" charset="0"/>
              <a:cs typeface="Arial" panose="020B0604020202020204" pitchFamily="34" charset="0"/>
            </a:rPr>
            <a:t>PASO 3</a:t>
          </a:r>
          <a:r>
            <a:rPr lang="es-CO" sz="1100">
              <a:latin typeface="Arial" panose="020B0604020202020204" pitchFamily="34" charset="0"/>
              <a:cs typeface="Arial" panose="020B0604020202020204" pitchFamily="34" charset="0"/>
            </a:rPr>
            <a:t>: </a:t>
          </a:r>
          <a:r>
            <a:rPr lang="es-CO" sz="1100" b="1" baseline="0">
              <a:latin typeface="Arial" panose="020B0604020202020204" pitchFamily="34" charset="0"/>
              <a:cs typeface="Arial" panose="020B0604020202020204" pitchFamily="34" charset="0"/>
            </a:rPr>
            <a:t>SELECCIONAR </a:t>
          </a:r>
          <a:r>
            <a:rPr lang="es-CO" sz="1100" b="0" baseline="0">
              <a:latin typeface="Arial" panose="020B0604020202020204" pitchFamily="34" charset="0"/>
              <a:cs typeface="Arial" panose="020B0604020202020204" pitchFamily="34" charset="0"/>
            </a:rPr>
            <a:t>de la lista desplegable que aparece en las casillas de: probabilidad de ocurrencia e impacto, los resultados obtenidos con anterioridad, a fin de que se diligencien automáticamente en el formato posterior.</a:t>
          </a:r>
          <a:endParaRPr lang="es-CO" sz="1100" b="1">
            <a:latin typeface="Arial" panose="020B0604020202020204" pitchFamily="34" charset="0"/>
            <a:cs typeface="Arial" panose="020B0604020202020204" pitchFamily="34" charset="0"/>
          </a:endParaRPr>
        </a:p>
      </xdr:txBody>
    </xdr:sp>
    <xdr:clientData/>
  </xdr:twoCellAnchor>
  <xdr:twoCellAnchor editAs="oneCell">
    <xdr:from>
      <xdr:col>6</xdr:col>
      <xdr:colOff>624415</xdr:colOff>
      <xdr:row>48</xdr:row>
      <xdr:rowOff>222250</xdr:rowOff>
    </xdr:from>
    <xdr:to>
      <xdr:col>14</xdr:col>
      <xdr:colOff>730249</xdr:colOff>
      <xdr:row>49</xdr:row>
      <xdr:rowOff>4074582</xdr:rowOff>
    </xdr:to>
    <xdr:pic>
      <xdr:nvPicPr>
        <xdr:cNvPr id="14" name="Imagen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6"/>
        <a:srcRect l="12292" t="29272" r="14469" b="13629"/>
        <a:stretch/>
      </xdr:blipFill>
      <xdr:spPr>
        <a:xfrm>
          <a:off x="9345082" y="42470917"/>
          <a:ext cx="6201834" cy="4095749"/>
        </a:xfrm>
        <a:prstGeom prst="rect">
          <a:avLst/>
        </a:prstGeom>
      </xdr:spPr>
    </xdr:pic>
    <xdr:clientData/>
  </xdr:twoCellAnchor>
  <xdr:twoCellAnchor editAs="oneCell">
    <xdr:from>
      <xdr:col>6</xdr:col>
      <xdr:colOff>476247</xdr:colOff>
      <xdr:row>51</xdr:row>
      <xdr:rowOff>100694</xdr:rowOff>
    </xdr:from>
    <xdr:to>
      <xdr:col>16</xdr:col>
      <xdr:colOff>312962</xdr:colOff>
      <xdr:row>52</xdr:row>
      <xdr:rowOff>3284766</xdr:rowOff>
    </xdr:to>
    <xdr:pic>
      <xdr:nvPicPr>
        <xdr:cNvPr id="22" name="Imagen 21">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7"/>
        <a:srcRect l="17990" t="22696" r="24692" b="19074"/>
        <a:stretch/>
      </xdr:blipFill>
      <xdr:spPr>
        <a:xfrm>
          <a:off x="9201147" y="47525669"/>
          <a:ext cx="7456715" cy="3536496"/>
        </a:xfrm>
        <a:prstGeom prst="rect">
          <a:avLst/>
        </a:prstGeom>
      </xdr:spPr>
    </xdr:pic>
    <xdr:clientData/>
  </xdr:twoCellAnchor>
  <xdr:twoCellAnchor editAs="oneCell">
    <xdr:from>
      <xdr:col>6</xdr:col>
      <xdr:colOff>544287</xdr:colOff>
      <xdr:row>52</xdr:row>
      <xdr:rowOff>3401784</xdr:rowOff>
    </xdr:from>
    <xdr:to>
      <xdr:col>15</xdr:col>
      <xdr:colOff>693965</xdr:colOff>
      <xdr:row>53</xdr:row>
      <xdr:rowOff>653138</xdr:rowOff>
    </xdr:to>
    <xdr:pic>
      <xdr:nvPicPr>
        <xdr:cNvPr id="26" name="Imagen 25">
          <a:extLst>
            <a:ext uri="{FF2B5EF4-FFF2-40B4-BE49-F238E27FC236}">
              <a16:creationId xmlns:a16="http://schemas.microsoft.com/office/drawing/2014/main" id="{00000000-0008-0000-0000-00001A000000}"/>
            </a:ext>
          </a:extLst>
        </xdr:cNvPr>
        <xdr:cNvPicPr>
          <a:picLocks noChangeAspect="1"/>
        </xdr:cNvPicPr>
      </xdr:nvPicPr>
      <xdr:blipFill rotWithShape="1">
        <a:blip xmlns:r="http://schemas.openxmlformats.org/officeDocument/2006/relationships" r:embed="rId8"/>
        <a:srcRect l="18618" t="31568" r="24483" b="27581"/>
        <a:stretch/>
      </xdr:blipFill>
      <xdr:spPr>
        <a:xfrm>
          <a:off x="9280073" y="51366963"/>
          <a:ext cx="7007678" cy="2449285"/>
        </a:xfrm>
        <a:prstGeom prst="rect">
          <a:avLst/>
        </a:prstGeom>
      </xdr:spPr>
    </xdr:pic>
    <xdr:clientData/>
  </xdr:twoCellAnchor>
  <xdr:twoCellAnchor editAs="oneCell">
    <xdr:from>
      <xdr:col>6</xdr:col>
      <xdr:colOff>462642</xdr:colOff>
      <xdr:row>6</xdr:row>
      <xdr:rowOff>576942</xdr:rowOff>
    </xdr:from>
    <xdr:to>
      <xdr:col>13</xdr:col>
      <xdr:colOff>13607</xdr:colOff>
      <xdr:row>14</xdr:row>
      <xdr:rowOff>294458</xdr:rowOff>
    </xdr:to>
    <xdr:pic>
      <xdr:nvPicPr>
        <xdr:cNvPr id="15" name="Imagen 14">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9"/>
        <a:srcRect l="31408" t="19645" r="32952" b="8054"/>
        <a:stretch/>
      </xdr:blipFill>
      <xdr:spPr>
        <a:xfrm>
          <a:off x="9187542" y="2253342"/>
          <a:ext cx="4884965" cy="5287736"/>
        </a:xfrm>
        <a:prstGeom prst="rect">
          <a:avLst/>
        </a:prstGeom>
      </xdr:spPr>
    </xdr:pic>
    <xdr:clientData/>
  </xdr:twoCellAnchor>
  <xdr:twoCellAnchor>
    <xdr:from>
      <xdr:col>6</xdr:col>
      <xdr:colOff>142875</xdr:colOff>
      <xdr:row>11</xdr:row>
      <xdr:rowOff>762000</xdr:rowOff>
    </xdr:from>
    <xdr:to>
      <xdr:col>6</xdr:col>
      <xdr:colOff>447675</xdr:colOff>
      <xdr:row>11</xdr:row>
      <xdr:rowOff>1171575</xdr:rowOff>
    </xdr:to>
    <xdr:sp macro="" textlink="">
      <xdr:nvSpPr>
        <xdr:cNvPr id="19" name="Flecha derecha 18">
          <a:extLst>
            <a:ext uri="{FF2B5EF4-FFF2-40B4-BE49-F238E27FC236}">
              <a16:creationId xmlns:a16="http://schemas.microsoft.com/office/drawing/2014/main" id="{00000000-0008-0000-0000-000013000000}"/>
            </a:ext>
          </a:extLst>
        </xdr:cNvPr>
        <xdr:cNvSpPr/>
      </xdr:nvSpPr>
      <xdr:spPr>
        <a:xfrm>
          <a:off x="8867775" y="4476750"/>
          <a:ext cx="304800" cy="40957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34</xdr:row>
      <xdr:rowOff>1171575</xdr:rowOff>
    </xdr:from>
    <xdr:to>
      <xdr:col>6</xdr:col>
      <xdr:colOff>523875</xdr:colOff>
      <xdr:row>34</xdr:row>
      <xdr:rowOff>1695450</xdr:rowOff>
    </xdr:to>
    <xdr:sp macro="" textlink="">
      <xdr:nvSpPr>
        <xdr:cNvPr id="20" name="Flecha derecha 19">
          <a:extLst>
            <a:ext uri="{FF2B5EF4-FFF2-40B4-BE49-F238E27FC236}">
              <a16:creationId xmlns:a16="http://schemas.microsoft.com/office/drawing/2014/main" id="{00000000-0008-0000-0000-000014000000}"/>
            </a:ext>
          </a:extLst>
        </xdr:cNvPr>
        <xdr:cNvSpPr/>
      </xdr:nvSpPr>
      <xdr:spPr>
        <a:xfrm>
          <a:off x="8829675" y="27755850"/>
          <a:ext cx="419100" cy="523875"/>
        </a:xfrm>
        <a:prstGeom prst="rightArrow">
          <a:avLst/>
        </a:prstGeom>
        <a:solidFill>
          <a:schemeClr val="accent2">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66675</xdr:colOff>
      <xdr:row>40</xdr:row>
      <xdr:rowOff>1209675</xdr:rowOff>
    </xdr:from>
    <xdr:to>
      <xdr:col>6</xdr:col>
      <xdr:colOff>495300</xdr:colOff>
      <xdr:row>40</xdr:row>
      <xdr:rowOff>1733550</xdr:rowOff>
    </xdr:to>
    <xdr:sp macro="" textlink="">
      <xdr:nvSpPr>
        <xdr:cNvPr id="21" name="Flecha derecha 20">
          <a:extLst>
            <a:ext uri="{FF2B5EF4-FFF2-40B4-BE49-F238E27FC236}">
              <a16:creationId xmlns:a16="http://schemas.microsoft.com/office/drawing/2014/main" id="{00000000-0008-0000-0000-000015000000}"/>
            </a:ext>
          </a:extLst>
        </xdr:cNvPr>
        <xdr:cNvSpPr/>
      </xdr:nvSpPr>
      <xdr:spPr>
        <a:xfrm>
          <a:off x="8791575" y="33823275"/>
          <a:ext cx="428625" cy="523875"/>
        </a:xfrm>
        <a:prstGeom prst="rightArrow">
          <a:avLst/>
        </a:prstGeom>
        <a:solidFill>
          <a:schemeClr val="accent5">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114300</xdr:colOff>
      <xdr:row>49</xdr:row>
      <xdr:rowOff>1152525</xdr:rowOff>
    </xdr:from>
    <xdr:to>
      <xdr:col>6</xdr:col>
      <xdr:colOff>533400</xdr:colOff>
      <xdr:row>49</xdr:row>
      <xdr:rowOff>1638300</xdr:rowOff>
    </xdr:to>
    <xdr:sp macro="" textlink="">
      <xdr:nvSpPr>
        <xdr:cNvPr id="23" name="Flecha derecha 22">
          <a:extLst>
            <a:ext uri="{FF2B5EF4-FFF2-40B4-BE49-F238E27FC236}">
              <a16:creationId xmlns:a16="http://schemas.microsoft.com/office/drawing/2014/main" id="{00000000-0008-0000-0000-000017000000}"/>
            </a:ext>
          </a:extLst>
        </xdr:cNvPr>
        <xdr:cNvSpPr/>
      </xdr:nvSpPr>
      <xdr:spPr>
        <a:xfrm>
          <a:off x="8839200" y="43776900"/>
          <a:ext cx="419100" cy="485775"/>
        </a:xfrm>
        <a:prstGeom prst="rightArrow">
          <a:avLst/>
        </a:prstGeom>
        <a:solidFill>
          <a:schemeClr val="bg2">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76200</xdr:colOff>
      <xdr:row>52</xdr:row>
      <xdr:rowOff>1266825</xdr:rowOff>
    </xdr:from>
    <xdr:to>
      <xdr:col>6</xdr:col>
      <xdr:colOff>485775</xdr:colOff>
      <xdr:row>52</xdr:row>
      <xdr:rowOff>1809750</xdr:rowOff>
    </xdr:to>
    <xdr:sp macro="" textlink="">
      <xdr:nvSpPr>
        <xdr:cNvPr id="25" name="Flecha derecha 24">
          <a:extLst>
            <a:ext uri="{FF2B5EF4-FFF2-40B4-BE49-F238E27FC236}">
              <a16:creationId xmlns:a16="http://schemas.microsoft.com/office/drawing/2014/main" id="{00000000-0008-0000-0000-000019000000}"/>
            </a:ext>
          </a:extLst>
        </xdr:cNvPr>
        <xdr:cNvSpPr/>
      </xdr:nvSpPr>
      <xdr:spPr>
        <a:xfrm>
          <a:off x="8801100" y="49044225"/>
          <a:ext cx="409575" cy="542925"/>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52</xdr:row>
      <xdr:rowOff>3295650</xdr:rowOff>
    </xdr:from>
    <xdr:to>
      <xdr:col>6</xdr:col>
      <xdr:colOff>561975</xdr:colOff>
      <xdr:row>52</xdr:row>
      <xdr:rowOff>3848100</xdr:rowOff>
    </xdr:to>
    <xdr:sp macro="" textlink="">
      <xdr:nvSpPr>
        <xdr:cNvPr id="28" name="Flecha derecha 27">
          <a:extLst>
            <a:ext uri="{FF2B5EF4-FFF2-40B4-BE49-F238E27FC236}">
              <a16:creationId xmlns:a16="http://schemas.microsoft.com/office/drawing/2014/main" id="{00000000-0008-0000-0000-00001C000000}"/>
            </a:ext>
          </a:extLst>
        </xdr:cNvPr>
        <xdr:cNvSpPr/>
      </xdr:nvSpPr>
      <xdr:spPr>
        <a:xfrm>
          <a:off x="8829675" y="51073050"/>
          <a:ext cx="457200" cy="552450"/>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552450</xdr:colOff>
      <xdr:row>19</xdr:row>
      <xdr:rowOff>104775</xdr:rowOff>
    </xdr:from>
    <xdr:to>
      <xdr:col>12</xdr:col>
      <xdr:colOff>571500</xdr:colOff>
      <xdr:row>21</xdr:row>
      <xdr:rowOff>4427765</xdr:rowOff>
    </xdr:to>
    <xdr:pic>
      <xdr:nvPicPr>
        <xdr:cNvPr id="29" name="Imagen 28">
          <a:extLst>
            <a:ext uri="{FF2B5EF4-FFF2-40B4-BE49-F238E27FC236}">
              <a16:creationId xmlns:a16="http://schemas.microsoft.com/office/drawing/2014/main" id="{00000000-0008-0000-0000-00001D000000}"/>
            </a:ext>
          </a:extLst>
        </xdr:cNvPr>
        <xdr:cNvPicPr>
          <a:picLocks noChangeAspect="1"/>
        </xdr:cNvPicPr>
      </xdr:nvPicPr>
      <xdr:blipFill rotWithShape="1">
        <a:blip xmlns:r="http://schemas.openxmlformats.org/officeDocument/2006/relationships" r:embed="rId10"/>
        <a:srcRect l="31776" t="20446" r="32935" b="13010"/>
        <a:stretch/>
      </xdr:blipFill>
      <xdr:spPr>
        <a:xfrm>
          <a:off x="9277350" y="9753600"/>
          <a:ext cx="4591050" cy="4867275"/>
        </a:xfrm>
        <a:prstGeom prst="rect">
          <a:avLst/>
        </a:prstGeom>
      </xdr:spPr>
    </xdr:pic>
    <xdr:clientData/>
  </xdr:twoCellAnchor>
  <xdr:twoCellAnchor>
    <xdr:from>
      <xdr:col>6</xdr:col>
      <xdr:colOff>114300</xdr:colOff>
      <xdr:row>21</xdr:row>
      <xdr:rowOff>1714500</xdr:rowOff>
    </xdr:from>
    <xdr:to>
      <xdr:col>6</xdr:col>
      <xdr:colOff>504825</xdr:colOff>
      <xdr:row>21</xdr:row>
      <xdr:rowOff>2295525</xdr:rowOff>
    </xdr:to>
    <xdr:sp macro="" textlink="">
      <xdr:nvSpPr>
        <xdr:cNvPr id="31" name="Flecha derecha 30">
          <a:extLst>
            <a:ext uri="{FF2B5EF4-FFF2-40B4-BE49-F238E27FC236}">
              <a16:creationId xmlns:a16="http://schemas.microsoft.com/office/drawing/2014/main" id="{00000000-0008-0000-0000-00001F000000}"/>
            </a:ext>
          </a:extLst>
        </xdr:cNvPr>
        <xdr:cNvSpPr/>
      </xdr:nvSpPr>
      <xdr:spPr>
        <a:xfrm>
          <a:off x="8839200" y="11896725"/>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19050</xdr:colOff>
      <xdr:row>16</xdr:row>
      <xdr:rowOff>219075</xdr:rowOff>
    </xdr:from>
    <xdr:to>
      <xdr:col>12</xdr:col>
      <xdr:colOff>504825</xdr:colOff>
      <xdr:row>19</xdr:row>
      <xdr:rowOff>28319</xdr:rowOff>
    </xdr:to>
    <xdr:pic>
      <xdr:nvPicPr>
        <xdr:cNvPr id="16" name="Imagen 15">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11">
          <a:extLst>
            <a:ext uri="{BEBA8EAE-BF5A-486C-A8C5-ECC9F3942E4B}">
              <a14:imgProps xmlns:a14="http://schemas.microsoft.com/office/drawing/2010/main">
                <a14:imgLayer r:embed="rId12">
                  <a14:imgEffect>
                    <a14:sharpenSoften amount="50000"/>
                  </a14:imgEffect>
                </a14:imgLayer>
              </a14:imgProps>
            </a:ext>
          </a:extLst>
        </a:blip>
        <a:srcRect r="9836"/>
        <a:stretch/>
      </xdr:blipFill>
      <xdr:spPr>
        <a:xfrm>
          <a:off x="8743950" y="9610725"/>
          <a:ext cx="5057775" cy="2047619"/>
        </a:xfrm>
        <a:prstGeom prst="rect">
          <a:avLst/>
        </a:prstGeom>
      </xdr:spPr>
    </xdr:pic>
    <xdr:clientData/>
  </xdr:twoCellAnchor>
  <xdr:twoCellAnchor>
    <xdr:from>
      <xdr:col>6</xdr:col>
      <xdr:colOff>104775</xdr:colOff>
      <xdr:row>17</xdr:row>
      <xdr:rowOff>390525</xdr:rowOff>
    </xdr:from>
    <xdr:to>
      <xdr:col>6</xdr:col>
      <xdr:colOff>495300</xdr:colOff>
      <xdr:row>17</xdr:row>
      <xdr:rowOff>971550</xdr:rowOff>
    </xdr:to>
    <xdr:sp macro="" textlink="">
      <xdr:nvSpPr>
        <xdr:cNvPr id="34" name="Flecha derecha 30">
          <a:extLst>
            <a:ext uri="{FF2B5EF4-FFF2-40B4-BE49-F238E27FC236}">
              <a16:creationId xmlns:a16="http://schemas.microsoft.com/office/drawing/2014/main" id="{00000000-0008-0000-0000-000022000000}"/>
            </a:ext>
          </a:extLst>
        </xdr:cNvPr>
        <xdr:cNvSpPr/>
      </xdr:nvSpPr>
      <xdr:spPr>
        <a:xfrm>
          <a:off x="8829675" y="10077450"/>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409575</xdr:colOff>
      <xdr:row>18</xdr:row>
      <xdr:rowOff>457200</xdr:rowOff>
    </xdr:from>
    <xdr:to>
      <xdr:col>8</xdr:col>
      <xdr:colOff>190500</xdr:colOff>
      <xdr:row>18</xdr:row>
      <xdr:rowOff>723900</xdr:rowOff>
    </xdr:to>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9134475" y="11182350"/>
          <a:ext cx="1304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600" b="1">
              <a:latin typeface="Arial" panose="020B0604020202020204" pitchFamily="34" charset="0"/>
              <a:cs typeface="Arial" panose="020B0604020202020204" pitchFamily="34" charset="0"/>
            </a:rPr>
            <a:t>(integridad,</a:t>
          </a:r>
          <a:r>
            <a:rPr lang="es-CO" sz="600" b="1" baseline="0">
              <a:latin typeface="Arial" panose="020B0604020202020204" pitchFamily="34" charset="0"/>
              <a:cs typeface="Arial" panose="020B0604020202020204" pitchFamily="34" charset="0"/>
            </a:rPr>
            <a:t> honradez, rectitud)</a:t>
          </a:r>
          <a:endParaRPr lang="es-CO" sz="600" b="1">
            <a:latin typeface="Arial" panose="020B0604020202020204" pitchFamily="34" charset="0"/>
            <a:cs typeface="Arial" panose="020B0604020202020204" pitchFamily="34" charset="0"/>
          </a:endParaRPr>
        </a:p>
      </xdr:txBody>
    </xdr:sp>
    <xdr:clientData/>
  </xdr:twoCellAnchor>
  <xdr:twoCellAnchor editAs="oneCell">
    <xdr:from>
      <xdr:col>5</xdr:col>
      <xdr:colOff>162629</xdr:colOff>
      <xdr:row>0</xdr:row>
      <xdr:rowOff>9946</xdr:rowOff>
    </xdr:from>
    <xdr:to>
      <xdr:col>5</xdr:col>
      <xdr:colOff>914401</xdr:colOff>
      <xdr:row>3</xdr:row>
      <xdr:rowOff>180813</xdr:rowOff>
    </xdr:to>
    <xdr:pic>
      <xdr:nvPicPr>
        <xdr:cNvPr id="3" name="Imagen 2">
          <a:extLst>
            <a:ext uri="{FF2B5EF4-FFF2-40B4-BE49-F238E27FC236}">
              <a16:creationId xmlns:a16="http://schemas.microsoft.com/office/drawing/2014/main" id="{65708969-89ED-5EB1-D772-B87B40DC5FB8}"/>
            </a:ext>
          </a:extLst>
        </xdr:cNvPr>
        <xdr:cNvPicPr>
          <a:picLocks noChangeAspect="1"/>
        </xdr:cNvPicPr>
      </xdr:nvPicPr>
      <xdr:blipFill>
        <a:blip xmlns:r="http://schemas.openxmlformats.org/officeDocument/2006/relationships" r:embed="rId13"/>
        <a:stretch>
          <a:fillRect/>
        </a:stretch>
      </xdr:blipFill>
      <xdr:spPr>
        <a:xfrm>
          <a:off x="8087429" y="9946"/>
          <a:ext cx="751772" cy="924400"/>
        </a:xfrm>
        <a:prstGeom prst="rect">
          <a:avLst/>
        </a:prstGeom>
      </xdr:spPr>
    </xdr:pic>
    <xdr:clientData/>
  </xdr:twoCellAnchor>
  <xdr:twoCellAnchor editAs="oneCell">
    <xdr:from>
      <xdr:col>0</xdr:col>
      <xdr:colOff>59269</xdr:colOff>
      <xdr:row>0</xdr:row>
      <xdr:rowOff>168348</xdr:rowOff>
    </xdr:from>
    <xdr:to>
      <xdr:col>0</xdr:col>
      <xdr:colOff>1492955</xdr:colOff>
      <xdr:row>3</xdr:row>
      <xdr:rowOff>16935</xdr:rowOff>
    </xdr:to>
    <xdr:pic>
      <xdr:nvPicPr>
        <xdr:cNvPr id="33" name="Imagen 32">
          <a:extLst>
            <a:ext uri="{FF2B5EF4-FFF2-40B4-BE49-F238E27FC236}">
              <a16:creationId xmlns:a16="http://schemas.microsoft.com/office/drawing/2014/main" id="{7E05E312-76BF-D66E-83B9-E6D81774F7F9}"/>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59269" y="168348"/>
          <a:ext cx="1433686" cy="6021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277091</xdr:colOff>
      <xdr:row>0</xdr:row>
      <xdr:rowOff>90053</xdr:rowOff>
    </xdr:from>
    <xdr:to>
      <xdr:col>0</xdr:col>
      <xdr:colOff>1710777</xdr:colOff>
      <xdr:row>3</xdr:row>
      <xdr:rowOff>110282</xdr:rowOff>
    </xdr:to>
    <xdr:pic>
      <xdr:nvPicPr>
        <xdr:cNvPr id="3" name="Imagen 2">
          <a:extLst>
            <a:ext uri="{FF2B5EF4-FFF2-40B4-BE49-F238E27FC236}">
              <a16:creationId xmlns:a16="http://schemas.microsoft.com/office/drawing/2014/main" id="{E91F05D3-C17B-4CE4-AE85-90A39E58A8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7091" y="90053"/>
          <a:ext cx="1433686" cy="602120"/>
        </a:xfrm>
        <a:prstGeom prst="rect">
          <a:avLst/>
        </a:prstGeom>
      </xdr:spPr>
    </xdr:pic>
    <xdr:clientData/>
  </xdr:twoCellAnchor>
  <xdr:twoCellAnchor editAs="oneCell">
    <xdr:from>
      <xdr:col>5</xdr:col>
      <xdr:colOff>834106</xdr:colOff>
      <xdr:row>0</xdr:row>
      <xdr:rowOff>0</xdr:rowOff>
    </xdr:from>
    <xdr:to>
      <xdr:col>5</xdr:col>
      <xdr:colOff>1483224</xdr:colOff>
      <xdr:row>4</xdr:row>
      <xdr:rowOff>15392</xdr:rowOff>
    </xdr:to>
    <xdr:pic>
      <xdr:nvPicPr>
        <xdr:cNvPr id="4" name="Imagen 3">
          <a:extLst>
            <a:ext uri="{FF2B5EF4-FFF2-40B4-BE49-F238E27FC236}">
              <a16:creationId xmlns:a16="http://schemas.microsoft.com/office/drawing/2014/main" id="{760DA548-9A8B-4101-B746-B4625F557DC6}"/>
            </a:ext>
          </a:extLst>
        </xdr:cNvPr>
        <xdr:cNvPicPr>
          <a:picLocks noChangeAspect="1"/>
        </xdr:cNvPicPr>
      </xdr:nvPicPr>
      <xdr:blipFill>
        <a:blip xmlns:r="http://schemas.openxmlformats.org/officeDocument/2006/relationships" r:embed="rId2"/>
        <a:stretch>
          <a:fillRect/>
        </a:stretch>
      </xdr:blipFill>
      <xdr:spPr>
        <a:xfrm>
          <a:off x="11349706" y="0"/>
          <a:ext cx="649118" cy="7981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429203</xdr:rowOff>
    </xdr:from>
    <xdr:to>
      <xdr:col>0</xdr:col>
      <xdr:colOff>28576</xdr:colOff>
      <xdr:row>23</xdr:row>
      <xdr:rowOff>53110</xdr:rowOff>
    </xdr:to>
    <xdr:sp macro="" textlink="">
      <xdr:nvSpPr>
        <xdr:cNvPr id="2" name="CuadroTexto 1">
          <a:extLst>
            <a:ext uri="{FF2B5EF4-FFF2-40B4-BE49-F238E27FC236}">
              <a16:creationId xmlns:a16="http://schemas.microsoft.com/office/drawing/2014/main" id="{00000000-0008-0000-0400-000002000000}"/>
            </a:ext>
          </a:extLst>
        </xdr:cNvPr>
        <xdr:cNvSpPr txBox="1"/>
      </xdr:nvSpPr>
      <xdr:spPr>
        <a:xfrm rot="16200000">
          <a:off x="-2914938" y="6980959"/>
          <a:ext cx="6522316" cy="69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E  X  T  E  R  N  O  S</a:t>
          </a:r>
        </a:p>
        <a:p>
          <a:pPr algn="ctr"/>
          <a:r>
            <a:rPr lang="es-CO" sz="1200" b="1">
              <a:latin typeface="Arial" panose="020B0604020202020204" pitchFamily="34" charset="0"/>
              <a:cs typeface="Arial" panose="020B0604020202020204" pitchFamily="34" charset="0"/>
            </a:rPr>
            <a:t>A  M  E  N  A  Z  A  S</a:t>
          </a:r>
        </a:p>
      </xdr:txBody>
    </xdr:sp>
    <xdr:clientData/>
  </xdr:twoCellAnchor>
  <xdr:twoCellAnchor>
    <xdr:from>
      <xdr:col>0</xdr:col>
      <xdr:colOff>0</xdr:colOff>
      <xdr:row>25</xdr:row>
      <xdr:rowOff>288633</xdr:rowOff>
    </xdr:from>
    <xdr:to>
      <xdr:col>0</xdr:col>
      <xdr:colOff>1</xdr:colOff>
      <xdr:row>39</xdr:row>
      <xdr:rowOff>288634</xdr:rowOff>
    </xdr:to>
    <xdr:sp macro="" textlink="">
      <xdr:nvSpPr>
        <xdr:cNvPr id="5" name="CuadroTexto 4">
          <a:extLst>
            <a:ext uri="{FF2B5EF4-FFF2-40B4-BE49-F238E27FC236}">
              <a16:creationId xmlns:a16="http://schemas.microsoft.com/office/drawing/2014/main" id="{00000000-0008-0000-0400-000005000000}"/>
            </a:ext>
          </a:extLst>
        </xdr:cNvPr>
        <xdr:cNvSpPr txBox="1"/>
      </xdr:nvSpPr>
      <xdr:spPr>
        <a:xfrm rot="16200000">
          <a:off x="-3564659" y="15369884"/>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6" name="CuadroTexto 5">
          <a:extLst>
            <a:ext uri="{FF2B5EF4-FFF2-40B4-BE49-F238E27FC236}">
              <a16:creationId xmlns:a16="http://schemas.microsoft.com/office/drawing/2014/main" id="{00000000-0008-0000-0400-000006000000}"/>
            </a:ext>
          </a:extLst>
        </xdr:cNvPr>
        <xdr:cNvSpPr txBox="1"/>
      </xdr:nvSpPr>
      <xdr:spPr>
        <a:xfrm>
          <a:off x="13681363" y="0"/>
          <a:ext cx="808181" cy="7504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0</xdr:col>
      <xdr:colOff>0</xdr:colOff>
      <xdr:row>40</xdr:row>
      <xdr:rowOff>0</xdr:rowOff>
    </xdr:from>
    <xdr:to>
      <xdr:col>0</xdr:col>
      <xdr:colOff>2</xdr:colOff>
      <xdr:row>40</xdr:row>
      <xdr:rowOff>0</xdr:rowOff>
    </xdr:to>
    <xdr:sp macro="" textlink="">
      <xdr:nvSpPr>
        <xdr:cNvPr id="7" name="CuadroTexto 6">
          <a:extLst>
            <a:ext uri="{FF2B5EF4-FFF2-40B4-BE49-F238E27FC236}">
              <a16:creationId xmlns:a16="http://schemas.microsoft.com/office/drawing/2014/main" id="{00000000-0008-0000-0400-000007000000}"/>
            </a:ext>
          </a:extLst>
        </xdr:cNvPr>
        <xdr:cNvSpPr txBox="1"/>
      </xdr:nvSpPr>
      <xdr:spPr>
        <a:xfrm rot="16200000">
          <a:off x="-3564658" y="24404206"/>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mc:AlternateContent xmlns:mc="http://schemas.openxmlformats.org/markup-compatibility/2006">
    <mc:Choice xmlns:a14="http://schemas.microsoft.com/office/drawing/2010/main" Requires="a14">
      <xdr:twoCellAnchor editAs="oneCell">
        <xdr:from>
          <xdr:col>19</xdr:col>
          <xdr:colOff>628650</xdr:colOff>
          <xdr:row>10</xdr:row>
          <xdr:rowOff>57150</xdr:rowOff>
        </xdr:from>
        <xdr:to>
          <xdr:col>19</xdr:col>
          <xdr:colOff>876300</xdr:colOff>
          <xdr:row>10</xdr:row>
          <xdr:rowOff>457200</xdr:rowOff>
        </xdr:to>
        <xdr:sp macro="" textlink="">
          <xdr:nvSpPr>
            <xdr:cNvPr id="3073" name="CheckBox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11</xdr:row>
          <xdr:rowOff>161925</xdr:rowOff>
        </xdr:from>
        <xdr:to>
          <xdr:col>19</xdr:col>
          <xdr:colOff>904875</xdr:colOff>
          <xdr:row>11</xdr:row>
          <xdr:rowOff>419100</xdr:rowOff>
        </xdr:to>
        <xdr:sp macro="" textlink="">
          <xdr:nvSpPr>
            <xdr:cNvPr id="3074" name="CheckBox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12</xdr:row>
          <xdr:rowOff>161925</xdr:rowOff>
        </xdr:from>
        <xdr:to>
          <xdr:col>19</xdr:col>
          <xdr:colOff>904875</xdr:colOff>
          <xdr:row>12</xdr:row>
          <xdr:rowOff>419100</xdr:rowOff>
        </xdr:to>
        <xdr:sp macro="" textlink="">
          <xdr:nvSpPr>
            <xdr:cNvPr id="3075" name="CheckBox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13</xdr:row>
          <xdr:rowOff>161925</xdr:rowOff>
        </xdr:from>
        <xdr:to>
          <xdr:col>19</xdr:col>
          <xdr:colOff>904875</xdr:colOff>
          <xdr:row>13</xdr:row>
          <xdr:rowOff>419100</xdr:rowOff>
        </xdr:to>
        <xdr:sp macro="" textlink="">
          <xdr:nvSpPr>
            <xdr:cNvPr id="3076" name="CheckBox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14</xdr:row>
          <xdr:rowOff>171450</xdr:rowOff>
        </xdr:from>
        <xdr:to>
          <xdr:col>19</xdr:col>
          <xdr:colOff>904875</xdr:colOff>
          <xdr:row>14</xdr:row>
          <xdr:rowOff>428625</xdr:rowOff>
        </xdr:to>
        <xdr:sp macro="" textlink="">
          <xdr:nvSpPr>
            <xdr:cNvPr id="3077" name="CheckBox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15</xdr:row>
          <xdr:rowOff>161925</xdr:rowOff>
        </xdr:from>
        <xdr:to>
          <xdr:col>19</xdr:col>
          <xdr:colOff>904875</xdr:colOff>
          <xdr:row>15</xdr:row>
          <xdr:rowOff>419100</xdr:rowOff>
        </xdr:to>
        <xdr:sp macro="" textlink="">
          <xdr:nvSpPr>
            <xdr:cNvPr id="3078" name="CheckBox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16</xdr:row>
          <xdr:rowOff>161925</xdr:rowOff>
        </xdr:from>
        <xdr:to>
          <xdr:col>19</xdr:col>
          <xdr:colOff>904875</xdr:colOff>
          <xdr:row>16</xdr:row>
          <xdr:rowOff>419100</xdr:rowOff>
        </xdr:to>
        <xdr:sp macro="" textlink="">
          <xdr:nvSpPr>
            <xdr:cNvPr id="3079" name="CheckBox7" hidden="1">
              <a:extLst>
                <a:ext uri="{63B3BB69-23CF-44E3-9099-C40C66FF867C}">
                  <a14:compatExt spid="_x0000_s3079"/>
                </a:ext>
                <a:ext uri="{FF2B5EF4-FFF2-40B4-BE49-F238E27FC236}">
                  <a16:creationId xmlns:a16="http://schemas.microsoft.com/office/drawing/2014/main" id="{00000000-0008-0000-04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17</xdr:row>
          <xdr:rowOff>161925</xdr:rowOff>
        </xdr:from>
        <xdr:to>
          <xdr:col>19</xdr:col>
          <xdr:colOff>904875</xdr:colOff>
          <xdr:row>17</xdr:row>
          <xdr:rowOff>419100</xdr:rowOff>
        </xdr:to>
        <xdr:sp macro="" textlink="">
          <xdr:nvSpPr>
            <xdr:cNvPr id="3080" name="CheckBox8" hidden="1">
              <a:extLst>
                <a:ext uri="{63B3BB69-23CF-44E3-9099-C40C66FF867C}">
                  <a14:compatExt spid="_x0000_s3080"/>
                </a:ext>
                <a:ext uri="{FF2B5EF4-FFF2-40B4-BE49-F238E27FC236}">
                  <a16:creationId xmlns:a16="http://schemas.microsoft.com/office/drawing/2014/main" id="{00000000-0008-0000-04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18</xdr:row>
          <xdr:rowOff>161925</xdr:rowOff>
        </xdr:from>
        <xdr:to>
          <xdr:col>19</xdr:col>
          <xdr:colOff>904875</xdr:colOff>
          <xdr:row>18</xdr:row>
          <xdr:rowOff>419100</xdr:rowOff>
        </xdr:to>
        <xdr:sp macro="" textlink="">
          <xdr:nvSpPr>
            <xdr:cNvPr id="3081" name="CheckBox9" hidden="1">
              <a:extLst>
                <a:ext uri="{63B3BB69-23CF-44E3-9099-C40C66FF867C}">
                  <a14:compatExt spid="_x0000_s3081"/>
                </a:ext>
                <a:ext uri="{FF2B5EF4-FFF2-40B4-BE49-F238E27FC236}">
                  <a16:creationId xmlns:a16="http://schemas.microsoft.com/office/drawing/2014/main" id="{00000000-0008-0000-04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19</xdr:row>
          <xdr:rowOff>161925</xdr:rowOff>
        </xdr:from>
        <xdr:to>
          <xdr:col>19</xdr:col>
          <xdr:colOff>904875</xdr:colOff>
          <xdr:row>19</xdr:row>
          <xdr:rowOff>419100</xdr:rowOff>
        </xdr:to>
        <xdr:sp macro="" textlink="">
          <xdr:nvSpPr>
            <xdr:cNvPr id="3082" name="CheckBox10" hidden="1">
              <a:extLst>
                <a:ext uri="{63B3BB69-23CF-44E3-9099-C40C66FF867C}">
                  <a14:compatExt spid="_x0000_s3082"/>
                </a:ext>
                <a:ext uri="{FF2B5EF4-FFF2-40B4-BE49-F238E27FC236}">
                  <a16:creationId xmlns:a16="http://schemas.microsoft.com/office/drawing/2014/main" id="{00000000-0008-0000-0400-00000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20</xdr:row>
          <xdr:rowOff>161925</xdr:rowOff>
        </xdr:from>
        <xdr:to>
          <xdr:col>19</xdr:col>
          <xdr:colOff>904875</xdr:colOff>
          <xdr:row>20</xdr:row>
          <xdr:rowOff>419100</xdr:rowOff>
        </xdr:to>
        <xdr:sp macro="" textlink="">
          <xdr:nvSpPr>
            <xdr:cNvPr id="3083" name="CheckBox11" hidden="1">
              <a:extLst>
                <a:ext uri="{63B3BB69-23CF-44E3-9099-C40C66FF867C}">
                  <a14:compatExt spid="_x0000_s3083"/>
                </a:ext>
                <a:ext uri="{FF2B5EF4-FFF2-40B4-BE49-F238E27FC236}">
                  <a16:creationId xmlns:a16="http://schemas.microsoft.com/office/drawing/2014/main" id="{00000000-0008-0000-0400-00000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21</xdr:row>
          <xdr:rowOff>161925</xdr:rowOff>
        </xdr:from>
        <xdr:to>
          <xdr:col>19</xdr:col>
          <xdr:colOff>904875</xdr:colOff>
          <xdr:row>21</xdr:row>
          <xdr:rowOff>419100</xdr:rowOff>
        </xdr:to>
        <xdr:sp macro="" textlink="">
          <xdr:nvSpPr>
            <xdr:cNvPr id="3084" name="CheckBox12" hidden="1">
              <a:extLst>
                <a:ext uri="{63B3BB69-23CF-44E3-9099-C40C66FF867C}">
                  <a14:compatExt spid="_x0000_s3084"/>
                </a:ext>
                <a:ext uri="{FF2B5EF4-FFF2-40B4-BE49-F238E27FC236}">
                  <a16:creationId xmlns:a16="http://schemas.microsoft.com/office/drawing/2014/main" id="{00000000-0008-0000-0400-00000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22</xdr:row>
          <xdr:rowOff>161925</xdr:rowOff>
        </xdr:from>
        <xdr:to>
          <xdr:col>19</xdr:col>
          <xdr:colOff>904875</xdr:colOff>
          <xdr:row>22</xdr:row>
          <xdr:rowOff>419100</xdr:rowOff>
        </xdr:to>
        <xdr:sp macro="" textlink="">
          <xdr:nvSpPr>
            <xdr:cNvPr id="3085" name="CheckBox13" hidden="1">
              <a:extLst>
                <a:ext uri="{63B3BB69-23CF-44E3-9099-C40C66FF867C}">
                  <a14:compatExt spid="_x0000_s3085"/>
                </a:ext>
                <a:ext uri="{FF2B5EF4-FFF2-40B4-BE49-F238E27FC236}">
                  <a16:creationId xmlns:a16="http://schemas.microsoft.com/office/drawing/2014/main" id="{00000000-0008-0000-0400-00000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23</xdr:row>
          <xdr:rowOff>161925</xdr:rowOff>
        </xdr:from>
        <xdr:to>
          <xdr:col>19</xdr:col>
          <xdr:colOff>904875</xdr:colOff>
          <xdr:row>23</xdr:row>
          <xdr:rowOff>419100</xdr:rowOff>
        </xdr:to>
        <xdr:sp macro="" textlink="">
          <xdr:nvSpPr>
            <xdr:cNvPr id="3086" name="CheckBox14" hidden="1">
              <a:extLst>
                <a:ext uri="{63B3BB69-23CF-44E3-9099-C40C66FF867C}">
                  <a14:compatExt spid="_x0000_s3086"/>
                </a:ext>
                <a:ext uri="{FF2B5EF4-FFF2-40B4-BE49-F238E27FC236}">
                  <a16:creationId xmlns:a16="http://schemas.microsoft.com/office/drawing/2014/main" id="{00000000-0008-0000-0400-00000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24</xdr:row>
          <xdr:rowOff>161925</xdr:rowOff>
        </xdr:from>
        <xdr:to>
          <xdr:col>19</xdr:col>
          <xdr:colOff>904875</xdr:colOff>
          <xdr:row>24</xdr:row>
          <xdr:rowOff>419100</xdr:rowOff>
        </xdr:to>
        <xdr:sp macro="" textlink="">
          <xdr:nvSpPr>
            <xdr:cNvPr id="3087" name="CheckBox15" hidden="1">
              <a:extLst>
                <a:ext uri="{63B3BB69-23CF-44E3-9099-C40C66FF867C}">
                  <a14:compatExt spid="_x0000_s3087"/>
                </a:ext>
                <a:ext uri="{FF2B5EF4-FFF2-40B4-BE49-F238E27FC236}">
                  <a16:creationId xmlns:a16="http://schemas.microsoft.com/office/drawing/2014/main" id="{00000000-0008-0000-0400-00000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25</xdr:row>
          <xdr:rowOff>161925</xdr:rowOff>
        </xdr:from>
        <xdr:to>
          <xdr:col>19</xdr:col>
          <xdr:colOff>904875</xdr:colOff>
          <xdr:row>25</xdr:row>
          <xdr:rowOff>419100</xdr:rowOff>
        </xdr:to>
        <xdr:sp macro="" textlink="">
          <xdr:nvSpPr>
            <xdr:cNvPr id="3088" name="CheckBox16" hidden="1">
              <a:extLst>
                <a:ext uri="{63B3BB69-23CF-44E3-9099-C40C66FF867C}">
                  <a14:compatExt spid="_x0000_s3088"/>
                </a:ext>
                <a:ext uri="{FF2B5EF4-FFF2-40B4-BE49-F238E27FC236}">
                  <a16:creationId xmlns:a16="http://schemas.microsoft.com/office/drawing/2014/main" id="{00000000-0008-0000-0400-00001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26</xdr:row>
          <xdr:rowOff>161925</xdr:rowOff>
        </xdr:from>
        <xdr:to>
          <xdr:col>19</xdr:col>
          <xdr:colOff>904875</xdr:colOff>
          <xdr:row>26</xdr:row>
          <xdr:rowOff>419100</xdr:rowOff>
        </xdr:to>
        <xdr:sp macro="" textlink="">
          <xdr:nvSpPr>
            <xdr:cNvPr id="3089" name="CheckBox17" hidden="1">
              <a:extLst>
                <a:ext uri="{63B3BB69-23CF-44E3-9099-C40C66FF867C}">
                  <a14:compatExt spid="_x0000_s3089"/>
                </a:ext>
                <a:ext uri="{FF2B5EF4-FFF2-40B4-BE49-F238E27FC236}">
                  <a16:creationId xmlns:a16="http://schemas.microsoft.com/office/drawing/2014/main" id="{00000000-0008-0000-0400-00001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27</xdr:row>
          <xdr:rowOff>161925</xdr:rowOff>
        </xdr:from>
        <xdr:to>
          <xdr:col>19</xdr:col>
          <xdr:colOff>904875</xdr:colOff>
          <xdr:row>27</xdr:row>
          <xdr:rowOff>419100</xdr:rowOff>
        </xdr:to>
        <xdr:sp macro="" textlink="">
          <xdr:nvSpPr>
            <xdr:cNvPr id="3090" name="CheckBox18" hidden="1">
              <a:extLst>
                <a:ext uri="{63B3BB69-23CF-44E3-9099-C40C66FF867C}">
                  <a14:compatExt spid="_x0000_s3090"/>
                </a:ext>
                <a:ext uri="{FF2B5EF4-FFF2-40B4-BE49-F238E27FC236}">
                  <a16:creationId xmlns:a16="http://schemas.microsoft.com/office/drawing/2014/main" id="{00000000-0008-0000-0400-00001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28</xdr:row>
          <xdr:rowOff>161925</xdr:rowOff>
        </xdr:from>
        <xdr:to>
          <xdr:col>19</xdr:col>
          <xdr:colOff>904875</xdr:colOff>
          <xdr:row>28</xdr:row>
          <xdr:rowOff>419100</xdr:rowOff>
        </xdr:to>
        <xdr:sp macro="" textlink="">
          <xdr:nvSpPr>
            <xdr:cNvPr id="3091" name="CheckBox19" hidden="1">
              <a:extLst>
                <a:ext uri="{63B3BB69-23CF-44E3-9099-C40C66FF867C}">
                  <a14:compatExt spid="_x0000_s3091"/>
                </a:ext>
                <a:ext uri="{FF2B5EF4-FFF2-40B4-BE49-F238E27FC236}">
                  <a16:creationId xmlns:a16="http://schemas.microsoft.com/office/drawing/2014/main" id="{00000000-0008-0000-0400-00001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29</xdr:row>
          <xdr:rowOff>161925</xdr:rowOff>
        </xdr:from>
        <xdr:to>
          <xdr:col>19</xdr:col>
          <xdr:colOff>904875</xdr:colOff>
          <xdr:row>29</xdr:row>
          <xdr:rowOff>419100</xdr:rowOff>
        </xdr:to>
        <xdr:sp macro="" textlink="">
          <xdr:nvSpPr>
            <xdr:cNvPr id="3092" name="CheckBox20" hidden="1">
              <a:extLst>
                <a:ext uri="{63B3BB69-23CF-44E3-9099-C40C66FF867C}">
                  <a14:compatExt spid="_x0000_s3092"/>
                </a:ext>
                <a:ext uri="{FF2B5EF4-FFF2-40B4-BE49-F238E27FC236}">
                  <a16:creationId xmlns:a16="http://schemas.microsoft.com/office/drawing/2014/main" id="{00000000-0008-0000-0400-00001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30</xdr:row>
          <xdr:rowOff>161925</xdr:rowOff>
        </xdr:from>
        <xdr:to>
          <xdr:col>19</xdr:col>
          <xdr:colOff>904875</xdr:colOff>
          <xdr:row>30</xdr:row>
          <xdr:rowOff>419100</xdr:rowOff>
        </xdr:to>
        <xdr:sp macro="" textlink="">
          <xdr:nvSpPr>
            <xdr:cNvPr id="3093" name="CheckBox21" hidden="1">
              <a:extLst>
                <a:ext uri="{63B3BB69-23CF-44E3-9099-C40C66FF867C}">
                  <a14:compatExt spid="_x0000_s3093"/>
                </a:ext>
                <a:ext uri="{FF2B5EF4-FFF2-40B4-BE49-F238E27FC236}">
                  <a16:creationId xmlns:a16="http://schemas.microsoft.com/office/drawing/2014/main" id="{00000000-0008-0000-0400-00001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31</xdr:row>
          <xdr:rowOff>161925</xdr:rowOff>
        </xdr:from>
        <xdr:to>
          <xdr:col>19</xdr:col>
          <xdr:colOff>904875</xdr:colOff>
          <xdr:row>31</xdr:row>
          <xdr:rowOff>419100</xdr:rowOff>
        </xdr:to>
        <xdr:sp macro="" textlink="">
          <xdr:nvSpPr>
            <xdr:cNvPr id="3094" name="CheckBox22" hidden="1">
              <a:extLst>
                <a:ext uri="{63B3BB69-23CF-44E3-9099-C40C66FF867C}">
                  <a14:compatExt spid="_x0000_s3094"/>
                </a:ext>
                <a:ext uri="{FF2B5EF4-FFF2-40B4-BE49-F238E27FC236}">
                  <a16:creationId xmlns:a16="http://schemas.microsoft.com/office/drawing/2014/main" id="{00000000-0008-0000-0400-00001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32</xdr:row>
          <xdr:rowOff>161925</xdr:rowOff>
        </xdr:from>
        <xdr:to>
          <xdr:col>19</xdr:col>
          <xdr:colOff>904875</xdr:colOff>
          <xdr:row>32</xdr:row>
          <xdr:rowOff>419100</xdr:rowOff>
        </xdr:to>
        <xdr:sp macro="" textlink="">
          <xdr:nvSpPr>
            <xdr:cNvPr id="3095" name="CheckBox23" hidden="1">
              <a:extLst>
                <a:ext uri="{63B3BB69-23CF-44E3-9099-C40C66FF867C}">
                  <a14:compatExt spid="_x0000_s3095"/>
                </a:ext>
                <a:ext uri="{FF2B5EF4-FFF2-40B4-BE49-F238E27FC236}">
                  <a16:creationId xmlns:a16="http://schemas.microsoft.com/office/drawing/2014/main" id="{00000000-0008-0000-0400-00001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33</xdr:row>
          <xdr:rowOff>161925</xdr:rowOff>
        </xdr:from>
        <xdr:to>
          <xdr:col>19</xdr:col>
          <xdr:colOff>904875</xdr:colOff>
          <xdr:row>33</xdr:row>
          <xdr:rowOff>419100</xdr:rowOff>
        </xdr:to>
        <xdr:sp macro="" textlink="">
          <xdr:nvSpPr>
            <xdr:cNvPr id="3096" name="CheckBox24" hidden="1">
              <a:extLst>
                <a:ext uri="{63B3BB69-23CF-44E3-9099-C40C66FF867C}">
                  <a14:compatExt spid="_x0000_s3096"/>
                </a:ext>
                <a:ext uri="{FF2B5EF4-FFF2-40B4-BE49-F238E27FC236}">
                  <a16:creationId xmlns:a16="http://schemas.microsoft.com/office/drawing/2014/main" id="{00000000-0008-0000-0400-00001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34</xdr:row>
          <xdr:rowOff>161925</xdr:rowOff>
        </xdr:from>
        <xdr:to>
          <xdr:col>19</xdr:col>
          <xdr:colOff>904875</xdr:colOff>
          <xdr:row>34</xdr:row>
          <xdr:rowOff>419100</xdr:rowOff>
        </xdr:to>
        <xdr:sp macro="" textlink="">
          <xdr:nvSpPr>
            <xdr:cNvPr id="3097" name="CheckBox25" hidden="1">
              <a:extLst>
                <a:ext uri="{63B3BB69-23CF-44E3-9099-C40C66FF867C}">
                  <a14:compatExt spid="_x0000_s3097"/>
                </a:ext>
                <a:ext uri="{FF2B5EF4-FFF2-40B4-BE49-F238E27FC236}">
                  <a16:creationId xmlns:a16="http://schemas.microsoft.com/office/drawing/2014/main" id="{00000000-0008-0000-0400-00001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35</xdr:row>
          <xdr:rowOff>161925</xdr:rowOff>
        </xdr:from>
        <xdr:to>
          <xdr:col>19</xdr:col>
          <xdr:colOff>904875</xdr:colOff>
          <xdr:row>35</xdr:row>
          <xdr:rowOff>419100</xdr:rowOff>
        </xdr:to>
        <xdr:sp macro="" textlink="">
          <xdr:nvSpPr>
            <xdr:cNvPr id="3098" name="CheckBox26" hidden="1">
              <a:extLst>
                <a:ext uri="{63B3BB69-23CF-44E3-9099-C40C66FF867C}">
                  <a14:compatExt spid="_x0000_s3098"/>
                </a:ext>
                <a:ext uri="{FF2B5EF4-FFF2-40B4-BE49-F238E27FC236}">
                  <a16:creationId xmlns:a16="http://schemas.microsoft.com/office/drawing/2014/main" id="{00000000-0008-0000-0400-00001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36</xdr:row>
          <xdr:rowOff>161925</xdr:rowOff>
        </xdr:from>
        <xdr:to>
          <xdr:col>19</xdr:col>
          <xdr:colOff>904875</xdr:colOff>
          <xdr:row>36</xdr:row>
          <xdr:rowOff>419100</xdr:rowOff>
        </xdr:to>
        <xdr:sp macro="" textlink="">
          <xdr:nvSpPr>
            <xdr:cNvPr id="3099" name="CheckBox27" hidden="1">
              <a:extLst>
                <a:ext uri="{63B3BB69-23CF-44E3-9099-C40C66FF867C}">
                  <a14:compatExt spid="_x0000_s3099"/>
                </a:ext>
                <a:ext uri="{FF2B5EF4-FFF2-40B4-BE49-F238E27FC236}">
                  <a16:creationId xmlns:a16="http://schemas.microsoft.com/office/drawing/2014/main" id="{00000000-0008-0000-0400-00001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37</xdr:row>
          <xdr:rowOff>161925</xdr:rowOff>
        </xdr:from>
        <xdr:to>
          <xdr:col>19</xdr:col>
          <xdr:colOff>904875</xdr:colOff>
          <xdr:row>37</xdr:row>
          <xdr:rowOff>419100</xdr:rowOff>
        </xdr:to>
        <xdr:sp macro="" textlink="">
          <xdr:nvSpPr>
            <xdr:cNvPr id="3100" name="CheckBox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38</xdr:row>
          <xdr:rowOff>161925</xdr:rowOff>
        </xdr:from>
        <xdr:to>
          <xdr:col>19</xdr:col>
          <xdr:colOff>904875</xdr:colOff>
          <xdr:row>38</xdr:row>
          <xdr:rowOff>419100</xdr:rowOff>
        </xdr:to>
        <xdr:sp macro="" textlink="">
          <xdr:nvSpPr>
            <xdr:cNvPr id="3101" name="CheckBox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39</xdr:row>
          <xdr:rowOff>161925</xdr:rowOff>
        </xdr:from>
        <xdr:to>
          <xdr:col>19</xdr:col>
          <xdr:colOff>904875</xdr:colOff>
          <xdr:row>39</xdr:row>
          <xdr:rowOff>419100</xdr:rowOff>
        </xdr:to>
        <xdr:sp macro="" textlink="">
          <xdr:nvSpPr>
            <xdr:cNvPr id="3102" name="CheckBox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03" name="CheckBox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04" name="CheckBox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05" name="CheckBox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06" name="CheckBox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07" name="CheckBox35" hidden="1">
              <a:extLst>
                <a:ext uri="{63B3BB69-23CF-44E3-9099-C40C66FF867C}">
                  <a14:compatExt spid="_x0000_s3107"/>
                </a:ext>
                <a:ext uri="{FF2B5EF4-FFF2-40B4-BE49-F238E27FC236}">
                  <a16:creationId xmlns:a16="http://schemas.microsoft.com/office/drawing/2014/main" id="{00000000-0008-0000-0400-00002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08" name="CheckBox36" hidden="1">
              <a:extLst>
                <a:ext uri="{63B3BB69-23CF-44E3-9099-C40C66FF867C}">
                  <a14:compatExt spid="_x0000_s3108"/>
                </a:ext>
                <a:ext uri="{FF2B5EF4-FFF2-40B4-BE49-F238E27FC236}">
                  <a16:creationId xmlns:a16="http://schemas.microsoft.com/office/drawing/2014/main" id="{00000000-0008-0000-0400-00002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0" name="CheckBox38" hidden="1">
              <a:extLst>
                <a:ext uri="{63B3BB69-23CF-44E3-9099-C40C66FF867C}">
                  <a14:compatExt spid="_x0000_s3110"/>
                </a:ext>
                <a:ext uri="{FF2B5EF4-FFF2-40B4-BE49-F238E27FC236}">
                  <a16:creationId xmlns:a16="http://schemas.microsoft.com/office/drawing/2014/main" id="{00000000-0008-0000-0400-00002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1" name="CheckBox39" hidden="1">
              <a:extLst>
                <a:ext uri="{63B3BB69-23CF-44E3-9099-C40C66FF867C}">
                  <a14:compatExt spid="_x0000_s3111"/>
                </a:ext>
                <a:ext uri="{FF2B5EF4-FFF2-40B4-BE49-F238E27FC236}">
                  <a16:creationId xmlns:a16="http://schemas.microsoft.com/office/drawing/2014/main" id="{00000000-0008-0000-0400-00002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2" name="CheckBox40" hidden="1">
              <a:extLst>
                <a:ext uri="{63B3BB69-23CF-44E3-9099-C40C66FF867C}">
                  <a14:compatExt spid="_x0000_s3112"/>
                </a:ext>
                <a:ext uri="{FF2B5EF4-FFF2-40B4-BE49-F238E27FC236}">
                  <a16:creationId xmlns:a16="http://schemas.microsoft.com/office/drawing/2014/main" id="{00000000-0008-0000-0400-00002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3" name="CheckBox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4" name="CheckBox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5" name="CheckBox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6" name="CheckBox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7" name="CheckBox45" hidden="1">
              <a:extLst>
                <a:ext uri="{63B3BB69-23CF-44E3-9099-C40C66FF867C}">
                  <a14:compatExt spid="_x0000_s3117"/>
                </a:ext>
                <a:ext uri="{FF2B5EF4-FFF2-40B4-BE49-F238E27FC236}">
                  <a16:creationId xmlns:a16="http://schemas.microsoft.com/office/drawing/2014/main" id="{00000000-0008-0000-0400-00002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8" name="CheckBox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xdr:col>
      <xdr:colOff>48491</xdr:colOff>
      <xdr:row>0</xdr:row>
      <xdr:rowOff>55416</xdr:rowOff>
    </xdr:from>
    <xdr:to>
      <xdr:col>1</xdr:col>
      <xdr:colOff>1482177</xdr:colOff>
      <xdr:row>1</xdr:row>
      <xdr:rowOff>269609</xdr:rowOff>
    </xdr:to>
    <xdr:pic>
      <xdr:nvPicPr>
        <xdr:cNvPr id="8" name="Imagen 7">
          <a:extLst>
            <a:ext uri="{FF2B5EF4-FFF2-40B4-BE49-F238E27FC236}">
              <a16:creationId xmlns:a16="http://schemas.microsoft.com/office/drawing/2014/main" id="{8C0713C8-BA7A-4CC8-B335-E2F245805C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1782" y="55416"/>
          <a:ext cx="1433686" cy="602120"/>
        </a:xfrm>
        <a:prstGeom prst="rect">
          <a:avLst/>
        </a:prstGeom>
      </xdr:spPr>
    </xdr:pic>
    <xdr:clientData/>
  </xdr:twoCellAnchor>
  <xdr:twoCellAnchor editAs="oneCell">
    <xdr:from>
      <xdr:col>18</xdr:col>
      <xdr:colOff>288896</xdr:colOff>
      <xdr:row>0</xdr:row>
      <xdr:rowOff>0</xdr:rowOff>
    </xdr:from>
    <xdr:to>
      <xdr:col>19</xdr:col>
      <xdr:colOff>1727</xdr:colOff>
      <xdr:row>1</xdr:row>
      <xdr:rowOff>311728</xdr:rowOff>
    </xdr:to>
    <xdr:pic>
      <xdr:nvPicPr>
        <xdr:cNvPr id="9" name="Imagen 8">
          <a:extLst>
            <a:ext uri="{FF2B5EF4-FFF2-40B4-BE49-F238E27FC236}">
              <a16:creationId xmlns:a16="http://schemas.microsoft.com/office/drawing/2014/main" id="{E022E70C-07F9-4534-88D9-06754FEBDAC5}"/>
            </a:ext>
          </a:extLst>
        </xdr:cNvPr>
        <xdr:cNvPicPr>
          <a:picLocks noChangeAspect="1"/>
        </xdr:cNvPicPr>
      </xdr:nvPicPr>
      <xdr:blipFill>
        <a:blip xmlns:r="http://schemas.openxmlformats.org/officeDocument/2006/relationships" r:embed="rId2"/>
        <a:stretch>
          <a:fillRect/>
        </a:stretch>
      </xdr:blipFill>
      <xdr:spPr>
        <a:xfrm>
          <a:off x="10617460" y="0"/>
          <a:ext cx="597790" cy="69965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id="{00000000-0008-0000-05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id="{00000000-0008-0000-06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221674</xdr:colOff>
      <xdr:row>0</xdr:row>
      <xdr:rowOff>0</xdr:rowOff>
    </xdr:from>
    <xdr:to>
      <xdr:col>4</xdr:col>
      <xdr:colOff>870792</xdr:colOff>
      <xdr:row>4</xdr:row>
      <xdr:rowOff>13854</xdr:rowOff>
    </xdr:to>
    <xdr:pic>
      <xdr:nvPicPr>
        <xdr:cNvPr id="3" name="Imagen 2">
          <a:extLst>
            <a:ext uri="{FF2B5EF4-FFF2-40B4-BE49-F238E27FC236}">
              <a16:creationId xmlns:a16="http://schemas.microsoft.com/office/drawing/2014/main" id="{FAB0DC09-6077-41A4-BAED-1E3D2DF3A285}"/>
            </a:ext>
          </a:extLst>
        </xdr:cNvPr>
        <xdr:cNvPicPr>
          <a:picLocks noChangeAspect="1"/>
        </xdr:cNvPicPr>
      </xdr:nvPicPr>
      <xdr:blipFill>
        <a:blip xmlns:r="http://schemas.openxmlformats.org/officeDocument/2006/relationships" r:embed="rId1"/>
        <a:stretch>
          <a:fillRect/>
        </a:stretch>
      </xdr:blipFill>
      <xdr:spPr>
        <a:xfrm>
          <a:off x="9781310" y="0"/>
          <a:ext cx="649118" cy="748145"/>
        </a:xfrm>
        <a:prstGeom prst="rect">
          <a:avLst/>
        </a:prstGeom>
      </xdr:spPr>
    </xdr:pic>
    <xdr:clientData/>
  </xdr:twoCellAnchor>
  <xdr:twoCellAnchor editAs="oneCell">
    <xdr:from>
      <xdr:col>0</xdr:col>
      <xdr:colOff>311727</xdr:colOff>
      <xdr:row>0</xdr:row>
      <xdr:rowOff>69270</xdr:rowOff>
    </xdr:from>
    <xdr:to>
      <xdr:col>0</xdr:col>
      <xdr:colOff>1745413</xdr:colOff>
      <xdr:row>3</xdr:row>
      <xdr:rowOff>131063</xdr:rowOff>
    </xdr:to>
    <xdr:pic>
      <xdr:nvPicPr>
        <xdr:cNvPr id="4" name="Imagen 3">
          <a:extLst>
            <a:ext uri="{FF2B5EF4-FFF2-40B4-BE49-F238E27FC236}">
              <a16:creationId xmlns:a16="http://schemas.microsoft.com/office/drawing/2014/main" id="{A441B05A-5A89-4036-B653-09F08EBDCDD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1727" y="69270"/>
          <a:ext cx="1433686" cy="6021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162297</xdr:colOff>
      <xdr:row>0</xdr:row>
      <xdr:rowOff>21770</xdr:rowOff>
    </xdr:from>
    <xdr:to>
      <xdr:col>9</xdr:col>
      <xdr:colOff>811415</xdr:colOff>
      <xdr:row>3</xdr:row>
      <xdr:rowOff>182086</xdr:rowOff>
    </xdr:to>
    <xdr:pic>
      <xdr:nvPicPr>
        <xdr:cNvPr id="4" name="Imagen 3">
          <a:extLst>
            <a:ext uri="{FF2B5EF4-FFF2-40B4-BE49-F238E27FC236}">
              <a16:creationId xmlns:a16="http://schemas.microsoft.com/office/drawing/2014/main" id="{FF02E460-633E-4FE4-B5DA-19031F6925A0}"/>
            </a:ext>
          </a:extLst>
        </xdr:cNvPr>
        <xdr:cNvPicPr>
          <a:picLocks noChangeAspect="1"/>
        </xdr:cNvPicPr>
      </xdr:nvPicPr>
      <xdr:blipFill>
        <a:blip xmlns:r="http://schemas.openxmlformats.org/officeDocument/2006/relationships" r:embed="rId1"/>
        <a:stretch>
          <a:fillRect/>
        </a:stretch>
      </xdr:blipFill>
      <xdr:spPr>
        <a:xfrm>
          <a:off x="13529954" y="21770"/>
          <a:ext cx="649118" cy="748145"/>
        </a:xfrm>
        <a:prstGeom prst="rect">
          <a:avLst/>
        </a:prstGeom>
      </xdr:spPr>
    </xdr:pic>
    <xdr:clientData/>
  </xdr:twoCellAnchor>
  <xdr:twoCellAnchor editAs="oneCell">
    <xdr:from>
      <xdr:col>0</xdr:col>
      <xdr:colOff>65313</xdr:colOff>
      <xdr:row>0</xdr:row>
      <xdr:rowOff>101928</xdr:rowOff>
    </xdr:from>
    <xdr:to>
      <xdr:col>2</xdr:col>
      <xdr:colOff>606370</xdr:colOff>
      <xdr:row>3</xdr:row>
      <xdr:rowOff>116219</xdr:rowOff>
    </xdr:to>
    <xdr:pic>
      <xdr:nvPicPr>
        <xdr:cNvPr id="5" name="Imagen 4">
          <a:extLst>
            <a:ext uri="{FF2B5EF4-FFF2-40B4-BE49-F238E27FC236}">
              <a16:creationId xmlns:a16="http://schemas.microsoft.com/office/drawing/2014/main" id="{4F25C7B7-19E8-4FC7-95E2-A8308F78874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313" y="101928"/>
          <a:ext cx="1433686" cy="60212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227613</xdr:colOff>
      <xdr:row>0</xdr:row>
      <xdr:rowOff>97970</xdr:rowOff>
    </xdr:from>
    <xdr:to>
      <xdr:col>5</xdr:col>
      <xdr:colOff>876731</xdr:colOff>
      <xdr:row>3</xdr:row>
      <xdr:rowOff>116772</xdr:rowOff>
    </xdr:to>
    <xdr:pic>
      <xdr:nvPicPr>
        <xdr:cNvPr id="4" name="Imagen 3">
          <a:extLst>
            <a:ext uri="{FF2B5EF4-FFF2-40B4-BE49-F238E27FC236}">
              <a16:creationId xmlns:a16="http://schemas.microsoft.com/office/drawing/2014/main" id="{3DA7ABF9-5BF8-4D23-8305-83AA0967A17A}"/>
            </a:ext>
          </a:extLst>
        </xdr:cNvPr>
        <xdr:cNvPicPr>
          <a:picLocks noChangeAspect="1"/>
        </xdr:cNvPicPr>
      </xdr:nvPicPr>
      <xdr:blipFill>
        <a:blip xmlns:r="http://schemas.openxmlformats.org/officeDocument/2006/relationships" r:embed="rId1"/>
        <a:stretch>
          <a:fillRect/>
        </a:stretch>
      </xdr:blipFill>
      <xdr:spPr>
        <a:xfrm>
          <a:off x="11907984" y="97970"/>
          <a:ext cx="649118" cy="748145"/>
        </a:xfrm>
        <a:prstGeom prst="rect">
          <a:avLst/>
        </a:prstGeom>
      </xdr:spPr>
    </xdr:pic>
    <xdr:clientData/>
  </xdr:twoCellAnchor>
  <xdr:twoCellAnchor editAs="oneCell">
    <xdr:from>
      <xdr:col>0</xdr:col>
      <xdr:colOff>326573</xdr:colOff>
      <xdr:row>0</xdr:row>
      <xdr:rowOff>167245</xdr:rowOff>
    </xdr:from>
    <xdr:to>
      <xdr:col>0</xdr:col>
      <xdr:colOff>1760259</xdr:colOff>
      <xdr:row>3</xdr:row>
      <xdr:rowOff>40022</xdr:rowOff>
    </xdr:to>
    <xdr:pic>
      <xdr:nvPicPr>
        <xdr:cNvPr id="5" name="Imagen 4">
          <a:extLst>
            <a:ext uri="{FF2B5EF4-FFF2-40B4-BE49-F238E27FC236}">
              <a16:creationId xmlns:a16="http://schemas.microsoft.com/office/drawing/2014/main" id="{BD46A2E5-31A2-43C2-98E5-83D81097DA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6573" y="167245"/>
          <a:ext cx="1433686" cy="60212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166651</xdr:colOff>
      <xdr:row>0</xdr:row>
      <xdr:rowOff>83820</xdr:rowOff>
    </xdr:from>
    <xdr:to>
      <xdr:col>5</xdr:col>
      <xdr:colOff>815769</xdr:colOff>
      <xdr:row>3</xdr:row>
      <xdr:rowOff>108065</xdr:rowOff>
    </xdr:to>
    <xdr:pic>
      <xdr:nvPicPr>
        <xdr:cNvPr id="4" name="Imagen 3">
          <a:extLst>
            <a:ext uri="{FF2B5EF4-FFF2-40B4-BE49-F238E27FC236}">
              <a16:creationId xmlns:a16="http://schemas.microsoft.com/office/drawing/2014/main" id="{05B031B8-A839-478D-9A84-AA1AD316F063}"/>
            </a:ext>
          </a:extLst>
        </xdr:cNvPr>
        <xdr:cNvPicPr>
          <a:picLocks noChangeAspect="1"/>
        </xdr:cNvPicPr>
      </xdr:nvPicPr>
      <xdr:blipFill>
        <a:blip xmlns:r="http://schemas.openxmlformats.org/officeDocument/2006/relationships" r:embed="rId1"/>
        <a:stretch>
          <a:fillRect/>
        </a:stretch>
      </xdr:blipFill>
      <xdr:spPr>
        <a:xfrm>
          <a:off x="10636531" y="83820"/>
          <a:ext cx="649118" cy="748145"/>
        </a:xfrm>
        <a:prstGeom prst="rect">
          <a:avLst/>
        </a:prstGeom>
      </xdr:spPr>
    </xdr:pic>
    <xdr:clientData/>
  </xdr:twoCellAnchor>
  <xdr:twoCellAnchor editAs="oneCell">
    <xdr:from>
      <xdr:col>0</xdr:col>
      <xdr:colOff>304800</xdr:colOff>
      <xdr:row>0</xdr:row>
      <xdr:rowOff>153095</xdr:rowOff>
    </xdr:from>
    <xdr:to>
      <xdr:col>0</xdr:col>
      <xdr:colOff>1738486</xdr:colOff>
      <xdr:row>3</xdr:row>
      <xdr:rowOff>31315</xdr:rowOff>
    </xdr:to>
    <xdr:pic>
      <xdr:nvPicPr>
        <xdr:cNvPr id="5" name="Imagen 4">
          <a:extLst>
            <a:ext uri="{FF2B5EF4-FFF2-40B4-BE49-F238E27FC236}">
              <a16:creationId xmlns:a16="http://schemas.microsoft.com/office/drawing/2014/main" id="{3FDAA8ED-01A1-4551-B091-FA80B93FF8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4800" y="153095"/>
          <a:ext cx="1433686" cy="60212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19</xdr:col>
      <xdr:colOff>328750</xdr:colOff>
      <xdr:row>0</xdr:row>
      <xdr:rowOff>159328</xdr:rowOff>
    </xdr:from>
    <xdr:to>
      <xdr:col>19</xdr:col>
      <xdr:colOff>977868</xdr:colOff>
      <xdr:row>3</xdr:row>
      <xdr:rowOff>69273</xdr:rowOff>
    </xdr:to>
    <xdr:pic>
      <xdr:nvPicPr>
        <xdr:cNvPr id="3" name="Imagen 2">
          <a:extLst>
            <a:ext uri="{FF2B5EF4-FFF2-40B4-BE49-F238E27FC236}">
              <a16:creationId xmlns:a16="http://schemas.microsoft.com/office/drawing/2014/main" id="{E47032C0-5988-480B-97CC-5C53B241DD4A}"/>
            </a:ext>
          </a:extLst>
        </xdr:cNvPr>
        <xdr:cNvPicPr>
          <a:picLocks noChangeAspect="1"/>
        </xdr:cNvPicPr>
      </xdr:nvPicPr>
      <xdr:blipFill>
        <a:blip xmlns:r="http://schemas.openxmlformats.org/officeDocument/2006/relationships" r:embed="rId1"/>
        <a:stretch>
          <a:fillRect/>
        </a:stretch>
      </xdr:blipFill>
      <xdr:spPr>
        <a:xfrm>
          <a:off x="9770623" y="159328"/>
          <a:ext cx="649118" cy="748145"/>
        </a:xfrm>
        <a:prstGeom prst="rect">
          <a:avLst/>
        </a:prstGeom>
      </xdr:spPr>
    </xdr:pic>
    <xdr:clientData/>
  </xdr:twoCellAnchor>
  <xdr:twoCellAnchor editAs="oneCell">
    <xdr:from>
      <xdr:col>0</xdr:col>
      <xdr:colOff>381000</xdr:colOff>
      <xdr:row>0</xdr:row>
      <xdr:rowOff>221674</xdr:rowOff>
    </xdr:from>
    <xdr:to>
      <xdr:col>0</xdr:col>
      <xdr:colOff>1814686</xdr:colOff>
      <xdr:row>2</xdr:row>
      <xdr:rowOff>221121</xdr:rowOff>
    </xdr:to>
    <xdr:pic>
      <xdr:nvPicPr>
        <xdr:cNvPr id="4" name="Imagen 3">
          <a:extLst>
            <a:ext uri="{FF2B5EF4-FFF2-40B4-BE49-F238E27FC236}">
              <a16:creationId xmlns:a16="http://schemas.microsoft.com/office/drawing/2014/main" id="{C205B7FC-0BB4-44CC-909D-2178835529C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1000" y="221674"/>
          <a:ext cx="1433686" cy="60212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178948</xdr:colOff>
      <xdr:row>0</xdr:row>
      <xdr:rowOff>66675</xdr:rowOff>
    </xdr:from>
    <xdr:to>
      <xdr:col>5</xdr:col>
      <xdr:colOff>828066</xdr:colOff>
      <xdr:row>3</xdr:row>
      <xdr:rowOff>138545</xdr:rowOff>
    </xdr:to>
    <xdr:pic>
      <xdr:nvPicPr>
        <xdr:cNvPr id="4" name="Imagen 3">
          <a:extLst>
            <a:ext uri="{FF2B5EF4-FFF2-40B4-BE49-F238E27FC236}">
              <a16:creationId xmlns:a16="http://schemas.microsoft.com/office/drawing/2014/main" id="{C93F65FC-55DC-402D-897F-51DDC7AA94B3}"/>
            </a:ext>
          </a:extLst>
        </xdr:cNvPr>
        <xdr:cNvPicPr>
          <a:picLocks noChangeAspect="1"/>
        </xdr:cNvPicPr>
      </xdr:nvPicPr>
      <xdr:blipFill>
        <a:blip xmlns:r="http://schemas.openxmlformats.org/officeDocument/2006/relationships" r:embed="rId1"/>
        <a:stretch>
          <a:fillRect/>
        </a:stretch>
      </xdr:blipFill>
      <xdr:spPr>
        <a:xfrm>
          <a:off x="11161273" y="66675"/>
          <a:ext cx="649118" cy="748145"/>
        </a:xfrm>
        <a:prstGeom prst="rect">
          <a:avLst/>
        </a:prstGeom>
      </xdr:spPr>
    </xdr:pic>
    <xdr:clientData/>
  </xdr:twoCellAnchor>
  <xdr:twoCellAnchor editAs="oneCell">
    <xdr:from>
      <xdr:col>0</xdr:col>
      <xdr:colOff>390525</xdr:colOff>
      <xdr:row>0</xdr:row>
      <xdr:rowOff>129021</xdr:rowOff>
    </xdr:from>
    <xdr:to>
      <xdr:col>0</xdr:col>
      <xdr:colOff>1824211</xdr:colOff>
      <xdr:row>3</xdr:row>
      <xdr:rowOff>54866</xdr:rowOff>
    </xdr:to>
    <xdr:pic>
      <xdr:nvPicPr>
        <xdr:cNvPr id="5" name="Imagen 4">
          <a:extLst>
            <a:ext uri="{FF2B5EF4-FFF2-40B4-BE49-F238E27FC236}">
              <a16:creationId xmlns:a16="http://schemas.microsoft.com/office/drawing/2014/main" id="{A651EFBB-34E7-4CE7-AAF1-5B3640A2C72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0525" y="129021"/>
          <a:ext cx="1433686" cy="60212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12</xdr:row>
      <xdr:rowOff>158751</xdr:rowOff>
    </xdr:from>
    <xdr:to>
      <xdr:col>2</xdr:col>
      <xdr:colOff>0</xdr:colOff>
      <xdr:row>14</xdr:row>
      <xdr:rowOff>31751</xdr:rowOff>
    </xdr:to>
    <xdr:cxnSp macro="">
      <xdr:nvCxnSpPr>
        <xdr:cNvPr id="2" name="5 Conector recto de flecha">
          <a:extLst>
            <a:ext uri="{FF2B5EF4-FFF2-40B4-BE49-F238E27FC236}">
              <a16:creationId xmlns:a16="http://schemas.microsoft.com/office/drawing/2014/main" id="{00000000-0008-0000-16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24</xdr:row>
      <xdr:rowOff>0</xdr:rowOff>
    </xdr:from>
    <xdr:to>
      <xdr:col>8</xdr:col>
      <xdr:colOff>42335</xdr:colOff>
      <xdr:row>24</xdr:row>
      <xdr:rowOff>4235</xdr:rowOff>
    </xdr:to>
    <xdr:cxnSp macro="">
      <xdr:nvCxnSpPr>
        <xdr:cNvPr id="3" name="7 Conector recto de flecha">
          <a:extLst>
            <a:ext uri="{FF2B5EF4-FFF2-40B4-BE49-F238E27FC236}">
              <a16:creationId xmlns:a16="http://schemas.microsoft.com/office/drawing/2014/main" id="{00000000-0008-0000-16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32</xdr:row>
      <xdr:rowOff>158751</xdr:rowOff>
    </xdr:from>
    <xdr:to>
      <xdr:col>2</xdr:col>
      <xdr:colOff>0</xdr:colOff>
      <xdr:row>34</xdr:row>
      <xdr:rowOff>31751</xdr:rowOff>
    </xdr:to>
    <xdr:cxnSp macro="">
      <xdr:nvCxnSpPr>
        <xdr:cNvPr id="6" name="5 Conector recto de flecha">
          <a:extLst>
            <a:ext uri="{FF2B5EF4-FFF2-40B4-BE49-F238E27FC236}">
              <a16:creationId xmlns:a16="http://schemas.microsoft.com/office/drawing/2014/main" id="{00000000-0008-0000-1600-000006000000}"/>
            </a:ext>
          </a:extLst>
        </xdr:cNvPr>
        <xdr:cNvCxnSpPr/>
      </xdr:nvCxnSpPr>
      <xdr:spPr>
        <a:xfrm flipV="1">
          <a:off x="1971675" y="369252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44</xdr:row>
      <xdr:rowOff>0</xdr:rowOff>
    </xdr:from>
    <xdr:to>
      <xdr:col>8</xdr:col>
      <xdr:colOff>42335</xdr:colOff>
      <xdr:row>44</xdr:row>
      <xdr:rowOff>4235</xdr:rowOff>
    </xdr:to>
    <xdr:cxnSp macro="">
      <xdr:nvCxnSpPr>
        <xdr:cNvPr id="7" name="7 Conector recto de flecha">
          <a:extLst>
            <a:ext uri="{FF2B5EF4-FFF2-40B4-BE49-F238E27FC236}">
              <a16:creationId xmlns:a16="http://schemas.microsoft.com/office/drawing/2014/main" id="{00000000-0008-0000-1600-000007000000}"/>
            </a:ext>
          </a:extLst>
        </xdr:cNvPr>
        <xdr:cNvCxnSpPr/>
      </xdr:nvCxnSpPr>
      <xdr:spPr>
        <a:xfrm flipV="1">
          <a:off x="6547911" y="77343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8" name="5 Conector recto de flecha">
          <a:extLst>
            <a:ext uri="{FF2B5EF4-FFF2-40B4-BE49-F238E27FC236}">
              <a16:creationId xmlns:a16="http://schemas.microsoft.com/office/drawing/2014/main" id="{00000000-0008-0000-1600-000008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9" name="7 Conector recto de flecha">
          <a:extLst>
            <a:ext uri="{FF2B5EF4-FFF2-40B4-BE49-F238E27FC236}">
              <a16:creationId xmlns:a16="http://schemas.microsoft.com/office/drawing/2014/main" id="{00000000-0008-0000-1600-000009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10" name="5 Conector recto de flecha">
          <a:extLst>
            <a:ext uri="{FF2B5EF4-FFF2-40B4-BE49-F238E27FC236}">
              <a16:creationId xmlns:a16="http://schemas.microsoft.com/office/drawing/2014/main" id="{00000000-0008-0000-1600-00000A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11" name="7 Conector recto de flecha">
          <a:extLst>
            <a:ext uri="{FF2B5EF4-FFF2-40B4-BE49-F238E27FC236}">
              <a16:creationId xmlns:a16="http://schemas.microsoft.com/office/drawing/2014/main" id="{00000000-0008-0000-1600-00000B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72</xdr:row>
      <xdr:rowOff>158751</xdr:rowOff>
    </xdr:from>
    <xdr:to>
      <xdr:col>2</xdr:col>
      <xdr:colOff>0</xdr:colOff>
      <xdr:row>74</xdr:row>
      <xdr:rowOff>31751</xdr:rowOff>
    </xdr:to>
    <xdr:cxnSp macro="">
      <xdr:nvCxnSpPr>
        <xdr:cNvPr id="12" name="5 Conector recto de flecha">
          <a:extLst>
            <a:ext uri="{FF2B5EF4-FFF2-40B4-BE49-F238E27FC236}">
              <a16:creationId xmlns:a16="http://schemas.microsoft.com/office/drawing/2014/main" id="{00000000-0008-0000-1600-00000C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84</xdr:row>
      <xdr:rowOff>0</xdr:rowOff>
    </xdr:from>
    <xdr:to>
      <xdr:col>8</xdr:col>
      <xdr:colOff>42335</xdr:colOff>
      <xdr:row>84</xdr:row>
      <xdr:rowOff>4235</xdr:rowOff>
    </xdr:to>
    <xdr:cxnSp macro="">
      <xdr:nvCxnSpPr>
        <xdr:cNvPr id="13" name="7 Conector recto de flecha">
          <a:extLst>
            <a:ext uri="{FF2B5EF4-FFF2-40B4-BE49-F238E27FC236}">
              <a16:creationId xmlns:a16="http://schemas.microsoft.com/office/drawing/2014/main" id="{00000000-0008-0000-1600-00000D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92</xdr:row>
      <xdr:rowOff>158751</xdr:rowOff>
    </xdr:from>
    <xdr:to>
      <xdr:col>2</xdr:col>
      <xdr:colOff>0</xdr:colOff>
      <xdr:row>94</xdr:row>
      <xdr:rowOff>31751</xdr:rowOff>
    </xdr:to>
    <xdr:cxnSp macro="">
      <xdr:nvCxnSpPr>
        <xdr:cNvPr id="14" name="5 Conector recto de flecha">
          <a:extLst>
            <a:ext uri="{FF2B5EF4-FFF2-40B4-BE49-F238E27FC236}">
              <a16:creationId xmlns:a16="http://schemas.microsoft.com/office/drawing/2014/main" id="{00000000-0008-0000-1600-00000E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104</xdr:row>
      <xdr:rowOff>0</xdr:rowOff>
    </xdr:from>
    <xdr:to>
      <xdr:col>8</xdr:col>
      <xdr:colOff>42335</xdr:colOff>
      <xdr:row>104</xdr:row>
      <xdr:rowOff>4235</xdr:rowOff>
    </xdr:to>
    <xdr:cxnSp macro="">
      <xdr:nvCxnSpPr>
        <xdr:cNvPr id="15" name="7 Conector recto de flecha">
          <a:extLst>
            <a:ext uri="{FF2B5EF4-FFF2-40B4-BE49-F238E27FC236}">
              <a16:creationId xmlns:a16="http://schemas.microsoft.com/office/drawing/2014/main" id="{00000000-0008-0000-1600-00000F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112</xdr:row>
      <xdr:rowOff>158751</xdr:rowOff>
    </xdr:from>
    <xdr:to>
      <xdr:col>2</xdr:col>
      <xdr:colOff>0</xdr:colOff>
      <xdr:row>114</xdr:row>
      <xdr:rowOff>31751</xdr:rowOff>
    </xdr:to>
    <xdr:cxnSp macro="">
      <xdr:nvCxnSpPr>
        <xdr:cNvPr id="16" name="5 Conector recto de flecha">
          <a:extLst>
            <a:ext uri="{FF2B5EF4-FFF2-40B4-BE49-F238E27FC236}">
              <a16:creationId xmlns:a16="http://schemas.microsoft.com/office/drawing/2014/main" id="{00000000-0008-0000-1600-000010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124</xdr:row>
      <xdr:rowOff>0</xdr:rowOff>
    </xdr:from>
    <xdr:to>
      <xdr:col>8</xdr:col>
      <xdr:colOff>42335</xdr:colOff>
      <xdr:row>124</xdr:row>
      <xdr:rowOff>4235</xdr:rowOff>
    </xdr:to>
    <xdr:cxnSp macro="">
      <xdr:nvCxnSpPr>
        <xdr:cNvPr id="17" name="7 Conector recto de flecha">
          <a:extLst>
            <a:ext uri="{FF2B5EF4-FFF2-40B4-BE49-F238E27FC236}">
              <a16:creationId xmlns:a16="http://schemas.microsoft.com/office/drawing/2014/main" id="{00000000-0008-0000-1600-000011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132</xdr:row>
      <xdr:rowOff>158751</xdr:rowOff>
    </xdr:from>
    <xdr:to>
      <xdr:col>2</xdr:col>
      <xdr:colOff>0</xdr:colOff>
      <xdr:row>134</xdr:row>
      <xdr:rowOff>31751</xdr:rowOff>
    </xdr:to>
    <xdr:cxnSp macro="">
      <xdr:nvCxnSpPr>
        <xdr:cNvPr id="18" name="5 Conector recto de flecha">
          <a:extLst>
            <a:ext uri="{FF2B5EF4-FFF2-40B4-BE49-F238E27FC236}">
              <a16:creationId xmlns:a16="http://schemas.microsoft.com/office/drawing/2014/main" id="{00000000-0008-0000-1600-000012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144</xdr:row>
      <xdr:rowOff>0</xdr:rowOff>
    </xdr:from>
    <xdr:to>
      <xdr:col>8</xdr:col>
      <xdr:colOff>42335</xdr:colOff>
      <xdr:row>144</xdr:row>
      <xdr:rowOff>4235</xdr:rowOff>
    </xdr:to>
    <xdr:cxnSp macro="">
      <xdr:nvCxnSpPr>
        <xdr:cNvPr id="19" name="7 Conector recto de flecha">
          <a:extLst>
            <a:ext uri="{FF2B5EF4-FFF2-40B4-BE49-F238E27FC236}">
              <a16:creationId xmlns:a16="http://schemas.microsoft.com/office/drawing/2014/main" id="{00000000-0008-0000-1600-000013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152</xdr:row>
      <xdr:rowOff>158751</xdr:rowOff>
    </xdr:from>
    <xdr:to>
      <xdr:col>2</xdr:col>
      <xdr:colOff>0</xdr:colOff>
      <xdr:row>154</xdr:row>
      <xdr:rowOff>31751</xdr:rowOff>
    </xdr:to>
    <xdr:cxnSp macro="">
      <xdr:nvCxnSpPr>
        <xdr:cNvPr id="20" name="5 Conector recto de flecha">
          <a:extLst>
            <a:ext uri="{FF2B5EF4-FFF2-40B4-BE49-F238E27FC236}">
              <a16:creationId xmlns:a16="http://schemas.microsoft.com/office/drawing/2014/main" id="{00000000-0008-0000-1600-000014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164</xdr:row>
      <xdr:rowOff>0</xdr:rowOff>
    </xdr:from>
    <xdr:to>
      <xdr:col>8</xdr:col>
      <xdr:colOff>42335</xdr:colOff>
      <xdr:row>164</xdr:row>
      <xdr:rowOff>4235</xdr:rowOff>
    </xdr:to>
    <xdr:cxnSp macro="">
      <xdr:nvCxnSpPr>
        <xdr:cNvPr id="21" name="7 Conector recto de flecha">
          <a:extLst>
            <a:ext uri="{FF2B5EF4-FFF2-40B4-BE49-F238E27FC236}">
              <a16:creationId xmlns:a16="http://schemas.microsoft.com/office/drawing/2014/main" id="{00000000-0008-0000-1600-000015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173</xdr:row>
      <xdr:rowOff>158751</xdr:rowOff>
    </xdr:from>
    <xdr:to>
      <xdr:col>2</xdr:col>
      <xdr:colOff>0</xdr:colOff>
      <xdr:row>175</xdr:row>
      <xdr:rowOff>31751</xdr:rowOff>
    </xdr:to>
    <xdr:cxnSp macro="">
      <xdr:nvCxnSpPr>
        <xdr:cNvPr id="24" name="5 Conector recto de flecha">
          <a:extLst>
            <a:ext uri="{FF2B5EF4-FFF2-40B4-BE49-F238E27FC236}">
              <a16:creationId xmlns:a16="http://schemas.microsoft.com/office/drawing/2014/main" id="{00000000-0008-0000-1600-000018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185</xdr:row>
      <xdr:rowOff>0</xdr:rowOff>
    </xdr:from>
    <xdr:to>
      <xdr:col>8</xdr:col>
      <xdr:colOff>42335</xdr:colOff>
      <xdr:row>185</xdr:row>
      <xdr:rowOff>4235</xdr:rowOff>
    </xdr:to>
    <xdr:cxnSp macro="">
      <xdr:nvCxnSpPr>
        <xdr:cNvPr id="25" name="7 Conector recto de flecha">
          <a:extLst>
            <a:ext uri="{FF2B5EF4-FFF2-40B4-BE49-F238E27FC236}">
              <a16:creationId xmlns:a16="http://schemas.microsoft.com/office/drawing/2014/main" id="{00000000-0008-0000-1600-000019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193</xdr:row>
      <xdr:rowOff>158751</xdr:rowOff>
    </xdr:from>
    <xdr:to>
      <xdr:col>2</xdr:col>
      <xdr:colOff>0</xdr:colOff>
      <xdr:row>195</xdr:row>
      <xdr:rowOff>31751</xdr:rowOff>
    </xdr:to>
    <xdr:cxnSp macro="">
      <xdr:nvCxnSpPr>
        <xdr:cNvPr id="26" name="5 Conector recto de flecha">
          <a:extLst>
            <a:ext uri="{FF2B5EF4-FFF2-40B4-BE49-F238E27FC236}">
              <a16:creationId xmlns:a16="http://schemas.microsoft.com/office/drawing/2014/main" id="{00000000-0008-0000-1600-00001A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205</xdr:row>
      <xdr:rowOff>0</xdr:rowOff>
    </xdr:from>
    <xdr:to>
      <xdr:col>8</xdr:col>
      <xdr:colOff>42335</xdr:colOff>
      <xdr:row>205</xdr:row>
      <xdr:rowOff>4235</xdr:rowOff>
    </xdr:to>
    <xdr:cxnSp macro="">
      <xdr:nvCxnSpPr>
        <xdr:cNvPr id="27" name="7 Conector recto de flecha">
          <a:extLst>
            <a:ext uri="{FF2B5EF4-FFF2-40B4-BE49-F238E27FC236}">
              <a16:creationId xmlns:a16="http://schemas.microsoft.com/office/drawing/2014/main" id="{00000000-0008-0000-1600-00001B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719818</xdr:colOff>
      <xdr:row>10</xdr:row>
      <xdr:rowOff>146956</xdr:rowOff>
    </xdr:from>
    <xdr:to>
      <xdr:col>21</xdr:col>
      <xdr:colOff>93889</xdr:colOff>
      <xdr:row>23</xdr:row>
      <xdr:rowOff>160565</xdr:rowOff>
    </xdr:to>
    <xdr:pic>
      <xdr:nvPicPr>
        <xdr:cNvPr id="28" name="Imagen 27">
          <a:extLst>
            <a:ext uri="{FF2B5EF4-FFF2-40B4-BE49-F238E27FC236}">
              <a16:creationId xmlns:a16="http://schemas.microsoft.com/office/drawing/2014/main" id="{00000000-0008-0000-1600-00001C000000}"/>
            </a:ext>
          </a:extLst>
        </xdr:cNvPr>
        <xdr:cNvPicPr>
          <a:picLocks noChangeAspect="1"/>
        </xdr:cNvPicPr>
      </xdr:nvPicPr>
      <xdr:blipFill rotWithShape="1">
        <a:blip xmlns:r="http://schemas.openxmlformats.org/officeDocument/2006/relationships" r:embed="rId1"/>
        <a:srcRect l="11813" t="24757" r="20054" b="12321"/>
        <a:stretch/>
      </xdr:blipFill>
      <xdr:spPr>
        <a:xfrm>
          <a:off x="10225768" y="2956831"/>
          <a:ext cx="6994071" cy="4385584"/>
        </a:xfrm>
        <a:prstGeom prst="rect">
          <a:avLst/>
        </a:prstGeom>
      </xdr:spPr>
    </xdr:pic>
    <xdr:clientData/>
  </xdr:twoCellAnchor>
  <xdr:twoCellAnchor>
    <xdr:from>
      <xdr:col>11</xdr:col>
      <xdr:colOff>47625</xdr:colOff>
      <xdr:row>10</xdr:row>
      <xdr:rowOff>114300</xdr:rowOff>
    </xdr:from>
    <xdr:to>
      <xdr:col>11</xdr:col>
      <xdr:colOff>657225</xdr:colOff>
      <xdr:row>12</xdr:row>
      <xdr:rowOff>28575</xdr:rowOff>
    </xdr:to>
    <xdr:sp macro="" textlink="">
      <xdr:nvSpPr>
        <xdr:cNvPr id="22" name="Flecha: doblada 21">
          <a:extLst>
            <a:ext uri="{FF2B5EF4-FFF2-40B4-BE49-F238E27FC236}">
              <a16:creationId xmlns:a16="http://schemas.microsoft.com/office/drawing/2014/main" id="{00000000-0008-0000-1600-000016000000}"/>
            </a:ext>
          </a:extLst>
        </xdr:cNvPr>
        <xdr:cNvSpPr/>
      </xdr:nvSpPr>
      <xdr:spPr>
        <a:xfrm rot="10800000">
          <a:off x="9553575" y="2924175"/>
          <a:ext cx="609600" cy="495300"/>
        </a:xfrm>
        <a:prstGeom prst="ben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11</xdr:col>
      <xdr:colOff>9525</xdr:colOff>
      <xdr:row>9</xdr:row>
      <xdr:rowOff>57150</xdr:rowOff>
    </xdr:from>
    <xdr:to>
      <xdr:col>12</xdr:col>
      <xdr:colOff>685800</xdr:colOff>
      <xdr:row>10</xdr:row>
      <xdr:rowOff>200025</xdr:rowOff>
    </xdr:to>
    <xdr:sp macro="" textlink="">
      <xdr:nvSpPr>
        <xdr:cNvPr id="29" name="CuadroTexto 28">
          <a:extLst>
            <a:ext uri="{FF2B5EF4-FFF2-40B4-BE49-F238E27FC236}">
              <a16:creationId xmlns:a16="http://schemas.microsoft.com/office/drawing/2014/main" id="{00000000-0008-0000-1600-00001D000000}"/>
            </a:ext>
          </a:extLst>
        </xdr:cNvPr>
        <xdr:cNvSpPr txBox="1"/>
      </xdr:nvSpPr>
      <xdr:spPr>
        <a:xfrm>
          <a:off x="9515475" y="2619375"/>
          <a:ext cx="14382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600" b="1">
              <a:latin typeface="Arial" panose="020B0604020202020204" pitchFamily="34" charset="0"/>
              <a:cs typeface="Arial" panose="020B0604020202020204" pitchFamily="34" charset="0"/>
            </a:rPr>
            <a:t>Seleccione</a:t>
          </a:r>
        </a:p>
      </xdr:txBody>
    </xdr:sp>
    <xdr:clientData/>
  </xdr:twoCellAnchor>
  <xdr:twoCellAnchor>
    <xdr:from>
      <xdr:col>11</xdr:col>
      <xdr:colOff>57150</xdr:colOff>
      <xdr:row>18</xdr:row>
      <xdr:rowOff>304800</xdr:rowOff>
    </xdr:from>
    <xdr:to>
      <xdr:col>11</xdr:col>
      <xdr:colOff>581025</xdr:colOff>
      <xdr:row>20</xdr:row>
      <xdr:rowOff>57150</xdr:rowOff>
    </xdr:to>
    <xdr:sp macro="" textlink="">
      <xdr:nvSpPr>
        <xdr:cNvPr id="30" name="Flecha: a la derecha 29">
          <a:extLst>
            <a:ext uri="{FF2B5EF4-FFF2-40B4-BE49-F238E27FC236}">
              <a16:creationId xmlns:a16="http://schemas.microsoft.com/office/drawing/2014/main" id="{00000000-0008-0000-1600-00001E000000}"/>
            </a:ext>
          </a:extLst>
        </xdr:cNvPr>
        <xdr:cNvSpPr/>
      </xdr:nvSpPr>
      <xdr:spPr>
        <a:xfrm>
          <a:off x="9563100" y="5581650"/>
          <a:ext cx="523875" cy="514350"/>
        </a:xfrm>
        <a:prstGeom prst="righ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9</xdr:col>
      <xdr:colOff>641254</xdr:colOff>
      <xdr:row>0</xdr:row>
      <xdr:rowOff>90350</xdr:rowOff>
    </xdr:from>
    <xdr:to>
      <xdr:col>10</xdr:col>
      <xdr:colOff>586740</xdr:colOff>
      <xdr:row>3</xdr:row>
      <xdr:rowOff>116776</xdr:rowOff>
    </xdr:to>
    <xdr:pic>
      <xdr:nvPicPr>
        <xdr:cNvPr id="23" name="Imagen 22">
          <a:extLst>
            <a:ext uri="{FF2B5EF4-FFF2-40B4-BE49-F238E27FC236}">
              <a16:creationId xmlns:a16="http://schemas.microsoft.com/office/drawing/2014/main" id="{56996176-9DF2-4537-B893-CA87BF9DB518}"/>
            </a:ext>
          </a:extLst>
        </xdr:cNvPr>
        <xdr:cNvPicPr>
          <a:picLocks noChangeAspect="1"/>
        </xdr:cNvPicPr>
      </xdr:nvPicPr>
      <xdr:blipFill>
        <a:blip xmlns:r="http://schemas.openxmlformats.org/officeDocument/2006/relationships" r:embed="rId2"/>
        <a:stretch>
          <a:fillRect/>
        </a:stretch>
      </xdr:blipFill>
      <xdr:spPr>
        <a:xfrm>
          <a:off x="8406034" y="90350"/>
          <a:ext cx="730346" cy="841766"/>
        </a:xfrm>
        <a:prstGeom prst="rect">
          <a:avLst/>
        </a:prstGeom>
      </xdr:spPr>
    </xdr:pic>
    <xdr:clientData/>
  </xdr:twoCellAnchor>
  <xdr:twoCellAnchor editAs="oneCell">
    <xdr:from>
      <xdr:col>0</xdr:col>
      <xdr:colOff>297180</xdr:colOff>
      <xdr:row>1</xdr:row>
      <xdr:rowOff>9006</xdr:rowOff>
    </xdr:from>
    <xdr:to>
      <xdr:col>1</xdr:col>
      <xdr:colOff>732646</xdr:colOff>
      <xdr:row>2</xdr:row>
      <xdr:rowOff>420626</xdr:rowOff>
    </xdr:to>
    <xdr:pic>
      <xdr:nvPicPr>
        <xdr:cNvPr id="31" name="Imagen 30">
          <a:extLst>
            <a:ext uri="{FF2B5EF4-FFF2-40B4-BE49-F238E27FC236}">
              <a16:creationId xmlns:a16="http://schemas.microsoft.com/office/drawing/2014/main" id="{8CD60D91-A7ED-4CB0-B408-8BBBB15A4C5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7180" y="199506"/>
          <a:ext cx="1433686" cy="60212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330200</xdr:colOff>
      <xdr:row>1</xdr:row>
      <xdr:rowOff>32956</xdr:rowOff>
    </xdr:from>
    <xdr:to>
      <xdr:col>0</xdr:col>
      <xdr:colOff>1763886</xdr:colOff>
      <xdr:row>2</xdr:row>
      <xdr:rowOff>431876</xdr:rowOff>
    </xdr:to>
    <xdr:pic>
      <xdr:nvPicPr>
        <xdr:cNvPr id="5" name="Imagen 4">
          <a:extLst>
            <a:ext uri="{FF2B5EF4-FFF2-40B4-BE49-F238E27FC236}">
              <a16:creationId xmlns:a16="http://schemas.microsoft.com/office/drawing/2014/main" id="{CD8EA857-C36E-4BB9-BF14-5501957956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00" y="236156"/>
          <a:ext cx="1433686" cy="602120"/>
        </a:xfrm>
        <a:prstGeom prst="rect">
          <a:avLst/>
        </a:prstGeom>
      </xdr:spPr>
    </xdr:pic>
    <xdr:clientData/>
  </xdr:twoCellAnchor>
  <xdr:twoCellAnchor editAs="oneCell">
    <xdr:from>
      <xdr:col>10</xdr:col>
      <xdr:colOff>406400</xdr:colOff>
      <xdr:row>0</xdr:row>
      <xdr:rowOff>127000</xdr:rowOff>
    </xdr:from>
    <xdr:to>
      <xdr:col>10</xdr:col>
      <xdr:colOff>1136746</xdr:colOff>
      <xdr:row>3</xdr:row>
      <xdr:rowOff>105166</xdr:rowOff>
    </xdr:to>
    <xdr:pic>
      <xdr:nvPicPr>
        <xdr:cNvPr id="6" name="Imagen 5">
          <a:extLst>
            <a:ext uri="{FF2B5EF4-FFF2-40B4-BE49-F238E27FC236}">
              <a16:creationId xmlns:a16="http://schemas.microsoft.com/office/drawing/2014/main" id="{74BB0915-5B4E-42E0-9C9A-97965E3FAD94}"/>
            </a:ext>
          </a:extLst>
        </xdr:cNvPr>
        <xdr:cNvPicPr>
          <a:picLocks noChangeAspect="1"/>
        </xdr:cNvPicPr>
      </xdr:nvPicPr>
      <xdr:blipFill>
        <a:blip xmlns:r="http://schemas.openxmlformats.org/officeDocument/2006/relationships" r:embed="rId2"/>
        <a:stretch>
          <a:fillRect/>
        </a:stretch>
      </xdr:blipFill>
      <xdr:spPr>
        <a:xfrm>
          <a:off x="24511000" y="127000"/>
          <a:ext cx="730346" cy="84176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558800</xdr:colOff>
      <xdr:row>1</xdr:row>
      <xdr:rowOff>38100</xdr:rowOff>
    </xdr:from>
    <xdr:to>
      <xdr:col>0</xdr:col>
      <xdr:colOff>1992486</xdr:colOff>
      <xdr:row>2</xdr:row>
      <xdr:rowOff>437020</xdr:rowOff>
    </xdr:to>
    <xdr:pic>
      <xdr:nvPicPr>
        <xdr:cNvPr id="6" name="Imagen 5">
          <a:extLst>
            <a:ext uri="{FF2B5EF4-FFF2-40B4-BE49-F238E27FC236}">
              <a16:creationId xmlns:a16="http://schemas.microsoft.com/office/drawing/2014/main" id="{470998BA-8A8E-438D-B4C9-4DFF9F5096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8800" y="241300"/>
          <a:ext cx="1433686" cy="602120"/>
        </a:xfrm>
        <a:prstGeom prst="rect">
          <a:avLst/>
        </a:prstGeom>
      </xdr:spPr>
    </xdr:pic>
    <xdr:clientData/>
  </xdr:twoCellAnchor>
  <xdr:twoCellAnchor editAs="oneCell">
    <xdr:from>
      <xdr:col>7</xdr:col>
      <xdr:colOff>368300</xdr:colOff>
      <xdr:row>0</xdr:row>
      <xdr:rowOff>114300</xdr:rowOff>
    </xdr:from>
    <xdr:to>
      <xdr:col>7</xdr:col>
      <xdr:colOff>1098646</xdr:colOff>
      <xdr:row>3</xdr:row>
      <xdr:rowOff>92466</xdr:rowOff>
    </xdr:to>
    <xdr:pic>
      <xdr:nvPicPr>
        <xdr:cNvPr id="7" name="Imagen 6">
          <a:extLst>
            <a:ext uri="{FF2B5EF4-FFF2-40B4-BE49-F238E27FC236}">
              <a16:creationId xmlns:a16="http://schemas.microsoft.com/office/drawing/2014/main" id="{4C88F031-F3AD-4435-B8E1-AA88F8BD52B5}"/>
            </a:ext>
          </a:extLst>
        </xdr:cNvPr>
        <xdr:cNvPicPr>
          <a:picLocks noChangeAspect="1"/>
        </xdr:cNvPicPr>
      </xdr:nvPicPr>
      <xdr:blipFill>
        <a:blip xmlns:r="http://schemas.openxmlformats.org/officeDocument/2006/relationships" r:embed="rId2"/>
        <a:stretch>
          <a:fillRect/>
        </a:stretch>
      </xdr:blipFill>
      <xdr:spPr>
        <a:xfrm>
          <a:off x="17716500" y="114300"/>
          <a:ext cx="730346" cy="84176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7</xdr:col>
      <xdr:colOff>4236</xdr:colOff>
      <xdr:row>25</xdr:row>
      <xdr:rowOff>0</xdr:rowOff>
    </xdr:from>
    <xdr:to>
      <xdr:col>8</xdr:col>
      <xdr:colOff>42335</xdr:colOff>
      <xdr:row>25</xdr:row>
      <xdr:rowOff>4235</xdr:rowOff>
    </xdr:to>
    <xdr:cxnSp macro="">
      <xdr:nvCxnSpPr>
        <xdr:cNvPr id="3" name="7 Conector recto de flecha">
          <a:extLst>
            <a:ext uri="{FF2B5EF4-FFF2-40B4-BE49-F238E27FC236}">
              <a16:creationId xmlns:a16="http://schemas.microsoft.com/office/drawing/2014/main" id="{00000000-0008-0000-1C00-000003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752475</xdr:colOff>
      <xdr:row>35</xdr:row>
      <xdr:rowOff>104775</xdr:rowOff>
    </xdr:from>
    <xdr:to>
      <xdr:col>2</xdr:col>
      <xdr:colOff>0</xdr:colOff>
      <xdr:row>36</xdr:row>
      <xdr:rowOff>31752</xdr:rowOff>
    </xdr:to>
    <xdr:cxnSp macro="">
      <xdr:nvCxnSpPr>
        <xdr:cNvPr id="6" name="5 Conector recto de flecha">
          <a:extLst>
            <a:ext uri="{FF2B5EF4-FFF2-40B4-BE49-F238E27FC236}">
              <a16:creationId xmlns:a16="http://schemas.microsoft.com/office/drawing/2014/main" id="{00000000-0008-0000-1C00-000006000000}"/>
            </a:ext>
          </a:extLst>
        </xdr:cNvPr>
        <xdr:cNvCxnSpPr/>
      </xdr:nvCxnSpPr>
      <xdr:spPr>
        <a:xfrm flipH="1" flipV="1">
          <a:off x="1514475" y="9305925"/>
          <a:ext cx="9525"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7" name="7 Conector recto de flecha">
          <a:extLst>
            <a:ext uri="{FF2B5EF4-FFF2-40B4-BE49-F238E27FC236}">
              <a16:creationId xmlns:a16="http://schemas.microsoft.com/office/drawing/2014/main" id="{00000000-0008-0000-1C00-000007000000}"/>
            </a:ext>
          </a:extLst>
        </xdr:cNvPr>
        <xdr:cNvCxnSpPr/>
      </xdr:nvCxnSpPr>
      <xdr:spPr>
        <a:xfrm flipV="1">
          <a:off x="6547911" y="129063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9" name="7 Conector recto de flecha">
          <a:extLst>
            <a:ext uri="{FF2B5EF4-FFF2-40B4-BE49-F238E27FC236}">
              <a16:creationId xmlns:a16="http://schemas.microsoft.com/office/drawing/2014/main" id="{00000000-0008-0000-1C00-000009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11" name="7 Conector recto de flecha">
          <a:extLst>
            <a:ext uri="{FF2B5EF4-FFF2-40B4-BE49-F238E27FC236}">
              <a16:creationId xmlns:a16="http://schemas.microsoft.com/office/drawing/2014/main" id="{00000000-0008-0000-1C00-00000B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13" name="7 Conector recto de flecha">
          <a:extLst>
            <a:ext uri="{FF2B5EF4-FFF2-40B4-BE49-F238E27FC236}">
              <a16:creationId xmlns:a16="http://schemas.microsoft.com/office/drawing/2014/main" id="{00000000-0008-0000-1C00-00000D000000}"/>
            </a:ext>
          </a:extLst>
        </xdr:cNvPr>
        <xdr:cNvCxnSpPr/>
      </xdr:nvCxnSpPr>
      <xdr:spPr>
        <a:xfrm flipV="1">
          <a:off x="6547911" y="23155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98</xdr:row>
      <xdr:rowOff>66675</xdr:rowOff>
    </xdr:from>
    <xdr:to>
      <xdr:col>2</xdr:col>
      <xdr:colOff>0</xdr:colOff>
      <xdr:row>99</xdr:row>
      <xdr:rowOff>31751</xdr:rowOff>
    </xdr:to>
    <xdr:cxnSp macro="">
      <xdr:nvCxnSpPr>
        <xdr:cNvPr id="14" name="5 Conector recto de flecha">
          <a:extLst>
            <a:ext uri="{FF2B5EF4-FFF2-40B4-BE49-F238E27FC236}">
              <a16:creationId xmlns:a16="http://schemas.microsoft.com/office/drawing/2014/main" id="{00000000-0008-0000-1C00-00000E000000}"/>
            </a:ext>
          </a:extLst>
        </xdr:cNvPr>
        <xdr:cNvCxnSpPr/>
      </xdr:nvCxnSpPr>
      <xdr:spPr>
        <a:xfrm flipV="1">
          <a:off x="1524000" y="26850975"/>
          <a:ext cx="0" cy="39370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15" name="7 Conector recto de flecha">
          <a:extLst>
            <a:ext uri="{FF2B5EF4-FFF2-40B4-BE49-F238E27FC236}">
              <a16:creationId xmlns:a16="http://schemas.microsoft.com/office/drawing/2014/main" id="{00000000-0008-0000-1C00-00000F000000}"/>
            </a:ext>
          </a:extLst>
        </xdr:cNvPr>
        <xdr:cNvCxnSpPr/>
      </xdr:nvCxnSpPr>
      <xdr:spPr>
        <a:xfrm flipV="1">
          <a:off x="6547911" y="279082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119</xdr:row>
      <xdr:rowOff>152400</xdr:rowOff>
    </xdr:from>
    <xdr:to>
      <xdr:col>2</xdr:col>
      <xdr:colOff>0</xdr:colOff>
      <xdr:row>120</xdr:row>
      <xdr:rowOff>31751</xdr:rowOff>
    </xdr:to>
    <xdr:cxnSp macro="">
      <xdr:nvCxnSpPr>
        <xdr:cNvPr id="16" name="5 Conector recto de flecha">
          <a:extLst>
            <a:ext uri="{FF2B5EF4-FFF2-40B4-BE49-F238E27FC236}">
              <a16:creationId xmlns:a16="http://schemas.microsoft.com/office/drawing/2014/main" id="{00000000-0008-0000-1C00-000010000000}"/>
            </a:ext>
          </a:extLst>
        </xdr:cNvPr>
        <xdr:cNvCxnSpPr/>
      </xdr:nvCxnSpPr>
      <xdr:spPr>
        <a:xfrm flipV="1">
          <a:off x="1524000" y="32804100"/>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17" name="7 Conector recto de flecha">
          <a:extLst>
            <a:ext uri="{FF2B5EF4-FFF2-40B4-BE49-F238E27FC236}">
              <a16:creationId xmlns:a16="http://schemas.microsoft.com/office/drawing/2014/main" id="{00000000-0008-0000-1C00-000011000000}"/>
            </a:ext>
          </a:extLst>
        </xdr:cNvPr>
        <xdr:cNvCxnSpPr/>
      </xdr:nvCxnSpPr>
      <xdr:spPr>
        <a:xfrm flipV="1">
          <a:off x="6547911" y="318801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140</xdr:row>
      <xdr:rowOff>142875</xdr:rowOff>
    </xdr:from>
    <xdr:to>
      <xdr:col>2</xdr:col>
      <xdr:colOff>0</xdr:colOff>
      <xdr:row>141</xdr:row>
      <xdr:rowOff>31752</xdr:rowOff>
    </xdr:to>
    <xdr:cxnSp macro="">
      <xdr:nvCxnSpPr>
        <xdr:cNvPr id="18" name="5 Conector recto de flecha">
          <a:extLst>
            <a:ext uri="{FF2B5EF4-FFF2-40B4-BE49-F238E27FC236}">
              <a16:creationId xmlns:a16="http://schemas.microsoft.com/office/drawing/2014/main" id="{00000000-0008-0000-1C00-000012000000}"/>
            </a:ext>
          </a:extLst>
        </xdr:cNvPr>
        <xdr:cNvCxnSpPr/>
      </xdr:nvCxnSpPr>
      <xdr:spPr>
        <a:xfrm flipV="1">
          <a:off x="1524000" y="39271575"/>
          <a:ext cx="0"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19" name="7 Conector recto de flecha">
          <a:extLst>
            <a:ext uri="{FF2B5EF4-FFF2-40B4-BE49-F238E27FC236}">
              <a16:creationId xmlns:a16="http://schemas.microsoft.com/office/drawing/2014/main" id="{00000000-0008-0000-1C00-000013000000}"/>
            </a:ext>
          </a:extLst>
        </xdr:cNvPr>
        <xdr:cNvCxnSpPr/>
      </xdr:nvCxnSpPr>
      <xdr:spPr>
        <a:xfrm flipV="1">
          <a:off x="6547911" y="36652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161</xdr:row>
      <xdr:rowOff>161925</xdr:rowOff>
    </xdr:from>
    <xdr:to>
      <xdr:col>2</xdr:col>
      <xdr:colOff>9525</xdr:colOff>
      <xdr:row>162</xdr:row>
      <xdr:rowOff>31752</xdr:rowOff>
    </xdr:to>
    <xdr:cxnSp macro="">
      <xdr:nvCxnSpPr>
        <xdr:cNvPr id="20" name="5 Conector recto de flecha">
          <a:extLst>
            <a:ext uri="{FF2B5EF4-FFF2-40B4-BE49-F238E27FC236}">
              <a16:creationId xmlns:a16="http://schemas.microsoft.com/office/drawing/2014/main" id="{00000000-0008-0000-1C00-000014000000}"/>
            </a:ext>
          </a:extLst>
        </xdr:cNvPr>
        <xdr:cNvCxnSpPr/>
      </xdr:nvCxnSpPr>
      <xdr:spPr>
        <a:xfrm flipV="1">
          <a:off x="1524000" y="45205650"/>
          <a:ext cx="9525" cy="4318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21" name="7 Conector recto de flecha">
          <a:extLst>
            <a:ext uri="{FF2B5EF4-FFF2-40B4-BE49-F238E27FC236}">
              <a16:creationId xmlns:a16="http://schemas.microsoft.com/office/drawing/2014/main" id="{00000000-0008-0000-1C00-000015000000}"/>
            </a:ext>
          </a:extLst>
        </xdr:cNvPr>
        <xdr:cNvCxnSpPr/>
      </xdr:nvCxnSpPr>
      <xdr:spPr>
        <a:xfrm flipV="1">
          <a:off x="6547911" y="413861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xdr:row>
      <xdr:rowOff>171450</xdr:rowOff>
    </xdr:from>
    <xdr:to>
      <xdr:col>2</xdr:col>
      <xdr:colOff>0</xdr:colOff>
      <xdr:row>15</xdr:row>
      <xdr:rowOff>31752</xdr:rowOff>
    </xdr:to>
    <xdr:cxnSp macro="">
      <xdr:nvCxnSpPr>
        <xdr:cNvPr id="26" name="5 Conector recto de flecha">
          <a:extLst>
            <a:ext uri="{FF2B5EF4-FFF2-40B4-BE49-F238E27FC236}">
              <a16:creationId xmlns:a16="http://schemas.microsoft.com/office/drawing/2014/main" id="{00000000-0008-0000-1C00-00001A000000}"/>
            </a:ext>
          </a:extLst>
        </xdr:cNvPr>
        <xdr:cNvCxnSpPr/>
      </xdr:nvCxnSpPr>
      <xdr:spPr>
        <a:xfrm flipV="1">
          <a:off x="1524000" y="3448050"/>
          <a:ext cx="0" cy="4603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25</xdr:row>
      <xdr:rowOff>0</xdr:rowOff>
    </xdr:from>
    <xdr:to>
      <xdr:col>8</xdr:col>
      <xdr:colOff>42335</xdr:colOff>
      <xdr:row>25</xdr:row>
      <xdr:rowOff>4235</xdr:rowOff>
    </xdr:to>
    <xdr:cxnSp macro="">
      <xdr:nvCxnSpPr>
        <xdr:cNvPr id="27" name="7 Conector recto de flecha">
          <a:extLst>
            <a:ext uri="{FF2B5EF4-FFF2-40B4-BE49-F238E27FC236}">
              <a16:creationId xmlns:a16="http://schemas.microsoft.com/office/drawing/2014/main" id="{00000000-0008-0000-1C00-00001B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29" name="7 Conector recto de flecha">
          <a:extLst>
            <a:ext uri="{FF2B5EF4-FFF2-40B4-BE49-F238E27FC236}">
              <a16:creationId xmlns:a16="http://schemas.microsoft.com/office/drawing/2014/main" id="{00000000-0008-0000-1C00-00001D000000}"/>
            </a:ext>
          </a:extLst>
        </xdr:cNvPr>
        <xdr:cNvCxnSpPr/>
      </xdr:nvCxnSpPr>
      <xdr:spPr>
        <a:xfrm flipV="1">
          <a:off x="6547911" y="13411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56</xdr:row>
      <xdr:rowOff>142875</xdr:rowOff>
    </xdr:from>
    <xdr:to>
      <xdr:col>2</xdr:col>
      <xdr:colOff>0</xdr:colOff>
      <xdr:row>57</xdr:row>
      <xdr:rowOff>31752</xdr:rowOff>
    </xdr:to>
    <xdr:cxnSp macro="">
      <xdr:nvCxnSpPr>
        <xdr:cNvPr id="30" name="5 Conector recto de flecha">
          <a:extLst>
            <a:ext uri="{FF2B5EF4-FFF2-40B4-BE49-F238E27FC236}">
              <a16:creationId xmlns:a16="http://schemas.microsoft.com/office/drawing/2014/main" id="{00000000-0008-0000-1C00-00001E000000}"/>
            </a:ext>
          </a:extLst>
        </xdr:cNvPr>
        <xdr:cNvCxnSpPr/>
      </xdr:nvCxnSpPr>
      <xdr:spPr>
        <a:xfrm flipV="1">
          <a:off x="1524000" y="15192375"/>
          <a:ext cx="0" cy="40322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1" name="7 Conector recto de flecha">
          <a:extLst>
            <a:ext uri="{FF2B5EF4-FFF2-40B4-BE49-F238E27FC236}">
              <a16:creationId xmlns:a16="http://schemas.microsoft.com/office/drawing/2014/main" id="{00000000-0008-0000-1C00-00001F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3" name="7 Conector recto de flecha">
          <a:extLst>
            <a:ext uri="{FF2B5EF4-FFF2-40B4-BE49-F238E27FC236}">
              <a16:creationId xmlns:a16="http://schemas.microsoft.com/office/drawing/2014/main" id="{00000000-0008-0000-1C00-000021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77</xdr:row>
      <xdr:rowOff>114300</xdr:rowOff>
    </xdr:from>
    <xdr:to>
      <xdr:col>2</xdr:col>
      <xdr:colOff>0</xdr:colOff>
      <xdr:row>78</xdr:row>
      <xdr:rowOff>31752</xdr:rowOff>
    </xdr:to>
    <xdr:cxnSp macro="">
      <xdr:nvCxnSpPr>
        <xdr:cNvPr id="34" name="5 Conector recto de flecha">
          <a:extLst>
            <a:ext uri="{FF2B5EF4-FFF2-40B4-BE49-F238E27FC236}">
              <a16:creationId xmlns:a16="http://schemas.microsoft.com/office/drawing/2014/main" id="{00000000-0008-0000-1C00-000022000000}"/>
            </a:ext>
          </a:extLst>
        </xdr:cNvPr>
        <xdr:cNvCxnSpPr/>
      </xdr:nvCxnSpPr>
      <xdr:spPr>
        <a:xfrm flipV="1">
          <a:off x="1524000" y="21040725"/>
          <a:ext cx="0" cy="33655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35" name="7 Conector recto de flecha">
          <a:extLst>
            <a:ext uri="{FF2B5EF4-FFF2-40B4-BE49-F238E27FC236}">
              <a16:creationId xmlns:a16="http://schemas.microsoft.com/office/drawing/2014/main" id="{00000000-0008-0000-1C00-000023000000}"/>
            </a:ext>
          </a:extLst>
        </xdr:cNvPr>
        <xdr:cNvCxnSpPr/>
      </xdr:nvCxnSpPr>
      <xdr:spPr>
        <a:xfrm flipV="1">
          <a:off x="6547911" y="2526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37" name="7 Conector recto de flecha">
          <a:extLst>
            <a:ext uri="{FF2B5EF4-FFF2-40B4-BE49-F238E27FC236}">
              <a16:creationId xmlns:a16="http://schemas.microsoft.com/office/drawing/2014/main" id="{00000000-0008-0000-1C00-000025000000}"/>
            </a:ext>
          </a:extLst>
        </xdr:cNvPr>
        <xdr:cNvCxnSpPr/>
      </xdr:nvCxnSpPr>
      <xdr:spPr>
        <a:xfrm flipV="1">
          <a:off x="6547911" y="307467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39" name="7 Conector recto de flecha">
          <a:extLst>
            <a:ext uri="{FF2B5EF4-FFF2-40B4-BE49-F238E27FC236}">
              <a16:creationId xmlns:a16="http://schemas.microsoft.com/office/drawing/2014/main" id="{00000000-0008-0000-1C00-000027000000}"/>
            </a:ext>
          </a:extLst>
        </xdr:cNvPr>
        <xdr:cNvCxnSpPr/>
      </xdr:nvCxnSpPr>
      <xdr:spPr>
        <a:xfrm flipV="1">
          <a:off x="6547911" y="370141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41" name="7 Conector recto de flecha">
          <a:extLst>
            <a:ext uri="{FF2B5EF4-FFF2-40B4-BE49-F238E27FC236}">
              <a16:creationId xmlns:a16="http://schemas.microsoft.com/office/drawing/2014/main" id="{00000000-0008-0000-1C00-000029000000}"/>
            </a:ext>
          </a:extLst>
        </xdr:cNvPr>
        <xdr:cNvCxnSpPr/>
      </xdr:nvCxnSpPr>
      <xdr:spPr>
        <a:xfrm flipV="1">
          <a:off x="6547911" y="426434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43" name="7 Conector recto de flecha">
          <a:extLst>
            <a:ext uri="{FF2B5EF4-FFF2-40B4-BE49-F238E27FC236}">
              <a16:creationId xmlns:a16="http://schemas.microsoft.com/office/drawing/2014/main" id="{00000000-0008-0000-1C00-00002B000000}"/>
            </a:ext>
          </a:extLst>
        </xdr:cNvPr>
        <xdr:cNvCxnSpPr/>
      </xdr:nvCxnSpPr>
      <xdr:spPr>
        <a:xfrm flipV="1">
          <a:off x="6547911" y="4812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183</xdr:row>
      <xdr:rowOff>114300</xdr:rowOff>
    </xdr:from>
    <xdr:to>
      <xdr:col>2</xdr:col>
      <xdr:colOff>0</xdr:colOff>
      <xdr:row>184</xdr:row>
      <xdr:rowOff>31752</xdr:rowOff>
    </xdr:to>
    <xdr:cxnSp macro="">
      <xdr:nvCxnSpPr>
        <xdr:cNvPr id="44" name="5 Conector recto de flecha">
          <a:extLst>
            <a:ext uri="{FF2B5EF4-FFF2-40B4-BE49-F238E27FC236}">
              <a16:creationId xmlns:a16="http://schemas.microsoft.com/office/drawing/2014/main" id="{00000000-0008-0000-1C00-00002C000000}"/>
            </a:ext>
          </a:extLst>
        </xdr:cNvPr>
        <xdr:cNvCxnSpPr/>
      </xdr:nvCxnSpPr>
      <xdr:spPr>
        <a:xfrm flipV="1">
          <a:off x="1524000" y="51425475"/>
          <a:ext cx="0" cy="3937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194</xdr:row>
      <xdr:rowOff>0</xdr:rowOff>
    </xdr:from>
    <xdr:to>
      <xdr:col>8</xdr:col>
      <xdr:colOff>42335</xdr:colOff>
      <xdr:row>194</xdr:row>
      <xdr:rowOff>4235</xdr:rowOff>
    </xdr:to>
    <xdr:cxnSp macro="">
      <xdr:nvCxnSpPr>
        <xdr:cNvPr id="45" name="7 Conector recto de flecha">
          <a:extLst>
            <a:ext uri="{FF2B5EF4-FFF2-40B4-BE49-F238E27FC236}">
              <a16:creationId xmlns:a16="http://schemas.microsoft.com/office/drawing/2014/main" id="{00000000-0008-0000-1C00-00002D000000}"/>
            </a:ext>
          </a:extLst>
        </xdr:cNvPr>
        <xdr:cNvCxnSpPr/>
      </xdr:nvCxnSpPr>
      <xdr:spPr>
        <a:xfrm flipV="1">
          <a:off x="6547911" y="538638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204</xdr:row>
      <xdr:rowOff>133350</xdr:rowOff>
    </xdr:from>
    <xdr:to>
      <xdr:col>2</xdr:col>
      <xdr:colOff>0</xdr:colOff>
      <xdr:row>205</xdr:row>
      <xdr:rowOff>31751</xdr:rowOff>
    </xdr:to>
    <xdr:cxnSp macro="">
      <xdr:nvCxnSpPr>
        <xdr:cNvPr id="46" name="5 Conector recto de flecha">
          <a:extLst>
            <a:ext uri="{FF2B5EF4-FFF2-40B4-BE49-F238E27FC236}">
              <a16:creationId xmlns:a16="http://schemas.microsoft.com/office/drawing/2014/main" id="{00000000-0008-0000-1C00-00002E000000}"/>
            </a:ext>
          </a:extLst>
        </xdr:cNvPr>
        <xdr:cNvCxnSpPr/>
      </xdr:nvCxnSpPr>
      <xdr:spPr>
        <a:xfrm flipV="1">
          <a:off x="1524000" y="57273825"/>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215</xdr:row>
      <xdr:rowOff>0</xdr:rowOff>
    </xdr:from>
    <xdr:to>
      <xdr:col>8</xdr:col>
      <xdr:colOff>42335</xdr:colOff>
      <xdr:row>215</xdr:row>
      <xdr:rowOff>4235</xdr:rowOff>
    </xdr:to>
    <xdr:cxnSp macro="">
      <xdr:nvCxnSpPr>
        <xdr:cNvPr id="47" name="7 Conector recto de flecha">
          <a:extLst>
            <a:ext uri="{FF2B5EF4-FFF2-40B4-BE49-F238E27FC236}">
              <a16:creationId xmlns:a16="http://schemas.microsoft.com/office/drawing/2014/main" id="{00000000-0008-0000-1C00-00002F000000}"/>
            </a:ext>
          </a:extLst>
        </xdr:cNvPr>
        <xdr:cNvCxnSpPr/>
      </xdr:nvCxnSpPr>
      <xdr:spPr>
        <a:xfrm flipV="1">
          <a:off x="6547911" y="593312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266700</xdr:colOff>
      <xdr:row>10</xdr:row>
      <xdr:rowOff>72117</xdr:rowOff>
    </xdr:from>
    <xdr:to>
      <xdr:col>19</xdr:col>
      <xdr:colOff>592932</xdr:colOff>
      <xdr:row>17</xdr:row>
      <xdr:rowOff>136071</xdr:rowOff>
    </xdr:to>
    <xdr:pic>
      <xdr:nvPicPr>
        <xdr:cNvPr id="48" name="Imagen 47">
          <a:extLst>
            <a:ext uri="{FF2B5EF4-FFF2-40B4-BE49-F238E27FC236}">
              <a16:creationId xmlns:a16="http://schemas.microsoft.com/office/drawing/2014/main" id="{00000000-0008-0000-1C00-000030000000}"/>
            </a:ext>
          </a:extLst>
        </xdr:cNvPr>
        <xdr:cNvPicPr>
          <a:picLocks noChangeAspect="1"/>
        </xdr:cNvPicPr>
      </xdr:nvPicPr>
      <xdr:blipFill rotWithShape="1">
        <a:blip xmlns:r="http://schemas.openxmlformats.org/officeDocument/2006/relationships" r:embed="rId1"/>
        <a:srcRect l="27602" t="33467" r="28908" b="36841"/>
        <a:stretch/>
      </xdr:blipFill>
      <xdr:spPr>
        <a:xfrm>
          <a:off x="9591675" y="2520042"/>
          <a:ext cx="5660232" cy="2178504"/>
        </a:xfrm>
        <a:prstGeom prst="rect">
          <a:avLst/>
        </a:prstGeom>
      </xdr:spPr>
    </xdr:pic>
    <xdr:clientData/>
  </xdr:twoCellAnchor>
  <xdr:twoCellAnchor>
    <xdr:from>
      <xdr:col>12</xdr:col>
      <xdr:colOff>0</xdr:colOff>
      <xdr:row>19</xdr:row>
      <xdr:rowOff>108858</xdr:rowOff>
    </xdr:from>
    <xdr:to>
      <xdr:col>19</xdr:col>
      <xdr:colOff>285750</xdr:colOff>
      <xdr:row>22</xdr:row>
      <xdr:rowOff>136072</xdr:rowOff>
    </xdr:to>
    <xdr:sp macro="" textlink="">
      <xdr:nvSpPr>
        <xdr:cNvPr id="50" name="CuadroTexto 49">
          <a:extLst>
            <a:ext uri="{FF2B5EF4-FFF2-40B4-BE49-F238E27FC236}">
              <a16:creationId xmlns:a16="http://schemas.microsoft.com/office/drawing/2014/main" id="{00000000-0008-0000-1C00-000032000000}"/>
            </a:ext>
          </a:extLst>
        </xdr:cNvPr>
        <xdr:cNvSpPr txBox="1"/>
      </xdr:nvSpPr>
      <xdr:spPr>
        <a:xfrm>
          <a:off x="9198429" y="4762501"/>
          <a:ext cx="5619750" cy="1088571"/>
        </a:xfrm>
        <a:prstGeom prst="rect">
          <a:avLst/>
        </a:prstGeom>
        <a:solidFill>
          <a:srgbClr val="FFD25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xdr:from>
      <xdr:col>12</xdr:col>
      <xdr:colOff>289832</xdr:colOff>
      <xdr:row>8</xdr:row>
      <xdr:rowOff>508907</xdr:rowOff>
    </xdr:from>
    <xdr:to>
      <xdr:col>19</xdr:col>
      <xdr:colOff>548367</xdr:colOff>
      <xdr:row>10</xdr:row>
      <xdr:rowOff>104775</xdr:rowOff>
    </xdr:to>
    <xdr:sp macro="" textlink="">
      <xdr:nvSpPr>
        <xdr:cNvPr id="22" name="CuadroTexto 21">
          <a:extLst>
            <a:ext uri="{FF2B5EF4-FFF2-40B4-BE49-F238E27FC236}">
              <a16:creationId xmlns:a16="http://schemas.microsoft.com/office/drawing/2014/main" id="{00000000-0008-0000-1C00-000016000000}"/>
            </a:ext>
          </a:extLst>
        </xdr:cNvPr>
        <xdr:cNvSpPr txBox="1"/>
      </xdr:nvSpPr>
      <xdr:spPr>
        <a:xfrm>
          <a:off x="9614807" y="2042432"/>
          <a:ext cx="5592535" cy="510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11</xdr:col>
      <xdr:colOff>85725</xdr:colOff>
      <xdr:row>9</xdr:row>
      <xdr:rowOff>180975</xdr:rowOff>
    </xdr:from>
    <xdr:to>
      <xdr:col>12</xdr:col>
      <xdr:colOff>333375</xdr:colOff>
      <xdr:row>11</xdr:row>
      <xdr:rowOff>171450</xdr:rowOff>
    </xdr:to>
    <xdr:sp macro="" textlink="">
      <xdr:nvSpPr>
        <xdr:cNvPr id="38" name="CuadroTexto 37">
          <a:extLst>
            <a:ext uri="{FF2B5EF4-FFF2-40B4-BE49-F238E27FC236}">
              <a16:creationId xmlns:a16="http://schemas.microsoft.com/office/drawing/2014/main" id="{00000000-0008-0000-1C00-000026000000}"/>
            </a:ext>
          </a:extLst>
        </xdr:cNvPr>
        <xdr:cNvSpPr txBox="1"/>
      </xdr:nvSpPr>
      <xdr:spPr>
        <a:xfrm>
          <a:off x="8648700" y="2428875"/>
          <a:ext cx="100965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Seleccione</a:t>
          </a:r>
        </a:p>
      </xdr:txBody>
    </xdr:sp>
    <xdr:clientData/>
  </xdr:twoCellAnchor>
  <xdr:twoCellAnchor>
    <xdr:from>
      <xdr:col>11</xdr:col>
      <xdr:colOff>57149</xdr:colOff>
      <xdr:row>11</xdr:row>
      <xdr:rowOff>85725</xdr:rowOff>
    </xdr:from>
    <xdr:to>
      <xdr:col>11</xdr:col>
      <xdr:colOff>714374</xdr:colOff>
      <xdr:row>14</xdr:row>
      <xdr:rowOff>85725</xdr:rowOff>
    </xdr:to>
    <xdr:sp macro="" textlink="">
      <xdr:nvSpPr>
        <xdr:cNvPr id="2" name="Flecha: doblada 1">
          <a:extLst>
            <a:ext uri="{FF2B5EF4-FFF2-40B4-BE49-F238E27FC236}">
              <a16:creationId xmlns:a16="http://schemas.microsoft.com/office/drawing/2014/main" id="{00000000-0008-0000-1C00-000002000000}"/>
            </a:ext>
          </a:extLst>
        </xdr:cNvPr>
        <xdr:cNvSpPr/>
      </xdr:nvSpPr>
      <xdr:spPr>
        <a:xfrm rot="10800000">
          <a:off x="8620124" y="2733675"/>
          <a:ext cx="657225" cy="628650"/>
        </a:xfrm>
        <a:prstGeom prst="ben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10</xdr:col>
      <xdr:colOff>962030</xdr:colOff>
      <xdr:row>9</xdr:row>
      <xdr:rowOff>49666</xdr:rowOff>
    </xdr:from>
    <xdr:to>
      <xdr:col>12</xdr:col>
      <xdr:colOff>289832</xdr:colOff>
      <xdr:row>11</xdr:row>
      <xdr:rowOff>104778</xdr:rowOff>
    </xdr:to>
    <xdr:cxnSp macro="">
      <xdr:nvCxnSpPr>
        <xdr:cNvPr id="10" name="Conector: angular 9">
          <a:extLst>
            <a:ext uri="{FF2B5EF4-FFF2-40B4-BE49-F238E27FC236}">
              <a16:creationId xmlns:a16="http://schemas.microsoft.com/office/drawing/2014/main" id="{00000000-0008-0000-1C00-00000A000000}"/>
            </a:ext>
          </a:extLst>
        </xdr:cNvPr>
        <xdr:cNvCxnSpPr>
          <a:stCxn id="22" idx="1"/>
        </xdr:cNvCxnSpPr>
      </xdr:nvCxnSpPr>
      <xdr:spPr>
        <a:xfrm rot="10800000" flipV="1">
          <a:off x="8458205" y="2297566"/>
          <a:ext cx="1156602" cy="455162"/>
        </a:xfrm>
        <a:prstGeom prst="bentConnector3">
          <a:avLst>
            <a:gd name="adj1" fmla="val 83765"/>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91440</xdr:colOff>
      <xdr:row>0</xdr:row>
      <xdr:rowOff>66040</xdr:rowOff>
    </xdr:from>
    <xdr:to>
      <xdr:col>1</xdr:col>
      <xdr:colOff>732646</xdr:colOff>
      <xdr:row>3</xdr:row>
      <xdr:rowOff>119520</xdr:rowOff>
    </xdr:to>
    <xdr:pic>
      <xdr:nvPicPr>
        <xdr:cNvPr id="12" name="Imagen 11">
          <a:extLst>
            <a:ext uri="{FF2B5EF4-FFF2-40B4-BE49-F238E27FC236}">
              <a16:creationId xmlns:a16="http://schemas.microsoft.com/office/drawing/2014/main" id="{4EB09BCE-E510-429B-A732-AFCF436A1B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440" y="66040"/>
          <a:ext cx="1433686" cy="602120"/>
        </a:xfrm>
        <a:prstGeom prst="rect">
          <a:avLst/>
        </a:prstGeom>
      </xdr:spPr>
    </xdr:pic>
    <xdr:clientData/>
  </xdr:twoCellAnchor>
  <xdr:twoCellAnchor editAs="oneCell">
    <xdr:from>
      <xdr:col>9</xdr:col>
      <xdr:colOff>553720</xdr:colOff>
      <xdr:row>0</xdr:row>
      <xdr:rowOff>0</xdr:rowOff>
    </xdr:from>
    <xdr:to>
      <xdr:col>10</xdr:col>
      <xdr:colOff>491586</xdr:colOff>
      <xdr:row>4</xdr:row>
      <xdr:rowOff>7620</xdr:rowOff>
    </xdr:to>
    <xdr:pic>
      <xdr:nvPicPr>
        <xdr:cNvPr id="23" name="Imagen 22">
          <a:extLst>
            <a:ext uri="{FF2B5EF4-FFF2-40B4-BE49-F238E27FC236}">
              <a16:creationId xmlns:a16="http://schemas.microsoft.com/office/drawing/2014/main" id="{E4873C2E-FE42-4991-9F1F-98F347D8E577}"/>
            </a:ext>
          </a:extLst>
        </xdr:cNvPr>
        <xdr:cNvPicPr>
          <a:picLocks noChangeAspect="1"/>
        </xdr:cNvPicPr>
      </xdr:nvPicPr>
      <xdr:blipFill>
        <a:blip xmlns:r="http://schemas.openxmlformats.org/officeDocument/2006/relationships" r:embed="rId3"/>
        <a:stretch>
          <a:fillRect/>
        </a:stretch>
      </xdr:blipFill>
      <xdr:spPr>
        <a:xfrm>
          <a:off x="7541260" y="0"/>
          <a:ext cx="730346" cy="73914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35718</xdr:colOff>
      <xdr:row>8</xdr:row>
      <xdr:rowOff>500064</xdr:rowOff>
    </xdr:from>
    <xdr:to>
      <xdr:col>20</xdr:col>
      <xdr:colOff>23812</xdr:colOff>
      <xdr:row>13</xdr:row>
      <xdr:rowOff>865189</xdr:rowOff>
    </xdr:to>
    <xdr:sp macro="" textlink="">
      <xdr:nvSpPr>
        <xdr:cNvPr id="6" name="CuadroTexto 5">
          <a:extLst>
            <a:ext uri="{FF2B5EF4-FFF2-40B4-BE49-F238E27FC236}">
              <a16:creationId xmlns:a16="http://schemas.microsoft.com/office/drawing/2014/main" id="{00000000-0008-0000-1D00-000006000000}"/>
            </a:ext>
          </a:extLst>
        </xdr:cNvPr>
        <xdr:cNvSpPr txBox="1"/>
      </xdr:nvSpPr>
      <xdr:spPr>
        <a:xfrm>
          <a:off x="18037968" y="2440783"/>
          <a:ext cx="4560094" cy="4984750"/>
        </a:xfrm>
        <a:prstGeom prst="rect">
          <a:avLst/>
        </a:prstGeom>
        <a:solidFill>
          <a:schemeClr val="bg1"/>
        </a:solid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1200" b="1" baseline="0">
            <a:latin typeface="Arial" panose="020B0604020202020204" pitchFamily="34" charset="0"/>
            <a:cs typeface="Arial" panose="020B0604020202020204" pitchFamily="34" charset="0"/>
          </a:endParaRPr>
        </a:p>
        <a:p>
          <a:pPr algn="ctr"/>
          <a:endParaRPr lang="es-CO" sz="1200" b="1" baseline="0">
            <a:solidFill>
              <a:srgbClr val="C00000"/>
            </a:solidFill>
            <a:latin typeface="Arial" panose="020B0604020202020204" pitchFamily="34" charset="0"/>
            <a:cs typeface="Arial" panose="020B0604020202020204" pitchFamily="34" charset="0"/>
          </a:endParaRPr>
        </a:p>
        <a:p>
          <a:pPr algn="ctr"/>
          <a:r>
            <a:rPr lang="es-CO" sz="1200" b="1" baseline="0">
              <a:solidFill>
                <a:srgbClr val="C00000"/>
              </a:solidFill>
              <a:latin typeface="Arial" panose="020B0604020202020204" pitchFamily="34" charset="0"/>
              <a:cs typeface="Arial" panose="020B0604020202020204" pitchFamily="34" charset="0"/>
            </a:rPr>
            <a:t>LINEAMIENTOS  PARA  FORMULAR EL INDICADOR DE  EFICACIA  Y EFECTIVIDAD</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rgbClr val="C00000"/>
              </a:solidFill>
              <a:latin typeface="Arial" panose="020B0604020202020204" pitchFamily="34" charset="0"/>
              <a:cs typeface="Arial" panose="020B0604020202020204" pitchFamily="34" charset="0"/>
            </a:rPr>
            <a:t>Se recomienda  formular los siguientes indicadores para cada riesgo.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eficacia: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0" baseline="0">
              <a:solidFill>
                <a:schemeClr val="tx1"/>
              </a:solidFill>
              <a:latin typeface="Arial" panose="020B0604020202020204" pitchFamily="34" charset="0"/>
              <a:cs typeface="Arial" panose="020B0604020202020204" pitchFamily="34" charset="0"/>
            </a:rPr>
            <a:t>Indice de cumplimiento = (Actividades ejecutadas /Actividades programadas)*100</a:t>
          </a:r>
          <a:r>
            <a:rPr lang="es-CO" sz="1200" b="1" baseline="0">
              <a:solidFill>
                <a:srgbClr val="C00000"/>
              </a:solidFill>
              <a:latin typeface="Arial" panose="020B0604020202020204" pitchFamily="34" charset="0"/>
              <a:cs typeface="Arial" panose="020B0604020202020204" pitchFamily="34" charset="0"/>
            </a:rPr>
            <a:t>.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efectividad= </a:t>
          </a:r>
          <a:r>
            <a:rPr lang="es-CO" sz="1200" b="0" baseline="0">
              <a:solidFill>
                <a:schemeClr val="tx1"/>
              </a:solidFill>
              <a:latin typeface="Arial" panose="020B0604020202020204" pitchFamily="34" charset="0"/>
              <a:cs typeface="Arial" panose="020B0604020202020204" pitchFamily="34" charset="0"/>
            </a:rPr>
            <a:t>Efectividad del plan de manejo del riesgo  =  ( # de casos en que se le materializo el riesgo en el periodo actual -  # de casos en que se le materializó el riesgo en el periodo anterior) / # de casos en que se le materializó el riesgo en el periodo anterior  X 100. </a:t>
          </a:r>
        </a:p>
        <a:p>
          <a:pPr algn="l"/>
          <a:endParaRPr lang="es-CO" sz="1200" b="1" baseline="0">
            <a:solidFill>
              <a:schemeClr val="tx1"/>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Nota: </a:t>
          </a:r>
          <a:r>
            <a:rPr lang="es-CO" sz="1200" b="0" baseline="0">
              <a:solidFill>
                <a:schemeClr val="tx1"/>
              </a:solidFill>
              <a:latin typeface="Arial" panose="020B0604020202020204" pitchFamily="34" charset="0"/>
              <a:cs typeface="Arial" panose="020B0604020202020204" pitchFamily="34" charset="0"/>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estratégias formuladas pra fortalecer los controles. </a:t>
          </a: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0" baseline="0">
            <a:solidFill>
              <a:schemeClr val="tx1"/>
            </a:solidFill>
            <a:latin typeface="Arial" panose="020B0604020202020204" pitchFamily="34" charset="0"/>
            <a:cs typeface="Arial" panose="020B0604020202020204" pitchFamily="34" charset="0"/>
          </a:endParaRPr>
        </a:p>
        <a:p>
          <a:pPr algn="ctr"/>
          <a:endParaRPr lang="es-CO" sz="1200" b="1">
            <a:solidFill>
              <a:srgbClr val="C00000"/>
            </a:solidFill>
            <a:latin typeface="Arial" panose="020B0604020202020204" pitchFamily="34" charset="0"/>
            <a:cs typeface="Arial" panose="020B0604020202020204" pitchFamily="34" charset="0"/>
          </a:endParaRPr>
        </a:p>
      </xdr:txBody>
    </xdr:sp>
    <xdr:clientData/>
  </xdr:twoCellAnchor>
  <xdr:twoCellAnchor>
    <xdr:from>
      <xdr:col>13</xdr:col>
      <xdr:colOff>202406</xdr:colOff>
      <xdr:row>10</xdr:row>
      <xdr:rowOff>23813</xdr:rowOff>
    </xdr:from>
    <xdr:to>
      <xdr:col>13</xdr:col>
      <xdr:colOff>702469</xdr:colOff>
      <xdr:row>10</xdr:row>
      <xdr:rowOff>523875</xdr:rowOff>
    </xdr:to>
    <xdr:sp macro="" textlink="">
      <xdr:nvSpPr>
        <xdr:cNvPr id="4" name="Flecha: a la derecha 3">
          <a:extLst>
            <a:ext uri="{FF2B5EF4-FFF2-40B4-BE49-F238E27FC236}">
              <a16:creationId xmlns:a16="http://schemas.microsoft.com/office/drawing/2014/main" id="{00000000-0008-0000-1D00-000004000000}"/>
            </a:ext>
          </a:extLst>
        </xdr:cNvPr>
        <xdr:cNvSpPr/>
      </xdr:nvSpPr>
      <xdr:spPr>
        <a:xfrm>
          <a:off x="17442656" y="3750469"/>
          <a:ext cx="500063" cy="500062"/>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238125</xdr:colOff>
      <xdr:row>0</xdr:row>
      <xdr:rowOff>98101</xdr:rowOff>
    </xdr:from>
    <xdr:to>
      <xdr:col>0</xdr:col>
      <xdr:colOff>1671811</xdr:colOff>
      <xdr:row>3</xdr:row>
      <xdr:rowOff>100146</xdr:rowOff>
    </xdr:to>
    <xdr:pic>
      <xdr:nvPicPr>
        <xdr:cNvPr id="3" name="Imagen 2">
          <a:extLst>
            <a:ext uri="{FF2B5EF4-FFF2-40B4-BE49-F238E27FC236}">
              <a16:creationId xmlns:a16="http://schemas.microsoft.com/office/drawing/2014/main" id="{5F6CAC76-B227-412B-AB92-202DA484C3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5" y="98101"/>
          <a:ext cx="1433686" cy="602120"/>
        </a:xfrm>
        <a:prstGeom prst="rect">
          <a:avLst/>
        </a:prstGeom>
      </xdr:spPr>
    </xdr:pic>
    <xdr:clientData/>
  </xdr:twoCellAnchor>
  <xdr:twoCellAnchor editAs="oneCell">
    <xdr:from>
      <xdr:col>12</xdr:col>
      <xdr:colOff>325120</xdr:colOff>
      <xdr:row>0</xdr:row>
      <xdr:rowOff>41586</xdr:rowOff>
    </xdr:from>
    <xdr:to>
      <xdr:col>12</xdr:col>
      <xdr:colOff>1055466</xdr:colOff>
      <xdr:row>3</xdr:row>
      <xdr:rowOff>180651</xdr:rowOff>
    </xdr:to>
    <xdr:pic>
      <xdr:nvPicPr>
        <xdr:cNvPr id="5" name="Imagen 4">
          <a:extLst>
            <a:ext uri="{FF2B5EF4-FFF2-40B4-BE49-F238E27FC236}">
              <a16:creationId xmlns:a16="http://schemas.microsoft.com/office/drawing/2014/main" id="{8F054E46-E623-4780-8B69-B7070CD1E9B0}"/>
            </a:ext>
          </a:extLst>
        </xdr:cNvPr>
        <xdr:cNvPicPr>
          <a:picLocks noChangeAspect="1"/>
        </xdr:cNvPicPr>
      </xdr:nvPicPr>
      <xdr:blipFill>
        <a:blip xmlns:r="http://schemas.openxmlformats.org/officeDocument/2006/relationships" r:embed="rId2"/>
        <a:stretch>
          <a:fillRect/>
        </a:stretch>
      </xdr:blipFill>
      <xdr:spPr>
        <a:xfrm>
          <a:off x="16670020" y="41586"/>
          <a:ext cx="730346" cy="73914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3" Type="http://schemas.openxmlformats.org/officeDocument/2006/relationships/control" Target="../activeX/activeX8.xml"/><Relationship Id="rId18" Type="http://schemas.openxmlformats.org/officeDocument/2006/relationships/control" Target="../activeX/activeX13.xml"/><Relationship Id="rId26" Type="http://schemas.openxmlformats.org/officeDocument/2006/relationships/control" Target="../activeX/activeX21.xml"/><Relationship Id="rId39" Type="http://schemas.openxmlformats.org/officeDocument/2006/relationships/control" Target="../activeX/activeX33.xml"/><Relationship Id="rId3" Type="http://schemas.openxmlformats.org/officeDocument/2006/relationships/vmlDrawing" Target="../drawings/vmlDrawing1.vml"/><Relationship Id="rId21" Type="http://schemas.openxmlformats.org/officeDocument/2006/relationships/control" Target="../activeX/activeX16.xml"/><Relationship Id="rId34" Type="http://schemas.openxmlformats.org/officeDocument/2006/relationships/control" Target="../activeX/activeX28.xml"/><Relationship Id="rId42" Type="http://schemas.openxmlformats.org/officeDocument/2006/relationships/control" Target="../activeX/activeX36.xml"/><Relationship Id="rId47" Type="http://schemas.openxmlformats.org/officeDocument/2006/relationships/control" Target="../activeX/activeX41.xml"/><Relationship Id="rId50" Type="http://schemas.openxmlformats.org/officeDocument/2006/relationships/control" Target="../activeX/activeX44.xml"/><Relationship Id="rId7" Type="http://schemas.openxmlformats.org/officeDocument/2006/relationships/image" Target="../media/image15.emf"/><Relationship Id="rId12" Type="http://schemas.openxmlformats.org/officeDocument/2006/relationships/control" Target="../activeX/activeX7.xml"/><Relationship Id="rId17" Type="http://schemas.openxmlformats.org/officeDocument/2006/relationships/control" Target="../activeX/activeX12.xml"/><Relationship Id="rId25" Type="http://schemas.openxmlformats.org/officeDocument/2006/relationships/control" Target="../activeX/activeX20.xml"/><Relationship Id="rId33" Type="http://schemas.openxmlformats.org/officeDocument/2006/relationships/image" Target="../media/image16.emf"/><Relationship Id="rId38" Type="http://schemas.openxmlformats.org/officeDocument/2006/relationships/control" Target="../activeX/activeX32.xml"/><Relationship Id="rId46" Type="http://schemas.openxmlformats.org/officeDocument/2006/relationships/control" Target="../activeX/activeX40.xml"/><Relationship Id="rId2" Type="http://schemas.openxmlformats.org/officeDocument/2006/relationships/drawing" Target="../drawings/drawing3.xml"/><Relationship Id="rId16" Type="http://schemas.openxmlformats.org/officeDocument/2006/relationships/control" Target="../activeX/activeX11.xml"/><Relationship Id="rId20" Type="http://schemas.openxmlformats.org/officeDocument/2006/relationships/control" Target="../activeX/activeX15.xml"/><Relationship Id="rId29" Type="http://schemas.openxmlformats.org/officeDocument/2006/relationships/control" Target="../activeX/activeX24.xml"/><Relationship Id="rId41" Type="http://schemas.openxmlformats.org/officeDocument/2006/relationships/control" Target="../activeX/activeX35.xml"/><Relationship Id="rId1" Type="http://schemas.openxmlformats.org/officeDocument/2006/relationships/printerSettings" Target="../printerSettings/printerSettings3.bin"/><Relationship Id="rId6" Type="http://schemas.openxmlformats.org/officeDocument/2006/relationships/control" Target="../activeX/activeX2.xml"/><Relationship Id="rId11" Type="http://schemas.openxmlformats.org/officeDocument/2006/relationships/control" Target="../activeX/activeX6.xml"/><Relationship Id="rId24" Type="http://schemas.openxmlformats.org/officeDocument/2006/relationships/control" Target="../activeX/activeX19.xml"/><Relationship Id="rId32" Type="http://schemas.openxmlformats.org/officeDocument/2006/relationships/control" Target="../activeX/activeX27.xml"/><Relationship Id="rId37" Type="http://schemas.openxmlformats.org/officeDocument/2006/relationships/control" Target="../activeX/activeX31.xml"/><Relationship Id="rId40" Type="http://schemas.openxmlformats.org/officeDocument/2006/relationships/control" Target="../activeX/activeX34.xml"/><Relationship Id="rId45" Type="http://schemas.openxmlformats.org/officeDocument/2006/relationships/control" Target="../activeX/activeX39.xml"/><Relationship Id="rId5" Type="http://schemas.openxmlformats.org/officeDocument/2006/relationships/image" Target="../media/image14.emf"/><Relationship Id="rId15" Type="http://schemas.openxmlformats.org/officeDocument/2006/relationships/control" Target="../activeX/activeX10.xml"/><Relationship Id="rId23" Type="http://schemas.openxmlformats.org/officeDocument/2006/relationships/control" Target="../activeX/activeX18.xml"/><Relationship Id="rId28" Type="http://schemas.openxmlformats.org/officeDocument/2006/relationships/control" Target="../activeX/activeX23.xml"/><Relationship Id="rId36" Type="http://schemas.openxmlformats.org/officeDocument/2006/relationships/control" Target="../activeX/activeX30.xml"/><Relationship Id="rId49" Type="http://schemas.openxmlformats.org/officeDocument/2006/relationships/control" Target="../activeX/activeX43.xml"/><Relationship Id="rId10" Type="http://schemas.openxmlformats.org/officeDocument/2006/relationships/control" Target="../activeX/activeX5.xml"/><Relationship Id="rId19" Type="http://schemas.openxmlformats.org/officeDocument/2006/relationships/control" Target="../activeX/activeX14.xml"/><Relationship Id="rId31" Type="http://schemas.openxmlformats.org/officeDocument/2006/relationships/control" Target="../activeX/activeX26.xml"/><Relationship Id="rId44" Type="http://schemas.openxmlformats.org/officeDocument/2006/relationships/control" Target="../activeX/activeX38.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ontrol" Target="../activeX/activeX9.xml"/><Relationship Id="rId22" Type="http://schemas.openxmlformats.org/officeDocument/2006/relationships/control" Target="../activeX/activeX17.xml"/><Relationship Id="rId27" Type="http://schemas.openxmlformats.org/officeDocument/2006/relationships/control" Target="../activeX/activeX22.xml"/><Relationship Id="rId30" Type="http://schemas.openxmlformats.org/officeDocument/2006/relationships/control" Target="../activeX/activeX25.xml"/><Relationship Id="rId35" Type="http://schemas.openxmlformats.org/officeDocument/2006/relationships/control" Target="../activeX/activeX29.xml"/><Relationship Id="rId43" Type="http://schemas.openxmlformats.org/officeDocument/2006/relationships/control" Target="../activeX/activeX37.xml"/><Relationship Id="rId48" Type="http://schemas.openxmlformats.org/officeDocument/2006/relationships/control" Target="../activeX/activeX42.xml"/><Relationship Id="rId8" Type="http://schemas.openxmlformats.org/officeDocument/2006/relationships/control" Target="../activeX/activeX3.xml"/><Relationship Id="rId51" Type="http://schemas.openxmlformats.org/officeDocument/2006/relationships/control" Target="../activeX/activeX4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54"/>
  <sheetViews>
    <sheetView topLeftCell="A16" zoomScale="90" zoomScaleNormal="90" workbookViewId="0">
      <selection activeCell="I16" sqref="I16"/>
    </sheetView>
  </sheetViews>
  <sheetFormatPr baseColWidth="10" defaultColWidth="11.42578125" defaultRowHeight="14.25" x14ac:dyDescent="0.2"/>
  <cols>
    <col min="1" max="1" width="22.42578125" style="1" customWidth="1"/>
    <col min="2" max="3" width="11.42578125" style="1"/>
    <col min="4" max="4" width="45.140625" style="1" customWidth="1"/>
    <col min="5" max="5" width="25" style="1" customWidth="1"/>
    <col min="6" max="6" width="15.42578125" style="1" customWidth="1"/>
    <col min="7" max="16384" width="11.42578125" style="1"/>
  </cols>
  <sheetData>
    <row r="1" spans="1:7" ht="30" customHeight="1" x14ac:dyDescent="0.2">
      <c r="A1" s="373"/>
      <c r="B1" s="379" t="s">
        <v>257</v>
      </c>
      <c r="C1" s="380"/>
      <c r="D1" s="381"/>
      <c r="E1" s="271" t="s">
        <v>383</v>
      </c>
      <c r="F1" s="376"/>
    </row>
    <row r="2" spans="1:7" x14ac:dyDescent="0.2">
      <c r="A2" s="374"/>
      <c r="B2" s="382"/>
      <c r="C2" s="383"/>
      <c r="D2" s="384"/>
      <c r="E2" s="272" t="s">
        <v>381</v>
      </c>
      <c r="F2" s="377"/>
    </row>
    <row r="3" spans="1:7" ht="15" customHeight="1" x14ac:dyDescent="0.2">
      <c r="A3" s="374"/>
      <c r="B3" s="382"/>
      <c r="C3" s="383"/>
      <c r="D3" s="384"/>
      <c r="E3" s="272" t="s">
        <v>382</v>
      </c>
      <c r="F3" s="377"/>
    </row>
    <row r="4" spans="1:7" ht="15" thickBot="1" x14ac:dyDescent="0.25">
      <c r="A4" s="375"/>
      <c r="B4" s="385"/>
      <c r="C4" s="386"/>
      <c r="D4" s="387"/>
      <c r="E4" s="273" t="s">
        <v>367</v>
      </c>
      <c r="F4" s="378"/>
    </row>
    <row r="5" spans="1:7" ht="15" thickBot="1" x14ac:dyDescent="0.25"/>
    <row r="6" spans="1:7" ht="42.75" customHeight="1" x14ac:dyDescent="0.2">
      <c r="A6" s="162" t="s">
        <v>258</v>
      </c>
      <c r="B6" s="388" t="s">
        <v>265</v>
      </c>
      <c r="C6" s="388"/>
      <c r="D6" s="388"/>
      <c r="E6" s="388"/>
      <c r="F6" s="389"/>
    </row>
    <row r="7" spans="1:7" ht="50.25" customHeight="1" thickBot="1" x14ac:dyDescent="0.25">
      <c r="A7" s="163" t="s">
        <v>259</v>
      </c>
      <c r="B7" s="338" t="s">
        <v>260</v>
      </c>
      <c r="C7" s="338"/>
      <c r="D7" s="338"/>
      <c r="E7" s="338"/>
      <c r="F7" s="339"/>
    </row>
    <row r="8" spans="1:7" ht="17.25" customHeight="1" x14ac:dyDescent="0.2">
      <c r="A8" s="391"/>
      <c r="B8" s="391"/>
      <c r="C8" s="391"/>
      <c r="D8" s="391"/>
      <c r="E8" s="391"/>
      <c r="F8" s="391"/>
    </row>
    <row r="9" spans="1:7" ht="54.75" customHeight="1" x14ac:dyDescent="0.2">
      <c r="A9" s="390" t="s">
        <v>360</v>
      </c>
      <c r="B9" s="390"/>
      <c r="C9" s="390"/>
      <c r="D9" s="390"/>
      <c r="E9" s="390"/>
      <c r="F9" s="390"/>
    </row>
    <row r="10" spans="1:7" ht="18" customHeight="1" thickBot="1" x14ac:dyDescent="0.25">
      <c r="A10" s="371"/>
      <c r="B10" s="372"/>
      <c r="C10" s="372"/>
      <c r="D10" s="372"/>
      <c r="E10" s="372"/>
      <c r="F10" s="372"/>
      <c r="G10" s="372"/>
    </row>
    <row r="11" spans="1:7" ht="24.75" customHeight="1" x14ac:dyDescent="0.2">
      <c r="A11" s="321" t="s">
        <v>261</v>
      </c>
      <c r="B11" s="322"/>
      <c r="C11" s="322"/>
      <c r="D11" s="322"/>
      <c r="E11" s="322"/>
      <c r="F11" s="323"/>
    </row>
    <row r="12" spans="1:7" ht="229.5" customHeight="1" thickBot="1" x14ac:dyDescent="0.25">
      <c r="A12" s="337" t="s">
        <v>359</v>
      </c>
      <c r="B12" s="338"/>
      <c r="C12" s="338"/>
      <c r="D12" s="338"/>
      <c r="E12" s="338"/>
      <c r="F12" s="339"/>
    </row>
    <row r="13" spans="1:7" ht="18" customHeight="1" thickBot="1" x14ac:dyDescent="0.25">
      <c r="A13" s="336"/>
      <c r="B13" s="336"/>
      <c r="C13" s="336"/>
      <c r="D13" s="336"/>
      <c r="E13" s="336"/>
      <c r="F13" s="336"/>
    </row>
    <row r="14" spans="1:7" ht="26.25" customHeight="1" x14ac:dyDescent="0.2">
      <c r="A14" s="321" t="s">
        <v>262</v>
      </c>
      <c r="B14" s="322"/>
      <c r="C14" s="322"/>
      <c r="D14" s="322"/>
      <c r="E14" s="322"/>
      <c r="F14" s="323"/>
    </row>
    <row r="15" spans="1:7" ht="284.25" customHeight="1" thickBot="1" x14ac:dyDescent="0.25">
      <c r="A15" s="337" t="s">
        <v>362</v>
      </c>
      <c r="B15" s="338"/>
      <c r="C15" s="338"/>
      <c r="D15" s="338"/>
      <c r="E15" s="338"/>
      <c r="F15" s="339"/>
    </row>
    <row r="16" spans="1:7" ht="21.75" customHeight="1" thickBot="1" x14ac:dyDescent="0.25">
      <c r="A16" s="143"/>
      <c r="B16" s="143"/>
      <c r="C16" s="143"/>
      <c r="D16" s="143"/>
      <c r="E16" s="143"/>
      <c r="F16" s="143"/>
    </row>
    <row r="17" spans="1:6" ht="23.25" customHeight="1" thickBot="1" x14ac:dyDescent="0.25">
      <c r="A17" s="321" t="s">
        <v>365</v>
      </c>
      <c r="B17" s="322"/>
      <c r="C17" s="322"/>
      <c r="D17" s="322"/>
      <c r="E17" s="322"/>
      <c r="F17" s="323"/>
    </row>
    <row r="18" spans="1:6" ht="81.75" customHeight="1" x14ac:dyDescent="0.2">
      <c r="A18" s="324" t="s">
        <v>366</v>
      </c>
      <c r="B18" s="325"/>
      <c r="C18" s="325"/>
      <c r="D18" s="325"/>
      <c r="E18" s="325"/>
      <c r="F18" s="326"/>
    </row>
    <row r="19" spans="1:6" ht="71.25" customHeight="1" thickBot="1" x14ac:dyDescent="0.25">
      <c r="A19" s="327"/>
      <c r="B19" s="328"/>
      <c r="C19" s="328"/>
      <c r="D19" s="328"/>
      <c r="E19" s="328"/>
      <c r="F19" s="329"/>
    </row>
    <row r="20" spans="1:6" ht="15" thickBot="1" x14ac:dyDescent="0.25"/>
    <row r="21" spans="1:6" ht="27" customHeight="1" x14ac:dyDescent="0.2">
      <c r="A21" s="340" t="s">
        <v>322</v>
      </c>
      <c r="B21" s="341"/>
      <c r="C21" s="341"/>
      <c r="D21" s="341"/>
      <c r="E21" s="341"/>
      <c r="F21" s="342"/>
    </row>
    <row r="22" spans="1:6" ht="363" customHeight="1" thickBot="1" x14ac:dyDescent="0.25">
      <c r="A22" s="343" t="s">
        <v>332</v>
      </c>
      <c r="B22" s="344"/>
      <c r="C22" s="344"/>
      <c r="D22" s="344"/>
      <c r="E22" s="344"/>
      <c r="F22" s="345"/>
    </row>
    <row r="23" spans="1:6" ht="15" thickBot="1" x14ac:dyDescent="0.25"/>
    <row r="24" spans="1:6" ht="28.5" customHeight="1" thickBot="1" x14ac:dyDescent="0.25">
      <c r="A24" s="346" t="s">
        <v>323</v>
      </c>
      <c r="B24" s="347"/>
      <c r="C24" s="347"/>
      <c r="D24" s="347"/>
      <c r="E24" s="347"/>
      <c r="F24" s="348"/>
    </row>
    <row r="25" spans="1:6" ht="375" customHeight="1" x14ac:dyDescent="0.2">
      <c r="A25" s="356" t="s">
        <v>301</v>
      </c>
      <c r="B25" s="357"/>
      <c r="C25" s="357"/>
      <c r="D25" s="357"/>
      <c r="E25" s="357"/>
      <c r="F25" s="358"/>
    </row>
    <row r="26" spans="1:6" ht="27.6" customHeight="1" thickBot="1" x14ac:dyDescent="0.25">
      <c r="A26" s="359"/>
      <c r="B26" s="360"/>
      <c r="C26" s="360"/>
      <c r="D26" s="360"/>
      <c r="E26" s="360"/>
      <c r="F26" s="361"/>
    </row>
    <row r="27" spans="1:6" ht="25.5" customHeight="1" thickBot="1" x14ac:dyDescent="0.25">
      <c r="A27" s="143"/>
      <c r="B27" s="143"/>
      <c r="C27" s="143"/>
      <c r="D27" s="143"/>
      <c r="E27" s="143"/>
      <c r="F27" s="143"/>
    </row>
    <row r="28" spans="1:6" ht="27" customHeight="1" x14ac:dyDescent="0.2">
      <c r="A28" s="349" t="s">
        <v>324</v>
      </c>
      <c r="B28" s="350"/>
      <c r="C28" s="350"/>
      <c r="D28" s="350"/>
      <c r="E28" s="350"/>
      <c r="F28" s="351"/>
    </row>
    <row r="29" spans="1:6" ht="210.75" customHeight="1" thickBot="1" x14ac:dyDescent="0.25">
      <c r="A29" s="352" t="s">
        <v>298</v>
      </c>
      <c r="B29" s="338"/>
      <c r="C29" s="338"/>
      <c r="D29" s="338"/>
      <c r="E29" s="338"/>
      <c r="F29" s="339"/>
    </row>
    <row r="30" spans="1:6" ht="15" thickBot="1" x14ac:dyDescent="0.25"/>
    <row r="31" spans="1:6" ht="30.75" customHeight="1" x14ac:dyDescent="0.2">
      <c r="A31" s="353" t="s">
        <v>325</v>
      </c>
      <c r="B31" s="354"/>
      <c r="C31" s="354"/>
      <c r="D31" s="354"/>
      <c r="E31" s="354"/>
      <c r="F31" s="355"/>
    </row>
    <row r="32" spans="1:6" ht="138" customHeight="1" thickBot="1" x14ac:dyDescent="0.25">
      <c r="A32" s="398" t="s">
        <v>299</v>
      </c>
      <c r="B32" s="399"/>
      <c r="C32" s="399"/>
      <c r="D32" s="399"/>
      <c r="E32" s="399"/>
      <c r="F32" s="400"/>
    </row>
    <row r="33" spans="1:6" ht="15" thickBot="1" x14ac:dyDescent="0.25"/>
    <row r="34" spans="1:6" ht="28.5" customHeight="1" x14ac:dyDescent="0.2">
      <c r="A34" s="401" t="s">
        <v>326</v>
      </c>
      <c r="B34" s="402"/>
      <c r="C34" s="402"/>
      <c r="D34" s="402"/>
      <c r="E34" s="402"/>
      <c r="F34" s="403"/>
    </row>
    <row r="35" spans="1:6" ht="219" customHeight="1" thickBot="1" x14ac:dyDescent="0.25">
      <c r="A35" s="352" t="s">
        <v>292</v>
      </c>
      <c r="B35" s="338"/>
      <c r="C35" s="338"/>
      <c r="D35" s="338"/>
      <c r="E35" s="338"/>
      <c r="F35" s="339"/>
    </row>
    <row r="36" spans="1:6" ht="15" thickBot="1" x14ac:dyDescent="0.25"/>
    <row r="37" spans="1:6" ht="27.75" customHeight="1" x14ac:dyDescent="0.2">
      <c r="A37" s="401" t="s">
        <v>327</v>
      </c>
      <c r="B37" s="402"/>
      <c r="C37" s="402"/>
      <c r="D37" s="402"/>
      <c r="E37" s="402"/>
      <c r="F37" s="403"/>
    </row>
    <row r="38" spans="1:6" ht="170.25" customHeight="1" thickBot="1" x14ac:dyDescent="0.25">
      <c r="A38" s="352" t="s">
        <v>293</v>
      </c>
      <c r="B38" s="338"/>
      <c r="C38" s="338"/>
      <c r="D38" s="338"/>
      <c r="E38" s="338"/>
      <c r="F38" s="339"/>
    </row>
    <row r="39" spans="1:6" ht="15" thickBot="1" x14ac:dyDescent="0.25"/>
    <row r="40" spans="1:6" ht="27.75" customHeight="1" x14ac:dyDescent="0.2">
      <c r="A40" s="362" t="s">
        <v>328</v>
      </c>
      <c r="B40" s="363"/>
      <c r="C40" s="363"/>
      <c r="D40" s="363"/>
      <c r="E40" s="363"/>
      <c r="F40" s="364"/>
    </row>
    <row r="41" spans="1:6" ht="208.5" customHeight="1" thickBot="1" x14ac:dyDescent="0.25">
      <c r="A41" s="337" t="s">
        <v>358</v>
      </c>
      <c r="B41" s="338"/>
      <c r="C41" s="338"/>
      <c r="D41" s="338"/>
      <c r="E41" s="338"/>
      <c r="F41" s="339"/>
    </row>
    <row r="42" spans="1:6" ht="15" thickBot="1" x14ac:dyDescent="0.25"/>
    <row r="43" spans="1:6" ht="29.25" customHeight="1" x14ac:dyDescent="0.2">
      <c r="A43" s="392" t="s">
        <v>363</v>
      </c>
      <c r="B43" s="393"/>
      <c r="C43" s="393"/>
      <c r="D43" s="393"/>
      <c r="E43" s="393"/>
      <c r="F43" s="394"/>
    </row>
    <row r="44" spans="1:6" ht="274.5" customHeight="1" thickBot="1" x14ac:dyDescent="0.25">
      <c r="A44" s="352" t="s">
        <v>286</v>
      </c>
      <c r="B44" s="338"/>
      <c r="C44" s="338"/>
      <c r="D44" s="338"/>
      <c r="E44" s="338"/>
      <c r="F44" s="339"/>
    </row>
    <row r="45" spans="1:6" ht="15" thickBot="1" x14ac:dyDescent="0.25"/>
    <row r="46" spans="1:6" ht="29.25" customHeight="1" x14ac:dyDescent="0.2">
      <c r="A46" s="392" t="s">
        <v>329</v>
      </c>
      <c r="B46" s="393"/>
      <c r="C46" s="393"/>
      <c r="D46" s="393"/>
      <c r="E46" s="393"/>
      <c r="F46" s="394"/>
    </row>
    <row r="47" spans="1:6" s="216" customFormat="1" ht="181.5" customHeight="1" thickBot="1" x14ac:dyDescent="0.3">
      <c r="A47" s="395" t="s">
        <v>287</v>
      </c>
      <c r="B47" s="396"/>
      <c r="C47" s="396"/>
      <c r="D47" s="396"/>
      <c r="E47" s="396"/>
      <c r="F47" s="397"/>
    </row>
    <row r="48" spans="1:6" ht="15.75" customHeight="1" thickBot="1" x14ac:dyDescent="0.25">
      <c r="A48" s="143"/>
      <c r="B48" s="143"/>
      <c r="C48" s="143"/>
      <c r="D48" s="143"/>
      <c r="E48" s="143"/>
      <c r="F48" s="143"/>
    </row>
    <row r="49" spans="1:6" ht="19.5" customHeight="1" x14ac:dyDescent="0.2">
      <c r="A49" s="365" t="s">
        <v>330</v>
      </c>
      <c r="B49" s="366"/>
      <c r="C49" s="366"/>
      <c r="D49" s="366"/>
      <c r="E49" s="366"/>
      <c r="F49" s="367"/>
    </row>
    <row r="50" spans="1:6" ht="363" customHeight="1" thickBot="1" x14ac:dyDescent="0.25">
      <c r="A50" s="368" t="s">
        <v>294</v>
      </c>
      <c r="B50" s="369"/>
      <c r="C50" s="369"/>
      <c r="D50" s="369"/>
      <c r="E50" s="369"/>
      <c r="F50" s="370"/>
    </row>
    <row r="51" spans="1:6" ht="15" thickBot="1" x14ac:dyDescent="0.25"/>
    <row r="52" spans="1:6" ht="27.75" customHeight="1" x14ac:dyDescent="0.2">
      <c r="A52" s="330" t="s">
        <v>331</v>
      </c>
      <c r="B52" s="331"/>
      <c r="C52" s="331"/>
      <c r="D52" s="331"/>
      <c r="E52" s="331"/>
      <c r="F52" s="332"/>
    </row>
    <row r="53" spans="1:6" ht="409.6" customHeight="1" x14ac:dyDescent="0.2">
      <c r="A53" s="333" t="s">
        <v>297</v>
      </c>
      <c r="B53" s="334"/>
      <c r="C53" s="334"/>
      <c r="D53" s="334"/>
      <c r="E53" s="334"/>
      <c r="F53" s="335"/>
    </row>
    <row r="54" spans="1:6" ht="77.25" customHeight="1" thickBot="1" x14ac:dyDescent="0.25">
      <c r="A54" s="327"/>
      <c r="B54" s="328"/>
      <c r="C54" s="328"/>
      <c r="D54" s="328"/>
      <c r="E54" s="328"/>
      <c r="F54" s="329"/>
    </row>
  </sheetData>
  <sheetProtection selectLockedCells="1"/>
  <mergeCells count="37">
    <mergeCell ref="A32:F32"/>
    <mergeCell ref="A34:F34"/>
    <mergeCell ref="A35:F35"/>
    <mergeCell ref="A37:F37"/>
    <mergeCell ref="A38:F38"/>
    <mergeCell ref="A49:F49"/>
    <mergeCell ref="A50:F50"/>
    <mergeCell ref="A12:F12"/>
    <mergeCell ref="A10:G10"/>
    <mergeCell ref="A1:A4"/>
    <mergeCell ref="F1:F4"/>
    <mergeCell ref="A11:F11"/>
    <mergeCell ref="B1:D4"/>
    <mergeCell ref="B6:F6"/>
    <mergeCell ref="B7:F7"/>
    <mergeCell ref="A9:F9"/>
    <mergeCell ref="A8:F8"/>
    <mergeCell ref="A43:F43"/>
    <mergeCell ref="A44:F44"/>
    <mergeCell ref="A46:F46"/>
    <mergeCell ref="A47:F47"/>
    <mergeCell ref="A17:F17"/>
    <mergeCell ref="A18:F19"/>
    <mergeCell ref="A52:F52"/>
    <mergeCell ref="A53:F54"/>
    <mergeCell ref="A13:F13"/>
    <mergeCell ref="A14:F14"/>
    <mergeCell ref="A15:F15"/>
    <mergeCell ref="A21:F21"/>
    <mergeCell ref="A22:F22"/>
    <mergeCell ref="A24:F24"/>
    <mergeCell ref="A28:F28"/>
    <mergeCell ref="A29:F29"/>
    <mergeCell ref="A31:F31"/>
    <mergeCell ref="A25:F26"/>
    <mergeCell ref="A40:F40"/>
    <mergeCell ref="A41:F4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C000"/>
  </sheetPr>
  <dimension ref="A1:J53"/>
  <sheetViews>
    <sheetView topLeftCell="C21" zoomScale="110" zoomScaleNormal="110" workbookViewId="0">
      <selection activeCell="D25" sqref="D25"/>
    </sheetView>
  </sheetViews>
  <sheetFormatPr baseColWidth="10" defaultColWidth="11.42578125" defaultRowHeight="14.25" x14ac:dyDescent="0.2"/>
  <cols>
    <col min="1" max="1" width="29.42578125" style="1" customWidth="1"/>
    <col min="2" max="2" width="29.140625" style="1" customWidth="1"/>
    <col min="3" max="3" width="30.28515625" style="1" customWidth="1"/>
    <col min="4" max="4" width="31.85546875" style="1" customWidth="1"/>
    <col min="5" max="5" width="32.5703125" style="1" customWidth="1"/>
    <col min="6" max="6" width="36.5703125" style="1" customWidth="1"/>
    <col min="7" max="16384" width="11.42578125" style="1"/>
  </cols>
  <sheetData>
    <row r="1" spans="1:10" ht="15" customHeight="1" x14ac:dyDescent="0.2">
      <c r="A1" s="373"/>
      <c r="B1" s="405" t="s">
        <v>389</v>
      </c>
      <c r="C1" s="405"/>
      <c r="D1" s="405"/>
      <c r="E1" s="271" t="s">
        <v>383</v>
      </c>
      <c r="F1" s="376"/>
      <c r="G1" s="2"/>
      <c r="J1" s="404"/>
    </row>
    <row r="2" spans="1:10" ht="15" customHeight="1" x14ac:dyDescent="0.2">
      <c r="A2" s="374"/>
      <c r="B2" s="406"/>
      <c r="C2" s="406"/>
      <c r="D2" s="406"/>
      <c r="E2" s="272" t="s">
        <v>381</v>
      </c>
      <c r="F2" s="377"/>
      <c r="G2" s="2"/>
      <c r="J2" s="404"/>
    </row>
    <row r="3" spans="1:10" ht="15" customHeight="1" x14ac:dyDescent="0.2">
      <c r="A3" s="374"/>
      <c r="B3" s="406" t="s">
        <v>3</v>
      </c>
      <c r="C3" s="406"/>
      <c r="D3" s="406"/>
      <c r="E3" s="272" t="s">
        <v>382</v>
      </c>
      <c r="F3" s="377"/>
      <c r="G3" s="2"/>
      <c r="J3" s="404"/>
    </row>
    <row r="4" spans="1:10" ht="15.75" customHeight="1" x14ac:dyDescent="0.2">
      <c r="A4" s="374"/>
      <c r="B4" s="406"/>
      <c r="C4" s="406"/>
      <c r="D4" s="406"/>
      <c r="E4" s="272" t="s">
        <v>368</v>
      </c>
      <c r="F4" s="377"/>
      <c r="G4" s="2"/>
      <c r="J4" s="404"/>
    </row>
    <row r="5" spans="1:10" ht="15.75" customHeight="1" x14ac:dyDescent="0.2">
      <c r="A5" s="408"/>
      <c r="B5" s="409"/>
      <c r="C5" s="409"/>
      <c r="D5" s="409"/>
      <c r="E5" s="409"/>
      <c r="F5" s="410"/>
      <c r="G5" s="2"/>
      <c r="J5" s="65"/>
    </row>
    <row r="6" spans="1:10" ht="15" customHeight="1" x14ac:dyDescent="0.2">
      <c r="A6" s="417" t="s">
        <v>6</v>
      </c>
      <c r="B6" s="418"/>
      <c r="C6" s="418"/>
      <c r="D6" s="418"/>
      <c r="E6" s="418"/>
      <c r="F6" s="419"/>
    </row>
    <row r="7" spans="1:10" ht="15.75" customHeight="1" x14ac:dyDescent="0.2">
      <c r="A7" s="417"/>
      <c r="B7" s="418"/>
      <c r="C7" s="418"/>
      <c r="D7" s="418"/>
      <c r="E7" s="418"/>
      <c r="F7" s="419"/>
    </row>
    <row r="8" spans="1:10" ht="27" customHeight="1" x14ac:dyDescent="0.2">
      <c r="A8" s="411" t="s">
        <v>390</v>
      </c>
      <c r="B8" s="412"/>
      <c r="C8" s="412"/>
      <c r="D8" s="412"/>
      <c r="E8" s="412"/>
      <c r="F8" s="413"/>
    </row>
    <row r="9" spans="1:10" ht="77.25" customHeight="1" thickBot="1" x14ac:dyDescent="0.25">
      <c r="A9" s="414" t="s">
        <v>391</v>
      </c>
      <c r="B9" s="415"/>
      <c r="C9" s="415"/>
      <c r="D9" s="415"/>
      <c r="E9" s="415"/>
      <c r="F9" s="416"/>
    </row>
    <row r="10" spans="1:10" ht="18.75" customHeight="1" thickBot="1" x14ac:dyDescent="0.25">
      <c r="A10" s="407"/>
      <c r="B10" s="407"/>
      <c r="C10" s="407"/>
      <c r="D10" s="407"/>
      <c r="E10" s="407"/>
      <c r="F10" s="407"/>
    </row>
    <row r="11" spans="1:10" ht="22.5" customHeight="1" thickBot="1" x14ac:dyDescent="0.25">
      <c r="A11" s="206" t="s">
        <v>7</v>
      </c>
      <c r="B11" s="207" t="s">
        <v>8</v>
      </c>
      <c r="C11" s="207" t="s">
        <v>9</v>
      </c>
      <c r="D11" s="207" t="s">
        <v>8</v>
      </c>
      <c r="E11" s="207" t="s">
        <v>10</v>
      </c>
      <c r="F11" s="208" t="s">
        <v>8</v>
      </c>
    </row>
    <row r="12" spans="1:10" ht="75" customHeight="1" x14ac:dyDescent="0.2">
      <c r="A12" s="270" t="s">
        <v>268</v>
      </c>
      <c r="B12" s="276" t="s">
        <v>405</v>
      </c>
      <c r="C12" s="214" t="s">
        <v>284</v>
      </c>
      <c r="D12" s="276" t="s">
        <v>408</v>
      </c>
      <c r="E12" s="213" t="s">
        <v>276</v>
      </c>
      <c r="F12" s="268" t="s">
        <v>404</v>
      </c>
    </row>
    <row r="13" spans="1:10" ht="77.25" customHeight="1" x14ac:dyDescent="0.2">
      <c r="A13" s="211" t="s">
        <v>269</v>
      </c>
      <c r="B13" s="266" t="s">
        <v>392</v>
      </c>
      <c r="C13" s="278" t="s">
        <v>283</v>
      </c>
      <c r="D13" s="277" t="s">
        <v>393</v>
      </c>
      <c r="E13" s="283" t="s">
        <v>247</v>
      </c>
      <c r="F13" s="279" t="s">
        <v>414</v>
      </c>
    </row>
    <row r="14" spans="1:10" ht="82.5" customHeight="1" x14ac:dyDescent="0.2">
      <c r="A14" s="211" t="s">
        <v>267</v>
      </c>
      <c r="B14" s="266" t="s">
        <v>406</v>
      </c>
      <c r="C14" s="214" t="s">
        <v>283</v>
      </c>
      <c r="D14" s="277" t="s">
        <v>409</v>
      </c>
      <c r="E14" s="214" t="s">
        <v>248</v>
      </c>
      <c r="F14" s="269" t="s">
        <v>403</v>
      </c>
    </row>
    <row r="15" spans="1:10" ht="73.5" customHeight="1" x14ac:dyDescent="0.2">
      <c r="A15" s="211" t="s">
        <v>266</v>
      </c>
      <c r="B15" s="267" t="s">
        <v>394</v>
      </c>
      <c r="C15" s="214" t="s">
        <v>272</v>
      </c>
      <c r="D15" s="277" t="s">
        <v>410</v>
      </c>
      <c r="E15" s="214" t="s">
        <v>278</v>
      </c>
      <c r="F15" s="269" t="s">
        <v>443</v>
      </c>
    </row>
    <row r="16" spans="1:10" ht="59.25" customHeight="1" x14ac:dyDescent="0.2">
      <c r="A16" s="211" t="s">
        <v>270</v>
      </c>
      <c r="B16" s="265" t="s">
        <v>407</v>
      </c>
      <c r="C16" s="214" t="s">
        <v>14</v>
      </c>
      <c r="D16" s="265" t="s">
        <v>398</v>
      </c>
      <c r="E16" s="214"/>
      <c r="F16" s="116"/>
    </row>
    <row r="17" spans="1:6" ht="69.75" customHeight="1" x14ac:dyDescent="0.2">
      <c r="A17" s="211" t="s">
        <v>270</v>
      </c>
      <c r="B17" s="265" t="s">
        <v>395</v>
      </c>
      <c r="C17" s="214" t="s">
        <v>14</v>
      </c>
      <c r="D17" s="265" t="s">
        <v>399</v>
      </c>
      <c r="E17" s="214"/>
      <c r="F17" s="116"/>
    </row>
    <row r="18" spans="1:6" ht="66.75" customHeight="1" x14ac:dyDescent="0.2">
      <c r="A18" s="211" t="s">
        <v>269</v>
      </c>
      <c r="B18" s="265" t="s">
        <v>396</v>
      </c>
      <c r="C18" s="214" t="s">
        <v>14</v>
      </c>
      <c r="D18" s="265" t="s">
        <v>411</v>
      </c>
      <c r="E18" s="214"/>
      <c r="F18" s="116"/>
    </row>
    <row r="19" spans="1:6" ht="73.5" customHeight="1" x14ac:dyDescent="0.2">
      <c r="A19" s="211" t="s">
        <v>267</v>
      </c>
      <c r="B19" s="280" t="s">
        <v>397</v>
      </c>
      <c r="C19" s="214" t="s">
        <v>14</v>
      </c>
      <c r="D19" s="265" t="s">
        <v>412</v>
      </c>
      <c r="E19" s="214"/>
      <c r="F19" s="116"/>
    </row>
    <row r="20" spans="1:6" ht="65.25" customHeight="1" x14ac:dyDescent="0.2">
      <c r="A20" s="211"/>
      <c r="B20" s="103"/>
      <c r="C20" s="214" t="s">
        <v>274</v>
      </c>
      <c r="D20" s="209" t="s">
        <v>400</v>
      </c>
      <c r="E20" s="214"/>
      <c r="F20" s="116"/>
    </row>
    <row r="21" spans="1:6" ht="66.75" customHeight="1" x14ac:dyDescent="0.2">
      <c r="A21" s="211"/>
      <c r="B21" s="103"/>
      <c r="C21" s="214" t="s">
        <v>284</v>
      </c>
      <c r="D21" s="209" t="s">
        <v>401</v>
      </c>
      <c r="E21" s="214"/>
      <c r="F21" s="116"/>
    </row>
    <row r="22" spans="1:6" ht="69" customHeight="1" x14ac:dyDescent="0.2">
      <c r="A22" s="211"/>
      <c r="B22" s="103"/>
      <c r="C22" s="214" t="s">
        <v>275</v>
      </c>
      <c r="D22" s="209" t="s">
        <v>402</v>
      </c>
      <c r="E22" s="214"/>
      <c r="F22" s="116"/>
    </row>
    <row r="23" spans="1:6" ht="61.5" customHeight="1" x14ac:dyDescent="0.2">
      <c r="A23" s="211"/>
      <c r="B23" s="103"/>
      <c r="C23" s="214" t="s">
        <v>296</v>
      </c>
      <c r="D23" s="209" t="s">
        <v>413</v>
      </c>
      <c r="E23" s="214"/>
      <c r="F23" s="116"/>
    </row>
    <row r="24" spans="1:6" ht="57.75" customHeight="1" x14ac:dyDescent="0.2">
      <c r="A24" s="211"/>
      <c r="B24" s="103"/>
      <c r="C24" s="214" t="s">
        <v>296</v>
      </c>
      <c r="D24" s="209" t="s">
        <v>445</v>
      </c>
      <c r="E24" s="214"/>
      <c r="F24" s="116"/>
    </row>
    <row r="25" spans="1:6" ht="62.25" customHeight="1" x14ac:dyDescent="0.2">
      <c r="A25" s="211"/>
      <c r="B25" s="103"/>
      <c r="C25" s="214" t="s">
        <v>296</v>
      </c>
      <c r="D25" s="209" t="s">
        <v>508</v>
      </c>
      <c r="E25" s="214"/>
      <c r="F25" s="116"/>
    </row>
    <row r="26" spans="1:6" ht="56.25" customHeight="1" thickBot="1" x14ac:dyDescent="0.25">
      <c r="A26" s="212"/>
      <c r="B26" s="164"/>
      <c r="C26" s="215"/>
      <c r="D26" s="210"/>
      <c r="E26" s="215"/>
      <c r="F26" s="165"/>
    </row>
    <row r="27" spans="1:6" ht="65.25" customHeight="1" x14ac:dyDescent="0.2">
      <c r="A27" s="200"/>
      <c r="B27" s="143"/>
      <c r="C27" s="200"/>
      <c r="D27" s="201"/>
      <c r="E27" s="200"/>
      <c r="F27" s="201"/>
    </row>
    <row r="28" spans="1:6" ht="62.25" customHeight="1" x14ac:dyDescent="0.2">
      <c r="A28" s="200"/>
      <c r="B28" s="143"/>
      <c r="C28" s="200"/>
      <c r="D28" s="201"/>
      <c r="E28" s="200"/>
      <c r="F28" s="201"/>
    </row>
    <row r="29" spans="1:6" ht="63" customHeight="1" x14ac:dyDescent="0.2">
      <c r="A29" s="200"/>
      <c r="B29" s="143"/>
      <c r="C29" s="200"/>
      <c r="D29" s="201"/>
      <c r="E29" s="200"/>
      <c r="F29" s="143"/>
    </row>
    <row r="30" spans="1:6" ht="51.75" customHeight="1" x14ac:dyDescent="0.2">
      <c r="A30" s="200"/>
      <c r="B30" s="143"/>
      <c r="C30" s="200"/>
      <c r="D30" s="201"/>
      <c r="E30" s="200"/>
      <c r="F30" s="143"/>
    </row>
    <row r="31" spans="1:6" ht="52.5" customHeight="1" x14ac:dyDescent="0.2">
      <c r="A31" s="200"/>
      <c r="B31" s="201"/>
      <c r="C31" s="200"/>
      <c r="D31" s="201"/>
      <c r="E31" s="200"/>
      <c r="F31" s="201"/>
    </row>
    <row r="32" spans="1:6" ht="63.75" customHeight="1" x14ac:dyDescent="0.2">
      <c r="A32" s="200"/>
      <c r="B32" s="201"/>
      <c r="C32" s="200"/>
      <c r="D32" s="201"/>
      <c r="E32" s="200"/>
      <c r="F32" s="201"/>
    </row>
    <row r="33" spans="1:6" ht="66" customHeight="1" x14ac:dyDescent="0.2">
      <c r="A33" s="200"/>
      <c r="B33" s="202"/>
      <c r="C33" s="200"/>
      <c r="D33" s="203"/>
      <c r="E33" s="200"/>
      <c r="F33" s="202"/>
    </row>
    <row r="34" spans="1:6" ht="55.5" customHeight="1" x14ac:dyDescent="0.2">
      <c r="A34" s="200"/>
      <c r="B34" s="202"/>
      <c r="C34" s="200"/>
      <c r="D34" s="203"/>
      <c r="E34" s="200"/>
      <c r="F34" s="204"/>
    </row>
    <row r="35" spans="1:6" ht="51.75" customHeight="1" x14ac:dyDescent="0.2">
      <c r="A35" s="200"/>
      <c r="B35" s="204"/>
      <c r="C35" s="200"/>
      <c r="D35" s="205"/>
      <c r="E35" s="200"/>
      <c r="F35" s="204"/>
    </row>
    <row r="36" spans="1:6" ht="55.5" customHeight="1" x14ac:dyDescent="0.2">
      <c r="A36" s="200"/>
      <c r="B36" s="204"/>
      <c r="C36" s="200"/>
      <c r="D36" s="204"/>
      <c r="E36" s="200"/>
      <c r="F36" s="204"/>
    </row>
    <row r="37" spans="1:6" ht="55.5" customHeight="1" x14ac:dyDescent="0.2">
      <c r="A37" s="200"/>
      <c r="B37" s="204"/>
      <c r="C37" s="200"/>
      <c r="D37" s="204"/>
      <c r="E37" s="200"/>
      <c r="F37" s="204"/>
    </row>
    <row r="38" spans="1:6" ht="54.75" customHeight="1" x14ac:dyDescent="0.2">
      <c r="A38" s="200"/>
      <c r="B38" s="204"/>
      <c r="C38" s="200"/>
      <c r="D38" s="204"/>
      <c r="E38" s="200"/>
      <c r="F38" s="204"/>
    </row>
    <row r="39" spans="1:6" ht="56.25" customHeight="1" x14ac:dyDescent="0.2">
      <c r="A39" s="200"/>
      <c r="B39" s="204"/>
      <c r="C39" s="200"/>
      <c r="D39" s="204"/>
      <c r="E39" s="200"/>
      <c r="F39" s="204"/>
    </row>
    <row r="40" spans="1:6" ht="54.75" customHeight="1" x14ac:dyDescent="0.2">
      <c r="A40" s="200"/>
      <c r="B40" s="202"/>
      <c r="C40" s="200"/>
      <c r="D40" s="203"/>
      <c r="E40" s="200"/>
      <c r="F40" s="202"/>
    </row>
    <row r="41" spans="1:6" ht="55.5" customHeight="1" x14ac:dyDescent="0.2">
      <c r="A41" s="200"/>
      <c r="B41" s="202"/>
      <c r="C41" s="200"/>
      <c r="D41" s="203"/>
      <c r="E41" s="200"/>
      <c r="F41" s="204"/>
    </row>
    <row r="42" spans="1:6" ht="54.75" customHeight="1" x14ac:dyDescent="0.2">
      <c r="A42" s="200"/>
      <c r="B42" s="204"/>
      <c r="C42" s="200"/>
      <c r="D42" s="205"/>
      <c r="E42" s="200"/>
      <c r="F42" s="204"/>
    </row>
    <row r="43" spans="1:6" ht="55.5" customHeight="1" x14ac:dyDescent="0.2">
      <c r="A43" s="200"/>
      <c r="B43" s="204"/>
      <c r="C43" s="200"/>
      <c r="D43" s="204"/>
      <c r="E43" s="200"/>
      <c r="F43" s="204"/>
    </row>
    <row r="44" spans="1:6" ht="56.25" customHeight="1" x14ac:dyDescent="0.2">
      <c r="A44" s="200"/>
      <c r="B44" s="204"/>
      <c r="C44" s="200"/>
      <c r="D44" s="204"/>
      <c r="E44" s="200"/>
      <c r="F44" s="204"/>
    </row>
    <row r="45" spans="1:6" ht="59.25" customHeight="1" x14ac:dyDescent="0.2">
      <c r="A45" s="200"/>
      <c r="B45" s="204"/>
      <c r="C45" s="200"/>
      <c r="D45" s="204"/>
      <c r="E45" s="200"/>
      <c r="F45" s="204"/>
    </row>
    <row r="46" spans="1:6" ht="55.5" customHeight="1" x14ac:dyDescent="0.2">
      <c r="A46" s="200"/>
      <c r="B46" s="204"/>
      <c r="C46" s="200"/>
      <c r="D46" s="204"/>
      <c r="E46" s="200"/>
      <c r="F46" s="204"/>
    </row>
    <row r="47" spans="1:6" ht="55.5" customHeight="1" x14ac:dyDescent="0.2">
      <c r="A47" s="200"/>
      <c r="B47" s="202"/>
      <c r="C47" s="200"/>
      <c r="D47" s="203"/>
      <c r="E47" s="200"/>
      <c r="F47" s="202"/>
    </row>
    <row r="48" spans="1:6" ht="56.25" customHeight="1" x14ac:dyDescent="0.2">
      <c r="A48" s="200"/>
      <c r="B48" s="202"/>
      <c r="C48" s="200"/>
      <c r="D48" s="203"/>
      <c r="E48" s="200"/>
      <c r="F48" s="204"/>
    </row>
    <row r="49" spans="1:6" ht="54" customHeight="1" x14ac:dyDescent="0.2">
      <c r="A49" s="200"/>
      <c r="B49" s="204"/>
      <c r="C49" s="200"/>
      <c r="D49" s="205"/>
      <c r="E49" s="200"/>
      <c r="F49" s="204"/>
    </row>
    <row r="50" spans="1:6" ht="56.25" customHeight="1" x14ac:dyDescent="0.2">
      <c r="A50" s="200"/>
      <c r="B50" s="204"/>
      <c r="C50" s="200"/>
      <c r="D50" s="204"/>
      <c r="E50" s="200"/>
      <c r="F50" s="204"/>
    </row>
    <row r="51" spans="1:6" ht="59.25" customHeight="1" x14ac:dyDescent="0.2">
      <c r="A51" s="200"/>
      <c r="B51" s="204"/>
      <c r="C51" s="200"/>
      <c r="D51" s="204"/>
      <c r="E51" s="200"/>
      <c r="F51" s="204"/>
    </row>
    <row r="52" spans="1:6" ht="54.75" customHeight="1" x14ac:dyDescent="0.2">
      <c r="A52" s="200"/>
      <c r="B52" s="204"/>
      <c r="C52" s="200"/>
      <c r="D52" s="204"/>
      <c r="E52" s="200"/>
      <c r="F52" s="204"/>
    </row>
    <row r="53" spans="1:6" ht="55.5" customHeight="1" x14ac:dyDescent="0.2">
      <c r="A53" s="200"/>
      <c r="B53" s="204"/>
      <c r="C53" s="200"/>
      <c r="D53" s="204"/>
      <c r="E53" s="200"/>
      <c r="F53" s="204"/>
    </row>
  </sheetData>
  <mergeCells count="10">
    <mergeCell ref="A10:F10"/>
    <mergeCell ref="A5:F5"/>
    <mergeCell ref="A8:F8"/>
    <mergeCell ref="A9:F9"/>
    <mergeCell ref="A6:F7"/>
    <mergeCell ref="J1:J4"/>
    <mergeCell ref="F1:F4"/>
    <mergeCell ref="A1:A4"/>
    <mergeCell ref="B1:D2"/>
    <mergeCell ref="B3:D4"/>
  </mergeCell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'LISTAS CONTEXTO'!$A$1:$A$7</xm:f>
          </x14:formula1>
          <xm:sqref>A12:A26</xm:sqref>
        </x14:dataValidation>
        <x14:dataValidation type="list" allowBlank="1" showInputMessage="1" showErrorMessage="1">
          <x14:formula1>
            <xm:f>'LISTAS CONTEXTO'!$B$1:$B$8</xm:f>
          </x14:formula1>
          <xm:sqref>C12:C26</xm:sqref>
        </x14:dataValidation>
        <x14:dataValidation type="list" allowBlank="1" showInputMessage="1" showErrorMessage="1">
          <x14:formula1>
            <xm:f>'LISTAS CONTEXTO'!$C$1:$C$10</xm:f>
          </x14:formula1>
          <xm:sqref>E12:E26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8"/>
  <sheetViews>
    <sheetView workbookViewId="0">
      <selection activeCell="A9" sqref="A9"/>
    </sheetView>
  </sheetViews>
  <sheetFormatPr baseColWidth="10" defaultRowHeight="15" x14ac:dyDescent="0.25"/>
  <sheetData>
    <row r="1" spans="1:1" x14ac:dyDescent="0.25">
      <c r="A1" t="s">
        <v>114</v>
      </c>
    </row>
    <row r="2" spans="1:1" x14ac:dyDescent="0.25">
      <c r="A2" t="s">
        <v>116</v>
      </c>
    </row>
    <row r="3" spans="1:1" x14ac:dyDescent="0.25">
      <c r="A3" t="s">
        <v>118</v>
      </c>
    </row>
    <row r="4" spans="1:1" x14ac:dyDescent="0.25">
      <c r="A4" t="s">
        <v>120</v>
      </c>
    </row>
    <row r="6" spans="1:1" x14ac:dyDescent="0.25">
      <c r="A6" t="s">
        <v>11</v>
      </c>
    </row>
    <row r="7" spans="1:1" x14ac:dyDescent="0.25">
      <c r="A7" t="s">
        <v>12</v>
      </c>
    </row>
    <row r="8" spans="1:1" x14ac:dyDescent="0.25">
      <c r="A8" t="s">
        <v>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C10"/>
  <sheetViews>
    <sheetView workbookViewId="0">
      <selection activeCell="B14" sqref="B14"/>
    </sheetView>
  </sheetViews>
  <sheetFormatPr baseColWidth="10" defaultRowHeight="15" x14ac:dyDescent="0.25"/>
  <cols>
    <col min="1" max="1" width="27.28515625" customWidth="1"/>
    <col min="2" max="2" width="25.85546875" customWidth="1"/>
    <col min="3" max="3" width="41.42578125" customWidth="1"/>
  </cols>
  <sheetData>
    <row r="1" spans="1:3" x14ac:dyDescent="0.25">
      <c r="A1" t="s">
        <v>266</v>
      </c>
      <c r="B1" t="s">
        <v>272</v>
      </c>
      <c r="C1" t="s">
        <v>276</v>
      </c>
    </row>
    <row r="2" spans="1:3" x14ac:dyDescent="0.25">
      <c r="A2" t="s">
        <v>267</v>
      </c>
      <c r="B2" t="s">
        <v>284</v>
      </c>
      <c r="C2" t="s">
        <v>277</v>
      </c>
    </row>
    <row r="3" spans="1:3" x14ac:dyDescent="0.25">
      <c r="A3" t="s">
        <v>268</v>
      </c>
      <c r="B3" t="s">
        <v>273</v>
      </c>
      <c r="C3" t="s">
        <v>278</v>
      </c>
    </row>
    <row r="4" spans="1:3" x14ac:dyDescent="0.25">
      <c r="A4" t="s">
        <v>269</v>
      </c>
      <c r="B4" t="s">
        <v>283</v>
      </c>
      <c r="C4" t="s">
        <v>279</v>
      </c>
    </row>
    <row r="5" spans="1:3" x14ac:dyDescent="0.25">
      <c r="A5" t="s">
        <v>270</v>
      </c>
      <c r="B5" t="s">
        <v>274</v>
      </c>
      <c r="C5" t="s">
        <v>247</v>
      </c>
    </row>
    <row r="6" spans="1:3" x14ac:dyDescent="0.25">
      <c r="A6" t="s">
        <v>296</v>
      </c>
      <c r="B6" t="s">
        <v>296</v>
      </c>
      <c r="C6" t="s">
        <v>296</v>
      </c>
    </row>
    <row r="7" spans="1:3" x14ac:dyDescent="0.25">
      <c r="A7" t="s">
        <v>271</v>
      </c>
      <c r="B7" t="s">
        <v>275</v>
      </c>
      <c r="C7" t="s">
        <v>280</v>
      </c>
    </row>
    <row r="8" spans="1:3" x14ac:dyDescent="0.25">
      <c r="B8" t="s">
        <v>14</v>
      </c>
      <c r="C8" t="s">
        <v>281</v>
      </c>
    </row>
    <row r="9" spans="1:3" x14ac:dyDescent="0.25">
      <c r="C9" t="s">
        <v>248</v>
      </c>
    </row>
    <row r="10" spans="1:3" x14ac:dyDescent="0.25">
      <c r="C10" t="s">
        <v>282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FFC000"/>
  </sheetPr>
  <dimension ref="A1:X42"/>
  <sheetViews>
    <sheetView topLeftCell="A29" zoomScale="110" zoomScaleNormal="110" workbookViewId="0">
      <selection activeCell="B32" sqref="B32"/>
    </sheetView>
  </sheetViews>
  <sheetFormatPr baseColWidth="10" defaultColWidth="11.42578125" defaultRowHeight="15" x14ac:dyDescent="0.25"/>
  <cols>
    <col min="1" max="1" width="5.140625" style="68" customWidth="1"/>
    <col min="2" max="2" width="40.42578125" style="41" customWidth="1"/>
    <col min="3" max="17" width="6.42578125" style="41" customWidth="1"/>
    <col min="18" max="18" width="8.140625" style="41" customWidth="1"/>
    <col min="19" max="19" width="13" style="42" customWidth="1"/>
    <col min="20" max="20" width="19.7109375" customWidth="1"/>
    <col min="21" max="23" width="11.42578125" hidden="1" customWidth="1"/>
  </cols>
  <sheetData>
    <row r="1" spans="1:24" ht="30.75" customHeight="1" x14ac:dyDescent="0.25">
      <c r="A1" s="431"/>
      <c r="B1" s="380" t="str">
        <f>CONTEXTO!B1</f>
        <v xml:space="preserve">PROCESO:  SISTEMA INTEGRADO DE GESTIÓN </v>
      </c>
      <c r="C1" s="380"/>
      <c r="D1" s="380"/>
      <c r="E1" s="380"/>
      <c r="F1" s="380"/>
      <c r="G1" s="380"/>
      <c r="H1" s="380"/>
      <c r="I1" s="380"/>
      <c r="J1" s="380"/>
      <c r="K1" s="380"/>
      <c r="L1" s="380"/>
      <c r="M1" s="380"/>
      <c r="N1" s="380"/>
      <c r="O1" s="380"/>
      <c r="P1" s="380"/>
      <c r="Q1" s="380"/>
      <c r="R1" s="380"/>
      <c r="S1" s="381"/>
      <c r="T1" s="424" t="s">
        <v>383</v>
      </c>
      <c r="U1" s="388"/>
      <c r="V1" s="388"/>
      <c r="W1" s="389"/>
    </row>
    <row r="2" spans="1:24" ht="25.5" customHeight="1" x14ac:dyDescent="0.25">
      <c r="A2" s="432"/>
      <c r="B2" s="383"/>
      <c r="C2" s="383"/>
      <c r="D2" s="383"/>
      <c r="E2" s="383"/>
      <c r="F2" s="383"/>
      <c r="G2" s="383"/>
      <c r="H2" s="383"/>
      <c r="I2" s="383"/>
      <c r="J2" s="383"/>
      <c r="K2" s="383"/>
      <c r="L2" s="383"/>
      <c r="M2" s="383"/>
      <c r="N2" s="383"/>
      <c r="O2" s="383"/>
      <c r="P2" s="383"/>
      <c r="Q2" s="383"/>
      <c r="R2" s="383"/>
      <c r="S2" s="384"/>
      <c r="T2" s="425" t="s">
        <v>381</v>
      </c>
      <c r="U2" s="426"/>
      <c r="V2" s="426"/>
      <c r="W2" s="427"/>
    </row>
    <row r="3" spans="1:24" ht="15" customHeight="1" x14ac:dyDescent="0.25">
      <c r="A3" s="432"/>
      <c r="B3" s="383" t="s">
        <v>41</v>
      </c>
      <c r="C3" s="383"/>
      <c r="D3" s="383"/>
      <c r="E3" s="383"/>
      <c r="F3" s="383"/>
      <c r="G3" s="383"/>
      <c r="H3" s="383"/>
      <c r="I3" s="383"/>
      <c r="J3" s="383"/>
      <c r="K3" s="383"/>
      <c r="L3" s="383"/>
      <c r="M3" s="383"/>
      <c r="N3" s="383"/>
      <c r="O3" s="383"/>
      <c r="P3" s="383"/>
      <c r="Q3" s="383"/>
      <c r="R3" s="383"/>
      <c r="S3" s="384"/>
      <c r="T3" s="425" t="s">
        <v>384</v>
      </c>
      <c r="U3" s="426"/>
      <c r="V3" s="426"/>
      <c r="W3" s="427"/>
    </row>
    <row r="4" spans="1:24" ht="15.75" customHeight="1" x14ac:dyDescent="0.25">
      <c r="A4" s="433"/>
      <c r="B4" s="438"/>
      <c r="C4" s="438"/>
      <c r="D4" s="438"/>
      <c r="E4" s="438"/>
      <c r="F4" s="438"/>
      <c r="G4" s="438"/>
      <c r="H4" s="438"/>
      <c r="I4" s="438"/>
      <c r="J4" s="438"/>
      <c r="K4" s="438"/>
      <c r="L4" s="438"/>
      <c r="M4" s="438"/>
      <c r="N4" s="438"/>
      <c r="O4" s="438"/>
      <c r="P4" s="438"/>
      <c r="Q4" s="438"/>
      <c r="R4" s="438"/>
      <c r="S4" s="439"/>
      <c r="T4" s="425" t="s">
        <v>369</v>
      </c>
      <c r="U4" s="426"/>
      <c r="V4" s="426"/>
      <c r="W4" s="427"/>
    </row>
    <row r="5" spans="1:24" ht="15.75" customHeight="1" x14ac:dyDescent="0.25">
      <c r="A5" s="433"/>
      <c r="B5" s="433"/>
      <c r="C5" s="433"/>
      <c r="D5" s="433"/>
      <c r="E5" s="433"/>
      <c r="F5" s="433"/>
      <c r="G5" s="433"/>
      <c r="H5" s="433"/>
      <c r="I5" s="433"/>
      <c r="J5" s="433"/>
      <c r="K5" s="433"/>
      <c r="L5" s="433"/>
      <c r="M5" s="433"/>
      <c r="N5" s="433"/>
      <c r="O5" s="433"/>
      <c r="P5" s="433"/>
      <c r="Q5" s="433"/>
      <c r="R5" s="433"/>
      <c r="S5" s="433"/>
      <c r="T5" s="440"/>
      <c r="U5" s="143"/>
      <c r="V5" s="143"/>
      <c r="W5" s="237"/>
    </row>
    <row r="6" spans="1:24" s="1" customFormat="1" ht="27" customHeight="1" x14ac:dyDescent="0.2">
      <c r="A6" s="436" t="s">
        <v>390</v>
      </c>
      <c r="B6" s="437"/>
      <c r="C6" s="437"/>
      <c r="D6" s="437"/>
      <c r="E6" s="437"/>
      <c r="F6" s="437"/>
      <c r="G6" s="437"/>
      <c r="H6" s="437"/>
      <c r="I6" s="437"/>
      <c r="J6" s="437"/>
      <c r="K6" s="437"/>
      <c r="L6" s="437"/>
      <c r="M6" s="437"/>
      <c r="N6" s="437"/>
      <c r="O6" s="437"/>
      <c r="P6" s="437"/>
      <c r="Q6" s="437"/>
      <c r="R6" s="437"/>
      <c r="S6" s="437"/>
      <c r="T6" s="437"/>
      <c r="W6" s="73"/>
    </row>
    <row r="7" spans="1:24" s="1" customFormat="1" ht="81" customHeight="1" thickBot="1" x14ac:dyDescent="0.25">
      <c r="A7" s="434" t="s">
        <v>391</v>
      </c>
      <c r="B7" s="435"/>
      <c r="C7" s="435"/>
      <c r="D7" s="435"/>
      <c r="E7" s="435"/>
      <c r="F7" s="435"/>
      <c r="G7" s="435"/>
      <c r="H7" s="435"/>
      <c r="I7" s="435"/>
      <c r="J7" s="435"/>
      <c r="K7" s="435"/>
      <c r="L7" s="435"/>
      <c r="M7" s="435"/>
      <c r="N7" s="435"/>
      <c r="O7" s="435"/>
      <c r="P7" s="435"/>
      <c r="Q7" s="435"/>
      <c r="R7" s="435"/>
      <c r="S7" s="435"/>
      <c r="T7" s="435"/>
      <c r="U7" s="60"/>
      <c r="V7" s="60"/>
      <c r="W7" s="238"/>
    </row>
    <row r="8" spans="1:24" s="1" customFormat="1" ht="26.25" customHeight="1" thickBot="1" x14ac:dyDescent="0.25">
      <c r="A8" s="239"/>
      <c r="B8" s="239"/>
      <c r="C8" s="239"/>
      <c r="D8" s="239"/>
      <c r="E8" s="239"/>
      <c r="F8" s="239"/>
      <c r="G8" s="239"/>
      <c r="H8" s="239"/>
      <c r="I8" s="239"/>
      <c r="J8" s="239"/>
      <c r="K8" s="239"/>
      <c r="L8" s="239"/>
      <c r="M8" s="239"/>
      <c r="N8" s="239"/>
      <c r="O8" s="239"/>
      <c r="P8" s="239"/>
      <c r="Q8" s="239"/>
      <c r="R8" s="239"/>
      <c r="S8" s="239"/>
      <c r="T8" s="240"/>
      <c r="X8" s="101"/>
    </row>
    <row r="9" spans="1:24" s="1" customFormat="1" ht="39.75" customHeight="1" thickBot="1" x14ac:dyDescent="0.25">
      <c r="A9" s="422"/>
      <c r="B9" s="422"/>
      <c r="C9" s="422" t="b">
        <v>0</v>
      </c>
      <c r="D9" s="422"/>
      <c r="E9" s="422"/>
      <c r="F9" s="422"/>
      <c r="G9" s="422"/>
      <c r="H9" s="422"/>
      <c r="I9" s="422"/>
      <c r="J9" s="422"/>
      <c r="K9" s="422"/>
      <c r="L9" s="422"/>
      <c r="M9" s="422"/>
      <c r="N9" s="422"/>
      <c r="O9" s="422"/>
      <c r="P9" s="422"/>
      <c r="Q9" s="422"/>
      <c r="R9" s="422"/>
      <c r="S9" s="422"/>
      <c r="T9" s="423"/>
    </row>
    <row r="10" spans="1:24" s="40" customFormat="1" ht="32.25" customHeight="1" thickBot="1" x14ac:dyDescent="0.3">
      <c r="A10" s="234" t="s">
        <v>42</v>
      </c>
      <c r="B10" s="235" t="s">
        <v>253</v>
      </c>
      <c r="C10" s="235" t="s">
        <v>43</v>
      </c>
      <c r="D10" s="235" t="s">
        <v>44</v>
      </c>
      <c r="E10" s="235" t="s">
        <v>45</v>
      </c>
      <c r="F10" s="235" t="s">
        <v>46</v>
      </c>
      <c r="G10" s="235" t="s">
        <v>47</v>
      </c>
      <c r="H10" s="235" t="s">
        <v>48</v>
      </c>
      <c r="I10" s="235" t="s">
        <v>49</v>
      </c>
      <c r="J10" s="235" t="s">
        <v>50</v>
      </c>
      <c r="K10" s="235" t="s">
        <v>51</v>
      </c>
      <c r="L10" s="235" t="s">
        <v>52</v>
      </c>
      <c r="M10" s="235" t="s">
        <v>53</v>
      </c>
      <c r="N10" s="235" t="s">
        <v>54</v>
      </c>
      <c r="O10" s="235" t="s">
        <v>55</v>
      </c>
      <c r="P10" s="235" t="s">
        <v>56</v>
      </c>
      <c r="Q10" s="235" t="s">
        <v>57</v>
      </c>
      <c r="R10" s="236" t="s">
        <v>58</v>
      </c>
      <c r="S10" s="241" t="s">
        <v>59</v>
      </c>
      <c r="T10" s="246" t="s">
        <v>300</v>
      </c>
    </row>
    <row r="11" spans="1:24" ht="39.75" customHeight="1" x14ac:dyDescent="0.25">
      <c r="A11" s="66">
        <v>1</v>
      </c>
      <c r="B11" s="284" t="s">
        <v>452</v>
      </c>
      <c r="C11" s="67">
        <v>5</v>
      </c>
      <c r="D11" s="67">
        <v>5</v>
      </c>
      <c r="E11" s="67">
        <v>5</v>
      </c>
      <c r="F11" s="67"/>
      <c r="G11" s="67"/>
      <c r="H11" s="67"/>
      <c r="I11" s="67"/>
      <c r="J11" s="67"/>
      <c r="K11" s="67"/>
      <c r="L11" s="67"/>
      <c r="M11" s="67"/>
      <c r="N11" s="67"/>
      <c r="O11" s="67"/>
      <c r="P11" s="67"/>
      <c r="Q11" s="67"/>
      <c r="R11" s="66">
        <f t="shared" ref="R11:R34" si="0">SUM(C11:Q11)</f>
        <v>15</v>
      </c>
      <c r="S11" s="242">
        <f t="shared" ref="S11:S34" si="1">IF(ISERROR(AVERAGE(C11:Q11)),0,AVERAGE(C11:Q11))</f>
        <v>5</v>
      </c>
      <c r="T11" s="247"/>
    </row>
    <row r="12" spans="1:24" ht="45.75" customHeight="1" x14ac:dyDescent="0.25">
      <c r="A12" s="66">
        <v>2</v>
      </c>
      <c r="B12" s="284" t="s">
        <v>392</v>
      </c>
      <c r="C12" s="67">
        <v>2</v>
      </c>
      <c r="D12" s="67">
        <v>2</v>
      </c>
      <c r="E12" s="67">
        <v>2</v>
      </c>
      <c r="F12" s="67"/>
      <c r="G12" s="67"/>
      <c r="H12" s="67"/>
      <c r="I12" s="67"/>
      <c r="J12" s="67"/>
      <c r="K12" s="67"/>
      <c r="L12" s="67"/>
      <c r="M12" s="67"/>
      <c r="N12" s="67"/>
      <c r="O12" s="67"/>
      <c r="P12" s="67"/>
      <c r="Q12" s="67"/>
      <c r="R12" s="66">
        <f t="shared" si="0"/>
        <v>6</v>
      </c>
      <c r="S12" s="242">
        <f t="shared" si="1"/>
        <v>2</v>
      </c>
      <c r="T12" s="243"/>
    </row>
    <row r="13" spans="1:24" ht="65.25" customHeight="1" x14ac:dyDescent="0.25">
      <c r="A13" s="66">
        <v>3</v>
      </c>
      <c r="B13" s="284" t="s">
        <v>406</v>
      </c>
      <c r="C13" s="67">
        <v>3</v>
      </c>
      <c r="D13" s="67">
        <v>3</v>
      </c>
      <c r="E13" s="67">
        <v>3</v>
      </c>
      <c r="F13" s="67"/>
      <c r="G13" s="67"/>
      <c r="H13" s="67"/>
      <c r="I13" s="67"/>
      <c r="J13" s="67"/>
      <c r="K13" s="67"/>
      <c r="L13" s="67"/>
      <c r="M13" s="67"/>
      <c r="N13" s="67"/>
      <c r="O13" s="67"/>
      <c r="P13" s="67"/>
      <c r="Q13" s="67"/>
      <c r="R13" s="66">
        <f t="shared" si="0"/>
        <v>9</v>
      </c>
      <c r="S13" s="242">
        <f t="shared" si="1"/>
        <v>3</v>
      </c>
      <c r="T13" s="244"/>
    </row>
    <row r="14" spans="1:24" ht="39.75" customHeight="1" x14ac:dyDescent="0.25">
      <c r="A14" s="66">
        <v>4</v>
      </c>
      <c r="B14" s="285" t="s">
        <v>394</v>
      </c>
      <c r="C14" s="67">
        <v>5</v>
      </c>
      <c r="D14" s="67">
        <v>5</v>
      </c>
      <c r="E14" s="67">
        <v>5</v>
      </c>
      <c r="F14" s="67"/>
      <c r="G14" s="67"/>
      <c r="H14" s="67"/>
      <c r="I14" s="67"/>
      <c r="J14" s="67"/>
      <c r="K14" s="67"/>
      <c r="L14" s="67"/>
      <c r="M14" s="67"/>
      <c r="N14" s="67"/>
      <c r="O14" s="67"/>
      <c r="P14" s="67"/>
      <c r="Q14" s="67"/>
      <c r="R14" s="66">
        <f t="shared" si="0"/>
        <v>15</v>
      </c>
      <c r="S14" s="242">
        <f t="shared" si="1"/>
        <v>5</v>
      </c>
      <c r="T14" s="244"/>
    </row>
    <row r="15" spans="1:24" ht="39.75" customHeight="1" x14ac:dyDescent="0.25">
      <c r="A15" s="66">
        <v>5</v>
      </c>
      <c r="B15" s="284" t="s">
        <v>407</v>
      </c>
      <c r="C15" s="67">
        <v>5</v>
      </c>
      <c r="D15" s="67">
        <v>5</v>
      </c>
      <c r="E15" s="67">
        <v>5</v>
      </c>
      <c r="F15" s="67"/>
      <c r="G15" s="67"/>
      <c r="H15" s="67"/>
      <c r="I15" s="67"/>
      <c r="J15" s="67"/>
      <c r="K15" s="67"/>
      <c r="L15" s="67"/>
      <c r="M15" s="67"/>
      <c r="N15" s="67"/>
      <c r="O15" s="67"/>
      <c r="P15" s="67"/>
      <c r="Q15" s="67"/>
      <c r="R15" s="66">
        <f t="shared" si="0"/>
        <v>15</v>
      </c>
      <c r="S15" s="242">
        <f t="shared" si="1"/>
        <v>5</v>
      </c>
      <c r="T15" s="244"/>
    </row>
    <row r="16" spans="1:24" ht="39.75" customHeight="1" x14ac:dyDescent="0.25">
      <c r="A16" s="66">
        <v>6</v>
      </c>
      <c r="B16" s="284" t="s">
        <v>395</v>
      </c>
      <c r="C16" s="67">
        <v>5</v>
      </c>
      <c r="D16" s="67">
        <v>5</v>
      </c>
      <c r="E16" s="67">
        <v>5</v>
      </c>
      <c r="F16" s="67"/>
      <c r="G16" s="67"/>
      <c r="H16" s="67"/>
      <c r="I16" s="67"/>
      <c r="J16" s="67"/>
      <c r="K16" s="67"/>
      <c r="L16" s="67"/>
      <c r="M16" s="67"/>
      <c r="N16" s="67"/>
      <c r="O16" s="67"/>
      <c r="P16" s="67"/>
      <c r="Q16" s="67"/>
      <c r="R16" s="66">
        <f t="shared" si="0"/>
        <v>15</v>
      </c>
      <c r="S16" s="242">
        <f t="shared" si="1"/>
        <v>5</v>
      </c>
      <c r="T16" s="244"/>
    </row>
    <row r="17" spans="1:20" ht="39.75" customHeight="1" x14ac:dyDescent="0.25">
      <c r="A17" s="66">
        <v>7</v>
      </c>
      <c r="B17" s="284" t="s">
        <v>396</v>
      </c>
      <c r="C17" s="67">
        <v>5</v>
      </c>
      <c r="D17" s="67">
        <v>5</v>
      </c>
      <c r="E17" s="67">
        <v>5</v>
      </c>
      <c r="F17" s="67"/>
      <c r="G17" s="67"/>
      <c r="H17" s="67"/>
      <c r="I17" s="67"/>
      <c r="J17" s="67"/>
      <c r="K17" s="67"/>
      <c r="L17" s="67"/>
      <c r="M17" s="67"/>
      <c r="N17" s="67"/>
      <c r="O17" s="67"/>
      <c r="P17" s="67"/>
      <c r="Q17" s="67"/>
      <c r="R17" s="66">
        <f t="shared" si="0"/>
        <v>15</v>
      </c>
      <c r="S17" s="242">
        <f t="shared" si="1"/>
        <v>5</v>
      </c>
      <c r="T17" s="244"/>
    </row>
    <row r="18" spans="1:20" ht="46.5" customHeight="1" thickBot="1" x14ac:dyDescent="0.3">
      <c r="A18" s="66">
        <v>8</v>
      </c>
      <c r="B18" s="284" t="s">
        <v>397</v>
      </c>
      <c r="C18" s="67">
        <v>4</v>
      </c>
      <c r="D18" s="67">
        <v>4</v>
      </c>
      <c r="E18" s="67">
        <v>4</v>
      </c>
      <c r="F18" s="67"/>
      <c r="G18" s="67"/>
      <c r="H18" s="67"/>
      <c r="I18" s="67"/>
      <c r="J18" s="67"/>
      <c r="K18" s="67"/>
      <c r="L18" s="67"/>
      <c r="M18" s="67"/>
      <c r="N18" s="67"/>
      <c r="O18" s="67"/>
      <c r="P18" s="67"/>
      <c r="Q18" s="67"/>
      <c r="R18" s="66">
        <f t="shared" si="0"/>
        <v>12</v>
      </c>
      <c r="S18" s="242">
        <f t="shared" si="1"/>
        <v>4</v>
      </c>
      <c r="T18" s="244"/>
    </row>
    <row r="19" spans="1:20" ht="47.25" customHeight="1" x14ac:dyDescent="0.25">
      <c r="A19" s="66">
        <v>9</v>
      </c>
      <c r="B19" s="286" t="s">
        <v>408</v>
      </c>
      <c r="C19" s="67">
        <v>5</v>
      </c>
      <c r="D19" s="67">
        <v>5</v>
      </c>
      <c r="E19" s="67">
        <v>5</v>
      </c>
      <c r="F19" s="67"/>
      <c r="G19" s="67"/>
      <c r="H19" s="67"/>
      <c r="I19" s="67"/>
      <c r="J19" s="67"/>
      <c r="K19" s="67"/>
      <c r="L19" s="67"/>
      <c r="M19" s="67"/>
      <c r="N19" s="67"/>
      <c r="O19" s="67"/>
      <c r="P19" s="67"/>
      <c r="Q19" s="67"/>
      <c r="R19" s="66">
        <f t="shared" si="0"/>
        <v>15</v>
      </c>
      <c r="S19" s="242">
        <f t="shared" si="1"/>
        <v>5</v>
      </c>
      <c r="T19" s="244"/>
    </row>
    <row r="20" spans="1:20" ht="39.75" customHeight="1" x14ac:dyDescent="0.25">
      <c r="A20" s="66">
        <v>10</v>
      </c>
      <c r="B20" s="287" t="s">
        <v>393</v>
      </c>
      <c r="C20" s="67">
        <v>4</v>
      </c>
      <c r="D20" s="67">
        <v>4</v>
      </c>
      <c r="E20" s="67">
        <v>4</v>
      </c>
      <c r="F20" s="67"/>
      <c r="G20" s="67"/>
      <c r="H20" s="67"/>
      <c r="I20" s="67"/>
      <c r="J20" s="67"/>
      <c r="K20" s="67"/>
      <c r="L20" s="67"/>
      <c r="M20" s="67"/>
      <c r="N20" s="67"/>
      <c r="O20" s="67"/>
      <c r="P20" s="67"/>
      <c r="Q20" s="67"/>
      <c r="R20" s="66">
        <f t="shared" si="0"/>
        <v>12</v>
      </c>
      <c r="S20" s="242">
        <f t="shared" si="1"/>
        <v>4</v>
      </c>
      <c r="T20" s="244"/>
    </row>
    <row r="21" spans="1:20" ht="39.75" customHeight="1" x14ac:dyDescent="0.25">
      <c r="A21" s="66">
        <v>11</v>
      </c>
      <c r="B21" s="287" t="s">
        <v>409</v>
      </c>
      <c r="C21" s="67">
        <v>5</v>
      </c>
      <c r="D21" s="67">
        <v>5</v>
      </c>
      <c r="E21" s="67">
        <v>5</v>
      </c>
      <c r="F21" s="67"/>
      <c r="G21" s="67"/>
      <c r="H21" s="67"/>
      <c r="I21" s="67"/>
      <c r="J21" s="67"/>
      <c r="K21" s="67"/>
      <c r="L21" s="67"/>
      <c r="M21" s="67"/>
      <c r="N21" s="67"/>
      <c r="O21" s="67"/>
      <c r="P21" s="67"/>
      <c r="Q21" s="67"/>
      <c r="R21" s="66">
        <f t="shared" si="0"/>
        <v>15</v>
      </c>
      <c r="S21" s="242">
        <f t="shared" si="1"/>
        <v>5</v>
      </c>
      <c r="T21" s="244"/>
    </row>
    <row r="22" spans="1:20" ht="57" customHeight="1" x14ac:dyDescent="0.25">
      <c r="A22" s="66">
        <v>12</v>
      </c>
      <c r="B22" s="287" t="s">
        <v>410</v>
      </c>
      <c r="C22" s="67">
        <v>5</v>
      </c>
      <c r="D22" s="67">
        <v>5</v>
      </c>
      <c r="E22" s="67">
        <v>5</v>
      </c>
      <c r="F22" s="67"/>
      <c r="G22" s="67"/>
      <c r="H22" s="67"/>
      <c r="I22" s="67"/>
      <c r="J22" s="67"/>
      <c r="K22" s="67"/>
      <c r="L22" s="67"/>
      <c r="M22" s="67"/>
      <c r="N22" s="67"/>
      <c r="O22" s="67"/>
      <c r="P22" s="67"/>
      <c r="Q22" s="67"/>
      <c r="R22" s="66">
        <f t="shared" si="0"/>
        <v>15</v>
      </c>
      <c r="S22" s="242">
        <f t="shared" si="1"/>
        <v>5</v>
      </c>
      <c r="T22" s="244"/>
    </row>
    <row r="23" spans="1:20" ht="49.5" customHeight="1" x14ac:dyDescent="0.25">
      <c r="A23" s="66">
        <v>13</v>
      </c>
      <c r="B23" s="287" t="s">
        <v>398</v>
      </c>
      <c r="C23" s="67">
        <v>5</v>
      </c>
      <c r="D23" s="67">
        <v>5</v>
      </c>
      <c r="E23" s="67">
        <v>5</v>
      </c>
      <c r="F23" s="67"/>
      <c r="G23" s="67"/>
      <c r="H23" s="67"/>
      <c r="I23" s="67"/>
      <c r="J23" s="67"/>
      <c r="K23" s="67"/>
      <c r="L23" s="67"/>
      <c r="M23" s="67"/>
      <c r="N23" s="67"/>
      <c r="O23" s="67"/>
      <c r="P23" s="67"/>
      <c r="Q23" s="67"/>
      <c r="R23" s="66">
        <f t="shared" si="0"/>
        <v>15</v>
      </c>
      <c r="S23" s="242">
        <f t="shared" si="1"/>
        <v>5</v>
      </c>
      <c r="T23" s="244"/>
    </row>
    <row r="24" spans="1:20" ht="39.75" customHeight="1" x14ac:dyDescent="0.25">
      <c r="A24" s="66">
        <v>14</v>
      </c>
      <c r="B24" s="287" t="s">
        <v>399</v>
      </c>
      <c r="C24" s="67">
        <v>4</v>
      </c>
      <c r="D24" s="67">
        <v>4</v>
      </c>
      <c r="E24" s="67">
        <v>4</v>
      </c>
      <c r="F24" s="67"/>
      <c r="G24" s="67"/>
      <c r="H24" s="67"/>
      <c r="I24" s="67"/>
      <c r="J24" s="67"/>
      <c r="K24" s="67"/>
      <c r="L24" s="67"/>
      <c r="M24" s="67"/>
      <c r="N24" s="67"/>
      <c r="O24" s="67"/>
      <c r="P24" s="67"/>
      <c r="Q24" s="67"/>
      <c r="R24" s="66">
        <f t="shared" si="0"/>
        <v>12</v>
      </c>
      <c r="S24" s="242">
        <f t="shared" si="1"/>
        <v>4</v>
      </c>
      <c r="T24" s="244"/>
    </row>
    <row r="25" spans="1:20" ht="44.25" customHeight="1" x14ac:dyDescent="0.25">
      <c r="A25" s="66">
        <v>15</v>
      </c>
      <c r="B25" s="287" t="s">
        <v>411</v>
      </c>
      <c r="C25" s="67">
        <v>5</v>
      </c>
      <c r="D25" s="67">
        <v>5</v>
      </c>
      <c r="E25" s="67">
        <v>5</v>
      </c>
      <c r="F25" s="67"/>
      <c r="G25" s="67"/>
      <c r="H25" s="67"/>
      <c r="I25" s="67"/>
      <c r="J25" s="67"/>
      <c r="K25" s="67"/>
      <c r="L25" s="67"/>
      <c r="M25" s="67"/>
      <c r="N25" s="67"/>
      <c r="O25" s="67"/>
      <c r="P25" s="67"/>
      <c r="Q25" s="67"/>
      <c r="R25" s="66">
        <f t="shared" si="0"/>
        <v>15</v>
      </c>
      <c r="S25" s="242">
        <f t="shared" si="1"/>
        <v>5</v>
      </c>
      <c r="T25" s="244"/>
    </row>
    <row r="26" spans="1:20" ht="48.75" customHeight="1" x14ac:dyDescent="0.25">
      <c r="A26" s="66">
        <v>16</v>
      </c>
      <c r="B26" s="287" t="s">
        <v>412</v>
      </c>
      <c r="C26" s="67">
        <v>4</v>
      </c>
      <c r="D26" s="67">
        <v>4</v>
      </c>
      <c r="E26" s="67">
        <v>4</v>
      </c>
      <c r="F26" s="67"/>
      <c r="G26" s="67"/>
      <c r="H26" s="67"/>
      <c r="I26" s="67"/>
      <c r="J26" s="67"/>
      <c r="K26" s="67"/>
      <c r="L26" s="67"/>
      <c r="M26" s="67"/>
      <c r="N26" s="67"/>
      <c r="O26" s="67"/>
      <c r="P26" s="67"/>
      <c r="Q26" s="67"/>
      <c r="R26" s="66">
        <f t="shared" si="0"/>
        <v>12</v>
      </c>
      <c r="S26" s="242">
        <f t="shared" si="1"/>
        <v>4</v>
      </c>
      <c r="T26" s="244"/>
    </row>
    <row r="27" spans="1:20" ht="39.75" customHeight="1" x14ac:dyDescent="0.25">
      <c r="A27" s="66">
        <v>17</v>
      </c>
      <c r="B27" s="288" t="s">
        <v>400</v>
      </c>
      <c r="C27" s="67">
        <v>5</v>
      </c>
      <c r="D27" s="67">
        <v>5</v>
      </c>
      <c r="E27" s="67">
        <v>5</v>
      </c>
      <c r="F27" s="67"/>
      <c r="G27" s="67"/>
      <c r="H27" s="67"/>
      <c r="I27" s="67"/>
      <c r="J27" s="67"/>
      <c r="K27" s="67"/>
      <c r="L27" s="67"/>
      <c r="M27" s="67"/>
      <c r="N27" s="67"/>
      <c r="O27" s="67"/>
      <c r="P27" s="67"/>
      <c r="Q27" s="67"/>
      <c r="R27" s="66">
        <f t="shared" si="0"/>
        <v>15</v>
      </c>
      <c r="S27" s="242">
        <f t="shared" si="1"/>
        <v>5</v>
      </c>
      <c r="T27" s="244"/>
    </row>
    <row r="28" spans="1:20" ht="39.75" customHeight="1" x14ac:dyDescent="0.25">
      <c r="A28" s="66">
        <v>18</v>
      </c>
      <c r="B28" s="288" t="s">
        <v>401</v>
      </c>
      <c r="C28" s="67">
        <v>5</v>
      </c>
      <c r="D28" s="67">
        <v>5</v>
      </c>
      <c r="E28" s="67">
        <v>5</v>
      </c>
      <c r="F28" s="67"/>
      <c r="G28" s="67"/>
      <c r="H28" s="67"/>
      <c r="I28" s="67"/>
      <c r="J28" s="67"/>
      <c r="K28" s="67"/>
      <c r="L28" s="67"/>
      <c r="M28" s="67"/>
      <c r="N28" s="67"/>
      <c r="O28" s="67"/>
      <c r="P28" s="67"/>
      <c r="Q28" s="67"/>
      <c r="R28" s="66">
        <f t="shared" si="0"/>
        <v>15</v>
      </c>
      <c r="S28" s="242">
        <f t="shared" si="1"/>
        <v>5</v>
      </c>
      <c r="T28" s="244"/>
    </row>
    <row r="29" spans="1:20" ht="48" customHeight="1" x14ac:dyDescent="0.25">
      <c r="A29" s="66">
        <v>19</v>
      </c>
      <c r="B29" s="288" t="s">
        <v>402</v>
      </c>
      <c r="C29" s="67">
        <v>4</v>
      </c>
      <c r="D29" s="67">
        <v>4</v>
      </c>
      <c r="E29" s="67">
        <v>4</v>
      </c>
      <c r="F29" s="67"/>
      <c r="G29" s="67"/>
      <c r="H29" s="67"/>
      <c r="I29" s="67"/>
      <c r="J29" s="67"/>
      <c r="K29" s="67"/>
      <c r="L29" s="67"/>
      <c r="M29" s="67"/>
      <c r="N29" s="67"/>
      <c r="O29" s="67"/>
      <c r="P29" s="67"/>
      <c r="Q29" s="67"/>
      <c r="R29" s="66">
        <f t="shared" si="0"/>
        <v>12</v>
      </c>
      <c r="S29" s="242">
        <f t="shared" si="1"/>
        <v>4</v>
      </c>
      <c r="T29" s="244"/>
    </row>
    <row r="30" spans="1:20" ht="47.25" customHeight="1" x14ac:dyDescent="0.25">
      <c r="A30" s="66">
        <v>20</v>
      </c>
      <c r="B30" s="288" t="s">
        <v>415</v>
      </c>
      <c r="C30" s="67">
        <v>4</v>
      </c>
      <c r="D30" s="67">
        <v>4</v>
      </c>
      <c r="E30" s="67">
        <v>4</v>
      </c>
      <c r="F30" s="67"/>
      <c r="G30" s="67"/>
      <c r="H30" s="67"/>
      <c r="I30" s="67"/>
      <c r="J30" s="67"/>
      <c r="K30" s="67"/>
      <c r="L30" s="67"/>
      <c r="M30" s="67"/>
      <c r="N30" s="67"/>
      <c r="O30" s="67"/>
      <c r="P30" s="67"/>
      <c r="Q30" s="67"/>
      <c r="R30" s="66">
        <f t="shared" si="0"/>
        <v>12</v>
      </c>
      <c r="S30" s="242">
        <f t="shared" si="1"/>
        <v>4</v>
      </c>
      <c r="T30" s="244"/>
    </row>
    <row r="31" spans="1:20" ht="49.5" customHeight="1" x14ac:dyDescent="0.25">
      <c r="A31" s="66">
        <v>21</v>
      </c>
      <c r="B31" s="288" t="s">
        <v>445</v>
      </c>
      <c r="C31" s="67">
        <v>5</v>
      </c>
      <c r="D31" s="67">
        <v>5</v>
      </c>
      <c r="E31" s="67">
        <v>5</v>
      </c>
      <c r="F31" s="67"/>
      <c r="G31" s="67"/>
      <c r="H31" s="67"/>
      <c r="I31" s="67"/>
      <c r="J31" s="67"/>
      <c r="K31" s="67"/>
      <c r="L31" s="67"/>
      <c r="M31" s="67"/>
      <c r="N31" s="67"/>
      <c r="O31" s="67"/>
      <c r="P31" s="67"/>
      <c r="Q31" s="67"/>
      <c r="R31" s="66">
        <f t="shared" si="0"/>
        <v>15</v>
      </c>
      <c r="S31" s="242">
        <f t="shared" si="1"/>
        <v>5</v>
      </c>
      <c r="T31" s="244"/>
    </row>
    <row r="32" spans="1:20" ht="53.25" customHeight="1" thickBot="1" x14ac:dyDescent="0.3">
      <c r="A32" s="66">
        <v>22</v>
      </c>
      <c r="B32" s="288" t="s">
        <v>508</v>
      </c>
      <c r="C32" s="67">
        <v>5</v>
      </c>
      <c r="D32" s="67">
        <v>5</v>
      </c>
      <c r="E32" s="67">
        <v>5</v>
      </c>
      <c r="F32" s="67"/>
      <c r="G32" s="67"/>
      <c r="H32" s="67"/>
      <c r="I32" s="67"/>
      <c r="J32" s="67"/>
      <c r="K32" s="67"/>
      <c r="L32" s="67"/>
      <c r="M32" s="67"/>
      <c r="N32" s="67"/>
      <c r="O32" s="67"/>
      <c r="P32" s="67"/>
      <c r="Q32" s="67"/>
      <c r="R32" s="66">
        <f t="shared" si="0"/>
        <v>15</v>
      </c>
      <c r="S32" s="242">
        <f t="shared" si="1"/>
        <v>5</v>
      </c>
      <c r="T32" s="244"/>
    </row>
    <row r="33" spans="1:20" ht="48" customHeight="1" x14ac:dyDescent="0.25">
      <c r="A33" s="66">
        <v>23</v>
      </c>
      <c r="B33" s="289" t="s">
        <v>404</v>
      </c>
      <c r="C33" s="67">
        <v>5</v>
      </c>
      <c r="D33" s="67">
        <v>5</v>
      </c>
      <c r="E33" s="67">
        <v>5</v>
      </c>
      <c r="F33" s="67"/>
      <c r="G33" s="67"/>
      <c r="H33" s="67"/>
      <c r="I33" s="67"/>
      <c r="J33" s="67"/>
      <c r="K33" s="67"/>
      <c r="L33" s="67"/>
      <c r="M33" s="67"/>
      <c r="N33" s="67"/>
      <c r="O33" s="67"/>
      <c r="P33" s="67"/>
      <c r="Q33" s="67"/>
      <c r="R33" s="66">
        <f t="shared" si="0"/>
        <v>15</v>
      </c>
      <c r="S33" s="242">
        <f t="shared" si="1"/>
        <v>5</v>
      </c>
      <c r="T33" s="244"/>
    </row>
    <row r="34" spans="1:20" ht="75.75" customHeight="1" x14ac:dyDescent="0.25">
      <c r="A34" s="66">
        <v>24</v>
      </c>
      <c r="B34" s="290" t="s">
        <v>414</v>
      </c>
      <c r="C34" s="67">
        <v>4</v>
      </c>
      <c r="D34" s="67">
        <v>4</v>
      </c>
      <c r="E34" s="67">
        <v>4</v>
      </c>
      <c r="F34" s="67"/>
      <c r="G34" s="67"/>
      <c r="H34" s="67"/>
      <c r="I34" s="67"/>
      <c r="J34" s="67"/>
      <c r="K34" s="67"/>
      <c r="L34" s="67"/>
      <c r="M34" s="67"/>
      <c r="N34" s="67"/>
      <c r="O34" s="67"/>
      <c r="P34" s="67"/>
      <c r="Q34" s="67"/>
      <c r="R34" s="66">
        <f t="shared" si="0"/>
        <v>12</v>
      </c>
      <c r="S34" s="242">
        <f t="shared" si="1"/>
        <v>4</v>
      </c>
      <c r="T34" s="244"/>
    </row>
    <row r="35" spans="1:20" ht="63" customHeight="1" x14ac:dyDescent="0.25">
      <c r="A35" s="66">
        <v>25</v>
      </c>
      <c r="B35" s="291" t="s">
        <v>403</v>
      </c>
      <c r="C35" s="67">
        <v>4</v>
      </c>
      <c r="D35" s="67">
        <v>4</v>
      </c>
      <c r="E35" s="67">
        <v>4</v>
      </c>
      <c r="F35" s="67"/>
      <c r="G35" s="67"/>
      <c r="H35" s="67"/>
      <c r="I35" s="67"/>
      <c r="J35" s="67"/>
      <c r="K35" s="67"/>
      <c r="L35" s="67"/>
      <c r="M35" s="67"/>
      <c r="N35" s="67"/>
      <c r="O35" s="67"/>
      <c r="P35" s="67"/>
      <c r="Q35" s="67"/>
      <c r="R35" s="66">
        <f t="shared" ref="R35:R40" si="2">SUM(C35:Q35)</f>
        <v>12</v>
      </c>
      <c r="S35" s="242">
        <f t="shared" ref="S35:S40" si="3">IF(ISERROR(AVERAGE(C35:Q35)),0,AVERAGE(C35:Q35))</f>
        <v>4</v>
      </c>
      <c r="T35" s="244"/>
    </row>
    <row r="36" spans="1:20" ht="42.75" customHeight="1" x14ac:dyDescent="0.25">
      <c r="A36" s="66">
        <v>26</v>
      </c>
      <c r="B36" s="291" t="s">
        <v>444</v>
      </c>
      <c r="C36" s="67">
        <v>5</v>
      </c>
      <c r="D36" s="67">
        <v>5</v>
      </c>
      <c r="E36" s="67">
        <v>5</v>
      </c>
      <c r="F36" s="67"/>
      <c r="G36" s="67"/>
      <c r="H36" s="67"/>
      <c r="I36" s="67"/>
      <c r="J36" s="67"/>
      <c r="K36" s="67"/>
      <c r="L36" s="67"/>
      <c r="M36" s="67"/>
      <c r="N36" s="67"/>
      <c r="O36" s="67"/>
      <c r="P36" s="67"/>
      <c r="Q36" s="67"/>
      <c r="R36" s="66">
        <f t="shared" si="2"/>
        <v>15</v>
      </c>
      <c r="S36" s="242">
        <f t="shared" si="3"/>
        <v>5</v>
      </c>
      <c r="T36" s="244"/>
    </row>
    <row r="37" spans="1:20" ht="42" customHeight="1" x14ac:dyDescent="0.25">
      <c r="A37" s="66">
        <v>27</v>
      </c>
      <c r="B37" s="103"/>
      <c r="C37" s="67"/>
      <c r="D37" s="67"/>
      <c r="E37" s="67"/>
      <c r="F37" s="67"/>
      <c r="G37" s="67"/>
      <c r="H37" s="67"/>
      <c r="I37" s="67"/>
      <c r="J37" s="67"/>
      <c r="K37" s="67"/>
      <c r="L37" s="67"/>
      <c r="M37" s="67"/>
      <c r="N37" s="67"/>
      <c r="O37" s="67"/>
      <c r="P37" s="67"/>
      <c r="Q37" s="67"/>
      <c r="R37" s="66">
        <f t="shared" si="2"/>
        <v>0</v>
      </c>
      <c r="S37" s="242">
        <f t="shared" si="3"/>
        <v>0</v>
      </c>
      <c r="T37" s="244"/>
    </row>
    <row r="38" spans="1:20" ht="42.75" customHeight="1" x14ac:dyDescent="0.25">
      <c r="A38" s="66">
        <v>28</v>
      </c>
      <c r="B38" s="103"/>
      <c r="C38" s="67"/>
      <c r="D38" s="67"/>
      <c r="E38" s="67"/>
      <c r="F38" s="67"/>
      <c r="G38" s="67"/>
      <c r="H38" s="67"/>
      <c r="I38" s="67"/>
      <c r="J38" s="67"/>
      <c r="K38" s="67"/>
      <c r="L38" s="67"/>
      <c r="M38" s="67"/>
      <c r="N38" s="67"/>
      <c r="O38" s="67"/>
      <c r="P38" s="67"/>
      <c r="Q38" s="67"/>
      <c r="R38" s="66">
        <f t="shared" si="2"/>
        <v>0</v>
      </c>
      <c r="S38" s="242">
        <f t="shared" si="3"/>
        <v>0</v>
      </c>
      <c r="T38" s="244"/>
    </row>
    <row r="39" spans="1:20" ht="47.25" customHeight="1" x14ac:dyDescent="0.25">
      <c r="A39" s="66">
        <v>29</v>
      </c>
      <c r="B39" s="103"/>
      <c r="C39" s="67"/>
      <c r="D39" s="67"/>
      <c r="E39" s="67"/>
      <c r="F39" s="67"/>
      <c r="G39" s="67"/>
      <c r="H39" s="67"/>
      <c r="I39" s="67"/>
      <c r="J39" s="67"/>
      <c r="K39" s="67"/>
      <c r="L39" s="67"/>
      <c r="M39" s="67"/>
      <c r="N39" s="67"/>
      <c r="O39" s="67"/>
      <c r="P39" s="67"/>
      <c r="Q39" s="67"/>
      <c r="R39" s="66">
        <f t="shared" si="2"/>
        <v>0</v>
      </c>
      <c r="S39" s="242">
        <f t="shared" si="3"/>
        <v>0</v>
      </c>
      <c r="T39" s="244"/>
    </row>
    <row r="40" spans="1:20" ht="50.25" customHeight="1" thickBot="1" x14ac:dyDescent="0.3">
      <c r="A40" s="259">
        <v>30</v>
      </c>
      <c r="B40" s="260"/>
      <c r="C40" s="261"/>
      <c r="D40" s="261"/>
      <c r="E40" s="261"/>
      <c r="F40" s="261"/>
      <c r="G40" s="261"/>
      <c r="H40" s="261"/>
      <c r="I40" s="261"/>
      <c r="J40" s="261"/>
      <c r="K40" s="261"/>
      <c r="L40" s="261"/>
      <c r="M40" s="261"/>
      <c r="N40" s="261"/>
      <c r="O40" s="261"/>
      <c r="P40" s="261"/>
      <c r="Q40" s="261"/>
      <c r="R40" s="259">
        <f t="shared" si="2"/>
        <v>0</v>
      </c>
      <c r="S40" s="262">
        <f t="shared" si="3"/>
        <v>0</v>
      </c>
      <c r="T40" s="245"/>
    </row>
    <row r="41" spans="1:20" ht="24" customHeight="1" x14ac:dyDescent="0.25">
      <c r="A41" s="428" t="s">
        <v>361</v>
      </c>
      <c r="B41" s="429"/>
      <c r="C41" s="429"/>
      <c r="D41" s="429"/>
      <c r="E41" s="429"/>
      <c r="F41" s="429"/>
      <c r="G41" s="429"/>
      <c r="H41" s="429"/>
      <c r="I41" s="429"/>
      <c r="J41" s="429"/>
      <c r="K41" s="429"/>
      <c r="L41" s="429"/>
      <c r="M41" s="429"/>
      <c r="N41" s="429"/>
      <c r="O41" s="429"/>
      <c r="P41" s="429"/>
      <c r="Q41" s="429"/>
      <c r="R41" s="430"/>
      <c r="S41" s="263">
        <f>SUM(S11:S40)</f>
        <v>117</v>
      </c>
    </row>
    <row r="42" spans="1:20" ht="28.5" customHeight="1" thickBot="1" x14ac:dyDescent="0.3">
      <c r="A42" s="420" t="s">
        <v>59</v>
      </c>
      <c r="B42" s="421"/>
      <c r="C42" s="421"/>
      <c r="D42" s="421"/>
      <c r="E42" s="421"/>
      <c r="F42" s="421"/>
      <c r="G42" s="421"/>
      <c r="H42" s="421"/>
      <c r="I42" s="421"/>
      <c r="J42" s="421"/>
      <c r="K42" s="421"/>
      <c r="L42" s="421"/>
      <c r="M42" s="421"/>
      <c r="N42" s="421"/>
      <c r="O42" s="421"/>
      <c r="P42" s="421"/>
      <c r="Q42" s="421"/>
      <c r="R42" s="421"/>
      <c r="S42" s="264">
        <f>S41/A36</f>
        <v>4.5</v>
      </c>
    </row>
  </sheetData>
  <sheetProtection selectLockedCells="1"/>
  <mergeCells count="13">
    <mergeCell ref="A42:R42"/>
    <mergeCell ref="A9:T9"/>
    <mergeCell ref="T1:W1"/>
    <mergeCell ref="T2:W2"/>
    <mergeCell ref="T3:W3"/>
    <mergeCell ref="T4:W4"/>
    <mergeCell ref="A41:R41"/>
    <mergeCell ref="A1:A4"/>
    <mergeCell ref="A7:T7"/>
    <mergeCell ref="A6:T6"/>
    <mergeCell ref="B3:S4"/>
    <mergeCell ref="B1:S2"/>
    <mergeCell ref="A5:T5"/>
  </mergeCells>
  <conditionalFormatting sqref="Z14">
    <cfRule type="dataBar" priority="5">
      <dataBar>
        <cfvo type="min"/>
        <cfvo type="max"/>
        <color rgb="FFFFB628"/>
      </dataBar>
      <extLst>
        <ext xmlns:x14="http://schemas.microsoft.com/office/spreadsheetml/2009/9/main" uri="{B025F937-C7B1-47D3-B67F-A62EFF666E3E}">
          <x14:id>{C419E8BE-C04E-412B-9A2D-5C3B273E3FBF}</x14:id>
        </ext>
      </extLst>
    </cfRule>
  </conditionalFormatting>
  <dataValidations count="1">
    <dataValidation type="whole" showErrorMessage="1" error="DATO INVÁLIDO_x000a_Tenga en cuenta que la escala de calificación va de 1 a 5" sqref="C11:Q40">
      <formula1>1</formula1>
      <formula2>5</formula2>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3073" r:id="rId4" name="CheckBox1">
          <controlPr defaultSize="0" autoLine="0" r:id="rId5">
            <anchor moveWithCells="1">
              <from>
                <xdr:col>19</xdr:col>
                <xdr:colOff>628650</xdr:colOff>
                <xdr:row>10</xdr:row>
                <xdr:rowOff>57150</xdr:rowOff>
              </from>
              <to>
                <xdr:col>19</xdr:col>
                <xdr:colOff>876300</xdr:colOff>
                <xdr:row>10</xdr:row>
                <xdr:rowOff>457200</xdr:rowOff>
              </to>
            </anchor>
          </controlPr>
        </control>
      </mc:Choice>
      <mc:Fallback>
        <control shapeId="3073" r:id="rId4" name="CheckBox1"/>
      </mc:Fallback>
    </mc:AlternateContent>
    <mc:AlternateContent xmlns:mc="http://schemas.openxmlformats.org/markup-compatibility/2006">
      <mc:Choice Requires="x14">
        <control shapeId="3074" r:id="rId6" name="CheckBox2">
          <controlPr defaultSize="0" autoLine="0" r:id="rId7">
            <anchor moveWithCells="1">
              <from>
                <xdr:col>19</xdr:col>
                <xdr:colOff>619125</xdr:colOff>
                <xdr:row>11</xdr:row>
                <xdr:rowOff>161925</xdr:rowOff>
              </from>
              <to>
                <xdr:col>19</xdr:col>
                <xdr:colOff>904875</xdr:colOff>
                <xdr:row>11</xdr:row>
                <xdr:rowOff>419100</xdr:rowOff>
              </to>
            </anchor>
          </controlPr>
        </control>
      </mc:Choice>
      <mc:Fallback>
        <control shapeId="3074" r:id="rId6" name="CheckBox2"/>
      </mc:Fallback>
    </mc:AlternateContent>
    <mc:AlternateContent xmlns:mc="http://schemas.openxmlformats.org/markup-compatibility/2006">
      <mc:Choice Requires="x14">
        <control shapeId="3075" r:id="rId8" name="CheckBox3">
          <controlPr defaultSize="0" autoLine="0" r:id="rId7">
            <anchor moveWithCells="1">
              <from>
                <xdr:col>19</xdr:col>
                <xdr:colOff>619125</xdr:colOff>
                <xdr:row>12</xdr:row>
                <xdr:rowOff>161925</xdr:rowOff>
              </from>
              <to>
                <xdr:col>19</xdr:col>
                <xdr:colOff>904875</xdr:colOff>
                <xdr:row>12</xdr:row>
                <xdr:rowOff>419100</xdr:rowOff>
              </to>
            </anchor>
          </controlPr>
        </control>
      </mc:Choice>
      <mc:Fallback>
        <control shapeId="3075" r:id="rId8" name="CheckBox3"/>
      </mc:Fallback>
    </mc:AlternateContent>
    <mc:AlternateContent xmlns:mc="http://schemas.openxmlformats.org/markup-compatibility/2006">
      <mc:Choice Requires="x14">
        <control shapeId="3076" r:id="rId9" name="CheckBox4">
          <controlPr defaultSize="0" autoLine="0" r:id="rId7">
            <anchor moveWithCells="1">
              <from>
                <xdr:col>19</xdr:col>
                <xdr:colOff>619125</xdr:colOff>
                <xdr:row>13</xdr:row>
                <xdr:rowOff>161925</xdr:rowOff>
              </from>
              <to>
                <xdr:col>19</xdr:col>
                <xdr:colOff>904875</xdr:colOff>
                <xdr:row>13</xdr:row>
                <xdr:rowOff>419100</xdr:rowOff>
              </to>
            </anchor>
          </controlPr>
        </control>
      </mc:Choice>
      <mc:Fallback>
        <control shapeId="3076" r:id="rId9" name="CheckBox4"/>
      </mc:Fallback>
    </mc:AlternateContent>
    <mc:AlternateContent xmlns:mc="http://schemas.openxmlformats.org/markup-compatibility/2006">
      <mc:Choice Requires="x14">
        <control shapeId="3077" r:id="rId10" name="CheckBox5">
          <controlPr defaultSize="0" autoLine="0" r:id="rId7">
            <anchor moveWithCells="1">
              <from>
                <xdr:col>19</xdr:col>
                <xdr:colOff>619125</xdr:colOff>
                <xdr:row>14</xdr:row>
                <xdr:rowOff>171450</xdr:rowOff>
              </from>
              <to>
                <xdr:col>19</xdr:col>
                <xdr:colOff>904875</xdr:colOff>
                <xdr:row>14</xdr:row>
                <xdr:rowOff>428625</xdr:rowOff>
              </to>
            </anchor>
          </controlPr>
        </control>
      </mc:Choice>
      <mc:Fallback>
        <control shapeId="3077" r:id="rId10" name="CheckBox5"/>
      </mc:Fallback>
    </mc:AlternateContent>
    <mc:AlternateContent xmlns:mc="http://schemas.openxmlformats.org/markup-compatibility/2006">
      <mc:Choice Requires="x14">
        <control shapeId="3078" r:id="rId11" name="CheckBox6">
          <controlPr defaultSize="0" autoLine="0" r:id="rId7">
            <anchor moveWithCells="1">
              <from>
                <xdr:col>19</xdr:col>
                <xdr:colOff>619125</xdr:colOff>
                <xdr:row>15</xdr:row>
                <xdr:rowOff>161925</xdr:rowOff>
              </from>
              <to>
                <xdr:col>19</xdr:col>
                <xdr:colOff>904875</xdr:colOff>
                <xdr:row>15</xdr:row>
                <xdr:rowOff>419100</xdr:rowOff>
              </to>
            </anchor>
          </controlPr>
        </control>
      </mc:Choice>
      <mc:Fallback>
        <control shapeId="3078" r:id="rId11" name="CheckBox6"/>
      </mc:Fallback>
    </mc:AlternateContent>
    <mc:AlternateContent xmlns:mc="http://schemas.openxmlformats.org/markup-compatibility/2006">
      <mc:Choice Requires="x14">
        <control shapeId="3079" r:id="rId12" name="CheckBox7">
          <controlPr defaultSize="0" autoLine="0" r:id="rId7">
            <anchor moveWithCells="1">
              <from>
                <xdr:col>19</xdr:col>
                <xdr:colOff>619125</xdr:colOff>
                <xdr:row>16</xdr:row>
                <xdr:rowOff>161925</xdr:rowOff>
              </from>
              <to>
                <xdr:col>19</xdr:col>
                <xdr:colOff>904875</xdr:colOff>
                <xdr:row>16</xdr:row>
                <xdr:rowOff>419100</xdr:rowOff>
              </to>
            </anchor>
          </controlPr>
        </control>
      </mc:Choice>
      <mc:Fallback>
        <control shapeId="3079" r:id="rId12" name="CheckBox7"/>
      </mc:Fallback>
    </mc:AlternateContent>
    <mc:AlternateContent xmlns:mc="http://schemas.openxmlformats.org/markup-compatibility/2006">
      <mc:Choice Requires="x14">
        <control shapeId="3080" r:id="rId13" name="CheckBox8">
          <controlPr defaultSize="0" autoLine="0" r:id="rId7">
            <anchor moveWithCells="1">
              <from>
                <xdr:col>19</xdr:col>
                <xdr:colOff>619125</xdr:colOff>
                <xdr:row>17</xdr:row>
                <xdr:rowOff>161925</xdr:rowOff>
              </from>
              <to>
                <xdr:col>19</xdr:col>
                <xdr:colOff>904875</xdr:colOff>
                <xdr:row>17</xdr:row>
                <xdr:rowOff>419100</xdr:rowOff>
              </to>
            </anchor>
          </controlPr>
        </control>
      </mc:Choice>
      <mc:Fallback>
        <control shapeId="3080" r:id="rId13" name="CheckBox8"/>
      </mc:Fallback>
    </mc:AlternateContent>
    <mc:AlternateContent xmlns:mc="http://schemas.openxmlformats.org/markup-compatibility/2006">
      <mc:Choice Requires="x14">
        <control shapeId="3081" r:id="rId14" name="CheckBox9">
          <controlPr defaultSize="0" autoLine="0" r:id="rId7">
            <anchor moveWithCells="1">
              <from>
                <xdr:col>19</xdr:col>
                <xdr:colOff>619125</xdr:colOff>
                <xdr:row>18</xdr:row>
                <xdr:rowOff>161925</xdr:rowOff>
              </from>
              <to>
                <xdr:col>19</xdr:col>
                <xdr:colOff>904875</xdr:colOff>
                <xdr:row>18</xdr:row>
                <xdr:rowOff>419100</xdr:rowOff>
              </to>
            </anchor>
          </controlPr>
        </control>
      </mc:Choice>
      <mc:Fallback>
        <control shapeId="3081" r:id="rId14" name="CheckBox9"/>
      </mc:Fallback>
    </mc:AlternateContent>
    <mc:AlternateContent xmlns:mc="http://schemas.openxmlformats.org/markup-compatibility/2006">
      <mc:Choice Requires="x14">
        <control shapeId="3082" r:id="rId15" name="CheckBox10">
          <controlPr defaultSize="0" autoLine="0" r:id="rId7">
            <anchor moveWithCells="1">
              <from>
                <xdr:col>19</xdr:col>
                <xdr:colOff>619125</xdr:colOff>
                <xdr:row>19</xdr:row>
                <xdr:rowOff>161925</xdr:rowOff>
              </from>
              <to>
                <xdr:col>19</xdr:col>
                <xdr:colOff>904875</xdr:colOff>
                <xdr:row>19</xdr:row>
                <xdr:rowOff>419100</xdr:rowOff>
              </to>
            </anchor>
          </controlPr>
        </control>
      </mc:Choice>
      <mc:Fallback>
        <control shapeId="3082" r:id="rId15" name="CheckBox10"/>
      </mc:Fallback>
    </mc:AlternateContent>
    <mc:AlternateContent xmlns:mc="http://schemas.openxmlformats.org/markup-compatibility/2006">
      <mc:Choice Requires="x14">
        <control shapeId="3083" r:id="rId16" name="CheckBox11">
          <controlPr defaultSize="0" autoLine="0" r:id="rId7">
            <anchor moveWithCells="1">
              <from>
                <xdr:col>19</xdr:col>
                <xdr:colOff>619125</xdr:colOff>
                <xdr:row>20</xdr:row>
                <xdr:rowOff>161925</xdr:rowOff>
              </from>
              <to>
                <xdr:col>19</xdr:col>
                <xdr:colOff>904875</xdr:colOff>
                <xdr:row>20</xdr:row>
                <xdr:rowOff>419100</xdr:rowOff>
              </to>
            </anchor>
          </controlPr>
        </control>
      </mc:Choice>
      <mc:Fallback>
        <control shapeId="3083" r:id="rId16" name="CheckBox11"/>
      </mc:Fallback>
    </mc:AlternateContent>
    <mc:AlternateContent xmlns:mc="http://schemas.openxmlformats.org/markup-compatibility/2006">
      <mc:Choice Requires="x14">
        <control shapeId="3084" r:id="rId17" name="CheckBox12">
          <controlPr defaultSize="0" autoLine="0" r:id="rId7">
            <anchor moveWithCells="1">
              <from>
                <xdr:col>19</xdr:col>
                <xdr:colOff>619125</xdr:colOff>
                <xdr:row>21</xdr:row>
                <xdr:rowOff>161925</xdr:rowOff>
              </from>
              <to>
                <xdr:col>19</xdr:col>
                <xdr:colOff>904875</xdr:colOff>
                <xdr:row>21</xdr:row>
                <xdr:rowOff>419100</xdr:rowOff>
              </to>
            </anchor>
          </controlPr>
        </control>
      </mc:Choice>
      <mc:Fallback>
        <control shapeId="3084" r:id="rId17" name="CheckBox12"/>
      </mc:Fallback>
    </mc:AlternateContent>
    <mc:AlternateContent xmlns:mc="http://schemas.openxmlformats.org/markup-compatibility/2006">
      <mc:Choice Requires="x14">
        <control shapeId="3085" r:id="rId18" name="CheckBox13">
          <controlPr defaultSize="0" autoLine="0" r:id="rId7">
            <anchor moveWithCells="1">
              <from>
                <xdr:col>19</xdr:col>
                <xdr:colOff>619125</xdr:colOff>
                <xdr:row>22</xdr:row>
                <xdr:rowOff>161925</xdr:rowOff>
              </from>
              <to>
                <xdr:col>19</xdr:col>
                <xdr:colOff>904875</xdr:colOff>
                <xdr:row>22</xdr:row>
                <xdr:rowOff>419100</xdr:rowOff>
              </to>
            </anchor>
          </controlPr>
        </control>
      </mc:Choice>
      <mc:Fallback>
        <control shapeId="3085" r:id="rId18" name="CheckBox13"/>
      </mc:Fallback>
    </mc:AlternateContent>
    <mc:AlternateContent xmlns:mc="http://schemas.openxmlformats.org/markup-compatibility/2006">
      <mc:Choice Requires="x14">
        <control shapeId="3086" r:id="rId19" name="CheckBox14">
          <controlPr defaultSize="0" autoLine="0" r:id="rId7">
            <anchor moveWithCells="1">
              <from>
                <xdr:col>19</xdr:col>
                <xdr:colOff>619125</xdr:colOff>
                <xdr:row>23</xdr:row>
                <xdr:rowOff>161925</xdr:rowOff>
              </from>
              <to>
                <xdr:col>19</xdr:col>
                <xdr:colOff>904875</xdr:colOff>
                <xdr:row>23</xdr:row>
                <xdr:rowOff>419100</xdr:rowOff>
              </to>
            </anchor>
          </controlPr>
        </control>
      </mc:Choice>
      <mc:Fallback>
        <control shapeId="3086" r:id="rId19" name="CheckBox14"/>
      </mc:Fallback>
    </mc:AlternateContent>
    <mc:AlternateContent xmlns:mc="http://schemas.openxmlformats.org/markup-compatibility/2006">
      <mc:Choice Requires="x14">
        <control shapeId="3087" r:id="rId20" name="CheckBox15">
          <controlPr defaultSize="0" autoLine="0" r:id="rId7">
            <anchor moveWithCells="1">
              <from>
                <xdr:col>19</xdr:col>
                <xdr:colOff>619125</xdr:colOff>
                <xdr:row>24</xdr:row>
                <xdr:rowOff>161925</xdr:rowOff>
              </from>
              <to>
                <xdr:col>19</xdr:col>
                <xdr:colOff>904875</xdr:colOff>
                <xdr:row>24</xdr:row>
                <xdr:rowOff>419100</xdr:rowOff>
              </to>
            </anchor>
          </controlPr>
        </control>
      </mc:Choice>
      <mc:Fallback>
        <control shapeId="3087" r:id="rId20" name="CheckBox15"/>
      </mc:Fallback>
    </mc:AlternateContent>
    <mc:AlternateContent xmlns:mc="http://schemas.openxmlformats.org/markup-compatibility/2006">
      <mc:Choice Requires="x14">
        <control shapeId="3088" r:id="rId21" name="CheckBox16">
          <controlPr defaultSize="0" autoLine="0" r:id="rId7">
            <anchor moveWithCells="1">
              <from>
                <xdr:col>19</xdr:col>
                <xdr:colOff>619125</xdr:colOff>
                <xdr:row>25</xdr:row>
                <xdr:rowOff>161925</xdr:rowOff>
              </from>
              <to>
                <xdr:col>19</xdr:col>
                <xdr:colOff>904875</xdr:colOff>
                <xdr:row>25</xdr:row>
                <xdr:rowOff>419100</xdr:rowOff>
              </to>
            </anchor>
          </controlPr>
        </control>
      </mc:Choice>
      <mc:Fallback>
        <control shapeId="3088" r:id="rId21" name="CheckBox16"/>
      </mc:Fallback>
    </mc:AlternateContent>
    <mc:AlternateContent xmlns:mc="http://schemas.openxmlformats.org/markup-compatibility/2006">
      <mc:Choice Requires="x14">
        <control shapeId="3089" r:id="rId22" name="CheckBox17">
          <controlPr defaultSize="0" autoLine="0" r:id="rId7">
            <anchor moveWithCells="1">
              <from>
                <xdr:col>19</xdr:col>
                <xdr:colOff>619125</xdr:colOff>
                <xdr:row>26</xdr:row>
                <xdr:rowOff>161925</xdr:rowOff>
              </from>
              <to>
                <xdr:col>19</xdr:col>
                <xdr:colOff>904875</xdr:colOff>
                <xdr:row>26</xdr:row>
                <xdr:rowOff>419100</xdr:rowOff>
              </to>
            </anchor>
          </controlPr>
        </control>
      </mc:Choice>
      <mc:Fallback>
        <control shapeId="3089" r:id="rId22" name="CheckBox17"/>
      </mc:Fallback>
    </mc:AlternateContent>
    <mc:AlternateContent xmlns:mc="http://schemas.openxmlformats.org/markup-compatibility/2006">
      <mc:Choice Requires="x14">
        <control shapeId="3090" r:id="rId23" name="CheckBox18">
          <controlPr defaultSize="0" autoLine="0" r:id="rId7">
            <anchor moveWithCells="1">
              <from>
                <xdr:col>19</xdr:col>
                <xdr:colOff>619125</xdr:colOff>
                <xdr:row>27</xdr:row>
                <xdr:rowOff>161925</xdr:rowOff>
              </from>
              <to>
                <xdr:col>19</xdr:col>
                <xdr:colOff>904875</xdr:colOff>
                <xdr:row>27</xdr:row>
                <xdr:rowOff>419100</xdr:rowOff>
              </to>
            </anchor>
          </controlPr>
        </control>
      </mc:Choice>
      <mc:Fallback>
        <control shapeId="3090" r:id="rId23" name="CheckBox18"/>
      </mc:Fallback>
    </mc:AlternateContent>
    <mc:AlternateContent xmlns:mc="http://schemas.openxmlformats.org/markup-compatibility/2006">
      <mc:Choice Requires="x14">
        <control shapeId="3091" r:id="rId24" name="CheckBox19">
          <controlPr defaultSize="0" autoLine="0" r:id="rId7">
            <anchor moveWithCells="1">
              <from>
                <xdr:col>19</xdr:col>
                <xdr:colOff>619125</xdr:colOff>
                <xdr:row>28</xdr:row>
                <xdr:rowOff>161925</xdr:rowOff>
              </from>
              <to>
                <xdr:col>19</xdr:col>
                <xdr:colOff>904875</xdr:colOff>
                <xdr:row>28</xdr:row>
                <xdr:rowOff>419100</xdr:rowOff>
              </to>
            </anchor>
          </controlPr>
        </control>
      </mc:Choice>
      <mc:Fallback>
        <control shapeId="3091" r:id="rId24" name="CheckBox19"/>
      </mc:Fallback>
    </mc:AlternateContent>
    <mc:AlternateContent xmlns:mc="http://schemas.openxmlformats.org/markup-compatibility/2006">
      <mc:Choice Requires="x14">
        <control shapeId="3092" r:id="rId25" name="CheckBox20">
          <controlPr defaultSize="0" autoLine="0" r:id="rId7">
            <anchor moveWithCells="1">
              <from>
                <xdr:col>19</xdr:col>
                <xdr:colOff>619125</xdr:colOff>
                <xdr:row>29</xdr:row>
                <xdr:rowOff>161925</xdr:rowOff>
              </from>
              <to>
                <xdr:col>19</xdr:col>
                <xdr:colOff>904875</xdr:colOff>
                <xdr:row>29</xdr:row>
                <xdr:rowOff>419100</xdr:rowOff>
              </to>
            </anchor>
          </controlPr>
        </control>
      </mc:Choice>
      <mc:Fallback>
        <control shapeId="3092" r:id="rId25" name="CheckBox20"/>
      </mc:Fallback>
    </mc:AlternateContent>
    <mc:AlternateContent xmlns:mc="http://schemas.openxmlformats.org/markup-compatibility/2006">
      <mc:Choice Requires="x14">
        <control shapeId="3093" r:id="rId26" name="CheckBox21">
          <controlPr defaultSize="0" autoLine="0" r:id="rId7">
            <anchor moveWithCells="1">
              <from>
                <xdr:col>19</xdr:col>
                <xdr:colOff>619125</xdr:colOff>
                <xdr:row>30</xdr:row>
                <xdr:rowOff>161925</xdr:rowOff>
              </from>
              <to>
                <xdr:col>19</xdr:col>
                <xdr:colOff>904875</xdr:colOff>
                <xdr:row>30</xdr:row>
                <xdr:rowOff>419100</xdr:rowOff>
              </to>
            </anchor>
          </controlPr>
        </control>
      </mc:Choice>
      <mc:Fallback>
        <control shapeId="3093" r:id="rId26" name="CheckBox21"/>
      </mc:Fallback>
    </mc:AlternateContent>
    <mc:AlternateContent xmlns:mc="http://schemas.openxmlformats.org/markup-compatibility/2006">
      <mc:Choice Requires="x14">
        <control shapeId="3094" r:id="rId27" name="CheckBox22">
          <controlPr defaultSize="0" autoLine="0" r:id="rId7">
            <anchor moveWithCells="1">
              <from>
                <xdr:col>19</xdr:col>
                <xdr:colOff>619125</xdr:colOff>
                <xdr:row>31</xdr:row>
                <xdr:rowOff>161925</xdr:rowOff>
              </from>
              <to>
                <xdr:col>19</xdr:col>
                <xdr:colOff>904875</xdr:colOff>
                <xdr:row>31</xdr:row>
                <xdr:rowOff>419100</xdr:rowOff>
              </to>
            </anchor>
          </controlPr>
        </control>
      </mc:Choice>
      <mc:Fallback>
        <control shapeId="3094" r:id="rId27" name="CheckBox22"/>
      </mc:Fallback>
    </mc:AlternateContent>
    <mc:AlternateContent xmlns:mc="http://schemas.openxmlformats.org/markup-compatibility/2006">
      <mc:Choice Requires="x14">
        <control shapeId="3095" r:id="rId28" name="CheckBox23">
          <controlPr defaultSize="0" autoLine="0" r:id="rId7">
            <anchor moveWithCells="1">
              <from>
                <xdr:col>19</xdr:col>
                <xdr:colOff>619125</xdr:colOff>
                <xdr:row>32</xdr:row>
                <xdr:rowOff>161925</xdr:rowOff>
              </from>
              <to>
                <xdr:col>19</xdr:col>
                <xdr:colOff>904875</xdr:colOff>
                <xdr:row>32</xdr:row>
                <xdr:rowOff>419100</xdr:rowOff>
              </to>
            </anchor>
          </controlPr>
        </control>
      </mc:Choice>
      <mc:Fallback>
        <control shapeId="3095" r:id="rId28" name="CheckBox23"/>
      </mc:Fallback>
    </mc:AlternateContent>
    <mc:AlternateContent xmlns:mc="http://schemas.openxmlformats.org/markup-compatibility/2006">
      <mc:Choice Requires="x14">
        <control shapeId="3096" r:id="rId29" name="CheckBox24">
          <controlPr defaultSize="0" autoLine="0" r:id="rId7">
            <anchor moveWithCells="1">
              <from>
                <xdr:col>19</xdr:col>
                <xdr:colOff>619125</xdr:colOff>
                <xdr:row>33</xdr:row>
                <xdr:rowOff>161925</xdr:rowOff>
              </from>
              <to>
                <xdr:col>19</xdr:col>
                <xdr:colOff>904875</xdr:colOff>
                <xdr:row>33</xdr:row>
                <xdr:rowOff>419100</xdr:rowOff>
              </to>
            </anchor>
          </controlPr>
        </control>
      </mc:Choice>
      <mc:Fallback>
        <control shapeId="3096" r:id="rId29" name="CheckBox24"/>
      </mc:Fallback>
    </mc:AlternateContent>
    <mc:AlternateContent xmlns:mc="http://schemas.openxmlformats.org/markup-compatibility/2006">
      <mc:Choice Requires="x14">
        <control shapeId="3097" r:id="rId30" name="CheckBox25">
          <controlPr defaultSize="0" autoLine="0" r:id="rId7">
            <anchor moveWithCells="1">
              <from>
                <xdr:col>19</xdr:col>
                <xdr:colOff>619125</xdr:colOff>
                <xdr:row>34</xdr:row>
                <xdr:rowOff>161925</xdr:rowOff>
              </from>
              <to>
                <xdr:col>19</xdr:col>
                <xdr:colOff>904875</xdr:colOff>
                <xdr:row>34</xdr:row>
                <xdr:rowOff>419100</xdr:rowOff>
              </to>
            </anchor>
          </controlPr>
        </control>
      </mc:Choice>
      <mc:Fallback>
        <control shapeId="3097" r:id="rId30" name="CheckBox25"/>
      </mc:Fallback>
    </mc:AlternateContent>
    <mc:AlternateContent xmlns:mc="http://schemas.openxmlformats.org/markup-compatibility/2006">
      <mc:Choice Requires="x14">
        <control shapeId="3098" r:id="rId31" name="CheckBox26">
          <controlPr defaultSize="0" autoLine="0" r:id="rId7">
            <anchor moveWithCells="1">
              <from>
                <xdr:col>19</xdr:col>
                <xdr:colOff>619125</xdr:colOff>
                <xdr:row>35</xdr:row>
                <xdr:rowOff>161925</xdr:rowOff>
              </from>
              <to>
                <xdr:col>19</xdr:col>
                <xdr:colOff>904875</xdr:colOff>
                <xdr:row>35</xdr:row>
                <xdr:rowOff>419100</xdr:rowOff>
              </to>
            </anchor>
          </controlPr>
        </control>
      </mc:Choice>
      <mc:Fallback>
        <control shapeId="3098" r:id="rId31" name="CheckBox26"/>
      </mc:Fallback>
    </mc:AlternateContent>
    <mc:AlternateContent xmlns:mc="http://schemas.openxmlformats.org/markup-compatibility/2006">
      <mc:Choice Requires="x14">
        <control shapeId="3099" r:id="rId32" name="CheckBox27">
          <controlPr defaultSize="0" autoLine="0" r:id="rId33">
            <anchor moveWithCells="1">
              <from>
                <xdr:col>19</xdr:col>
                <xdr:colOff>619125</xdr:colOff>
                <xdr:row>36</xdr:row>
                <xdr:rowOff>161925</xdr:rowOff>
              </from>
              <to>
                <xdr:col>19</xdr:col>
                <xdr:colOff>904875</xdr:colOff>
                <xdr:row>36</xdr:row>
                <xdr:rowOff>419100</xdr:rowOff>
              </to>
            </anchor>
          </controlPr>
        </control>
      </mc:Choice>
      <mc:Fallback>
        <control shapeId="3099" r:id="rId32" name="CheckBox27"/>
      </mc:Fallback>
    </mc:AlternateContent>
    <mc:AlternateContent xmlns:mc="http://schemas.openxmlformats.org/markup-compatibility/2006">
      <mc:Choice Requires="x14">
        <control shapeId="3100" r:id="rId34" name="CheckBox28">
          <controlPr defaultSize="0" autoLine="0" r:id="rId33">
            <anchor moveWithCells="1">
              <from>
                <xdr:col>19</xdr:col>
                <xdr:colOff>619125</xdr:colOff>
                <xdr:row>37</xdr:row>
                <xdr:rowOff>161925</xdr:rowOff>
              </from>
              <to>
                <xdr:col>19</xdr:col>
                <xdr:colOff>904875</xdr:colOff>
                <xdr:row>37</xdr:row>
                <xdr:rowOff>419100</xdr:rowOff>
              </to>
            </anchor>
          </controlPr>
        </control>
      </mc:Choice>
      <mc:Fallback>
        <control shapeId="3100" r:id="rId34" name="CheckBox28"/>
      </mc:Fallback>
    </mc:AlternateContent>
    <mc:AlternateContent xmlns:mc="http://schemas.openxmlformats.org/markup-compatibility/2006">
      <mc:Choice Requires="x14">
        <control shapeId="3101" r:id="rId35" name="CheckBox29">
          <controlPr defaultSize="0" autoLine="0" r:id="rId33">
            <anchor moveWithCells="1">
              <from>
                <xdr:col>19</xdr:col>
                <xdr:colOff>619125</xdr:colOff>
                <xdr:row>38</xdr:row>
                <xdr:rowOff>161925</xdr:rowOff>
              </from>
              <to>
                <xdr:col>19</xdr:col>
                <xdr:colOff>904875</xdr:colOff>
                <xdr:row>38</xdr:row>
                <xdr:rowOff>419100</xdr:rowOff>
              </to>
            </anchor>
          </controlPr>
        </control>
      </mc:Choice>
      <mc:Fallback>
        <control shapeId="3101" r:id="rId35" name="CheckBox29"/>
      </mc:Fallback>
    </mc:AlternateContent>
    <mc:AlternateContent xmlns:mc="http://schemas.openxmlformats.org/markup-compatibility/2006">
      <mc:Choice Requires="x14">
        <control shapeId="3102" r:id="rId36" name="CheckBox30">
          <controlPr defaultSize="0" autoLine="0" r:id="rId33">
            <anchor moveWithCells="1">
              <from>
                <xdr:col>19</xdr:col>
                <xdr:colOff>619125</xdr:colOff>
                <xdr:row>39</xdr:row>
                <xdr:rowOff>161925</xdr:rowOff>
              </from>
              <to>
                <xdr:col>19</xdr:col>
                <xdr:colOff>904875</xdr:colOff>
                <xdr:row>39</xdr:row>
                <xdr:rowOff>419100</xdr:rowOff>
              </to>
            </anchor>
          </controlPr>
        </control>
      </mc:Choice>
      <mc:Fallback>
        <control shapeId="3102" r:id="rId36" name="CheckBox30"/>
      </mc:Fallback>
    </mc:AlternateContent>
    <mc:AlternateContent xmlns:mc="http://schemas.openxmlformats.org/markup-compatibility/2006">
      <mc:Choice Requires="x14">
        <control shapeId="3103" r:id="rId37" name="CheckBox31">
          <controlPr defaultSize="0" autoLine="0" r:id="rId33">
            <anchor moveWithCells="1">
              <from>
                <xdr:col>19</xdr:col>
                <xdr:colOff>619125</xdr:colOff>
                <xdr:row>40</xdr:row>
                <xdr:rowOff>0</xdr:rowOff>
              </from>
              <to>
                <xdr:col>19</xdr:col>
                <xdr:colOff>904875</xdr:colOff>
                <xdr:row>40</xdr:row>
                <xdr:rowOff>257175</xdr:rowOff>
              </to>
            </anchor>
          </controlPr>
        </control>
      </mc:Choice>
      <mc:Fallback>
        <control shapeId="3103" r:id="rId37" name="CheckBox31"/>
      </mc:Fallback>
    </mc:AlternateContent>
    <mc:AlternateContent xmlns:mc="http://schemas.openxmlformats.org/markup-compatibility/2006">
      <mc:Choice Requires="x14">
        <control shapeId="3104" r:id="rId38" name="CheckBox32">
          <controlPr defaultSize="0" autoLine="0" r:id="rId33">
            <anchor moveWithCells="1">
              <from>
                <xdr:col>19</xdr:col>
                <xdr:colOff>619125</xdr:colOff>
                <xdr:row>40</xdr:row>
                <xdr:rowOff>0</xdr:rowOff>
              </from>
              <to>
                <xdr:col>19</xdr:col>
                <xdr:colOff>904875</xdr:colOff>
                <xdr:row>40</xdr:row>
                <xdr:rowOff>257175</xdr:rowOff>
              </to>
            </anchor>
          </controlPr>
        </control>
      </mc:Choice>
      <mc:Fallback>
        <control shapeId="3104" r:id="rId38" name="CheckBox32"/>
      </mc:Fallback>
    </mc:AlternateContent>
    <mc:AlternateContent xmlns:mc="http://schemas.openxmlformats.org/markup-compatibility/2006">
      <mc:Choice Requires="x14">
        <control shapeId="3105" r:id="rId39" name="CheckBox33">
          <controlPr defaultSize="0" autoLine="0" r:id="rId33">
            <anchor moveWithCells="1">
              <from>
                <xdr:col>19</xdr:col>
                <xdr:colOff>619125</xdr:colOff>
                <xdr:row>40</xdr:row>
                <xdr:rowOff>0</xdr:rowOff>
              </from>
              <to>
                <xdr:col>19</xdr:col>
                <xdr:colOff>904875</xdr:colOff>
                <xdr:row>40</xdr:row>
                <xdr:rowOff>257175</xdr:rowOff>
              </to>
            </anchor>
          </controlPr>
        </control>
      </mc:Choice>
      <mc:Fallback>
        <control shapeId="3105" r:id="rId39" name="CheckBox33"/>
      </mc:Fallback>
    </mc:AlternateContent>
    <mc:AlternateContent xmlns:mc="http://schemas.openxmlformats.org/markup-compatibility/2006">
      <mc:Choice Requires="x14">
        <control shapeId="3106" r:id="rId40" name="CheckBox34">
          <controlPr defaultSize="0" autoLine="0" r:id="rId33">
            <anchor moveWithCells="1">
              <from>
                <xdr:col>19</xdr:col>
                <xdr:colOff>619125</xdr:colOff>
                <xdr:row>40</xdr:row>
                <xdr:rowOff>0</xdr:rowOff>
              </from>
              <to>
                <xdr:col>19</xdr:col>
                <xdr:colOff>904875</xdr:colOff>
                <xdr:row>40</xdr:row>
                <xdr:rowOff>257175</xdr:rowOff>
              </to>
            </anchor>
          </controlPr>
        </control>
      </mc:Choice>
      <mc:Fallback>
        <control shapeId="3106" r:id="rId40" name="CheckBox34"/>
      </mc:Fallback>
    </mc:AlternateContent>
    <mc:AlternateContent xmlns:mc="http://schemas.openxmlformats.org/markup-compatibility/2006">
      <mc:Choice Requires="x14">
        <control shapeId="3107" r:id="rId41" name="CheckBox35">
          <controlPr defaultSize="0" autoLine="0" r:id="rId33">
            <anchor moveWithCells="1">
              <from>
                <xdr:col>19</xdr:col>
                <xdr:colOff>619125</xdr:colOff>
                <xdr:row>40</xdr:row>
                <xdr:rowOff>0</xdr:rowOff>
              </from>
              <to>
                <xdr:col>19</xdr:col>
                <xdr:colOff>904875</xdr:colOff>
                <xdr:row>40</xdr:row>
                <xdr:rowOff>257175</xdr:rowOff>
              </to>
            </anchor>
          </controlPr>
        </control>
      </mc:Choice>
      <mc:Fallback>
        <control shapeId="3107" r:id="rId41" name="CheckBox35"/>
      </mc:Fallback>
    </mc:AlternateContent>
    <mc:AlternateContent xmlns:mc="http://schemas.openxmlformats.org/markup-compatibility/2006">
      <mc:Choice Requires="x14">
        <control shapeId="3108" r:id="rId42" name="CheckBox36">
          <controlPr defaultSize="0" autoLine="0" r:id="rId33">
            <anchor moveWithCells="1">
              <from>
                <xdr:col>19</xdr:col>
                <xdr:colOff>619125</xdr:colOff>
                <xdr:row>40</xdr:row>
                <xdr:rowOff>0</xdr:rowOff>
              </from>
              <to>
                <xdr:col>19</xdr:col>
                <xdr:colOff>904875</xdr:colOff>
                <xdr:row>40</xdr:row>
                <xdr:rowOff>257175</xdr:rowOff>
              </to>
            </anchor>
          </controlPr>
        </control>
      </mc:Choice>
      <mc:Fallback>
        <control shapeId="3108" r:id="rId42" name="CheckBox36"/>
      </mc:Fallback>
    </mc:AlternateContent>
    <mc:AlternateContent xmlns:mc="http://schemas.openxmlformats.org/markup-compatibility/2006">
      <mc:Choice Requires="x14">
        <control shapeId="3110" r:id="rId43" name="CheckBox38">
          <controlPr defaultSize="0" autoLine="0" r:id="rId33">
            <anchor moveWithCells="1">
              <from>
                <xdr:col>19</xdr:col>
                <xdr:colOff>619125</xdr:colOff>
                <xdr:row>40</xdr:row>
                <xdr:rowOff>0</xdr:rowOff>
              </from>
              <to>
                <xdr:col>19</xdr:col>
                <xdr:colOff>904875</xdr:colOff>
                <xdr:row>40</xdr:row>
                <xdr:rowOff>257175</xdr:rowOff>
              </to>
            </anchor>
          </controlPr>
        </control>
      </mc:Choice>
      <mc:Fallback>
        <control shapeId="3110" r:id="rId43" name="CheckBox38"/>
      </mc:Fallback>
    </mc:AlternateContent>
    <mc:AlternateContent xmlns:mc="http://schemas.openxmlformats.org/markup-compatibility/2006">
      <mc:Choice Requires="x14">
        <control shapeId="3111" r:id="rId44" name="CheckBox39">
          <controlPr defaultSize="0" autoLine="0" r:id="rId33">
            <anchor moveWithCells="1">
              <from>
                <xdr:col>19</xdr:col>
                <xdr:colOff>619125</xdr:colOff>
                <xdr:row>40</xdr:row>
                <xdr:rowOff>0</xdr:rowOff>
              </from>
              <to>
                <xdr:col>19</xdr:col>
                <xdr:colOff>904875</xdr:colOff>
                <xdr:row>40</xdr:row>
                <xdr:rowOff>257175</xdr:rowOff>
              </to>
            </anchor>
          </controlPr>
        </control>
      </mc:Choice>
      <mc:Fallback>
        <control shapeId="3111" r:id="rId44" name="CheckBox39"/>
      </mc:Fallback>
    </mc:AlternateContent>
    <mc:AlternateContent xmlns:mc="http://schemas.openxmlformats.org/markup-compatibility/2006">
      <mc:Choice Requires="x14">
        <control shapeId="3112" r:id="rId45" name="CheckBox40">
          <controlPr defaultSize="0" autoLine="0" r:id="rId33">
            <anchor moveWithCells="1">
              <from>
                <xdr:col>19</xdr:col>
                <xdr:colOff>619125</xdr:colOff>
                <xdr:row>40</xdr:row>
                <xdr:rowOff>0</xdr:rowOff>
              </from>
              <to>
                <xdr:col>19</xdr:col>
                <xdr:colOff>904875</xdr:colOff>
                <xdr:row>40</xdr:row>
                <xdr:rowOff>257175</xdr:rowOff>
              </to>
            </anchor>
          </controlPr>
        </control>
      </mc:Choice>
      <mc:Fallback>
        <control shapeId="3112" r:id="rId45" name="CheckBox40"/>
      </mc:Fallback>
    </mc:AlternateContent>
    <mc:AlternateContent xmlns:mc="http://schemas.openxmlformats.org/markup-compatibility/2006">
      <mc:Choice Requires="x14">
        <control shapeId="3113" r:id="rId46" name="CheckBox41">
          <controlPr defaultSize="0" autoLine="0" r:id="rId33">
            <anchor moveWithCells="1">
              <from>
                <xdr:col>19</xdr:col>
                <xdr:colOff>619125</xdr:colOff>
                <xdr:row>40</xdr:row>
                <xdr:rowOff>0</xdr:rowOff>
              </from>
              <to>
                <xdr:col>19</xdr:col>
                <xdr:colOff>904875</xdr:colOff>
                <xdr:row>40</xdr:row>
                <xdr:rowOff>257175</xdr:rowOff>
              </to>
            </anchor>
          </controlPr>
        </control>
      </mc:Choice>
      <mc:Fallback>
        <control shapeId="3113" r:id="rId46" name="CheckBox41"/>
      </mc:Fallback>
    </mc:AlternateContent>
    <mc:AlternateContent xmlns:mc="http://schemas.openxmlformats.org/markup-compatibility/2006">
      <mc:Choice Requires="x14">
        <control shapeId="3114" r:id="rId47" name="CheckBox42">
          <controlPr defaultSize="0" autoLine="0" r:id="rId33">
            <anchor moveWithCells="1">
              <from>
                <xdr:col>19</xdr:col>
                <xdr:colOff>619125</xdr:colOff>
                <xdr:row>40</xdr:row>
                <xdr:rowOff>0</xdr:rowOff>
              </from>
              <to>
                <xdr:col>19</xdr:col>
                <xdr:colOff>904875</xdr:colOff>
                <xdr:row>40</xdr:row>
                <xdr:rowOff>257175</xdr:rowOff>
              </to>
            </anchor>
          </controlPr>
        </control>
      </mc:Choice>
      <mc:Fallback>
        <control shapeId="3114" r:id="rId47" name="CheckBox42"/>
      </mc:Fallback>
    </mc:AlternateContent>
    <mc:AlternateContent xmlns:mc="http://schemas.openxmlformats.org/markup-compatibility/2006">
      <mc:Choice Requires="x14">
        <control shapeId="3115" r:id="rId48" name="CheckBox43">
          <controlPr defaultSize="0" autoLine="0" r:id="rId33">
            <anchor moveWithCells="1">
              <from>
                <xdr:col>19</xdr:col>
                <xdr:colOff>619125</xdr:colOff>
                <xdr:row>40</xdr:row>
                <xdr:rowOff>0</xdr:rowOff>
              </from>
              <to>
                <xdr:col>19</xdr:col>
                <xdr:colOff>904875</xdr:colOff>
                <xdr:row>40</xdr:row>
                <xdr:rowOff>257175</xdr:rowOff>
              </to>
            </anchor>
          </controlPr>
        </control>
      </mc:Choice>
      <mc:Fallback>
        <control shapeId="3115" r:id="rId48" name="CheckBox43"/>
      </mc:Fallback>
    </mc:AlternateContent>
    <mc:AlternateContent xmlns:mc="http://schemas.openxmlformats.org/markup-compatibility/2006">
      <mc:Choice Requires="x14">
        <control shapeId="3116" r:id="rId49" name="CheckBox44">
          <controlPr defaultSize="0" autoLine="0" r:id="rId33">
            <anchor moveWithCells="1">
              <from>
                <xdr:col>19</xdr:col>
                <xdr:colOff>619125</xdr:colOff>
                <xdr:row>40</xdr:row>
                <xdr:rowOff>0</xdr:rowOff>
              </from>
              <to>
                <xdr:col>19</xdr:col>
                <xdr:colOff>904875</xdr:colOff>
                <xdr:row>40</xdr:row>
                <xdr:rowOff>257175</xdr:rowOff>
              </to>
            </anchor>
          </controlPr>
        </control>
      </mc:Choice>
      <mc:Fallback>
        <control shapeId="3116" r:id="rId49" name="CheckBox44"/>
      </mc:Fallback>
    </mc:AlternateContent>
    <mc:AlternateContent xmlns:mc="http://schemas.openxmlformats.org/markup-compatibility/2006">
      <mc:Choice Requires="x14">
        <control shapeId="3117" r:id="rId50" name="CheckBox45">
          <controlPr defaultSize="0" autoLine="0" r:id="rId33">
            <anchor moveWithCells="1">
              <from>
                <xdr:col>19</xdr:col>
                <xdr:colOff>619125</xdr:colOff>
                <xdr:row>40</xdr:row>
                <xdr:rowOff>0</xdr:rowOff>
              </from>
              <to>
                <xdr:col>19</xdr:col>
                <xdr:colOff>904875</xdr:colOff>
                <xdr:row>40</xdr:row>
                <xdr:rowOff>257175</xdr:rowOff>
              </to>
            </anchor>
          </controlPr>
        </control>
      </mc:Choice>
      <mc:Fallback>
        <control shapeId="3117" r:id="rId50" name="CheckBox45"/>
      </mc:Fallback>
    </mc:AlternateContent>
    <mc:AlternateContent xmlns:mc="http://schemas.openxmlformats.org/markup-compatibility/2006">
      <mc:Choice Requires="x14">
        <control shapeId="3118" r:id="rId51" name="CheckBox46">
          <controlPr defaultSize="0" autoLine="0" r:id="rId33">
            <anchor moveWithCells="1">
              <from>
                <xdr:col>19</xdr:col>
                <xdr:colOff>619125</xdr:colOff>
                <xdr:row>40</xdr:row>
                <xdr:rowOff>0</xdr:rowOff>
              </from>
              <to>
                <xdr:col>19</xdr:col>
                <xdr:colOff>904875</xdr:colOff>
                <xdr:row>40</xdr:row>
                <xdr:rowOff>257175</xdr:rowOff>
              </to>
            </anchor>
          </controlPr>
        </control>
      </mc:Choice>
      <mc:Fallback>
        <control shapeId="3118" r:id="rId51" name="CheckBox46"/>
      </mc:Fallback>
    </mc:AlternateContent>
  </controls>
  <extLst>
    <ext xmlns:x14="http://schemas.microsoft.com/office/spreadsheetml/2009/9/main" uri="{78C0D931-6437-407d-A8EE-F0AAD7539E65}">
      <x14:conditionalFormattings>
        <x14:conditionalFormatting xmlns:xm="http://schemas.microsoft.com/office/excel/2006/main">
          <x14:cfRule type="dataBar" id="{C419E8BE-C04E-412B-9A2D-5C3B273E3FBF}">
            <x14:dataBar minLength="0" maxLength="100" border="1" negativeBarBorderColorSameAsPositive="0">
              <x14:cfvo type="autoMin"/>
              <x14:cfvo type="autoMax"/>
              <x14:borderColor rgb="FFFFB628"/>
              <x14:negativeFillColor rgb="FFFF0000"/>
              <x14:negativeBorderColor rgb="FFFF0000"/>
              <x14:axisColor rgb="FF000000"/>
            </x14:dataBar>
          </x14:cfRule>
          <xm:sqref>Z14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E12"/>
  <sheetViews>
    <sheetView topLeftCell="A7" zoomScale="120" zoomScaleNormal="120" workbookViewId="0">
      <selection activeCell="A12" sqref="A12"/>
    </sheetView>
  </sheetViews>
  <sheetFormatPr baseColWidth="10" defaultColWidth="11.42578125" defaultRowHeight="15" x14ac:dyDescent="0.25"/>
  <cols>
    <col min="1" max="1" width="31" customWidth="1"/>
    <col min="2" max="2" width="24.140625" customWidth="1"/>
    <col min="3" max="3" width="22.85546875" customWidth="1"/>
    <col min="4" max="4" width="26.5703125" customWidth="1"/>
    <col min="5" max="5" width="21.42578125" customWidth="1"/>
  </cols>
  <sheetData>
    <row r="1" spans="1:5" ht="15" customHeight="1" x14ac:dyDescent="0.25">
      <c r="A1" s="445"/>
      <c r="B1" s="441" t="s">
        <v>15</v>
      </c>
      <c r="C1" s="442"/>
      <c r="D1" s="3" t="s">
        <v>16</v>
      </c>
      <c r="E1" s="446"/>
    </row>
    <row r="2" spans="1:5" ht="15" customHeight="1" x14ac:dyDescent="0.25">
      <c r="A2" s="445"/>
      <c r="B2" s="443"/>
      <c r="C2" s="444"/>
      <c r="D2" s="3" t="s">
        <v>2</v>
      </c>
      <c r="E2" s="446"/>
    </row>
    <row r="3" spans="1:5" ht="30" customHeight="1" x14ac:dyDescent="0.25">
      <c r="A3" s="445"/>
      <c r="B3" s="441" t="s">
        <v>17</v>
      </c>
      <c r="C3" s="442"/>
      <c r="D3" s="3" t="s">
        <v>18</v>
      </c>
      <c r="E3" s="446"/>
    </row>
    <row r="4" spans="1:5" ht="15" customHeight="1" x14ac:dyDescent="0.25">
      <c r="A4" s="445"/>
      <c r="B4" s="443"/>
      <c r="C4" s="444"/>
      <c r="D4" s="3" t="s">
        <v>5</v>
      </c>
      <c r="E4" s="446"/>
    </row>
    <row r="5" spans="1:5" ht="15.75" thickBot="1" x14ac:dyDescent="0.3"/>
    <row r="6" spans="1:5" x14ac:dyDescent="0.25">
      <c r="A6" s="349" t="s">
        <v>19</v>
      </c>
      <c r="B6" s="350"/>
      <c r="C6" s="350"/>
      <c r="D6" s="350"/>
      <c r="E6" s="350"/>
    </row>
    <row r="7" spans="1:5" ht="30.75" thickBot="1" x14ac:dyDescent="0.3">
      <c r="A7" s="4" t="s">
        <v>20</v>
      </c>
      <c r="B7" s="5" t="s">
        <v>21</v>
      </c>
      <c r="C7" s="5" t="s">
        <v>22</v>
      </c>
      <c r="D7" s="10" t="s">
        <v>23</v>
      </c>
      <c r="E7" s="5" t="s">
        <v>24</v>
      </c>
    </row>
    <row r="8" spans="1:5" ht="45" x14ac:dyDescent="0.25">
      <c r="A8" s="12" t="s">
        <v>25</v>
      </c>
      <c r="B8" s="6" t="s">
        <v>26</v>
      </c>
      <c r="C8" s="6" t="s">
        <v>26</v>
      </c>
      <c r="D8" s="6" t="s">
        <v>26</v>
      </c>
      <c r="E8" s="7" t="s">
        <v>26</v>
      </c>
    </row>
    <row r="9" spans="1:5" ht="39" x14ac:dyDescent="0.25">
      <c r="A9" s="13" t="s">
        <v>27</v>
      </c>
      <c r="B9" s="8" t="s">
        <v>26</v>
      </c>
      <c r="C9" s="8" t="s">
        <v>26</v>
      </c>
      <c r="D9" s="8" t="s">
        <v>26</v>
      </c>
      <c r="E9" s="9" t="s">
        <v>26</v>
      </c>
    </row>
    <row r="10" spans="1:5" ht="30" x14ac:dyDescent="0.25">
      <c r="A10" s="11" t="s">
        <v>28</v>
      </c>
      <c r="B10" s="8" t="s">
        <v>26</v>
      </c>
      <c r="C10" s="8" t="s">
        <v>26</v>
      </c>
      <c r="D10" s="8" t="s">
        <v>26</v>
      </c>
      <c r="E10" s="9" t="s">
        <v>26</v>
      </c>
    </row>
    <row r="11" spans="1:5" ht="39" x14ac:dyDescent="0.25">
      <c r="A11" s="13" t="s">
        <v>29</v>
      </c>
      <c r="B11" s="8" t="s">
        <v>26</v>
      </c>
      <c r="C11" s="8" t="s">
        <v>26</v>
      </c>
      <c r="D11" s="8" t="s">
        <v>26</v>
      </c>
      <c r="E11" s="9" t="s">
        <v>26</v>
      </c>
    </row>
    <row r="12" spans="1:5" ht="51.75" x14ac:dyDescent="0.25">
      <c r="A12" s="13" t="s">
        <v>30</v>
      </c>
      <c r="B12" s="14" t="s">
        <v>26</v>
      </c>
      <c r="C12" s="14" t="s">
        <v>26</v>
      </c>
      <c r="D12" s="14" t="s">
        <v>26</v>
      </c>
      <c r="E12" s="15" t="s">
        <v>26</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6"/>
  </sheetPr>
  <dimension ref="A1:G18"/>
  <sheetViews>
    <sheetView zoomScale="120" zoomScaleNormal="120" workbookViewId="0">
      <selection activeCell="D10" sqref="D10"/>
    </sheetView>
  </sheetViews>
  <sheetFormatPr baseColWidth="10" defaultColWidth="11.42578125" defaultRowHeight="15" x14ac:dyDescent="0.25"/>
  <cols>
    <col min="1" max="1" width="31" customWidth="1"/>
    <col min="2" max="2" width="27.28515625" customWidth="1"/>
    <col min="3" max="3" width="24.7109375" customWidth="1"/>
    <col min="4" max="5" width="27.28515625" customWidth="1"/>
    <col min="6" max="6" width="32.85546875" customWidth="1"/>
    <col min="7" max="7" width="26.28515625" customWidth="1"/>
  </cols>
  <sheetData>
    <row r="1" spans="1:7" x14ac:dyDescent="0.25">
      <c r="A1" s="450"/>
      <c r="B1" s="379" t="s">
        <v>0</v>
      </c>
      <c r="C1" s="380"/>
      <c r="D1" s="380"/>
      <c r="E1" s="380"/>
      <c r="F1" s="28" t="s">
        <v>1</v>
      </c>
      <c r="G1" s="454"/>
    </row>
    <row r="2" spans="1:7" x14ac:dyDescent="0.25">
      <c r="A2" s="451"/>
      <c r="B2" s="453"/>
      <c r="C2" s="438"/>
      <c r="D2" s="438"/>
      <c r="E2" s="438"/>
      <c r="F2" s="27" t="s">
        <v>31</v>
      </c>
      <c r="G2" s="455"/>
    </row>
    <row r="3" spans="1:7" x14ac:dyDescent="0.25">
      <c r="A3" s="451"/>
      <c r="B3" s="457" t="s">
        <v>32</v>
      </c>
      <c r="C3" s="458"/>
      <c r="D3" s="458"/>
      <c r="E3" s="458"/>
      <c r="F3" s="27" t="s">
        <v>4</v>
      </c>
      <c r="G3" s="455"/>
    </row>
    <row r="4" spans="1:7" ht="15.75" thickBot="1" x14ac:dyDescent="0.3">
      <c r="A4" s="452"/>
      <c r="B4" s="385"/>
      <c r="C4" s="386"/>
      <c r="D4" s="386"/>
      <c r="E4" s="386"/>
      <c r="F4" s="29" t="s">
        <v>5</v>
      </c>
      <c r="G4" s="456"/>
    </row>
    <row r="5" spans="1:7" ht="15.75" thickBot="1" x14ac:dyDescent="0.3"/>
    <row r="6" spans="1:7" s="36" customFormat="1" ht="15.75" x14ac:dyDescent="0.25">
      <c r="A6" s="459" t="s">
        <v>33</v>
      </c>
      <c r="B6" s="460"/>
      <c r="C6" s="460"/>
      <c r="D6" s="460"/>
      <c r="E6" s="460"/>
      <c r="F6" s="460"/>
      <c r="G6" s="461"/>
    </row>
    <row r="7" spans="1:7" ht="31.5" customHeight="1" x14ac:dyDescent="0.25">
      <c r="A7" s="22" t="s">
        <v>34</v>
      </c>
      <c r="B7" s="17" t="s">
        <v>35</v>
      </c>
      <c r="C7" s="33" t="s">
        <v>36</v>
      </c>
      <c r="D7" s="23" t="s">
        <v>37</v>
      </c>
      <c r="E7" s="17" t="s">
        <v>38</v>
      </c>
      <c r="F7" s="18" t="s">
        <v>39</v>
      </c>
      <c r="G7" s="18" t="s">
        <v>40</v>
      </c>
    </row>
    <row r="8" spans="1:7" ht="33" customHeight="1" x14ac:dyDescent="0.25">
      <c r="A8" s="447"/>
      <c r="B8" s="8"/>
      <c r="C8" s="8"/>
      <c r="D8" s="8"/>
      <c r="E8" s="8"/>
      <c r="F8" s="8"/>
      <c r="G8" s="9"/>
    </row>
    <row r="9" spans="1:7" ht="33" customHeight="1" x14ac:dyDescent="0.25">
      <c r="A9" s="448"/>
      <c r="B9" s="8"/>
      <c r="C9" s="8"/>
      <c r="D9" s="8"/>
      <c r="E9" s="8"/>
      <c r="F9" s="8"/>
      <c r="G9" s="9"/>
    </row>
    <row r="10" spans="1:7" ht="33" customHeight="1" x14ac:dyDescent="0.25">
      <c r="A10" s="448"/>
      <c r="B10" s="8"/>
      <c r="C10" s="8"/>
      <c r="D10" s="8"/>
      <c r="E10" s="8"/>
      <c r="F10" s="8"/>
      <c r="G10" s="9"/>
    </row>
    <row r="11" spans="1:7" ht="33" customHeight="1" x14ac:dyDescent="0.25">
      <c r="A11" s="448"/>
      <c r="B11" s="8"/>
      <c r="C11" s="8"/>
      <c r="D11" s="8"/>
      <c r="E11" s="8"/>
      <c r="F11" s="8"/>
      <c r="G11" s="9"/>
    </row>
    <row r="12" spans="1:7" ht="33" customHeight="1" x14ac:dyDescent="0.25">
      <c r="A12" s="448"/>
      <c r="B12" s="8"/>
      <c r="C12" s="8"/>
      <c r="D12" s="8"/>
      <c r="E12" s="8"/>
      <c r="F12" s="8"/>
      <c r="G12" s="9"/>
    </row>
    <row r="13" spans="1:7" ht="33" customHeight="1" x14ac:dyDescent="0.25">
      <c r="A13" s="448"/>
      <c r="B13" s="8"/>
      <c r="C13" s="8"/>
      <c r="D13" s="8"/>
      <c r="E13" s="8"/>
      <c r="F13" s="8"/>
      <c r="G13" s="9"/>
    </row>
    <row r="14" spans="1:7" ht="33" customHeight="1" x14ac:dyDescent="0.25">
      <c r="A14" s="448"/>
      <c r="B14" s="8"/>
      <c r="C14" s="8"/>
      <c r="D14" s="8"/>
      <c r="E14" s="8"/>
      <c r="F14" s="8"/>
      <c r="G14" s="9"/>
    </row>
    <row r="15" spans="1:7" ht="33" customHeight="1" x14ac:dyDescent="0.25">
      <c r="A15" s="448"/>
      <c r="B15" s="8"/>
      <c r="C15" s="8"/>
      <c r="D15" s="8"/>
      <c r="E15" s="8"/>
      <c r="F15" s="8"/>
      <c r="G15" s="9"/>
    </row>
    <row r="16" spans="1:7" ht="33" customHeight="1" x14ac:dyDescent="0.25">
      <c r="A16" s="448"/>
      <c r="B16" s="8"/>
      <c r="C16" s="8"/>
      <c r="D16" s="8"/>
      <c r="E16" s="8"/>
      <c r="F16" s="8"/>
      <c r="G16" s="9"/>
    </row>
    <row r="17" spans="1:7" ht="33" customHeight="1" x14ac:dyDescent="0.25">
      <c r="A17" s="448"/>
      <c r="B17" s="8"/>
      <c r="C17" s="8"/>
      <c r="D17" s="8"/>
      <c r="E17" s="8"/>
      <c r="F17" s="8"/>
      <c r="G17" s="9"/>
    </row>
    <row r="18" spans="1:7" ht="33" customHeight="1" thickBot="1" x14ac:dyDescent="0.3">
      <c r="A18" s="449"/>
      <c r="B18" s="34"/>
      <c r="C18" s="34"/>
      <c r="D18" s="34"/>
      <c r="E18" s="34"/>
      <c r="F18" s="34"/>
      <c r="G18" s="35"/>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242"/>
  <sheetViews>
    <sheetView topLeftCell="A11" zoomScale="110" zoomScaleNormal="110" workbookViewId="0">
      <selection activeCell="A11" sqref="A11:A12"/>
    </sheetView>
  </sheetViews>
  <sheetFormatPr baseColWidth="10" defaultRowHeight="15" x14ac:dyDescent="0.25"/>
  <cols>
    <col min="1" max="1" width="30.42578125" customWidth="1"/>
    <col min="2" max="2" width="78.85546875" customWidth="1"/>
    <col min="3" max="3" width="10" customWidth="1"/>
    <col min="4" max="4" width="20.140625" style="258" customWidth="1"/>
    <col min="5" max="5" width="15.85546875" customWidth="1"/>
  </cols>
  <sheetData>
    <row r="1" spans="1:5" x14ac:dyDescent="0.25">
      <c r="A1" s="478"/>
      <c r="B1" s="405" t="str">
        <f>CONTEXTO!B1</f>
        <v xml:space="preserve">PROCESO:  SISTEMA INTEGRADO DE GESTIÓN </v>
      </c>
      <c r="C1" s="30" t="s">
        <v>80</v>
      </c>
      <c r="D1" s="106" t="s">
        <v>385</v>
      </c>
      <c r="E1" s="475"/>
    </row>
    <row r="2" spans="1:5" x14ac:dyDescent="0.25">
      <c r="A2" s="479"/>
      <c r="B2" s="406"/>
      <c r="C2" s="31" t="s">
        <v>2</v>
      </c>
      <c r="D2" s="107">
        <v>5</v>
      </c>
      <c r="E2" s="476"/>
    </row>
    <row r="3" spans="1:5" x14ac:dyDescent="0.25">
      <c r="A3" s="479"/>
      <c r="B3" s="481" t="s">
        <v>364</v>
      </c>
      <c r="C3" s="31" t="s">
        <v>81</v>
      </c>
      <c r="D3" s="275">
        <v>45343</v>
      </c>
      <c r="E3" s="476"/>
    </row>
    <row r="4" spans="1:5" ht="15.75" thickBot="1" x14ac:dyDescent="0.3">
      <c r="A4" s="480"/>
      <c r="B4" s="482"/>
      <c r="C4" s="256" t="s">
        <v>5</v>
      </c>
      <c r="D4" s="274" t="s">
        <v>370</v>
      </c>
      <c r="E4" s="477"/>
    </row>
    <row r="5" spans="1:5" ht="15.75" thickBot="1" x14ac:dyDescent="0.3">
      <c r="A5" s="483"/>
      <c r="B5" s="336"/>
      <c r="C5" s="336"/>
      <c r="D5" s="336"/>
      <c r="E5" s="336"/>
    </row>
    <row r="6" spans="1:5" x14ac:dyDescent="0.25">
      <c r="A6" s="484" t="str">
        <f>+CONTEXTO!A8</f>
        <v xml:space="preserve">PROCESO: GESTION DE INFRAESTRUCTURA Y OBRAS PUBLICAS </v>
      </c>
      <c r="B6" s="485"/>
      <c r="C6" s="485"/>
      <c r="D6" s="485"/>
      <c r="E6" s="486"/>
    </row>
    <row r="7" spans="1:5" x14ac:dyDescent="0.25">
      <c r="A7" s="487"/>
      <c r="B7" s="488"/>
      <c r="C7" s="488"/>
      <c r="D7" s="488"/>
      <c r="E7" s="489"/>
    </row>
    <row r="8" spans="1:5" ht="33.75" customHeight="1" x14ac:dyDescent="0.25">
      <c r="A8" s="490" t="str">
        <f>+CONTEXTO!A9</f>
        <v xml:space="preserve">OBJETIVO: IDENTIFICAR Y GENERAR LOS ESTUDIOS, DISEÑOS Y PROYECTOS, CON EL FIN DE ADELANTAR LA CONSTRUCCIÓN Y EL MANTENIMIENTO DE LAS OBRAS DE INFRAESTRUCTURA Y OBRAS PUBLICAS, QUE REQUIERA LA CIUDAD ACORDES CON LAS NECESIDADES DE DESARROLLO CONTRIBUYENDO A LA PROTECCION DEL AMBIENTE Y EL DESARROLLO SOSTENIBLE DEL MUNICIPIO.
</v>
      </c>
      <c r="B8" s="491"/>
      <c r="C8" s="491"/>
      <c r="D8" s="491"/>
      <c r="E8" s="492"/>
    </row>
    <row r="9" spans="1:5" ht="27" customHeight="1" thickBot="1" x14ac:dyDescent="0.3">
      <c r="A9" s="493"/>
      <c r="B9" s="494"/>
      <c r="C9" s="494"/>
      <c r="D9" s="494"/>
      <c r="E9" s="495"/>
    </row>
    <row r="10" spans="1:5" ht="15.75" thickBot="1" x14ac:dyDescent="0.3">
      <c r="A10" s="496"/>
      <c r="B10" s="496"/>
      <c r="C10" s="496"/>
      <c r="D10" s="496"/>
      <c r="E10" s="496"/>
    </row>
    <row r="11" spans="1:5" ht="27.75" customHeight="1" x14ac:dyDescent="0.25">
      <c r="A11" s="463" t="s">
        <v>356</v>
      </c>
      <c r="B11" s="465" t="s">
        <v>355</v>
      </c>
      <c r="C11" s="465"/>
      <c r="D11" s="467" t="s">
        <v>357</v>
      </c>
      <c r="E11" s="468"/>
    </row>
    <row r="12" spans="1:5" x14ac:dyDescent="0.25">
      <c r="A12" s="464"/>
      <c r="B12" s="466"/>
      <c r="C12" s="466"/>
      <c r="D12" s="102" t="s">
        <v>89</v>
      </c>
      <c r="E12" s="253" t="s">
        <v>90</v>
      </c>
    </row>
    <row r="13" spans="1:5" ht="33" customHeight="1" x14ac:dyDescent="0.25">
      <c r="A13" s="497" t="s">
        <v>416</v>
      </c>
      <c r="B13" s="473" t="s">
        <v>302</v>
      </c>
      <c r="C13" s="474"/>
      <c r="D13" s="218" t="s">
        <v>129</v>
      </c>
      <c r="E13" s="257"/>
    </row>
    <row r="14" spans="1:5" ht="33" customHeight="1" x14ac:dyDescent="0.25">
      <c r="A14" s="498"/>
      <c r="B14" s="473" t="s">
        <v>306</v>
      </c>
      <c r="C14" s="474"/>
      <c r="D14" s="218"/>
      <c r="E14" s="257" t="s">
        <v>129</v>
      </c>
    </row>
    <row r="15" spans="1:5" ht="33" customHeight="1" x14ac:dyDescent="0.25">
      <c r="A15" s="498"/>
      <c r="B15" s="473" t="s">
        <v>303</v>
      </c>
      <c r="C15" s="474"/>
      <c r="D15" s="218"/>
      <c r="E15" s="257" t="s">
        <v>129</v>
      </c>
    </row>
    <row r="16" spans="1:5" ht="33" customHeight="1" x14ac:dyDescent="0.25">
      <c r="A16" s="498"/>
      <c r="B16" s="473" t="s">
        <v>304</v>
      </c>
      <c r="C16" s="474"/>
      <c r="D16" s="218"/>
      <c r="E16" s="257" t="s">
        <v>129</v>
      </c>
    </row>
    <row r="17" spans="1:5" ht="33" customHeight="1" x14ac:dyDescent="0.25">
      <c r="A17" s="498"/>
      <c r="B17" s="473" t="s">
        <v>305</v>
      </c>
      <c r="C17" s="474"/>
      <c r="D17" s="218"/>
      <c r="E17" s="257" t="s">
        <v>129</v>
      </c>
    </row>
    <row r="18" spans="1:5" ht="33" customHeight="1" x14ac:dyDescent="0.25">
      <c r="A18" s="498"/>
      <c r="B18" s="473" t="s">
        <v>307</v>
      </c>
      <c r="C18" s="474"/>
      <c r="D18" s="218"/>
      <c r="E18" s="257" t="s">
        <v>129</v>
      </c>
    </row>
    <row r="19" spans="1:5" ht="33" customHeight="1" x14ac:dyDescent="0.25">
      <c r="A19" s="498"/>
      <c r="B19" s="473" t="s">
        <v>308</v>
      </c>
      <c r="C19" s="474"/>
      <c r="D19" s="218" t="s">
        <v>129</v>
      </c>
      <c r="E19" s="257"/>
    </row>
    <row r="20" spans="1:5" ht="33" customHeight="1" x14ac:dyDescent="0.25">
      <c r="A20" s="498"/>
      <c r="B20" s="473" t="s">
        <v>309</v>
      </c>
      <c r="C20" s="474"/>
      <c r="D20" s="218"/>
      <c r="E20" s="257" t="s">
        <v>129</v>
      </c>
    </row>
    <row r="21" spans="1:5" ht="33" customHeight="1" x14ac:dyDescent="0.25">
      <c r="A21" s="498"/>
      <c r="B21" s="473" t="s">
        <v>310</v>
      </c>
      <c r="C21" s="474"/>
      <c r="D21" s="218"/>
      <c r="E21" s="257" t="s">
        <v>129</v>
      </c>
    </row>
    <row r="22" spans="1:5" ht="33" customHeight="1" x14ac:dyDescent="0.25">
      <c r="A22" s="498"/>
      <c r="B22" s="473" t="s">
        <v>311</v>
      </c>
      <c r="C22" s="474"/>
      <c r="D22" s="218" t="s">
        <v>129</v>
      </c>
      <c r="E22" s="257"/>
    </row>
    <row r="23" spans="1:5" ht="33" customHeight="1" x14ac:dyDescent="0.25">
      <c r="A23" s="498"/>
      <c r="B23" s="473" t="s">
        <v>312</v>
      </c>
      <c r="C23" s="474"/>
      <c r="D23" s="218"/>
      <c r="E23" s="257" t="s">
        <v>129</v>
      </c>
    </row>
    <row r="24" spans="1:5" ht="33" customHeight="1" x14ac:dyDescent="0.25">
      <c r="A24" s="498"/>
      <c r="B24" s="473" t="s">
        <v>313</v>
      </c>
      <c r="C24" s="474"/>
      <c r="D24" s="218"/>
      <c r="E24" s="257" t="s">
        <v>129</v>
      </c>
    </row>
    <row r="25" spans="1:5" ht="33" customHeight="1" x14ac:dyDescent="0.25">
      <c r="A25" s="498"/>
      <c r="B25" s="473" t="s">
        <v>314</v>
      </c>
      <c r="C25" s="474"/>
      <c r="D25" s="218"/>
      <c r="E25" s="257" t="s">
        <v>129</v>
      </c>
    </row>
    <row r="26" spans="1:5" ht="33" customHeight="1" x14ac:dyDescent="0.25">
      <c r="A26" s="498"/>
      <c r="B26" s="473" t="s">
        <v>315</v>
      </c>
      <c r="C26" s="474"/>
      <c r="D26" s="218"/>
      <c r="E26" s="257" t="s">
        <v>129</v>
      </c>
    </row>
    <row r="27" spans="1:5" ht="33" customHeight="1" x14ac:dyDescent="0.25">
      <c r="A27" s="498"/>
      <c r="B27" s="473" t="s">
        <v>316</v>
      </c>
      <c r="C27" s="474"/>
      <c r="D27" s="218"/>
      <c r="E27" s="257" t="s">
        <v>129</v>
      </c>
    </row>
    <row r="28" spans="1:5" ht="33" customHeight="1" x14ac:dyDescent="0.25">
      <c r="A28" s="498"/>
      <c r="B28" s="473" t="s">
        <v>317</v>
      </c>
      <c r="C28" s="474"/>
      <c r="D28" s="218"/>
      <c r="E28" s="257" t="s">
        <v>129</v>
      </c>
    </row>
    <row r="29" spans="1:5" ht="33" customHeight="1" x14ac:dyDescent="0.25">
      <c r="A29" s="498"/>
      <c r="B29" s="473" t="s">
        <v>318</v>
      </c>
      <c r="C29" s="474"/>
      <c r="D29" s="218"/>
      <c r="E29" s="257" t="s">
        <v>129</v>
      </c>
    </row>
    <row r="30" spans="1:5" ht="33" customHeight="1" x14ac:dyDescent="0.25">
      <c r="A30" s="498"/>
      <c r="B30" s="473" t="s">
        <v>319</v>
      </c>
      <c r="C30" s="474"/>
      <c r="D30" s="218"/>
      <c r="E30" s="257" t="s">
        <v>129</v>
      </c>
    </row>
    <row r="31" spans="1:5" ht="33" customHeight="1" x14ac:dyDescent="0.25">
      <c r="A31" s="498"/>
      <c r="B31" s="425" t="s">
        <v>320</v>
      </c>
      <c r="C31" s="425"/>
      <c r="D31" s="218" t="s">
        <v>129</v>
      </c>
      <c r="E31" s="257"/>
    </row>
    <row r="32" spans="1:5" ht="33" customHeight="1" x14ac:dyDescent="0.25">
      <c r="A32" s="498"/>
      <c r="B32" s="473" t="s">
        <v>321</v>
      </c>
      <c r="C32" s="474"/>
      <c r="D32" s="218"/>
      <c r="E32" s="257" t="s">
        <v>129</v>
      </c>
    </row>
    <row r="33" spans="1:5" ht="22.5" customHeight="1" x14ac:dyDescent="0.25">
      <c r="A33" s="498"/>
      <c r="B33" s="471" t="s">
        <v>354</v>
      </c>
      <c r="C33" s="471"/>
      <c r="D33" s="471"/>
      <c r="E33" s="472"/>
    </row>
    <row r="34" spans="1:5" ht="33" customHeight="1" x14ac:dyDescent="0.25">
      <c r="A34" s="498"/>
      <c r="B34" s="425" t="s">
        <v>343</v>
      </c>
      <c r="C34" s="425"/>
      <c r="D34" s="218"/>
      <c r="E34" s="254" t="s">
        <v>129</v>
      </c>
    </row>
    <row r="35" spans="1:5" ht="33" customHeight="1" x14ac:dyDescent="0.25">
      <c r="A35" s="498"/>
      <c r="B35" s="425" t="s">
        <v>340</v>
      </c>
      <c r="C35" s="425"/>
      <c r="D35" s="218"/>
      <c r="E35" s="254" t="s">
        <v>129</v>
      </c>
    </row>
    <row r="36" spans="1:5" ht="33" customHeight="1" x14ac:dyDescent="0.25">
      <c r="A36" s="498"/>
      <c r="B36" s="425" t="s">
        <v>341</v>
      </c>
      <c r="C36" s="425"/>
      <c r="D36" s="218"/>
      <c r="E36" s="254" t="s">
        <v>129</v>
      </c>
    </row>
    <row r="37" spans="1:5" ht="33" customHeight="1" x14ac:dyDescent="0.25">
      <c r="A37" s="498"/>
      <c r="B37" s="425" t="s">
        <v>342</v>
      </c>
      <c r="C37" s="425"/>
      <c r="D37" s="218"/>
      <c r="E37" s="254" t="s">
        <v>129</v>
      </c>
    </row>
    <row r="38" spans="1:5" ht="33" customHeight="1" x14ac:dyDescent="0.25">
      <c r="A38" s="498"/>
      <c r="B38" s="425" t="s">
        <v>344</v>
      </c>
      <c r="C38" s="425"/>
      <c r="D38" s="218" t="s">
        <v>129</v>
      </c>
      <c r="E38" s="254"/>
    </row>
    <row r="39" spans="1:5" ht="33" customHeight="1" x14ac:dyDescent="0.25">
      <c r="A39" s="498"/>
      <c r="B39" s="425" t="s">
        <v>345</v>
      </c>
      <c r="C39" s="425"/>
      <c r="D39" s="218"/>
      <c r="E39" s="254" t="s">
        <v>129</v>
      </c>
    </row>
    <row r="40" spans="1:5" ht="33" customHeight="1" x14ac:dyDescent="0.25">
      <c r="A40" s="498"/>
      <c r="B40" s="425" t="s">
        <v>346</v>
      </c>
      <c r="C40" s="425"/>
      <c r="D40" s="218"/>
      <c r="E40" s="254" t="s">
        <v>129</v>
      </c>
    </row>
    <row r="41" spans="1:5" ht="33" customHeight="1" x14ac:dyDescent="0.25">
      <c r="A41" s="498"/>
      <c r="B41" s="425" t="s">
        <v>347</v>
      </c>
      <c r="C41" s="425"/>
      <c r="D41" s="218"/>
      <c r="E41" s="254" t="s">
        <v>129</v>
      </c>
    </row>
    <row r="42" spans="1:5" ht="33" customHeight="1" x14ac:dyDescent="0.25">
      <c r="A42" s="498"/>
      <c r="B42" s="425" t="s">
        <v>348</v>
      </c>
      <c r="C42" s="425"/>
      <c r="D42" s="218"/>
      <c r="E42" s="254" t="s">
        <v>129</v>
      </c>
    </row>
    <row r="43" spans="1:5" ht="33" customHeight="1" x14ac:dyDescent="0.25">
      <c r="A43" s="498"/>
      <c r="B43" s="425" t="s">
        <v>349</v>
      </c>
      <c r="C43" s="425"/>
      <c r="D43" s="218"/>
      <c r="E43" s="254" t="s">
        <v>129</v>
      </c>
    </row>
    <row r="44" spans="1:5" ht="33" customHeight="1" x14ac:dyDescent="0.25">
      <c r="A44" s="498"/>
      <c r="B44" s="425" t="s">
        <v>350</v>
      </c>
      <c r="C44" s="425"/>
      <c r="D44" s="218"/>
      <c r="E44" s="254" t="s">
        <v>129</v>
      </c>
    </row>
    <row r="45" spans="1:5" ht="33" customHeight="1" x14ac:dyDescent="0.25">
      <c r="A45" s="498"/>
      <c r="B45" s="425" t="s">
        <v>351</v>
      </c>
      <c r="C45" s="425"/>
      <c r="D45" s="218"/>
      <c r="E45" s="254" t="s">
        <v>129</v>
      </c>
    </row>
    <row r="46" spans="1:5" ht="33" customHeight="1" x14ac:dyDescent="0.25">
      <c r="A46" s="498"/>
      <c r="B46" s="425" t="s">
        <v>352</v>
      </c>
      <c r="C46" s="425"/>
      <c r="D46" s="218"/>
      <c r="E46" s="254" t="s">
        <v>129</v>
      </c>
    </row>
    <row r="47" spans="1:5" ht="33" customHeight="1" thickBot="1" x14ac:dyDescent="0.3">
      <c r="A47" s="499"/>
      <c r="B47" s="462" t="s">
        <v>353</v>
      </c>
      <c r="C47" s="462"/>
      <c r="D47" s="221"/>
      <c r="E47" s="254" t="s">
        <v>129</v>
      </c>
    </row>
    <row r="49" spans="1:5" ht="15.75" thickBot="1" x14ac:dyDescent="0.3"/>
    <row r="50" spans="1:5" ht="30.75" customHeight="1" x14ac:dyDescent="0.25">
      <c r="A50" s="463" t="s">
        <v>356</v>
      </c>
      <c r="B50" s="465" t="s">
        <v>355</v>
      </c>
      <c r="C50" s="465"/>
      <c r="D50" s="467" t="s">
        <v>357</v>
      </c>
      <c r="E50" s="468"/>
    </row>
    <row r="51" spans="1:5" x14ac:dyDescent="0.25">
      <c r="A51" s="464"/>
      <c r="B51" s="466"/>
      <c r="C51" s="466"/>
      <c r="D51" s="102" t="s">
        <v>89</v>
      </c>
      <c r="E51" s="253" t="s">
        <v>90</v>
      </c>
    </row>
    <row r="52" spans="1:5" ht="33" customHeight="1" x14ac:dyDescent="0.25">
      <c r="A52" s="469"/>
      <c r="B52" s="425" t="s">
        <v>302</v>
      </c>
      <c r="C52" s="426"/>
      <c r="D52" s="218"/>
      <c r="E52" s="254"/>
    </row>
    <row r="53" spans="1:5" ht="33" customHeight="1" x14ac:dyDescent="0.25">
      <c r="A53" s="469"/>
      <c r="B53" s="425" t="s">
        <v>306</v>
      </c>
      <c r="C53" s="426"/>
      <c r="D53" s="218"/>
      <c r="E53" s="254"/>
    </row>
    <row r="54" spans="1:5" ht="33" customHeight="1" x14ac:dyDescent="0.25">
      <c r="A54" s="469"/>
      <c r="B54" s="425" t="s">
        <v>303</v>
      </c>
      <c r="C54" s="426"/>
      <c r="D54" s="218"/>
      <c r="E54" s="254"/>
    </row>
    <row r="55" spans="1:5" ht="33" customHeight="1" x14ac:dyDescent="0.25">
      <c r="A55" s="469"/>
      <c r="B55" s="425" t="s">
        <v>304</v>
      </c>
      <c r="C55" s="426"/>
      <c r="D55" s="218"/>
      <c r="E55" s="254"/>
    </row>
    <row r="56" spans="1:5" ht="33" customHeight="1" x14ac:dyDescent="0.25">
      <c r="A56" s="469"/>
      <c r="B56" s="425" t="s">
        <v>305</v>
      </c>
      <c r="C56" s="426"/>
      <c r="D56" s="218"/>
      <c r="E56" s="254"/>
    </row>
    <row r="57" spans="1:5" ht="33" customHeight="1" x14ac:dyDescent="0.25">
      <c r="A57" s="469"/>
      <c r="B57" s="425" t="s">
        <v>307</v>
      </c>
      <c r="C57" s="426"/>
      <c r="D57" s="218"/>
      <c r="E57" s="254"/>
    </row>
    <row r="58" spans="1:5" ht="33" customHeight="1" x14ac:dyDescent="0.25">
      <c r="A58" s="469"/>
      <c r="B58" s="425" t="s">
        <v>308</v>
      </c>
      <c r="C58" s="426"/>
      <c r="D58" s="218"/>
      <c r="E58" s="254"/>
    </row>
    <row r="59" spans="1:5" ht="33" customHeight="1" x14ac:dyDescent="0.25">
      <c r="A59" s="469"/>
      <c r="B59" s="425" t="s">
        <v>309</v>
      </c>
      <c r="C59" s="426"/>
      <c r="D59" s="218"/>
      <c r="E59" s="254"/>
    </row>
    <row r="60" spans="1:5" ht="33" customHeight="1" x14ac:dyDescent="0.25">
      <c r="A60" s="469"/>
      <c r="B60" s="425" t="s">
        <v>310</v>
      </c>
      <c r="C60" s="426"/>
      <c r="D60" s="218"/>
      <c r="E60" s="254"/>
    </row>
    <row r="61" spans="1:5" ht="33" customHeight="1" x14ac:dyDescent="0.25">
      <c r="A61" s="469"/>
      <c r="B61" s="425" t="s">
        <v>311</v>
      </c>
      <c r="C61" s="426"/>
      <c r="D61" s="218"/>
      <c r="E61" s="254"/>
    </row>
    <row r="62" spans="1:5" ht="33" customHeight="1" x14ac:dyDescent="0.25">
      <c r="A62" s="469"/>
      <c r="B62" s="425" t="s">
        <v>312</v>
      </c>
      <c r="C62" s="426"/>
      <c r="D62" s="218"/>
      <c r="E62" s="254"/>
    </row>
    <row r="63" spans="1:5" ht="33" customHeight="1" x14ac:dyDescent="0.25">
      <c r="A63" s="469"/>
      <c r="B63" s="425" t="s">
        <v>313</v>
      </c>
      <c r="C63" s="426"/>
      <c r="D63" s="218"/>
      <c r="E63" s="254"/>
    </row>
    <row r="64" spans="1:5" ht="33" customHeight="1" x14ac:dyDescent="0.25">
      <c r="A64" s="469"/>
      <c r="B64" s="425" t="s">
        <v>314</v>
      </c>
      <c r="C64" s="426"/>
      <c r="D64" s="218"/>
      <c r="E64" s="254"/>
    </row>
    <row r="65" spans="1:5" ht="33" customHeight="1" x14ac:dyDescent="0.25">
      <c r="A65" s="469"/>
      <c r="B65" s="425" t="s">
        <v>315</v>
      </c>
      <c r="C65" s="426"/>
      <c r="D65" s="218"/>
      <c r="E65" s="254"/>
    </row>
    <row r="66" spans="1:5" ht="33" customHeight="1" x14ac:dyDescent="0.25">
      <c r="A66" s="469"/>
      <c r="B66" s="425" t="s">
        <v>316</v>
      </c>
      <c r="C66" s="426"/>
      <c r="D66" s="218"/>
      <c r="E66" s="254"/>
    </row>
    <row r="67" spans="1:5" ht="33" customHeight="1" x14ac:dyDescent="0.25">
      <c r="A67" s="469"/>
      <c r="B67" s="425" t="s">
        <v>317</v>
      </c>
      <c r="C67" s="426"/>
      <c r="D67" s="218"/>
      <c r="E67" s="254"/>
    </row>
    <row r="68" spans="1:5" ht="33" customHeight="1" x14ac:dyDescent="0.25">
      <c r="A68" s="469"/>
      <c r="B68" s="425" t="s">
        <v>318</v>
      </c>
      <c r="C68" s="426"/>
      <c r="D68" s="218"/>
      <c r="E68" s="254"/>
    </row>
    <row r="69" spans="1:5" ht="33" customHeight="1" x14ac:dyDescent="0.25">
      <c r="A69" s="469"/>
      <c r="B69" s="425" t="s">
        <v>319</v>
      </c>
      <c r="C69" s="426"/>
      <c r="D69" s="218"/>
      <c r="E69" s="254"/>
    </row>
    <row r="70" spans="1:5" ht="33" customHeight="1" x14ac:dyDescent="0.25">
      <c r="A70" s="469"/>
      <c r="B70" s="425" t="s">
        <v>320</v>
      </c>
      <c r="C70" s="425"/>
      <c r="D70" s="218"/>
      <c r="E70" s="254"/>
    </row>
    <row r="71" spans="1:5" ht="33" customHeight="1" x14ac:dyDescent="0.25">
      <c r="A71" s="469"/>
      <c r="B71" s="425" t="s">
        <v>321</v>
      </c>
      <c r="C71" s="426"/>
      <c r="D71" s="218"/>
      <c r="E71" s="254"/>
    </row>
    <row r="72" spans="1:5" ht="33" customHeight="1" x14ac:dyDescent="0.25">
      <c r="A72" s="469"/>
      <c r="B72" s="471" t="s">
        <v>354</v>
      </c>
      <c r="C72" s="471"/>
      <c r="D72" s="471"/>
      <c r="E72" s="472"/>
    </row>
    <row r="73" spans="1:5" ht="33" customHeight="1" x14ac:dyDescent="0.25">
      <c r="A73" s="469"/>
      <c r="B73" s="425" t="s">
        <v>343</v>
      </c>
      <c r="C73" s="425"/>
      <c r="D73" s="218"/>
      <c r="E73" s="254"/>
    </row>
    <row r="74" spans="1:5" ht="33" customHeight="1" x14ac:dyDescent="0.25">
      <c r="A74" s="469"/>
      <c r="B74" s="425" t="s">
        <v>340</v>
      </c>
      <c r="C74" s="425"/>
      <c r="D74" s="218"/>
      <c r="E74" s="254"/>
    </row>
    <row r="75" spans="1:5" ht="33" customHeight="1" x14ac:dyDescent="0.25">
      <c r="A75" s="469"/>
      <c r="B75" s="425" t="s">
        <v>341</v>
      </c>
      <c r="C75" s="425"/>
      <c r="D75" s="218"/>
      <c r="E75" s="254"/>
    </row>
    <row r="76" spans="1:5" ht="33" customHeight="1" x14ac:dyDescent="0.25">
      <c r="A76" s="469"/>
      <c r="B76" s="425" t="s">
        <v>342</v>
      </c>
      <c r="C76" s="425"/>
      <c r="D76" s="218"/>
      <c r="E76" s="254"/>
    </row>
    <row r="77" spans="1:5" ht="33" customHeight="1" x14ac:dyDescent="0.25">
      <c r="A77" s="469"/>
      <c r="B77" s="425" t="s">
        <v>344</v>
      </c>
      <c r="C77" s="425"/>
      <c r="D77" s="218"/>
      <c r="E77" s="254"/>
    </row>
    <row r="78" spans="1:5" ht="33" customHeight="1" x14ac:dyDescent="0.25">
      <c r="A78" s="469"/>
      <c r="B78" s="425" t="s">
        <v>345</v>
      </c>
      <c r="C78" s="425"/>
      <c r="D78" s="218"/>
      <c r="E78" s="254"/>
    </row>
    <row r="79" spans="1:5" ht="33" customHeight="1" x14ac:dyDescent="0.25">
      <c r="A79" s="469"/>
      <c r="B79" s="425" t="s">
        <v>346</v>
      </c>
      <c r="C79" s="425"/>
      <c r="D79" s="218"/>
      <c r="E79" s="254"/>
    </row>
    <row r="80" spans="1:5" ht="33" customHeight="1" x14ac:dyDescent="0.25">
      <c r="A80" s="469"/>
      <c r="B80" s="425" t="s">
        <v>347</v>
      </c>
      <c r="C80" s="425"/>
      <c r="D80" s="218"/>
      <c r="E80" s="254"/>
    </row>
    <row r="81" spans="1:5" ht="33" customHeight="1" x14ac:dyDescent="0.25">
      <c r="A81" s="469"/>
      <c r="B81" s="425" t="s">
        <v>348</v>
      </c>
      <c r="C81" s="425"/>
      <c r="D81" s="218"/>
      <c r="E81" s="254"/>
    </row>
    <row r="82" spans="1:5" ht="33" customHeight="1" x14ac:dyDescent="0.25">
      <c r="A82" s="469"/>
      <c r="B82" s="425" t="s">
        <v>349</v>
      </c>
      <c r="C82" s="425"/>
      <c r="D82" s="218"/>
      <c r="E82" s="254"/>
    </row>
    <row r="83" spans="1:5" ht="33" customHeight="1" x14ac:dyDescent="0.25">
      <c r="A83" s="469"/>
      <c r="B83" s="425" t="s">
        <v>350</v>
      </c>
      <c r="C83" s="425"/>
      <c r="D83" s="218"/>
      <c r="E83" s="254"/>
    </row>
    <row r="84" spans="1:5" ht="33" customHeight="1" x14ac:dyDescent="0.25">
      <c r="A84" s="469"/>
      <c r="B84" s="425" t="s">
        <v>351</v>
      </c>
      <c r="C84" s="425"/>
      <c r="D84" s="218"/>
      <c r="E84" s="254"/>
    </row>
    <row r="85" spans="1:5" ht="33" customHeight="1" x14ac:dyDescent="0.25">
      <c r="A85" s="469"/>
      <c r="B85" s="425" t="s">
        <v>352</v>
      </c>
      <c r="C85" s="425"/>
      <c r="D85" s="218"/>
      <c r="E85" s="254"/>
    </row>
    <row r="86" spans="1:5" ht="33" customHeight="1" thickBot="1" x14ac:dyDescent="0.3">
      <c r="A86" s="470"/>
      <c r="B86" s="462" t="s">
        <v>353</v>
      </c>
      <c r="C86" s="462"/>
      <c r="D86" s="221"/>
      <c r="E86" s="255"/>
    </row>
    <row r="88" spans="1:5" ht="15.75" thickBot="1" x14ac:dyDescent="0.3"/>
    <row r="89" spans="1:5" ht="28.5" customHeight="1" x14ac:dyDescent="0.25">
      <c r="A89" s="463" t="s">
        <v>356</v>
      </c>
      <c r="B89" s="465" t="s">
        <v>355</v>
      </c>
      <c r="C89" s="465"/>
      <c r="D89" s="467" t="s">
        <v>357</v>
      </c>
      <c r="E89" s="468"/>
    </row>
    <row r="90" spans="1:5" x14ac:dyDescent="0.25">
      <c r="A90" s="464"/>
      <c r="B90" s="466"/>
      <c r="C90" s="466"/>
      <c r="D90" s="102" t="s">
        <v>89</v>
      </c>
      <c r="E90" s="253" t="s">
        <v>90</v>
      </c>
    </row>
    <row r="91" spans="1:5" ht="33" customHeight="1" x14ac:dyDescent="0.25">
      <c r="A91" s="469"/>
      <c r="B91" s="473" t="s">
        <v>302</v>
      </c>
      <c r="C91" s="474"/>
      <c r="D91" s="218"/>
      <c r="E91" s="257"/>
    </row>
    <row r="92" spans="1:5" ht="33" customHeight="1" x14ac:dyDescent="0.25">
      <c r="A92" s="469"/>
      <c r="B92" s="473" t="s">
        <v>306</v>
      </c>
      <c r="C92" s="474"/>
      <c r="D92" s="218"/>
      <c r="E92" s="257"/>
    </row>
    <row r="93" spans="1:5" ht="33" customHeight="1" x14ac:dyDescent="0.25">
      <c r="A93" s="469"/>
      <c r="B93" s="473" t="s">
        <v>303</v>
      </c>
      <c r="C93" s="474"/>
      <c r="D93" s="218"/>
      <c r="E93" s="257"/>
    </row>
    <row r="94" spans="1:5" ht="33" customHeight="1" x14ac:dyDescent="0.25">
      <c r="A94" s="469"/>
      <c r="B94" s="473" t="s">
        <v>304</v>
      </c>
      <c r="C94" s="474"/>
      <c r="D94" s="218"/>
      <c r="E94" s="257"/>
    </row>
    <row r="95" spans="1:5" ht="33" customHeight="1" x14ac:dyDescent="0.25">
      <c r="A95" s="469"/>
      <c r="B95" s="473" t="s">
        <v>305</v>
      </c>
      <c r="C95" s="474"/>
      <c r="D95" s="218"/>
      <c r="E95" s="257"/>
    </row>
    <row r="96" spans="1:5" ht="33" customHeight="1" x14ac:dyDescent="0.25">
      <c r="A96" s="469"/>
      <c r="B96" s="473" t="s">
        <v>307</v>
      </c>
      <c r="C96" s="474"/>
      <c r="D96" s="218"/>
      <c r="E96" s="257"/>
    </row>
    <row r="97" spans="1:5" ht="33" customHeight="1" x14ac:dyDescent="0.25">
      <c r="A97" s="469"/>
      <c r="B97" s="473" t="s">
        <v>308</v>
      </c>
      <c r="C97" s="474"/>
      <c r="D97" s="218"/>
      <c r="E97" s="257"/>
    </row>
    <row r="98" spans="1:5" ht="33" customHeight="1" x14ac:dyDescent="0.25">
      <c r="A98" s="469"/>
      <c r="B98" s="473" t="s">
        <v>309</v>
      </c>
      <c r="C98" s="474"/>
      <c r="D98" s="218"/>
      <c r="E98" s="257"/>
    </row>
    <row r="99" spans="1:5" ht="33" customHeight="1" x14ac:dyDescent="0.25">
      <c r="A99" s="469"/>
      <c r="B99" s="473" t="s">
        <v>310</v>
      </c>
      <c r="C99" s="474"/>
      <c r="D99" s="218"/>
      <c r="E99" s="257"/>
    </row>
    <row r="100" spans="1:5" ht="33" customHeight="1" x14ac:dyDescent="0.25">
      <c r="A100" s="469"/>
      <c r="B100" s="473" t="s">
        <v>311</v>
      </c>
      <c r="C100" s="474"/>
      <c r="D100" s="218"/>
      <c r="E100" s="257"/>
    </row>
    <row r="101" spans="1:5" ht="33" customHeight="1" x14ac:dyDescent="0.25">
      <c r="A101" s="469"/>
      <c r="B101" s="473" t="s">
        <v>312</v>
      </c>
      <c r="C101" s="474"/>
      <c r="D101" s="218"/>
      <c r="E101" s="257"/>
    </row>
    <row r="102" spans="1:5" ht="33" customHeight="1" x14ac:dyDescent="0.25">
      <c r="A102" s="469"/>
      <c r="B102" s="473" t="s">
        <v>313</v>
      </c>
      <c r="C102" s="474"/>
      <c r="D102" s="218"/>
      <c r="E102" s="257"/>
    </row>
    <row r="103" spans="1:5" ht="33" customHeight="1" x14ac:dyDescent="0.25">
      <c r="A103" s="469"/>
      <c r="B103" s="473" t="s">
        <v>314</v>
      </c>
      <c r="C103" s="474"/>
      <c r="D103" s="218"/>
      <c r="E103" s="257"/>
    </row>
    <row r="104" spans="1:5" ht="33" customHeight="1" x14ac:dyDescent="0.25">
      <c r="A104" s="469"/>
      <c r="B104" s="473" t="s">
        <v>315</v>
      </c>
      <c r="C104" s="474"/>
      <c r="D104" s="218"/>
      <c r="E104" s="257"/>
    </row>
    <row r="105" spans="1:5" ht="33" customHeight="1" x14ac:dyDescent="0.25">
      <c r="A105" s="469"/>
      <c r="B105" s="473" t="s">
        <v>316</v>
      </c>
      <c r="C105" s="474"/>
      <c r="D105" s="218"/>
      <c r="E105" s="257"/>
    </row>
    <row r="106" spans="1:5" ht="33" customHeight="1" x14ac:dyDescent="0.25">
      <c r="A106" s="469"/>
      <c r="B106" s="473" t="s">
        <v>317</v>
      </c>
      <c r="C106" s="474"/>
      <c r="D106" s="218"/>
      <c r="E106" s="257"/>
    </row>
    <row r="107" spans="1:5" ht="33" customHeight="1" x14ac:dyDescent="0.25">
      <c r="A107" s="469"/>
      <c r="B107" s="473" t="s">
        <v>318</v>
      </c>
      <c r="C107" s="474"/>
      <c r="D107" s="218"/>
      <c r="E107" s="257"/>
    </row>
    <row r="108" spans="1:5" ht="33" customHeight="1" x14ac:dyDescent="0.25">
      <c r="A108" s="469"/>
      <c r="B108" s="473" t="s">
        <v>319</v>
      </c>
      <c r="C108" s="474"/>
      <c r="D108" s="218"/>
      <c r="E108" s="257"/>
    </row>
    <row r="109" spans="1:5" ht="33" customHeight="1" x14ac:dyDescent="0.25">
      <c r="A109" s="469"/>
      <c r="B109" s="425" t="s">
        <v>320</v>
      </c>
      <c r="C109" s="425"/>
      <c r="D109" s="218"/>
      <c r="E109" s="257"/>
    </row>
    <row r="110" spans="1:5" ht="33" customHeight="1" x14ac:dyDescent="0.25">
      <c r="A110" s="469"/>
      <c r="B110" s="473" t="s">
        <v>321</v>
      </c>
      <c r="C110" s="474"/>
      <c r="D110" s="218"/>
      <c r="E110" s="257"/>
    </row>
    <row r="111" spans="1:5" ht="33" customHeight="1" x14ac:dyDescent="0.25">
      <c r="A111" s="469"/>
      <c r="B111" s="471" t="s">
        <v>354</v>
      </c>
      <c r="C111" s="471"/>
      <c r="D111" s="471"/>
      <c r="E111" s="472"/>
    </row>
    <row r="112" spans="1:5" ht="33" customHeight="1" x14ac:dyDescent="0.25">
      <c r="A112" s="469"/>
      <c r="B112" s="425" t="s">
        <v>343</v>
      </c>
      <c r="C112" s="425"/>
      <c r="D112" s="218"/>
      <c r="E112" s="254"/>
    </row>
    <row r="113" spans="1:5" ht="33" customHeight="1" x14ac:dyDescent="0.25">
      <c r="A113" s="469"/>
      <c r="B113" s="425" t="s">
        <v>340</v>
      </c>
      <c r="C113" s="425"/>
      <c r="D113" s="218"/>
      <c r="E113" s="254"/>
    </row>
    <row r="114" spans="1:5" ht="33" customHeight="1" x14ac:dyDescent="0.25">
      <c r="A114" s="469"/>
      <c r="B114" s="425" t="s">
        <v>341</v>
      </c>
      <c r="C114" s="425"/>
      <c r="D114" s="218"/>
      <c r="E114" s="254"/>
    </row>
    <row r="115" spans="1:5" ht="33" customHeight="1" x14ac:dyDescent="0.25">
      <c r="A115" s="469"/>
      <c r="B115" s="425" t="s">
        <v>342</v>
      </c>
      <c r="C115" s="425"/>
      <c r="D115" s="218"/>
      <c r="E115" s="254"/>
    </row>
    <row r="116" spans="1:5" ht="33" customHeight="1" x14ac:dyDescent="0.25">
      <c r="A116" s="469"/>
      <c r="B116" s="425" t="s">
        <v>344</v>
      </c>
      <c r="C116" s="425"/>
      <c r="D116" s="218"/>
      <c r="E116" s="254"/>
    </row>
    <row r="117" spans="1:5" ht="33" customHeight="1" x14ac:dyDescent="0.25">
      <c r="A117" s="469"/>
      <c r="B117" s="425" t="s">
        <v>345</v>
      </c>
      <c r="C117" s="425"/>
      <c r="D117" s="218"/>
      <c r="E117" s="254"/>
    </row>
    <row r="118" spans="1:5" ht="33" customHeight="1" x14ac:dyDescent="0.25">
      <c r="A118" s="469"/>
      <c r="B118" s="425" t="s">
        <v>346</v>
      </c>
      <c r="C118" s="425"/>
      <c r="D118" s="218"/>
      <c r="E118" s="254"/>
    </row>
    <row r="119" spans="1:5" ht="33" customHeight="1" x14ac:dyDescent="0.25">
      <c r="A119" s="469"/>
      <c r="B119" s="425" t="s">
        <v>347</v>
      </c>
      <c r="C119" s="425"/>
      <c r="D119" s="218"/>
      <c r="E119" s="254"/>
    </row>
    <row r="120" spans="1:5" ht="33" customHeight="1" x14ac:dyDescent="0.25">
      <c r="A120" s="469"/>
      <c r="B120" s="425" t="s">
        <v>348</v>
      </c>
      <c r="C120" s="425"/>
      <c r="D120" s="218"/>
      <c r="E120" s="254"/>
    </row>
    <row r="121" spans="1:5" ht="33" customHeight="1" x14ac:dyDescent="0.25">
      <c r="A121" s="469"/>
      <c r="B121" s="425" t="s">
        <v>349</v>
      </c>
      <c r="C121" s="425"/>
      <c r="D121" s="218"/>
      <c r="E121" s="254"/>
    </row>
    <row r="122" spans="1:5" ht="33" customHeight="1" x14ac:dyDescent="0.25">
      <c r="A122" s="469"/>
      <c r="B122" s="425" t="s">
        <v>350</v>
      </c>
      <c r="C122" s="425"/>
      <c r="D122" s="218"/>
      <c r="E122" s="254"/>
    </row>
    <row r="123" spans="1:5" ht="33" customHeight="1" x14ac:dyDescent="0.25">
      <c r="A123" s="469"/>
      <c r="B123" s="425" t="s">
        <v>351</v>
      </c>
      <c r="C123" s="425"/>
      <c r="D123" s="218"/>
      <c r="E123" s="254"/>
    </row>
    <row r="124" spans="1:5" ht="33" customHeight="1" x14ac:dyDescent="0.25">
      <c r="A124" s="469"/>
      <c r="B124" s="425" t="s">
        <v>352</v>
      </c>
      <c r="C124" s="425"/>
      <c r="D124" s="218"/>
      <c r="E124" s="254"/>
    </row>
    <row r="125" spans="1:5" ht="33" customHeight="1" thickBot="1" x14ac:dyDescent="0.3">
      <c r="A125" s="470"/>
      <c r="B125" s="462" t="s">
        <v>353</v>
      </c>
      <c r="C125" s="462"/>
      <c r="D125" s="221"/>
      <c r="E125" s="255"/>
    </row>
    <row r="127" spans="1:5" ht="15.75" thickBot="1" x14ac:dyDescent="0.3"/>
    <row r="128" spans="1:5" ht="30" customHeight="1" x14ac:dyDescent="0.25">
      <c r="A128" s="463" t="s">
        <v>356</v>
      </c>
      <c r="B128" s="465" t="s">
        <v>355</v>
      </c>
      <c r="C128" s="465"/>
      <c r="D128" s="467" t="s">
        <v>357</v>
      </c>
      <c r="E128" s="468"/>
    </row>
    <row r="129" spans="1:5" x14ac:dyDescent="0.25">
      <c r="A129" s="464"/>
      <c r="B129" s="466"/>
      <c r="C129" s="466"/>
      <c r="D129" s="102" t="s">
        <v>89</v>
      </c>
      <c r="E129" s="253" t="s">
        <v>90</v>
      </c>
    </row>
    <row r="130" spans="1:5" ht="33" customHeight="1" x14ac:dyDescent="0.25">
      <c r="A130" s="469"/>
      <c r="B130" s="425" t="s">
        <v>302</v>
      </c>
      <c r="C130" s="426"/>
      <c r="D130" s="218"/>
      <c r="E130" s="254"/>
    </row>
    <row r="131" spans="1:5" ht="33" customHeight="1" x14ac:dyDescent="0.25">
      <c r="A131" s="469"/>
      <c r="B131" s="425" t="s">
        <v>306</v>
      </c>
      <c r="C131" s="426"/>
      <c r="D131" s="218"/>
      <c r="E131" s="254"/>
    </row>
    <row r="132" spans="1:5" ht="33" customHeight="1" x14ac:dyDescent="0.25">
      <c r="A132" s="469"/>
      <c r="B132" s="425" t="s">
        <v>303</v>
      </c>
      <c r="C132" s="426"/>
      <c r="D132" s="218"/>
      <c r="E132" s="254"/>
    </row>
    <row r="133" spans="1:5" ht="33" customHeight="1" x14ac:dyDescent="0.25">
      <c r="A133" s="469"/>
      <c r="B133" s="425" t="s">
        <v>304</v>
      </c>
      <c r="C133" s="426"/>
      <c r="D133" s="218"/>
      <c r="E133" s="254"/>
    </row>
    <row r="134" spans="1:5" ht="33" customHeight="1" x14ac:dyDescent="0.25">
      <c r="A134" s="469"/>
      <c r="B134" s="425" t="s">
        <v>305</v>
      </c>
      <c r="C134" s="426"/>
      <c r="D134" s="218"/>
      <c r="E134" s="254"/>
    </row>
    <row r="135" spans="1:5" ht="33" customHeight="1" x14ac:dyDescent="0.25">
      <c r="A135" s="469"/>
      <c r="B135" s="425" t="s">
        <v>307</v>
      </c>
      <c r="C135" s="426"/>
      <c r="D135" s="218"/>
      <c r="E135" s="254"/>
    </row>
    <row r="136" spans="1:5" ht="33" customHeight="1" x14ac:dyDescent="0.25">
      <c r="A136" s="469"/>
      <c r="B136" s="425" t="s">
        <v>308</v>
      </c>
      <c r="C136" s="426"/>
      <c r="D136" s="218"/>
      <c r="E136" s="254"/>
    </row>
    <row r="137" spans="1:5" ht="33" customHeight="1" x14ac:dyDescent="0.25">
      <c r="A137" s="469"/>
      <c r="B137" s="425" t="s">
        <v>309</v>
      </c>
      <c r="C137" s="426"/>
      <c r="D137" s="218"/>
      <c r="E137" s="254"/>
    </row>
    <row r="138" spans="1:5" ht="33" customHeight="1" x14ac:dyDescent="0.25">
      <c r="A138" s="469"/>
      <c r="B138" s="425" t="s">
        <v>310</v>
      </c>
      <c r="C138" s="426"/>
      <c r="D138" s="218"/>
      <c r="E138" s="254"/>
    </row>
    <row r="139" spans="1:5" ht="33" customHeight="1" x14ac:dyDescent="0.25">
      <c r="A139" s="469"/>
      <c r="B139" s="425" t="s">
        <v>311</v>
      </c>
      <c r="C139" s="426"/>
      <c r="D139" s="218"/>
      <c r="E139" s="254"/>
    </row>
    <row r="140" spans="1:5" ht="33" customHeight="1" x14ac:dyDescent="0.25">
      <c r="A140" s="469"/>
      <c r="B140" s="425" t="s">
        <v>312</v>
      </c>
      <c r="C140" s="426"/>
      <c r="D140" s="218"/>
      <c r="E140" s="254"/>
    </row>
    <row r="141" spans="1:5" ht="33" customHeight="1" x14ac:dyDescent="0.25">
      <c r="A141" s="469"/>
      <c r="B141" s="425" t="s">
        <v>313</v>
      </c>
      <c r="C141" s="426"/>
      <c r="D141" s="218"/>
      <c r="E141" s="254"/>
    </row>
    <row r="142" spans="1:5" ht="33" customHeight="1" x14ac:dyDescent="0.25">
      <c r="A142" s="469"/>
      <c r="B142" s="425" t="s">
        <v>314</v>
      </c>
      <c r="C142" s="426"/>
      <c r="D142" s="218"/>
      <c r="E142" s="254"/>
    </row>
    <row r="143" spans="1:5" ht="33" customHeight="1" x14ac:dyDescent="0.25">
      <c r="A143" s="469"/>
      <c r="B143" s="425" t="s">
        <v>315</v>
      </c>
      <c r="C143" s="426"/>
      <c r="D143" s="218"/>
      <c r="E143" s="254"/>
    </row>
    <row r="144" spans="1:5" ht="33" customHeight="1" x14ac:dyDescent="0.25">
      <c r="A144" s="469"/>
      <c r="B144" s="425" t="s">
        <v>316</v>
      </c>
      <c r="C144" s="426"/>
      <c r="D144" s="218"/>
      <c r="E144" s="254"/>
    </row>
    <row r="145" spans="1:5" ht="33" customHeight="1" x14ac:dyDescent="0.25">
      <c r="A145" s="469"/>
      <c r="B145" s="425" t="s">
        <v>317</v>
      </c>
      <c r="C145" s="426"/>
      <c r="D145" s="218"/>
      <c r="E145" s="254"/>
    </row>
    <row r="146" spans="1:5" ht="33" customHeight="1" x14ac:dyDescent="0.25">
      <c r="A146" s="469"/>
      <c r="B146" s="425" t="s">
        <v>318</v>
      </c>
      <c r="C146" s="426"/>
      <c r="D146" s="218"/>
      <c r="E146" s="254"/>
    </row>
    <row r="147" spans="1:5" ht="33" customHeight="1" x14ac:dyDescent="0.25">
      <c r="A147" s="469"/>
      <c r="B147" s="425" t="s">
        <v>319</v>
      </c>
      <c r="C147" s="426"/>
      <c r="D147" s="218"/>
      <c r="E147" s="254"/>
    </row>
    <row r="148" spans="1:5" ht="33" customHeight="1" x14ac:dyDescent="0.25">
      <c r="A148" s="469"/>
      <c r="B148" s="425" t="s">
        <v>320</v>
      </c>
      <c r="C148" s="425"/>
      <c r="D148" s="218"/>
      <c r="E148" s="254"/>
    </row>
    <row r="149" spans="1:5" ht="33" customHeight="1" x14ac:dyDescent="0.25">
      <c r="A149" s="469"/>
      <c r="B149" s="425" t="s">
        <v>321</v>
      </c>
      <c r="C149" s="426"/>
      <c r="D149" s="218"/>
      <c r="E149" s="254"/>
    </row>
    <row r="150" spans="1:5" ht="33" customHeight="1" x14ac:dyDescent="0.25">
      <c r="A150" s="469"/>
      <c r="B150" s="471" t="s">
        <v>354</v>
      </c>
      <c r="C150" s="471"/>
      <c r="D150" s="471"/>
      <c r="E150" s="472"/>
    </row>
    <row r="151" spans="1:5" ht="33" customHeight="1" x14ac:dyDescent="0.25">
      <c r="A151" s="469"/>
      <c r="B151" s="425" t="s">
        <v>343</v>
      </c>
      <c r="C151" s="425"/>
      <c r="D151" s="218"/>
      <c r="E151" s="254"/>
    </row>
    <row r="152" spans="1:5" ht="33" customHeight="1" x14ac:dyDescent="0.25">
      <c r="A152" s="469"/>
      <c r="B152" s="425" t="s">
        <v>340</v>
      </c>
      <c r="C152" s="425"/>
      <c r="D152" s="218"/>
      <c r="E152" s="254"/>
    </row>
    <row r="153" spans="1:5" ht="33" customHeight="1" x14ac:dyDescent="0.25">
      <c r="A153" s="469"/>
      <c r="B153" s="425" t="s">
        <v>341</v>
      </c>
      <c r="C153" s="425"/>
      <c r="D153" s="218"/>
      <c r="E153" s="254"/>
    </row>
    <row r="154" spans="1:5" ht="33" customHeight="1" x14ac:dyDescent="0.25">
      <c r="A154" s="469"/>
      <c r="B154" s="425" t="s">
        <v>342</v>
      </c>
      <c r="C154" s="425"/>
      <c r="D154" s="218"/>
      <c r="E154" s="254"/>
    </row>
    <row r="155" spans="1:5" ht="33" customHeight="1" x14ac:dyDescent="0.25">
      <c r="A155" s="469"/>
      <c r="B155" s="425" t="s">
        <v>344</v>
      </c>
      <c r="C155" s="425"/>
      <c r="D155" s="218"/>
      <c r="E155" s="254"/>
    </row>
    <row r="156" spans="1:5" ht="33" customHeight="1" x14ac:dyDescent="0.25">
      <c r="A156" s="469"/>
      <c r="B156" s="425" t="s">
        <v>345</v>
      </c>
      <c r="C156" s="425"/>
      <c r="D156" s="218"/>
      <c r="E156" s="254"/>
    </row>
    <row r="157" spans="1:5" ht="33" customHeight="1" x14ac:dyDescent="0.25">
      <c r="A157" s="469"/>
      <c r="B157" s="425" t="s">
        <v>346</v>
      </c>
      <c r="C157" s="425"/>
      <c r="D157" s="218"/>
      <c r="E157" s="254"/>
    </row>
    <row r="158" spans="1:5" ht="33" customHeight="1" x14ac:dyDescent="0.25">
      <c r="A158" s="469"/>
      <c r="B158" s="425" t="s">
        <v>347</v>
      </c>
      <c r="C158" s="425"/>
      <c r="D158" s="218"/>
      <c r="E158" s="254"/>
    </row>
    <row r="159" spans="1:5" ht="33" customHeight="1" x14ac:dyDescent="0.25">
      <c r="A159" s="469"/>
      <c r="B159" s="425" t="s">
        <v>348</v>
      </c>
      <c r="C159" s="425"/>
      <c r="D159" s="218"/>
      <c r="E159" s="254"/>
    </row>
    <row r="160" spans="1:5" ht="33" customHeight="1" x14ac:dyDescent="0.25">
      <c r="A160" s="469"/>
      <c r="B160" s="425" t="s">
        <v>349</v>
      </c>
      <c r="C160" s="425"/>
      <c r="D160" s="218"/>
      <c r="E160" s="254"/>
    </row>
    <row r="161" spans="1:5" ht="33" customHeight="1" x14ac:dyDescent="0.25">
      <c r="A161" s="469"/>
      <c r="B161" s="425" t="s">
        <v>350</v>
      </c>
      <c r="C161" s="425"/>
      <c r="D161" s="218"/>
      <c r="E161" s="254"/>
    </row>
    <row r="162" spans="1:5" ht="33" customHeight="1" x14ac:dyDescent="0.25">
      <c r="A162" s="469"/>
      <c r="B162" s="425" t="s">
        <v>351</v>
      </c>
      <c r="C162" s="425"/>
      <c r="D162" s="218"/>
      <c r="E162" s="254"/>
    </row>
    <row r="163" spans="1:5" ht="33" customHeight="1" x14ac:dyDescent="0.25">
      <c r="A163" s="469"/>
      <c r="B163" s="425" t="s">
        <v>352</v>
      </c>
      <c r="C163" s="425"/>
      <c r="D163" s="218"/>
      <c r="E163" s="254"/>
    </row>
    <row r="164" spans="1:5" ht="33" customHeight="1" thickBot="1" x14ac:dyDescent="0.3">
      <c r="A164" s="470"/>
      <c r="B164" s="462" t="s">
        <v>353</v>
      </c>
      <c r="C164" s="462"/>
      <c r="D164" s="221"/>
      <c r="E164" s="255"/>
    </row>
    <row r="166" spans="1:5" ht="15.75" thickBot="1" x14ac:dyDescent="0.3"/>
    <row r="167" spans="1:5" ht="30" customHeight="1" x14ac:dyDescent="0.25">
      <c r="A167" s="463" t="s">
        <v>356</v>
      </c>
      <c r="B167" s="465" t="s">
        <v>355</v>
      </c>
      <c r="C167" s="465"/>
      <c r="D167" s="467" t="s">
        <v>357</v>
      </c>
      <c r="E167" s="468"/>
    </row>
    <row r="168" spans="1:5" x14ac:dyDescent="0.25">
      <c r="A168" s="464"/>
      <c r="B168" s="466"/>
      <c r="C168" s="466"/>
      <c r="D168" s="102" t="s">
        <v>89</v>
      </c>
      <c r="E168" s="253" t="s">
        <v>90</v>
      </c>
    </row>
    <row r="169" spans="1:5" ht="33" customHeight="1" x14ac:dyDescent="0.25">
      <c r="A169" s="469"/>
      <c r="B169" s="425" t="s">
        <v>302</v>
      </c>
      <c r="C169" s="426"/>
      <c r="D169" s="218"/>
      <c r="E169" s="254"/>
    </row>
    <row r="170" spans="1:5" ht="33" customHeight="1" x14ac:dyDescent="0.25">
      <c r="A170" s="469"/>
      <c r="B170" s="425" t="s">
        <v>306</v>
      </c>
      <c r="C170" s="426"/>
      <c r="D170" s="218"/>
      <c r="E170" s="254"/>
    </row>
    <row r="171" spans="1:5" ht="33" customHeight="1" x14ac:dyDescent="0.25">
      <c r="A171" s="469"/>
      <c r="B171" s="425" t="s">
        <v>303</v>
      </c>
      <c r="C171" s="426"/>
      <c r="D171" s="218"/>
      <c r="E171" s="254"/>
    </row>
    <row r="172" spans="1:5" ht="33" customHeight="1" x14ac:dyDescent="0.25">
      <c r="A172" s="469"/>
      <c r="B172" s="425" t="s">
        <v>304</v>
      </c>
      <c r="C172" s="426"/>
      <c r="D172" s="218"/>
      <c r="E172" s="254"/>
    </row>
    <row r="173" spans="1:5" ht="33" customHeight="1" x14ac:dyDescent="0.25">
      <c r="A173" s="469"/>
      <c r="B173" s="425" t="s">
        <v>305</v>
      </c>
      <c r="C173" s="426"/>
      <c r="D173" s="218"/>
      <c r="E173" s="254"/>
    </row>
    <row r="174" spans="1:5" ht="33" customHeight="1" x14ac:dyDescent="0.25">
      <c r="A174" s="469"/>
      <c r="B174" s="425" t="s">
        <v>307</v>
      </c>
      <c r="C174" s="426"/>
      <c r="D174" s="218"/>
      <c r="E174" s="254"/>
    </row>
    <row r="175" spans="1:5" ht="33" customHeight="1" x14ac:dyDescent="0.25">
      <c r="A175" s="469"/>
      <c r="B175" s="425" t="s">
        <v>308</v>
      </c>
      <c r="C175" s="426"/>
      <c r="D175" s="218"/>
      <c r="E175" s="254"/>
    </row>
    <row r="176" spans="1:5" ht="33" customHeight="1" x14ac:dyDescent="0.25">
      <c r="A176" s="469"/>
      <c r="B176" s="425" t="s">
        <v>309</v>
      </c>
      <c r="C176" s="426"/>
      <c r="D176" s="218"/>
      <c r="E176" s="254"/>
    </row>
    <row r="177" spans="1:5" ht="33" customHeight="1" x14ac:dyDescent="0.25">
      <c r="A177" s="469"/>
      <c r="B177" s="425" t="s">
        <v>310</v>
      </c>
      <c r="C177" s="426"/>
      <c r="D177" s="218"/>
      <c r="E177" s="254"/>
    </row>
    <row r="178" spans="1:5" ht="33" customHeight="1" x14ac:dyDescent="0.25">
      <c r="A178" s="469"/>
      <c r="B178" s="425" t="s">
        <v>311</v>
      </c>
      <c r="C178" s="426"/>
      <c r="D178" s="218"/>
      <c r="E178" s="254"/>
    </row>
    <row r="179" spans="1:5" ht="33" customHeight="1" x14ac:dyDescent="0.25">
      <c r="A179" s="469"/>
      <c r="B179" s="425" t="s">
        <v>312</v>
      </c>
      <c r="C179" s="426"/>
      <c r="D179" s="218"/>
      <c r="E179" s="254"/>
    </row>
    <row r="180" spans="1:5" ht="33" customHeight="1" x14ac:dyDescent="0.25">
      <c r="A180" s="469"/>
      <c r="B180" s="425" t="s">
        <v>313</v>
      </c>
      <c r="C180" s="426"/>
      <c r="D180" s="218"/>
      <c r="E180" s="254"/>
    </row>
    <row r="181" spans="1:5" ht="33" customHeight="1" x14ac:dyDescent="0.25">
      <c r="A181" s="469"/>
      <c r="B181" s="425" t="s">
        <v>314</v>
      </c>
      <c r="C181" s="426"/>
      <c r="D181" s="218"/>
      <c r="E181" s="254"/>
    </row>
    <row r="182" spans="1:5" ht="33" customHeight="1" x14ac:dyDescent="0.25">
      <c r="A182" s="469"/>
      <c r="B182" s="425" t="s">
        <v>315</v>
      </c>
      <c r="C182" s="426"/>
      <c r="D182" s="218"/>
      <c r="E182" s="254"/>
    </row>
    <row r="183" spans="1:5" ht="33" customHeight="1" x14ac:dyDescent="0.25">
      <c r="A183" s="469"/>
      <c r="B183" s="425" t="s">
        <v>316</v>
      </c>
      <c r="C183" s="426"/>
      <c r="D183" s="218"/>
      <c r="E183" s="254"/>
    </row>
    <row r="184" spans="1:5" ht="33" customHeight="1" x14ac:dyDescent="0.25">
      <c r="A184" s="469"/>
      <c r="B184" s="425" t="s">
        <v>317</v>
      </c>
      <c r="C184" s="426"/>
      <c r="D184" s="218"/>
      <c r="E184" s="254"/>
    </row>
    <row r="185" spans="1:5" ht="33" customHeight="1" x14ac:dyDescent="0.25">
      <c r="A185" s="469"/>
      <c r="B185" s="425" t="s">
        <v>318</v>
      </c>
      <c r="C185" s="426"/>
      <c r="D185" s="218"/>
      <c r="E185" s="254"/>
    </row>
    <row r="186" spans="1:5" ht="33" customHeight="1" x14ac:dyDescent="0.25">
      <c r="A186" s="469"/>
      <c r="B186" s="425" t="s">
        <v>319</v>
      </c>
      <c r="C186" s="426"/>
      <c r="D186" s="218"/>
      <c r="E186" s="254"/>
    </row>
    <row r="187" spans="1:5" ht="33" customHeight="1" x14ac:dyDescent="0.25">
      <c r="A187" s="469"/>
      <c r="B187" s="425" t="s">
        <v>320</v>
      </c>
      <c r="C187" s="425"/>
      <c r="D187" s="218"/>
      <c r="E187" s="254"/>
    </row>
    <row r="188" spans="1:5" ht="33" customHeight="1" x14ac:dyDescent="0.25">
      <c r="A188" s="469"/>
      <c r="B188" s="425" t="s">
        <v>321</v>
      </c>
      <c r="C188" s="426"/>
      <c r="D188" s="218"/>
      <c r="E188" s="254"/>
    </row>
    <row r="189" spans="1:5" ht="33" customHeight="1" x14ac:dyDescent="0.25">
      <c r="A189" s="469"/>
      <c r="B189" s="471" t="s">
        <v>354</v>
      </c>
      <c r="C189" s="471"/>
      <c r="D189" s="471"/>
      <c r="E189" s="472"/>
    </row>
    <row r="190" spans="1:5" ht="33" customHeight="1" x14ac:dyDescent="0.25">
      <c r="A190" s="469"/>
      <c r="B190" s="425" t="s">
        <v>343</v>
      </c>
      <c r="C190" s="425"/>
      <c r="D190" s="218"/>
      <c r="E190" s="254"/>
    </row>
    <row r="191" spans="1:5" ht="33" customHeight="1" x14ac:dyDescent="0.25">
      <c r="A191" s="469"/>
      <c r="B191" s="425" t="s">
        <v>340</v>
      </c>
      <c r="C191" s="425"/>
      <c r="D191" s="218"/>
      <c r="E191" s="254"/>
    </row>
    <row r="192" spans="1:5" ht="33" customHeight="1" x14ac:dyDescent="0.25">
      <c r="A192" s="469"/>
      <c r="B192" s="425" t="s">
        <v>341</v>
      </c>
      <c r="C192" s="425"/>
      <c r="D192" s="218"/>
      <c r="E192" s="254"/>
    </row>
    <row r="193" spans="1:5" ht="33" customHeight="1" x14ac:dyDescent="0.25">
      <c r="A193" s="469"/>
      <c r="B193" s="425" t="s">
        <v>342</v>
      </c>
      <c r="C193" s="425"/>
      <c r="D193" s="218"/>
      <c r="E193" s="254"/>
    </row>
    <row r="194" spans="1:5" ht="33" customHeight="1" x14ac:dyDescent="0.25">
      <c r="A194" s="469"/>
      <c r="B194" s="425" t="s">
        <v>344</v>
      </c>
      <c r="C194" s="425"/>
      <c r="D194" s="218"/>
      <c r="E194" s="254"/>
    </row>
    <row r="195" spans="1:5" ht="33" customHeight="1" x14ac:dyDescent="0.25">
      <c r="A195" s="469"/>
      <c r="B195" s="425" t="s">
        <v>345</v>
      </c>
      <c r="C195" s="425"/>
      <c r="D195" s="218"/>
      <c r="E195" s="254"/>
    </row>
    <row r="196" spans="1:5" ht="33" customHeight="1" x14ac:dyDescent="0.25">
      <c r="A196" s="469"/>
      <c r="B196" s="425" t="s">
        <v>346</v>
      </c>
      <c r="C196" s="425"/>
      <c r="D196" s="218"/>
      <c r="E196" s="254"/>
    </row>
    <row r="197" spans="1:5" ht="33" customHeight="1" x14ac:dyDescent="0.25">
      <c r="A197" s="469"/>
      <c r="B197" s="425" t="s">
        <v>347</v>
      </c>
      <c r="C197" s="425"/>
      <c r="D197" s="218"/>
      <c r="E197" s="254"/>
    </row>
    <row r="198" spans="1:5" ht="33" customHeight="1" x14ac:dyDescent="0.25">
      <c r="A198" s="469"/>
      <c r="B198" s="425" t="s">
        <v>348</v>
      </c>
      <c r="C198" s="425"/>
      <c r="D198" s="218"/>
      <c r="E198" s="254"/>
    </row>
    <row r="199" spans="1:5" ht="33" customHeight="1" x14ac:dyDescent="0.25">
      <c r="A199" s="469"/>
      <c r="B199" s="425" t="s">
        <v>349</v>
      </c>
      <c r="C199" s="425"/>
      <c r="D199" s="218"/>
      <c r="E199" s="254"/>
    </row>
    <row r="200" spans="1:5" ht="33" customHeight="1" x14ac:dyDescent="0.25">
      <c r="A200" s="469"/>
      <c r="B200" s="425" t="s">
        <v>350</v>
      </c>
      <c r="C200" s="425"/>
      <c r="D200" s="218"/>
      <c r="E200" s="254"/>
    </row>
    <row r="201" spans="1:5" ht="33" customHeight="1" x14ac:dyDescent="0.25">
      <c r="A201" s="469"/>
      <c r="B201" s="425" t="s">
        <v>351</v>
      </c>
      <c r="C201" s="425"/>
      <c r="D201" s="218"/>
      <c r="E201" s="254"/>
    </row>
    <row r="202" spans="1:5" ht="33" customHeight="1" x14ac:dyDescent="0.25">
      <c r="A202" s="469"/>
      <c r="B202" s="425" t="s">
        <v>352</v>
      </c>
      <c r="C202" s="425"/>
      <c r="D202" s="218"/>
      <c r="E202" s="254"/>
    </row>
    <row r="203" spans="1:5" ht="33" customHeight="1" thickBot="1" x14ac:dyDescent="0.3">
      <c r="A203" s="470"/>
      <c r="B203" s="462" t="s">
        <v>353</v>
      </c>
      <c r="C203" s="462"/>
      <c r="D203" s="221"/>
      <c r="E203" s="255"/>
    </row>
    <row r="205" spans="1:5" ht="15.75" thickBot="1" x14ac:dyDescent="0.3"/>
    <row r="206" spans="1:5" ht="29.25" customHeight="1" x14ac:dyDescent="0.25">
      <c r="A206" s="463" t="s">
        <v>356</v>
      </c>
      <c r="B206" s="465" t="s">
        <v>355</v>
      </c>
      <c r="C206" s="465"/>
      <c r="D206" s="467" t="s">
        <v>357</v>
      </c>
      <c r="E206" s="468"/>
    </row>
    <row r="207" spans="1:5" x14ac:dyDescent="0.25">
      <c r="A207" s="464"/>
      <c r="B207" s="466"/>
      <c r="C207" s="466"/>
      <c r="D207" s="102" t="s">
        <v>89</v>
      </c>
      <c r="E207" s="253" t="s">
        <v>90</v>
      </c>
    </row>
    <row r="208" spans="1:5" ht="33" customHeight="1" x14ac:dyDescent="0.25">
      <c r="A208" s="469"/>
      <c r="B208" s="425" t="s">
        <v>302</v>
      </c>
      <c r="C208" s="426"/>
      <c r="D208" s="218"/>
      <c r="E208" s="254"/>
    </row>
    <row r="209" spans="1:5" ht="33" customHeight="1" x14ac:dyDescent="0.25">
      <c r="A209" s="469"/>
      <c r="B209" s="425" t="s">
        <v>306</v>
      </c>
      <c r="C209" s="426"/>
      <c r="D209" s="218"/>
      <c r="E209" s="254"/>
    </row>
    <row r="210" spans="1:5" ht="33" customHeight="1" x14ac:dyDescent="0.25">
      <c r="A210" s="469"/>
      <c r="B210" s="425" t="s">
        <v>303</v>
      </c>
      <c r="C210" s="426"/>
      <c r="D210" s="218"/>
      <c r="E210" s="254"/>
    </row>
    <row r="211" spans="1:5" ht="33" customHeight="1" x14ac:dyDescent="0.25">
      <c r="A211" s="469"/>
      <c r="B211" s="425" t="s">
        <v>304</v>
      </c>
      <c r="C211" s="426"/>
      <c r="D211" s="218"/>
      <c r="E211" s="254"/>
    </row>
    <row r="212" spans="1:5" ht="33" customHeight="1" x14ac:dyDescent="0.25">
      <c r="A212" s="469"/>
      <c r="B212" s="425" t="s">
        <v>305</v>
      </c>
      <c r="C212" s="426"/>
      <c r="D212" s="218"/>
      <c r="E212" s="254"/>
    </row>
    <row r="213" spans="1:5" ht="33" customHeight="1" x14ac:dyDescent="0.25">
      <c r="A213" s="469"/>
      <c r="B213" s="425" t="s">
        <v>307</v>
      </c>
      <c r="C213" s="426"/>
      <c r="D213" s="218"/>
      <c r="E213" s="254"/>
    </row>
    <row r="214" spans="1:5" ht="33" customHeight="1" x14ac:dyDescent="0.25">
      <c r="A214" s="469"/>
      <c r="B214" s="425" t="s">
        <v>308</v>
      </c>
      <c r="C214" s="426"/>
      <c r="D214" s="218"/>
      <c r="E214" s="254"/>
    </row>
    <row r="215" spans="1:5" ht="33" customHeight="1" x14ac:dyDescent="0.25">
      <c r="A215" s="469"/>
      <c r="B215" s="425" t="s">
        <v>309</v>
      </c>
      <c r="C215" s="426"/>
      <c r="D215" s="218"/>
      <c r="E215" s="254"/>
    </row>
    <row r="216" spans="1:5" ht="33" customHeight="1" x14ac:dyDescent="0.25">
      <c r="A216" s="469"/>
      <c r="B216" s="425" t="s">
        <v>310</v>
      </c>
      <c r="C216" s="426"/>
      <c r="D216" s="218"/>
      <c r="E216" s="254"/>
    </row>
    <row r="217" spans="1:5" ht="33" customHeight="1" x14ac:dyDescent="0.25">
      <c r="A217" s="469"/>
      <c r="B217" s="425" t="s">
        <v>311</v>
      </c>
      <c r="C217" s="426"/>
      <c r="D217" s="218"/>
      <c r="E217" s="254"/>
    </row>
    <row r="218" spans="1:5" ht="33" customHeight="1" x14ac:dyDescent="0.25">
      <c r="A218" s="469"/>
      <c r="B218" s="425" t="s">
        <v>312</v>
      </c>
      <c r="C218" s="426"/>
      <c r="D218" s="218"/>
      <c r="E218" s="254"/>
    </row>
    <row r="219" spans="1:5" ht="33" customHeight="1" x14ac:dyDescent="0.25">
      <c r="A219" s="469"/>
      <c r="B219" s="425" t="s">
        <v>313</v>
      </c>
      <c r="C219" s="426"/>
      <c r="D219" s="218"/>
      <c r="E219" s="254"/>
    </row>
    <row r="220" spans="1:5" ht="33" customHeight="1" x14ac:dyDescent="0.25">
      <c r="A220" s="469"/>
      <c r="B220" s="425" t="s">
        <v>314</v>
      </c>
      <c r="C220" s="426"/>
      <c r="D220" s="218"/>
      <c r="E220" s="254"/>
    </row>
    <row r="221" spans="1:5" ht="33" customHeight="1" x14ac:dyDescent="0.25">
      <c r="A221" s="469"/>
      <c r="B221" s="425" t="s">
        <v>315</v>
      </c>
      <c r="C221" s="426"/>
      <c r="D221" s="218"/>
      <c r="E221" s="254"/>
    </row>
    <row r="222" spans="1:5" ht="33" customHeight="1" x14ac:dyDescent="0.25">
      <c r="A222" s="469"/>
      <c r="B222" s="425" t="s">
        <v>316</v>
      </c>
      <c r="C222" s="426"/>
      <c r="D222" s="218"/>
      <c r="E222" s="254"/>
    </row>
    <row r="223" spans="1:5" ht="33" customHeight="1" x14ac:dyDescent="0.25">
      <c r="A223" s="469"/>
      <c r="B223" s="425" t="s">
        <v>317</v>
      </c>
      <c r="C223" s="426"/>
      <c r="D223" s="218"/>
      <c r="E223" s="254"/>
    </row>
    <row r="224" spans="1:5" ht="33" customHeight="1" x14ac:dyDescent="0.25">
      <c r="A224" s="469"/>
      <c r="B224" s="425" t="s">
        <v>318</v>
      </c>
      <c r="C224" s="426"/>
      <c r="D224" s="218"/>
      <c r="E224" s="254"/>
    </row>
    <row r="225" spans="1:5" ht="33" customHeight="1" x14ac:dyDescent="0.25">
      <c r="A225" s="469"/>
      <c r="B225" s="425" t="s">
        <v>319</v>
      </c>
      <c r="C225" s="426"/>
      <c r="D225" s="218"/>
      <c r="E225" s="254"/>
    </row>
    <row r="226" spans="1:5" ht="33" customHeight="1" x14ac:dyDescent="0.25">
      <c r="A226" s="469"/>
      <c r="B226" s="425" t="s">
        <v>320</v>
      </c>
      <c r="C226" s="425"/>
      <c r="D226" s="218"/>
      <c r="E226" s="254"/>
    </row>
    <row r="227" spans="1:5" ht="33" customHeight="1" x14ac:dyDescent="0.25">
      <c r="A227" s="469"/>
      <c r="B227" s="425" t="s">
        <v>321</v>
      </c>
      <c r="C227" s="426"/>
      <c r="D227" s="218"/>
      <c r="E227" s="254"/>
    </row>
    <row r="228" spans="1:5" ht="33" customHeight="1" x14ac:dyDescent="0.25">
      <c r="A228" s="469"/>
      <c r="B228" s="471" t="s">
        <v>354</v>
      </c>
      <c r="C228" s="471"/>
      <c r="D228" s="471"/>
      <c r="E228" s="472"/>
    </row>
    <row r="229" spans="1:5" ht="33" customHeight="1" x14ac:dyDescent="0.25">
      <c r="A229" s="469"/>
      <c r="B229" s="425" t="s">
        <v>343</v>
      </c>
      <c r="C229" s="425"/>
      <c r="D229" s="218"/>
      <c r="E229" s="254"/>
    </row>
    <row r="230" spans="1:5" ht="33" customHeight="1" x14ac:dyDescent="0.25">
      <c r="A230" s="469"/>
      <c r="B230" s="425" t="s">
        <v>340</v>
      </c>
      <c r="C230" s="425"/>
      <c r="D230" s="218"/>
      <c r="E230" s="254"/>
    </row>
    <row r="231" spans="1:5" ht="33" customHeight="1" x14ac:dyDescent="0.25">
      <c r="A231" s="469"/>
      <c r="B231" s="425" t="s">
        <v>341</v>
      </c>
      <c r="C231" s="425"/>
      <c r="D231" s="218"/>
      <c r="E231" s="254"/>
    </row>
    <row r="232" spans="1:5" ht="33" customHeight="1" x14ac:dyDescent="0.25">
      <c r="A232" s="469"/>
      <c r="B232" s="425" t="s">
        <v>342</v>
      </c>
      <c r="C232" s="425"/>
      <c r="D232" s="218"/>
      <c r="E232" s="254"/>
    </row>
    <row r="233" spans="1:5" ht="33" customHeight="1" x14ac:dyDescent="0.25">
      <c r="A233" s="469"/>
      <c r="B233" s="425" t="s">
        <v>344</v>
      </c>
      <c r="C233" s="425"/>
      <c r="D233" s="218"/>
      <c r="E233" s="254"/>
    </row>
    <row r="234" spans="1:5" ht="33" customHeight="1" x14ac:dyDescent="0.25">
      <c r="A234" s="469"/>
      <c r="B234" s="425" t="s">
        <v>345</v>
      </c>
      <c r="C234" s="425"/>
      <c r="D234" s="218"/>
      <c r="E234" s="254"/>
    </row>
    <row r="235" spans="1:5" ht="33" customHeight="1" x14ac:dyDescent="0.25">
      <c r="A235" s="469"/>
      <c r="B235" s="425" t="s">
        <v>346</v>
      </c>
      <c r="C235" s="425"/>
      <c r="D235" s="218"/>
      <c r="E235" s="254"/>
    </row>
    <row r="236" spans="1:5" ht="33" customHeight="1" x14ac:dyDescent="0.25">
      <c r="A236" s="469"/>
      <c r="B236" s="425" t="s">
        <v>347</v>
      </c>
      <c r="C236" s="425"/>
      <c r="D236" s="218"/>
      <c r="E236" s="254"/>
    </row>
    <row r="237" spans="1:5" ht="33" customHeight="1" x14ac:dyDescent="0.25">
      <c r="A237" s="469"/>
      <c r="B237" s="425" t="s">
        <v>348</v>
      </c>
      <c r="C237" s="425"/>
      <c r="D237" s="218"/>
      <c r="E237" s="254"/>
    </row>
    <row r="238" spans="1:5" ht="33" customHeight="1" x14ac:dyDescent="0.25">
      <c r="A238" s="469"/>
      <c r="B238" s="425" t="s">
        <v>349</v>
      </c>
      <c r="C238" s="425"/>
      <c r="D238" s="218"/>
      <c r="E238" s="254"/>
    </row>
    <row r="239" spans="1:5" ht="33" customHeight="1" x14ac:dyDescent="0.25">
      <c r="A239" s="469"/>
      <c r="B239" s="425" t="s">
        <v>350</v>
      </c>
      <c r="C239" s="425"/>
      <c r="D239" s="218"/>
      <c r="E239" s="254"/>
    </row>
    <row r="240" spans="1:5" ht="33" customHeight="1" x14ac:dyDescent="0.25">
      <c r="A240" s="469"/>
      <c r="B240" s="425" t="s">
        <v>351</v>
      </c>
      <c r="C240" s="425"/>
      <c r="D240" s="218"/>
      <c r="E240" s="254"/>
    </row>
    <row r="241" spans="1:5" ht="33" customHeight="1" x14ac:dyDescent="0.25">
      <c r="A241" s="469"/>
      <c r="B241" s="425" t="s">
        <v>352</v>
      </c>
      <c r="C241" s="425"/>
      <c r="D241" s="218"/>
      <c r="E241" s="254"/>
    </row>
    <row r="242" spans="1:5" ht="33" customHeight="1" thickBot="1" x14ac:dyDescent="0.3">
      <c r="A242" s="470"/>
      <c r="B242" s="462" t="s">
        <v>353</v>
      </c>
      <c r="C242" s="462"/>
      <c r="D242" s="221"/>
      <c r="E242" s="255"/>
    </row>
  </sheetData>
  <mergeCells count="242">
    <mergeCell ref="A13:A47"/>
    <mergeCell ref="B13:C13"/>
    <mergeCell ref="B14:C14"/>
    <mergeCell ref="B15:C15"/>
    <mergeCell ref="B16:C16"/>
    <mergeCell ref="B17:C17"/>
    <mergeCell ref="B18:C18"/>
    <mergeCell ref="B19:C19"/>
    <mergeCell ref="B20:C20"/>
    <mergeCell ref="B31:C31"/>
    <mergeCell ref="B21:C21"/>
    <mergeCell ref="B22:C22"/>
    <mergeCell ref="B23:C23"/>
    <mergeCell ref="B24:C24"/>
    <mergeCell ref="B30:C30"/>
    <mergeCell ref="B32:C32"/>
    <mergeCell ref="B25:C25"/>
    <mergeCell ref="B26:C26"/>
    <mergeCell ref="B27:C27"/>
    <mergeCell ref="B28:C28"/>
    <mergeCell ref="B29:C29"/>
    <mergeCell ref="B46:C46"/>
    <mergeCell ref="B47:C47"/>
    <mergeCell ref="B38:C38"/>
    <mergeCell ref="A1:A4"/>
    <mergeCell ref="B1:B2"/>
    <mergeCell ref="B3:B4"/>
    <mergeCell ref="A5:E5"/>
    <mergeCell ref="A6:E7"/>
    <mergeCell ref="A8:E9"/>
    <mergeCell ref="A10:E10"/>
    <mergeCell ref="A11:A12"/>
    <mergeCell ref="B11:C12"/>
    <mergeCell ref="D11:E11"/>
    <mergeCell ref="B39:C39"/>
    <mergeCell ref="E1:E4"/>
    <mergeCell ref="B33:E33"/>
    <mergeCell ref="B41:C41"/>
    <mergeCell ref="B42:C42"/>
    <mergeCell ref="B43:C43"/>
    <mergeCell ref="B44:C44"/>
    <mergeCell ref="B45:C45"/>
    <mergeCell ref="B34:C34"/>
    <mergeCell ref="B35:C35"/>
    <mergeCell ref="B36:C36"/>
    <mergeCell ref="B37:C37"/>
    <mergeCell ref="B40:C40"/>
    <mergeCell ref="B64:C64"/>
    <mergeCell ref="B65:C65"/>
    <mergeCell ref="B66:C66"/>
    <mergeCell ref="B67:C67"/>
    <mergeCell ref="B68:C68"/>
    <mergeCell ref="A50:A51"/>
    <mergeCell ref="B50:C51"/>
    <mergeCell ref="D50:E50"/>
    <mergeCell ref="A52:A86"/>
    <mergeCell ref="B52:C52"/>
    <mergeCell ref="B53:C53"/>
    <mergeCell ref="B54:C54"/>
    <mergeCell ref="B55:C55"/>
    <mergeCell ref="B56:C56"/>
    <mergeCell ref="B57:C57"/>
    <mergeCell ref="B58:C58"/>
    <mergeCell ref="B59:C59"/>
    <mergeCell ref="B60:C60"/>
    <mergeCell ref="B61:C61"/>
    <mergeCell ref="B62:C62"/>
    <mergeCell ref="B63:C63"/>
    <mergeCell ref="B74:C74"/>
    <mergeCell ref="B75:C75"/>
    <mergeCell ref="B76:C76"/>
    <mergeCell ref="B77:C77"/>
    <mergeCell ref="B78:C78"/>
    <mergeCell ref="B69:C69"/>
    <mergeCell ref="B70:C70"/>
    <mergeCell ref="B71:C71"/>
    <mergeCell ref="B72:E72"/>
    <mergeCell ref="B73:C73"/>
    <mergeCell ref="B84:C84"/>
    <mergeCell ref="B85:C85"/>
    <mergeCell ref="B86:C86"/>
    <mergeCell ref="A89:A90"/>
    <mergeCell ref="B89:C90"/>
    <mergeCell ref="B79:C79"/>
    <mergeCell ref="B80:C80"/>
    <mergeCell ref="B81:C81"/>
    <mergeCell ref="B82:C82"/>
    <mergeCell ref="B83:C83"/>
    <mergeCell ref="D89:E89"/>
    <mergeCell ref="A91:A125"/>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10:C110"/>
    <mergeCell ref="B111:E111"/>
    <mergeCell ref="B112:C112"/>
    <mergeCell ref="B113:C113"/>
    <mergeCell ref="B114:C114"/>
    <mergeCell ref="B105:C105"/>
    <mergeCell ref="B106:C106"/>
    <mergeCell ref="B107:C107"/>
    <mergeCell ref="B108:C108"/>
    <mergeCell ref="B109:C109"/>
    <mergeCell ref="B120:C120"/>
    <mergeCell ref="B121:C121"/>
    <mergeCell ref="B122:C122"/>
    <mergeCell ref="B123:C123"/>
    <mergeCell ref="B124:C124"/>
    <mergeCell ref="B115:C115"/>
    <mergeCell ref="B116:C116"/>
    <mergeCell ref="B117:C117"/>
    <mergeCell ref="B118:C118"/>
    <mergeCell ref="B119:C119"/>
    <mergeCell ref="B141:C141"/>
    <mergeCell ref="B142:C142"/>
    <mergeCell ref="B143:C143"/>
    <mergeCell ref="B144:C144"/>
    <mergeCell ref="B145:C145"/>
    <mergeCell ref="B125:C125"/>
    <mergeCell ref="A128:A129"/>
    <mergeCell ref="B128:C129"/>
    <mergeCell ref="D128:E128"/>
    <mergeCell ref="A130:A164"/>
    <mergeCell ref="B130:C130"/>
    <mergeCell ref="B131:C131"/>
    <mergeCell ref="B132:C132"/>
    <mergeCell ref="B133:C133"/>
    <mergeCell ref="B134:C134"/>
    <mergeCell ref="B135:C135"/>
    <mergeCell ref="B136:C136"/>
    <mergeCell ref="B137:C137"/>
    <mergeCell ref="B138:C138"/>
    <mergeCell ref="B139:C139"/>
    <mergeCell ref="B140:C140"/>
    <mergeCell ref="B151:C151"/>
    <mergeCell ref="B152:C152"/>
    <mergeCell ref="B153:C153"/>
    <mergeCell ref="B154:C154"/>
    <mergeCell ref="B155:C155"/>
    <mergeCell ref="B146:C146"/>
    <mergeCell ref="B147:C147"/>
    <mergeCell ref="B148:C148"/>
    <mergeCell ref="B149:C149"/>
    <mergeCell ref="B150:E150"/>
    <mergeCell ref="B161:C161"/>
    <mergeCell ref="B162:C162"/>
    <mergeCell ref="B163:C163"/>
    <mergeCell ref="B164:C164"/>
    <mergeCell ref="A167:A168"/>
    <mergeCell ref="B167:C168"/>
    <mergeCell ref="B156:C156"/>
    <mergeCell ref="B157:C157"/>
    <mergeCell ref="B158:C158"/>
    <mergeCell ref="B159:C159"/>
    <mergeCell ref="B160:C160"/>
    <mergeCell ref="D167:E167"/>
    <mergeCell ref="A169:A203"/>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8:C188"/>
    <mergeCell ref="B189:E189"/>
    <mergeCell ref="B190:C190"/>
    <mergeCell ref="B191:C191"/>
    <mergeCell ref="B192:C192"/>
    <mergeCell ref="B183:C183"/>
    <mergeCell ref="B184:C184"/>
    <mergeCell ref="B185:C185"/>
    <mergeCell ref="B186:C186"/>
    <mergeCell ref="B187:C187"/>
    <mergeCell ref="B198:C198"/>
    <mergeCell ref="B199:C199"/>
    <mergeCell ref="B200:C200"/>
    <mergeCell ref="B201:C201"/>
    <mergeCell ref="B202:C202"/>
    <mergeCell ref="B193:C193"/>
    <mergeCell ref="B194:C194"/>
    <mergeCell ref="B195:C195"/>
    <mergeCell ref="B196:C196"/>
    <mergeCell ref="B197:C197"/>
    <mergeCell ref="B203:C203"/>
    <mergeCell ref="A206:A207"/>
    <mergeCell ref="B206:C207"/>
    <mergeCell ref="D206:E206"/>
    <mergeCell ref="A208:A242"/>
    <mergeCell ref="B208:C208"/>
    <mergeCell ref="B209:C209"/>
    <mergeCell ref="B210:C210"/>
    <mergeCell ref="B211:C211"/>
    <mergeCell ref="B212:C212"/>
    <mergeCell ref="B213:C213"/>
    <mergeCell ref="B214:C214"/>
    <mergeCell ref="B215:C215"/>
    <mergeCell ref="B216:C216"/>
    <mergeCell ref="B217:C217"/>
    <mergeCell ref="B218:C218"/>
    <mergeCell ref="B229:C229"/>
    <mergeCell ref="B230:C230"/>
    <mergeCell ref="B231:C231"/>
    <mergeCell ref="B224:C224"/>
    <mergeCell ref="B225:C225"/>
    <mergeCell ref="B226:C226"/>
    <mergeCell ref="B227:C227"/>
    <mergeCell ref="B228:E228"/>
    <mergeCell ref="B239:C239"/>
    <mergeCell ref="B240:C240"/>
    <mergeCell ref="B219:C219"/>
    <mergeCell ref="B220:C220"/>
    <mergeCell ref="B221:C221"/>
    <mergeCell ref="B222:C222"/>
    <mergeCell ref="B223:C223"/>
    <mergeCell ref="B241:C241"/>
    <mergeCell ref="B242:C242"/>
    <mergeCell ref="B234:C234"/>
    <mergeCell ref="B235:C235"/>
    <mergeCell ref="B236:C236"/>
    <mergeCell ref="B237:C237"/>
    <mergeCell ref="B238:C238"/>
    <mergeCell ref="B232:C232"/>
    <mergeCell ref="B233:C233"/>
  </mergeCells>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NOOO!$C$35:$C$36</xm:f>
          </x14:formula1>
          <xm:sqref>D229:E242 D13:E32 D52:E71 D73:E86 D91:E110 D112:E125 D130:E149 D151:E164 D169:E188 D190:E203 D208:E227 D34:E47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FFC000"/>
  </sheetPr>
  <dimension ref="A1:N135"/>
  <sheetViews>
    <sheetView topLeftCell="D29" zoomScale="90" zoomScaleNormal="90" workbookViewId="0">
      <selection activeCell="E36" sqref="E36:F36"/>
    </sheetView>
  </sheetViews>
  <sheetFormatPr baseColWidth="10" defaultColWidth="11.42578125" defaultRowHeight="14.25" x14ac:dyDescent="0.2"/>
  <cols>
    <col min="1" max="2" width="6.5703125" style="1" customWidth="1"/>
    <col min="3" max="3" width="32.7109375" style="1" customWidth="1"/>
    <col min="4" max="4" width="27.5703125" style="1" customWidth="1"/>
    <col min="5" max="5" width="38" style="1" customWidth="1"/>
    <col min="6" max="6" width="30.28515625" style="1" customWidth="1"/>
    <col min="7" max="7" width="18.28515625" style="1" customWidth="1"/>
    <col min="8" max="8" width="15.5703125" style="1" customWidth="1"/>
    <col min="9" max="9" width="19.28515625" style="1" customWidth="1"/>
    <col min="10" max="10" width="14.5703125" style="1" customWidth="1"/>
    <col min="11" max="16384" width="11.42578125" style="1"/>
  </cols>
  <sheetData>
    <row r="1" spans="1:14" ht="15" customHeight="1" x14ac:dyDescent="0.2">
      <c r="A1" s="537" t="str">
        <f>CONTEXTO!B1</f>
        <v xml:space="preserve">PROCESO:  SISTEMA INTEGRADO DE GESTIÓN </v>
      </c>
      <c r="B1" s="380"/>
      <c r="C1" s="380"/>
      <c r="D1" s="380"/>
      <c r="E1" s="380"/>
      <c r="F1" s="380"/>
      <c r="G1" s="381"/>
      <c r="H1" s="424" t="s">
        <v>380</v>
      </c>
      <c r="I1" s="388"/>
      <c r="J1" s="549"/>
      <c r="K1" s="2"/>
      <c r="N1" s="404"/>
    </row>
    <row r="2" spans="1:14" ht="15" customHeight="1" x14ac:dyDescent="0.2">
      <c r="A2" s="538"/>
      <c r="B2" s="383"/>
      <c r="C2" s="383"/>
      <c r="D2" s="383"/>
      <c r="E2" s="383"/>
      <c r="F2" s="383"/>
      <c r="G2" s="384"/>
      <c r="H2" s="425" t="s">
        <v>381</v>
      </c>
      <c r="I2" s="426"/>
      <c r="J2" s="550"/>
      <c r="K2" s="2"/>
      <c r="N2" s="404"/>
    </row>
    <row r="3" spans="1:14" ht="15" customHeight="1" x14ac:dyDescent="0.2">
      <c r="A3" s="538" t="s">
        <v>60</v>
      </c>
      <c r="B3" s="383"/>
      <c r="C3" s="383"/>
      <c r="D3" s="383"/>
      <c r="E3" s="383"/>
      <c r="F3" s="383"/>
      <c r="G3" s="384"/>
      <c r="H3" s="425" t="s">
        <v>382</v>
      </c>
      <c r="I3" s="426"/>
      <c r="J3" s="550"/>
      <c r="K3" s="2"/>
      <c r="N3" s="404"/>
    </row>
    <row r="4" spans="1:14" ht="15.75" customHeight="1" x14ac:dyDescent="0.2">
      <c r="A4" s="539"/>
      <c r="B4" s="438"/>
      <c r="C4" s="438"/>
      <c r="D4" s="438"/>
      <c r="E4" s="438"/>
      <c r="F4" s="438"/>
      <c r="G4" s="439"/>
      <c r="H4" s="425" t="s">
        <v>371</v>
      </c>
      <c r="I4" s="426"/>
      <c r="J4" s="551"/>
      <c r="K4" s="2"/>
      <c r="N4" s="404"/>
    </row>
    <row r="5" spans="1:14" ht="15.75" customHeight="1" x14ac:dyDescent="0.2">
      <c r="A5" s="546"/>
      <c r="B5" s="547"/>
      <c r="C5" s="547"/>
      <c r="D5" s="547"/>
      <c r="E5" s="547"/>
      <c r="F5" s="547"/>
      <c r="G5" s="547"/>
      <c r="H5" s="547"/>
      <c r="I5" s="547"/>
      <c r="J5" s="548"/>
      <c r="K5" s="2"/>
      <c r="N5" s="65"/>
    </row>
    <row r="6" spans="1:14" ht="15" customHeight="1" x14ac:dyDescent="0.2">
      <c r="A6" s="540" t="str">
        <f>CONTEXTO!A8</f>
        <v xml:space="preserve">PROCESO: GESTION DE INFRAESTRUCTURA Y OBRAS PUBLICAS </v>
      </c>
      <c r="B6" s="541"/>
      <c r="C6" s="541"/>
      <c r="D6" s="541"/>
      <c r="E6" s="541"/>
      <c r="F6" s="541"/>
      <c r="G6" s="541"/>
      <c r="H6" s="541"/>
      <c r="I6" s="541"/>
      <c r="J6" s="542"/>
    </row>
    <row r="7" spans="1:14" ht="32.25" customHeight="1" thickBot="1" x14ac:dyDescent="0.25">
      <c r="A7" s="543"/>
      <c r="B7" s="544"/>
      <c r="C7" s="544"/>
      <c r="D7" s="544"/>
      <c r="E7" s="544"/>
      <c r="F7" s="544"/>
      <c r="G7" s="544"/>
      <c r="H7" s="544"/>
      <c r="I7" s="544"/>
      <c r="J7" s="545"/>
    </row>
    <row r="8" spans="1:14" ht="23.25" customHeight="1" x14ac:dyDescent="0.2">
      <c r="A8" s="554" t="s">
        <v>61</v>
      </c>
      <c r="B8" s="554"/>
      <c r="C8" s="554"/>
      <c r="D8" s="554"/>
      <c r="E8" s="524" t="s">
        <v>9</v>
      </c>
      <c r="F8" s="552"/>
      <c r="G8" s="552"/>
      <c r="H8" s="552"/>
      <c r="I8" s="552"/>
      <c r="J8" s="553"/>
    </row>
    <row r="9" spans="1:14" ht="23.25" customHeight="1" x14ac:dyDescent="0.2">
      <c r="A9" s="554"/>
      <c r="B9" s="554"/>
      <c r="C9" s="554"/>
      <c r="D9" s="554"/>
      <c r="E9" s="523" t="s">
        <v>62</v>
      </c>
      <c r="F9" s="523"/>
      <c r="G9" s="523" t="s">
        <v>63</v>
      </c>
      <c r="H9" s="523"/>
      <c r="I9" s="523"/>
      <c r="J9" s="523"/>
    </row>
    <row r="10" spans="1:14" ht="23.25" customHeight="1" x14ac:dyDescent="0.25">
      <c r="A10" s="554"/>
      <c r="B10" s="554"/>
      <c r="C10" s="554"/>
      <c r="D10" s="554"/>
      <c r="E10" s="506" t="s">
        <v>64</v>
      </c>
      <c r="F10" s="506"/>
      <c r="G10" s="534" t="s">
        <v>65</v>
      </c>
      <c r="H10" s="535"/>
      <c r="I10" s="535"/>
      <c r="J10" s="536"/>
    </row>
    <row r="11" spans="1:14" ht="43.5" customHeight="1" x14ac:dyDescent="0.2">
      <c r="A11" s="554"/>
      <c r="B11" s="554"/>
      <c r="C11" s="554"/>
      <c r="D11" s="554"/>
      <c r="E11" s="520" t="s">
        <v>417</v>
      </c>
      <c r="F11" s="521"/>
      <c r="G11" s="533" t="s">
        <v>429</v>
      </c>
      <c r="H11" s="533"/>
      <c r="I11" s="533"/>
      <c r="J11" s="533"/>
    </row>
    <row r="12" spans="1:14" ht="43.5" customHeight="1" x14ac:dyDescent="0.2">
      <c r="A12" s="554"/>
      <c r="B12" s="554"/>
      <c r="C12" s="554"/>
      <c r="D12" s="554"/>
      <c r="E12" s="520" t="s">
        <v>418</v>
      </c>
      <c r="F12" s="521"/>
      <c r="G12" s="533" t="s">
        <v>430</v>
      </c>
      <c r="H12" s="533"/>
      <c r="I12" s="533"/>
      <c r="J12" s="533"/>
    </row>
    <row r="13" spans="1:14" ht="43.5" customHeight="1" x14ac:dyDescent="0.2">
      <c r="A13" s="554"/>
      <c r="B13" s="554"/>
      <c r="C13" s="554"/>
      <c r="D13" s="554"/>
      <c r="E13" s="520" t="s">
        <v>419</v>
      </c>
      <c r="F13" s="521"/>
      <c r="G13" s="510" t="s">
        <v>431</v>
      </c>
      <c r="H13" s="510"/>
      <c r="I13" s="510"/>
      <c r="J13" s="510"/>
    </row>
    <row r="14" spans="1:14" ht="43.5" customHeight="1" x14ac:dyDescent="0.2">
      <c r="A14" s="554"/>
      <c r="B14" s="554"/>
      <c r="C14" s="554"/>
      <c r="D14" s="554"/>
      <c r="E14" s="508" t="s">
        <v>420</v>
      </c>
      <c r="F14" s="509"/>
      <c r="G14" s="533" t="s">
        <v>432</v>
      </c>
      <c r="H14" s="533"/>
      <c r="I14" s="533"/>
      <c r="J14" s="533"/>
    </row>
    <row r="15" spans="1:14" ht="49.5" customHeight="1" x14ac:dyDescent="0.2">
      <c r="A15" s="554"/>
      <c r="B15" s="554"/>
      <c r="C15" s="554"/>
      <c r="D15" s="554"/>
      <c r="E15" s="520" t="s">
        <v>421</v>
      </c>
      <c r="F15" s="521"/>
      <c r="G15" s="533" t="s">
        <v>433</v>
      </c>
      <c r="H15" s="533"/>
      <c r="I15" s="533"/>
      <c r="J15" s="533"/>
    </row>
    <row r="16" spans="1:14" ht="49.5" customHeight="1" x14ac:dyDescent="0.2">
      <c r="A16" s="554"/>
      <c r="B16" s="554"/>
      <c r="C16" s="554"/>
      <c r="D16" s="554"/>
      <c r="E16" s="520" t="s">
        <v>422</v>
      </c>
      <c r="F16" s="521"/>
      <c r="G16" s="533" t="s">
        <v>434</v>
      </c>
      <c r="H16" s="533"/>
      <c r="I16" s="533"/>
      <c r="J16" s="533"/>
    </row>
    <row r="17" spans="1:10" ht="54.75" customHeight="1" x14ac:dyDescent="0.2">
      <c r="A17" s="554"/>
      <c r="B17" s="554"/>
      <c r="C17" s="554"/>
      <c r="D17" s="554"/>
      <c r="E17" s="520" t="s">
        <v>423</v>
      </c>
      <c r="F17" s="521"/>
      <c r="G17" s="533" t="s">
        <v>451</v>
      </c>
      <c r="H17" s="533"/>
      <c r="I17" s="533"/>
      <c r="J17" s="533"/>
    </row>
    <row r="18" spans="1:10" ht="48.75" customHeight="1" x14ac:dyDescent="0.2">
      <c r="A18" s="554"/>
      <c r="B18" s="554"/>
      <c r="C18" s="554"/>
      <c r="D18" s="554"/>
      <c r="E18" s="520" t="s">
        <v>424</v>
      </c>
      <c r="F18" s="521"/>
      <c r="G18" s="522"/>
      <c r="H18" s="522"/>
      <c r="I18" s="522"/>
      <c r="J18" s="522"/>
    </row>
    <row r="19" spans="1:10" ht="54.75" customHeight="1" x14ac:dyDescent="0.2">
      <c r="A19" s="554"/>
      <c r="B19" s="554"/>
      <c r="C19" s="554"/>
      <c r="D19" s="554"/>
      <c r="E19" s="520" t="s">
        <v>425</v>
      </c>
      <c r="F19" s="521"/>
      <c r="G19" s="522"/>
      <c r="H19" s="522"/>
      <c r="I19" s="522"/>
      <c r="J19" s="522"/>
    </row>
    <row r="20" spans="1:10" ht="59.25" customHeight="1" x14ac:dyDescent="0.2">
      <c r="A20" s="554"/>
      <c r="B20" s="554"/>
      <c r="C20" s="554"/>
      <c r="D20" s="554"/>
      <c r="E20" s="520" t="s">
        <v>426</v>
      </c>
      <c r="F20" s="521"/>
      <c r="G20" s="522"/>
      <c r="H20" s="522"/>
      <c r="I20" s="522"/>
      <c r="J20" s="522"/>
    </row>
    <row r="21" spans="1:10" ht="49.5" customHeight="1" x14ac:dyDescent="0.2">
      <c r="A21" s="554"/>
      <c r="B21" s="554"/>
      <c r="C21" s="554"/>
      <c r="D21" s="554"/>
      <c r="E21" s="520" t="s">
        <v>427</v>
      </c>
      <c r="F21" s="521"/>
      <c r="G21" s="527"/>
      <c r="H21" s="528"/>
      <c r="I21" s="528"/>
      <c r="J21" s="529"/>
    </row>
    <row r="22" spans="1:10" ht="49.5" customHeight="1" x14ac:dyDescent="0.2">
      <c r="A22" s="554"/>
      <c r="B22" s="554"/>
      <c r="C22" s="554"/>
      <c r="D22" s="554"/>
      <c r="E22" s="520" t="s">
        <v>428</v>
      </c>
      <c r="F22" s="521"/>
      <c r="G22" s="530"/>
      <c r="H22" s="531"/>
      <c r="I22" s="531"/>
      <c r="J22" s="532"/>
    </row>
    <row r="23" spans="1:10" ht="49.5" customHeight="1" x14ac:dyDescent="0.2">
      <c r="A23" s="554"/>
      <c r="B23" s="554"/>
      <c r="C23" s="554"/>
      <c r="D23" s="554"/>
      <c r="E23" s="520" t="s">
        <v>446</v>
      </c>
      <c r="F23" s="521"/>
      <c r="G23" s="530"/>
      <c r="H23" s="531"/>
      <c r="I23" s="531"/>
      <c r="J23" s="532"/>
    </row>
    <row r="24" spans="1:10" ht="49.5" customHeight="1" x14ac:dyDescent="0.2">
      <c r="A24" s="554"/>
      <c r="B24" s="554"/>
      <c r="C24" s="554"/>
      <c r="D24" s="554"/>
      <c r="E24" s="520" t="s">
        <v>447</v>
      </c>
      <c r="F24" s="521"/>
      <c r="G24" s="530"/>
      <c r="H24" s="531"/>
      <c r="I24" s="531"/>
      <c r="J24" s="532"/>
    </row>
    <row r="25" spans="1:10" ht="49.5" customHeight="1" x14ac:dyDescent="0.2">
      <c r="A25" s="554"/>
      <c r="B25" s="554"/>
      <c r="C25" s="554"/>
      <c r="D25" s="554"/>
      <c r="E25" s="520" t="s">
        <v>448</v>
      </c>
      <c r="F25" s="521"/>
      <c r="G25" s="530"/>
      <c r="H25" s="531"/>
      <c r="I25" s="531"/>
      <c r="J25" s="532"/>
    </row>
    <row r="26" spans="1:10" ht="49.5" customHeight="1" x14ac:dyDescent="0.2">
      <c r="A26" s="554"/>
      <c r="B26" s="554"/>
      <c r="C26" s="554"/>
      <c r="D26" s="554"/>
      <c r="E26" s="520" t="s">
        <v>449</v>
      </c>
      <c r="F26" s="521"/>
      <c r="G26" s="530"/>
      <c r="H26" s="531"/>
      <c r="I26" s="531"/>
      <c r="J26" s="532"/>
    </row>
    <row r="27" spans="1:10" ht="49.5" customHeight="1" x14ac:dyDescent="0.2">
      <c r="A27" s="554"/>
      <c r="B27" s="554"/>
      <c r="C27" s="554"/>
      <c r="D27" s="554"/>
      <c r="E27" s="520" t="s">
        <v>450</v>
      </c>
      <c r="F27" s="521"/>
      <c r="G27" s="530"/>
      <c r="H27" s="531"/>
      <c r="I27" s="531"/>
      <c r="J27" s="532"/>
    </row>
    <row r="28" spans="1:10" ht="49.5" customHeight="1" x14ac:dyDescent="0.2">
      <c r="A28" s="554"/>
      <c r="B28" s="554"/>
      <c r="C28" s="554"/>
      <c r="D28" s="554"/>
      <c r="E28" s="520" t="s">
        <v>509</v>
      </c>
      <c r="F28" s="521"/>
      <c r="G28" s="527"/>
      <c r="H28" s="528"/>
      <c r="I28" s="528"/>
      <c r="J28" s="529"/>
    </row>
    <row r="29" spans="1:10" ht="51.75" customHeight="1" x14ac:dyDescent="0.2">
      <c r="A29" s="500" t="s">
        <v>7</v>
      </c>
      <c r="B29" s="500" t="s">
        <v>63</v>
      </c>
      <c r="C29" s="506" t="s">
        <v>66</v>
      </c>
      <c r="D29" s="506"/>
      <c r="E29" s="523" t="s">
        <v>249</v>
      </c>
      <c r="F29" s="506"/>
      <c r="G29" s="524" t="s">
        <v>250</v>
      </c>
      <c r="H29" s="525"/>
      <c r="I29" s="525"/>
      <c r="J29" s="526"/>
    </row>
    <row r="30" spans="1:10" ht="48.75" customHeight="1" x14ac:dyDescent="0.2">
      <c r="A30" s="500"/>
      <c r="B30" s="500"/>
      <c r="C30" s="508" t="s">
        <v>461</v>
      </c>
      <c r="D30" s="509"/>
      <c r="E30" s="508" t="s">
        <v>462</v>
      </c>
      <c r="F30" s="509"/>
      <c r="G30" s="508" t="s">
        <v>468</v>
      </c>
      <c r="H30" s="513"/>
      <c r="I30" s="513"/>
      <c r="J30" s="509"/>
    </row>
    <row r="31" spans="1:10" ht="51" customHeight="1" x14ac:dyDescent="0.2">
      <c r="A31" s="500"/>
      <c r="B31" s="500"/>
      <c r="C31" s="508" t="s">
        <v>435</v>
      </c>
      <c r="D31" s="509"/>
      <c r="E31" s="508" t="s">
        <v>463</v>
      </c>
      <c r="F31" s="509"/>
      <c r="G31" s="508" t="s">
        <v>469</v>
      </c>
      <c r="H31" s="513"/>
      <c r="I31" s="513"/>
      <c r="J31" s="509"/>
    </row>
    <row r="32" spans="1:10" ht="54.75" customHeight="1" x14ac:dyDescent="0.2">
      <c r="A32" s="500"/>
      <c r="B32" s="500"/>
      <c r="C32" s="508" t="s">
        <v>436</v>
      </c>
      <c r="D32" s="509"/>
      <c r="E32" s="508" t="s">
        <v>464</v>
      </c>
      <c r="F32" s="509"/>
      <c r="G32" s="508" t="s">
        <v>470</v>
      </c>
      <c r="H32" s="513"/>
      <c r="I32" s="513"/>
      <c r="J32" s="509"/>
    </row>
    <row r="33" spans="1:10" ht="69.75" customHeight="1" x14ac:dyDescent="0.2">
      <c r="A33" s="500"/>
      <c r="B33" s="500"/>
      <c r="C33" s="510" t="s">
        <v>437</v>
      </c>
      <c r="D33" s="507"/>
      <c r="E33" s="508" t="s">
        <v>465</v>
      </c>
      <c r="F33" s="509"/>
      <c r="G33" s="508"/>
      <c r="H33" s="513"/>
      <c r="I33" s="513"/>
      <c r="J33" s="509"/>
    </row>
    <row r="34" spans="1:10" ht="51" customHeight="1" x14ac:dyDescent="0.2">
      <c r="A34" s="500"/>
      <c r="B34" s="500"/>
      <c r="C34" s="508" t="s">
        <v>438</v>
      </c>
      <c r="D34" s="511"/>
      <c r="E34" s="508" t="s">
        <v>466</v>
      </c>
      <c r="F34" s="509"/>
      <c r="G34" s="507"/>
      <c r="H34" s="515"/>
      <c r="I34" s="515"/>
      <c r="J34" s="511"/>
    </row>
    <row r="35" spans="1:10" ht="52.5" customHeight="1" x14ac:dyDescent="0.2">
      <c r="A35" s="500"/>
      <c r="B35" s="500"/>
      <c r="C35" s="507" t="s">
        <v>439</v>
      </c>
      <c r="D35" s="507"/>
      <c r="E35" s="508" t="s">
        <v>467</v>
      </c>
      <c r="F35" s="509"/>
      <c r="G35" s="507"/>
      <c r="H35" s="507"/>
      <c r="I35" s="507"/>
      <c r="J35" s="507"/>
    </row>
    <row r="36" spans="1:10" ht="47.25" customHeight="1" x14ac:dyDescent="0.2">
      <c r="A36" s="500"/>
      <c r="B36" s="500"/>
      <c r="C36" s="507" t="s">
        <v>440</v>
      </c>
      <c r="D36" s="507"/>
      <c r="E36" s="508" t="s">
        <v>511</v>
      </c>
      <c r="F36" s="509"/>
      <c r="G36" s="512"/>
      <c r="H36" s="515"/>
      <c r="I36" s="515"/>
      <c r="J36" s="511"/>
    </row>
    <row r="37" spans="1:10" ht="51" customHeight="1" x14ac:dyDescent="0.2">
      <c r="A37" s="500"/>
      <c r="B37" s="500"/>
      <c r="C37" s="507" t="s">
        <v>441</v>
      </c>
      <c r="D37" s="507"/>
      <c r="E37" s="510"/>
      <c r="F37" s="510"/>
      <c r="G37" s="507"/>
      <c r="H37" s="507"/>
      <c r="I37" s="507"/>
      <c r="J37" s="507"/>
    </row>
    <row r="38" spans="1:10" ht="51" customHeight="1" x14ac:dyDescent="0.2">
      <c r="A38" s="500"/>
      <c r="B38" s="500"/>
      <c r="C38" s="510" t="s">
        <v>442</v>
      </c>
      <c r="D38" s="510"/>
      <c r="E38" s="507"/>
      <c r="F38" s="507"/>
      <c r="G38" s="507"/>
      <c r="H38" s="507"/>
      <c r="I38" s="507"/>
      <c r="J38" s="507"/>
    </row>
    <row r="39" spans="1:10" ht="51" customHeight="1" x14ac:dyDescent="0.2">
      <c r="A39" s="500"/>
      <c r="B39" s="500"/>
      <c r="C39" s="508" t="s">
        <v>510</v>
      </c>
      <c r="D39" s="509"/>
      <c r="E39" s="512"/>
      <c r="F39" s="511"/>
      <c r="G39" s="512"/>
      <c r="H39" s="515"/>
      <c r="I39" s="515"/>
      <c r="J39" s="511"/>
    </row>
    <row r="40" spans="1:10" ht="45.75" customHeight="1" x14ac:dyDescent="0.2">
      <c r="A40" s="500"/>
      <c r="B40" s="500"/>
      <c r="C40" s="508"/>
      <c r="D40" s="509"/>
      <c r="E40" s="512"/>
      <c r="F40" s="511"/>
      <c r="G40" s="512"/>
      <c r="H40" s="515"/>
      <c r="I40" s="515"/>
      <c r="J40" s="511"/>
    </row>
    <row r="41" spans="1:10" ht="41.25" customHeight="1" x14ac:dyDescent="0.2">
      <c r="A41" s="500"/>
      <c r="B41" s="500"/>
      <c r="C41" s="507"/>
      <c r="D41" s="507"/>
      <c r="E41" s="516"/>
      <c r="F41" s="516"/>
      <c r="G41" s="516"/>
      <c r="H41" s="516"/>
      <c r="I41" s="516"/>
      <c r="J41" s="516"/>
    </row>
    <row r="42" spans="1:10" ht="66" customHeight="1" x14ac:dyDescent="0.25">
      <c r="A42" s="500"/>
      <c r="B42" s="500" t="s">
        <v>62</v>
      </c>
      <c r="C42" s="506" t="s">
        <v>67</v>
      </c>
      <c r="D42" s="506"/>
      <c r="E42" s="501" t="s">
        <v>251</v>
      </c>
      <c r="F42" s="502"/>
      <c r="G42" s="503" t="s">
        <v>252</v>
      </c>
      <c r="H42" s="504"/>
      <c r="I42" s="504"/>
      <c r="J42" s="505"/>
    </row>
    <row r="43" spans="1:10" ht="51.75" customHeight="1" x14ac:dyDescent="0.2">
      <c r="A43" s="500"/>
      <c r="B43" s="500"/>
      <c r="C43" s="508" t="s">
        <v>453</v>
      </c>
      <c r="D43" s="509"/>
      <c r="E43" s="508" t="s">
        <v>471</v>
      </c>
      <c r="F43" s="509"/>
      <c r="G43" s="508" t="s">
        <v>473</v>
      </c>
      <c r="H43" s="513"/>
      <c r="I43" s="513"/>
      <c r="J43" s="509"/>
    </row>
    <row r="44" spans="1:10" ht="47.25" customHeight="1" x14ac:dyDescent="0.2">
      <c r="A44" s="500"/>
      <c r="B44" s="500"/>
      <c r="C44" s="508" t="s">
        <v>454</v>
      </c>
      <c r="D44" s="509"/>
      <c r="E44" s="508" t="s">
        <v>472</v>
      </c>
      <c r="F44" s="509"/>
      <c r="G44" s="508"/>
      <c r="H44" s="513"/>
      <c r="I44" s="513"/>
      <c r="J44" s="509"/>
    </row>
    <row r="45" spans="1:10" ht="49.5" customHeight="1" x14ac:dyDescent="0.2">
      <c r="A45" s="500"/>
      <c r="B45" s="500"/>
      <c r="C45" s="508" t="s">
        <v>455</v>
      </c>
      <c r="D45" s="509"/>
      <c r="E45" s="510"/>
      <c r="F45" s="510"/>
      <c r="G45" s="508"/>
      <c r="H45" s="513"/>
      <c r="I45" s="513"/>
      <c r="J45" s="509"/>
    </row>
    <row r="46" spans="1:10" ht="48" customHeight="1" x14ac:dyDescent="0.2">
      <c r="A46" s="500"/>
      <c r="B46" s="500"/>
      <c r="C46" s="507" t="s">
        <v>456</v>
      </c>
      <c r="D46" s="507"/>
      <c r="E46" s="510"/>
      <c r="F46" s="510"/>
      <c r="G46" s="507"/>
      <c r="H46" s="507"/>
      <c r="I46" s="507"/>
      <c r="J46" s="507"/>
    </row>
    <row r="47" spans="1:10" ht="45.75" customHeight="1" x14ac:dyDescent="0.2">
      <c r="A47" s="500"/>
      <c r="B47" s="500"/>
      <c r="C47" s="510" t="s">
        <v>457</v>
      </c>
      <c r="D47" s="510"/>
      <c r="E47" s="507"/>
      <c r="F47" s="507"/>
      <c r="G47" s="507"/>
      <c r="H47" s="507"/>
      <c r="I47" s="507"/>
      <c r="J47" s="507"/>
    </row>
    <row r="48" spans="1:10" ht="45.75" customHeight="1" x14ac:dyDescent="0.2">
      <c r="A48" s="500"/>
      <c r="B48" s="500"/>
      <c r="C48" s="507" t="s">
        <v>458</v>
      </c>
      <c r="D48" s="507"/>
      <c r="E48" s="507"/>
      <c r="F48" s="507"/>
      <c r="G48" s="507"/>
      <c r="H48" s="507"/>
      <c r="I48" s="507"/>
      <c r="J48" s="507"/>
    </row>
    <row r="49" spans="1:10" ht="45" customHeight="1" x14ac:dyDescent="0.2">
      <c r="A49" s="500"/>
      <c r="B49" s="500"/>
      <c r="C49" s="512" t="s">
        <v>459</v>
      </c>
      <c r="D49" s="511"/>
      <c r="E49" s="512"/>
      <c r="F49" s="511"/>
      <c r="G49" s="512"/>
      <c r="H49" s="515"/>
      <c r="I49" s="515"/>
      <c r="J49" s="511"/>
    </row>
    <row r="50" spans="1:10" ht="50.25" customHeight="1" x14ac:dyDescent="0.2">
      <c r="A50" s="500"/>
      <c r="B50" s="500"/>
      <c r="C50" s="512" t="s">
        <v>460</v>
      </c>
      <c r="D50" s="511"/>
      <c r="E50" s="512"/>
      <c r="F50" s="511"/>
      <c r="G50" s="512"/>
      <c r="H50" s="515"/>
      <c r="I50" s="515"/>
      <c r="J50" s="511"/>
    </row>
    <row r="51" spans="1:10" ht="52.5" customHeight="1" x14ac:dyDescent="0.2">
      <c r="A51" s="500"/>
      <c r="B51" s="500"/>
      <c r="C51" s="512"/>
      <c r="D51" s="511"/>
      <c r="E51" s="517"/>
      <c r="F51" s="518"/>
      <c r="G51" s="517"/>
      <c r="H51" s="519"/>
      <c r="I51" s="519"/>
      <c r="J51" s="518"/>
    </row>
    <row r="52" spans="1:10" ht="48" customHeight="1" x14ac:dyDescent="0.2">
      <c r="A52" s="500"/>
      <c r="B52" s="500"/>
      <c r="C52" s="512"/>
      <c r="D52" s="511"/>
      <c r="E52" s="512"/>
      <c r="F52" s="511"/>
      <c r="G52" s="512"/>
      <c r="H52" s="515"/>
      <c r="I52" s="515"/>
      <c r="J52" s="511"/>
    </row>
    <row r="53" spans="1:10" ht="46.5" customHeight="1" x14ac:dyDescent="0.2">
      <c r="A53" s="500"/>
      <c r="B53" s="500"/>
      <c r="C53" s="512"/>
      <c r="D53" s="511"/>
      <c r="E53" s="517"/>
      <c r="F53" s="518"/>
      <c r="G53" s="517"/>
      <c r="H53" s="519"/>
      <c r="I53" s="519"/>
      <c r="J53" s="518"/>
    </row>
    <row r="54" spans="1:10" ht="48" customHeight="1" x14ac:dyDescent="0.2">
      <c r="A54" s="500"/>
      <c r="B54" s="500"/>
      <c r="C54" s="512"/>
      <c r="D54" s="511"/>
      <c r="E54" s="512"/>
      <c r="F54" s="511"/>
      <c r="G54" s="512"/>
      <c r="H54" s="515"/>
      <c r="I54" s="515"/>
      <c r="J54" s="511"/>
    </row>
    <row r="55" spans="1:10" ht="53.25" customHeight="1" x14ac:dyDescent="0.2">
      <c r="A55" s="500"/>
      <c r="B55" s="500"/>
      <c r="C55" s="512"/>
      <c r="D55" s="511"/>
      <c r="E55" s="512"/>
      <c r="F55" s="511"/>
      <c r="G55" s="512"/>
      <c r="H55" s="515"/>
      <c r="I55" s="515"/>
      <c r="J55" s="511"/>
    </row>
    <row r="56" spans="1:10" ht="43.5" customHeight="1" x14ac:dyDescent="0.2">
      <c r="A56" s="500"/>
      <c r="B56" s="500"/>
      <c r="C56" s="507"/>
      <c r="D56" s="507"/>
      <c r="E56" s="507"/>
      <c r="F56" s="507"/>
      <c r="G56" s="507"/>
      <c r="H56" s="507"/>
      <c r="I56" s="507"/>
      <c r="J56" s="507"/>
    </row>
    <row r="57" spans="1:10" ht="48.75" customHeight="1" x14ac:dyDescent="0.2">
      <c r="A57" s="500"/>
      <c r="B57" s="500"/>
      <c r="C57" s="507"/>
      <c r="D57" s="507"/>
      <c r="E57" s="507"/>
      <c r="F57" s="507"/>
      <c r="G57" s="507"/>
      <c r="H57" s="507"/>
      <c r="I57" s="507"/>
      <c r="J57" s="507"/>
    </row>
    <row r="58" spans="1:10" x14ac:dyDescent="0.2">
      <c r="C58" s="69"/>
      <c r="D58" s="69"/>
      <c r="E58" s="514"/>
      <c r="F58" s="514"/>
      <c r="G58" s="514"/>
      <c r="H58" s="514"/>
      <c r="I58" s="514"/>
      <c r="J58" s="514"/>
    </row>
    <row r="59" spans="1:10" x14ac:dyDescent="0.2">
      <c r="C59" s="69"/>
      <c r="D59" s="69"/>
      <c r="E59" s="514"/>
      <c r="F59" s="514"/>
      <c r="G59" s="514"/>
      <c r="H59" s="514"/>
      <c r="I59" s="514"/>
      <c r="J59" s="514"/>
    </row>
    <row r="60" spans="1:10" x14ac:dyDescent="0.2">
      <c r="E60" s="336"/>
      <c r="F60" s="336"/>
      <c r="G60" s="336"/>
      <c r="H60" s="336"/>
      <c r="I60" s="336"/>
      <c r="J60" s="336"/>
    </row>
    <row r="61" spans="1:10" x14ac:dyDescent="0.2">
      <c r="E61" s="336"/>
      <c r="F61" s="336"/>
      <c r="G61" s="336"/>
      <c r="H61" s="336"/>
      <c r="I61" s="336"/>
      <c r="J61" s="336"/>
    </row>
    <row r="62" spans="1:10" x14ac:dyDescent="0.2">
      <c r="E62" s="336"/>
      <c r="F62" s="336"/>
      <c r="G62" s="336"/>
      <c r="H62" s="336"/>
      <c r="I62" s="336"/>
      <c r="J62" s="336"/>
    </row>
    <row r="63" spans="1:10" x14ac:dyDescent="0.2">
      <c r="E63" s="336"/>
      <c r="F63" s="336"/>
      <c r="G63" s="336"/>
      <c r="H63" s="336"/>
      <c r="I63" s="336"/>
      <c r="J63" s="336"/>
    </row>
    <row r="64" spans="1:10" x14ac:dyDescent="0.2">
      <c r="E64" s="336"/>
      <c r="F64" s="336"/>
      <c r="G64" s="336"/>
      <c r="H64" s="336"/>
      <c r="I64" s="336"/>
      <c r="J64" s="336"/>
    </row>
    <row r="65" spans="5:10" x14ac:dyDescent="0.2">
      <c r="E65" s="336"/>
      <c r="F65" s="336"/>
      <c r="G65" s="336"/>
      <c r="H65" s="336"/>
      <c r="I65" s="336"/>
      <c r="J65" s="336"/>
    </row>
    <row r="66" spans="5:10" x14ac:dyDescent="0.2">
      <c r="E66" s="336"/>
      <c r="F66" s="336"/>
      <c r="G66" s="336"/>
      <c r="H66" s="336"/>
      <c r="I66" s="336"/>
      <c r="J66" s="336"/>
    </row>
    <row r="67" spans="5:10" x14ac:dyDescent="0.2">
      <c r="E67" s="336"/>
      <c r="F67" s="336"/>
      <c r="G67" s="336"/>
      <c r="H67" s="336"/>
      <c r="I67" s="336"/>
      <c r="J67" s="336"/>
    </row>
    <row r="68" spans="5:10" x14ac:dyDescent="0.2">
      <c r="E68" s="336"/>
      <c r="F68" s="336"/>
      <c r="G68" s="336"/>
      <c r="H68" s="336"/>
      <c r="I68" s="336"/>
      <c r="J68" s="336"/>
    </row>
    <row r="69" spans="5:10" x14ac:dyDescent="0.2">
      <c r="E69" s="336"/>
      <c r="F69" s="336"/>
      <c r="G69" s="336"/>
      <c r="H69" s="336"/>
      <c r="I69" s="336"/>
      <c r="J69" s="336"/>
    </row>
    <row r="70" spans="5:10" x14ac:dyDescent="0.2">
      <c r="E70" s="336"/>
      <c r="F70" s="336"/>
      <c r="G70" s="336"/>
      <c r="H70" s="336"/>
      <c r="I70" s="336"/>
      <c r="J70" s="336"/>
    </row>
    <row r="71" spans="5:10" x14ac:dyDescent="0.2">
      <c r="E71" s="336"/>
      <c r="F71" s="336"/>
      <c r="G71" s="336"/>
      <c r="H71" s="336"/>
      <c r="I71" s="336"/>
      <c r="J71" s="336"/>
    </row>
    <row r="72" spans="5:10" x14ac:dyDescent="0.2">
      <c r="E72" s="336"/>
      <c r="F72" s="336"/>
      <c r="G72" s="336"/>
      <c r="H72" s="336"/>
      <c r="I72" s="336"/>
      <c r="J72" s="336"/>
    </row>
    <row r="73" spans="5:10" x14ac:dyDescent="0.2">
      <c r="E73" s="336"/>
      <c r="F73" s="336"/>
      <c r="G73" s="336"/>
      <c r="H73" s="336"/>
      <c r="I73" s="336"/>
      <c r="J73" s="336"/>
    </row>
    <row r="74" spans="5:10" x14ac:dyDescent="0.2">
      <c r="E74" s="336"/>
      <c r="F74" s="336"/>
      <c r="G74" s="336"/>
      <c r="H74" s="336"/>
      <c r="I74" s="336"/>
      <c r="J74" s="336"/>
    </row>
    <row r="75" spans="5:10" x14ac:dyDescent="0.2">
      <c r="E75" s="336"/>
      <c r="F75" s="336"/>
      <c r="G75" s="336"/>
      <c r="H75" s="336"/>
      <c r="I75" s="336"/>
      <c r="J75" s="336"/>
    </row>
    <row r="76" spans="5:10" x14ac:dyDescent="0.2">
      <c r="E76" s="336"/>
      <c r="F76" s="336"/>
      <c r="G76" s="336"/>
      <c r="H76" s="336"/>
      <c r="I76" s="336"/>
      <c r="J76" s="336"/>
    </row>
    <row r="77" spans="5:10" x14ac:dyDescent="0.2">
      <c r="E77" s="336"/>
      <c r="F77" s="336"/>
      <c r="G77" s="336"/>
      <c r="H77" s="336"/>
      <c r="I77" s="336"/>
      <c r="J77" s="336"/>
    </row>
    <row r="78" spans="5:10" x14ac:dyDescent="0.2">
      <c r="E78" s="336"/>
      <c r="F78" s="336"/>
      <c r="G78" s="336"/>
      <c r="H78" s="336"/>
      <c r="I78" s="336"/>
      <c r="J78" s="336"/>
    </row>
    <row r="79" spans="5:10" x14ac:dyDescent="0.2">
      <c r="E79" s="336"/>
      <c r="F79" s="336"/>
      <c r="G79" s="336"/>
      <c r="H79" s="336"/>
      <c r="I79" s="336"/>
      <c r="J79" s="336"/>
    </row>
    <row r="80" spans="5:10" x14ac:dyDescent="0.2">
      <c r="E80" s="336"/>
      <c r="F80" s="336"/>
      <c r="G80" s="336"/>
      <c r="H80" s="336"/>
      <c r="I80" s="336"/>
      <c r="J80" s="336"/>
    </row>
    <row r="81" spans="5:10" x14ac:dyDescent="0.2">
      <c r="E81" s="336"/>
      <c r="F81" s="336"/>
      <c r="G81" s="336"/>
      <c r="H81" s="336"/>
      <c r="I81" s="336"/>
      <c r="J81" s="336"/>
    </row>
    <row r="82" spans="5:10" x14ac:dyDescent="0.2">
      <c r="E82" s="336"/>
      <c r="F82" s="336"/>
      <c r="G82" s="336"/>
      <c r="H82" s="336"/>
      <c r="I82" s="336"/>
      <c r="J82" s="336"/>
    </row>
    <row r="83" spans="5:10" x14ac:dyDescent="0.2">
      <c r="E83" s="336"/>
      <c r="F83" s="336"/>
      <c r="G83" s="336"/>
      <c r="H83" s="336"/>
      <c r="I83" s="336"/>
      <c r="J83" s="336"/>
    </row>
    <row r="84" spans="5:10" x14ac:dyDescent="0.2">
      <c r="E84" s="336"/>
      <c r="F84" s="336"/>
      <c r="G84" s="336"/>
      <c r="H84" s="336"/>
      <c r="I84" s="336"/>
      <c r="J84" s="336"/>
    </row>
    <row r="85" spans="5:10" x14ac:dyDescent="0.2">
      <c r="E85" s="336"/>
      <c r="F85" s="336"/>
      <c r="G85" s="336"/>
      <c r="H85" s="336"/>
      <c r="I85" s="336"/>
      <c r="J85" s="336"/>
    </row>
    <row r="86" spans="5:10" x14ac:dyDescent="0.2">
      <c r="E86" s="336"/>
      <c r="F86" s="336"/>
      <c r="G86" s="336"/>
      <c r="H86" s="336"/>
      <c r="I86" s="336"/>
      <c r="J86" s="336"/>
    </row>
    <row r="87" spans="5:10" x14ac:dyDescent="0.2">
      <c r="E87" s="336"/>
      <c r="F87" s="336"/>
      <c r="G87" s="336"/>
      <c r="H87" s="336"/>
      <c r="I87" s="336"/>
      <c r="J87" s="336"/>
    </row>
    <row r="88" spans="5:10" x14ac:dyDescent="0.2">
      <c r="E88" s="336"/>
      <c r="F88" s="336"/>
      <c r="G88" s="336"/>
      <c r="H88" s="336"/>
      <c r="I88" s="336"/>
      <c r="J88" s="336"/>
    </row>
    <row r="89" spans="5:10" x14ac:dyDescent="0.2">
      <c r="E89" s="336"/>
      <c r="F89" s="336"/>
      <c r="G89" s="336"/>
      <c r="H89" s="336"/>
      <c r="I89" s="336"/>
      <c r="J89" s="336"/>
    </row>
    <row r="90" spans="5:10" x14ac:dyDescent="0.2">
      <c r="E90" s="336"/>
      <c r="F90" s="336"/>
      <c r="G90" s="336"/>
      <c r="H90" s="336"/>
      <c r="I90" s="336"/>
      <c r="J90" s="336"/>
    </row>
    <row r="91" spans="5:10" x14ac:dyDescent="0.2">
      <c r="E91" s="336"/>
      <c r="F91" s="336"/>
      <c r="G91" s="336"/>
      <c r="H91" s="336"/>
      <c r="I91" s="336"/>
      <c r="J91" s="336"/>
    </row>
    <row r="92" spans="5:10" x14ac:dyDescent="0.2">
      <c r="E92" s="336"/>
      <c r="F92" s="336"/>
      <c r="G92" s="336"/>
      <c r="H92" s="336"/>
      <c r="I92" s="336"/>
      <c r="J92" s="336"/>
    </row>
    <row r="93" spans="5:10" x14ac:dyDescent="0.2">
      <c r="E93" s="336"/>
      <c r="F93" s="336"/>
      <c r="G93" s="336"/>
      <c r="H93" s="336"/>
      <c r="I93" s="336"/>
      <c r="J93" s="336"/>
    </row>
    <row r="94" spans="5:10" x14ac:dyDescent="0.2">
      <c r="E94" s="336"/>
      <c r="F94" s="336"/>
      <c r="G94" s="336"/>
      <c r="H94" s="336"/>
      <c r="I94" s="336"/>
      <c r="J94" s="336"/>
    </row>
    <row r="95" spans="5:10" x14ac:dyDescent="0.2">
      <c r="E95" s="336"/>
      <c r="F95" s="336"/>
      <c r="G95" s="336"/>
      <c r="H95" s="336"/>
      <c r="I95" s="336"/>
      <c r="J95" s="336"/>
    </row>
    <row r="96" spans="5:10" x14ac:dyDescent="0.2">
      <c r="E96" s="336"/>
      <c r="F96" s="336"/>
      <c r="G96" s="336"/>
      <c r="H96" s="336"/>
      <c r="I96" s="336"/>
      <c r="J96" s="336"/>
    </row>
    <row r="97" spans="5:10" x14ac:dyDescent="0.2">
      <c r="E97" s="336"/>
      <c r="F97" s="336"/>
      <c r="G97" s="336"/>
      <c r="H97" s="336"/>
      <c r="I97" s="336"/>
      <c r="J97" s="336"/>
    </row>
    <row r="98" spans="5:10" x14ac:dyDescent="0.2">
      <c r="E98" s="336"/>
      <c r="F98" s="336"/>
      <c r="G98" s="336"/>
      <c r="H98" s="336"/>
      <c r="I98" s="336"/>
      <c r="J98" s="336"/>
    </row>
    <row r="99" spans="5:10" x14ac:dyDescent="0.2">
      <c r="E99" s="336"/>
      <c r="F99" s="336"/>
      <c r="G99" s="336"/>
      <c r="H99" s="336"/>
      <c r="I99" s="336"/>
      <c r="J99" s="336"/>
    </row>
    <row r="100" spans="5:10" x14ac:dyDescent="0.2">
      <c r="E100" s="336"/>
      <c r="F100" s="336"/>
      <c r="G100" s="336"/>
      <c r="H100" s="336"/>
      <c r="I100" s="336"/>
      <c r="J100" s="336"/>
    </row>
    <row r="101" spans="5:10" x14ac:dyDescent="0.2">
      <c r="E101" s="336"/>
      <c r="F101" s="336"/>
      <c r="G101" s="336"/>
      <c r="H101" s="336"/>
      <c r="I101" s="336"/>
      <c r="J101" s="336"/>
    </row>
    <row r="102" spans="5:10" x14ac:dyDescent="0.2">
      <c r="E102" s="336"/>
      <c r="F102" s="336"/>
      <c r="G102" s="336"/>
      <c r="H102" s="336"/>
      <c r="I102" s="336"/>
      <c r="J102" s="336"/>
    </row>
    <row r="103" spans="5:10" x14ac:dyDescent="0.2">
      <c r="E103" s="336"/>
      <c r="F103" s="336"/>
      <c r="G103" s="336"/>
      <c r="H103" s="336"/>
      <c r="I103" s="336"/>
      <c r="J103" s="336"/>
    </row>
    <row r="104" spans="5:10" x14ac:dyDescent="0.2">
      <c r="E104" s="336"/>
      <c r="F104" s="336"/>
      <c r="G104" s="336"/>
      <c r="H104" s="336"/>
      <c r="I104" s="336"/>
      <c r="J104" s="336"/>
    </row>
    <row r="105" spans="5:10" x14ac:dyDescent="0.2">
      <c r="E105" s="336"/>
      <c r="F105" s="336"/>
      <c r="G105" s="336"/>
      <c r="H105" s="336"/>
      <c r="I105" s="336"/>
      <c r="J105" s="336"/>
    </row>
    <row r="106" spans="5:10" x14ac:dyDescent="0.2">
      <c r="E106" s="336"/>
      <c r="F106" s="336"/>
      <c r="G106" s="336"/>
      <c r="H106" s="336"/>
      <c r="I106" s="336"/>
      <c r="J106" s="336"/>
    </row>
    <row r="107" spans="5:10" x14ac:dyDescent="0.2">
      <c r="E107" s="336"/>
      <c r="F107" s="336"/>
      <c r="G107" s="336"/>
      <c r="H107" s="336"/>
      <c r="I107" s="336"/>
      <c r="J107" s="336"/>
    </row>
    <row r="108" spans="5:10" x14ac:dyDescent="0.2">
      <c r="E108" s="336"/>
      <c r="F108" s="336"/>
      <c r="G108" s="336"/>
      <c r="H108" s="336"/>
      <c r="I108" s="336"/>
      <c r="J108" s="336"/>
    </row>
    <row r="109" spans="5:10" x14ac:dyDescent="0.2">
      <c r="E109" s="336"/>
      <c r="F109" s="336"/>
      <c r="G109" s="336"/>
      <c r="H109" s="336"/>
      <c r="I109" s="336"/>
      <c r="J109" s="336"/>
    </row>
    <row r="110" spans="5:10" x14ac:dyDescent="0.2">
      <c r="E110" s="336"/>
      <c r="F110" s="336"/>
      <c r="G110" s="336"/>
      <c r="H110" s="336"/>
      <c r="I110" s="336"/>
      <c r="J110" s="336"/>
    </row>
    <row r="111" spans="5:10" x14ac:dyDescent="0.2">
      <c r="E111" s="336"/>
      <c r="F111" s="336"/>
      <c r="G111" s="336"/>
      <c r="H111" s="336"/>
      <c r="I111" s="336"/>
      <c r="J111" s="336"/>
    </row>
    <row r="112" spans="5:10" x14ac:dyDescent="0.2">
      <c r="E112" s="336"/>
      <c r="F112" s="336"/>
      <c r="G112" s="336"/>
      <c r="H112" s="336"/>
      <c r="I112" s="336"/>
      <c r="J112" s="336"/>
    </row>
    <row r="113" spans="5:10" x14ac:dyDescent="0.2">
      <c r="E113" s="336"/>
      <c r="F113" s="336"/>
      <c r="G113" s="336"/>
      <c r="H113" s="336"/>
      <c r="I113" s="336"/>
      <c r="J113" s="336"/>
    </row>
    <row r="114" spans="5:10" x14ac:dyDescent="0.2">
      <c r="E114" s="336"/>
      <c r="F114" s="336"/>
      <c r="G114" s="336"/>
      <c r="H114" s="336"/>
      <c r="I114" s="336"/>
      <c r="J114" s="336"/>
    </row>
    <row r="115" spans="5:10" x14ac:dyDescent="0.2">
      <c r="E115" s="336"/>
      <c r="F115" s="336"/>
      <c r="G115" s="336"/>
      <c r="H115" s="336"/>
      <c r="I115" s="336"/>
      <c r="J115" s="336"/>
    </row>
    <row r="116" spans="5:10" x14ac:dyDescent="0.2">
      <c r="E116" s="336"/>
      <c r="F116" s="336"/>
      <c r="G116" s="336"/>
      <c r="H116" s="336"/>
      <c r="I116" s="336"/>
      <c r="J116" s="336"/>
    </row>
    <row r="117" spans="5:10" x14ac:dyDescent="0.2">
      <c r="E117" s="336"/>
      <c r="F117" s="336"/>
      <c r="G117" s="336"/>
      <c r="H117" s="336"/>
      <c r="I117" s="336"/>
      <c r="J117" s="336"/>
    </row>
    <row r="118" spans="5:10" x14ac:dyDescent="0.2">
      <c r="E118" s="336"/>
      <c r="F118" s="336"/>
      <c r="G118" s="336"/>
      <c r="H118" s="336"/>
      <c r="I118" s="336"/>
      <c r="J118" s="336"/>
    </row>
    <row r="119" spans="5:10" x14ac:dyDescent="0.2">
      <c r="E119" s="336"/>
      <c r="F119" s="336"/>
      <c r="G119" s="336"/>
      <c r="H119" s="336"/>
      <c r="I119" s="336"/>
      <c r="J119" s="336"/>
    </row>
    <row r="120" spans="5:10" x14ac:dyDescent="0.2">
      <c r="E120" s="336"/>
      <c r="F120" s="336"/>
      <c r="G120" s="336"/>
      <c r="H120" s="336"/>
      <c r="I120" s="336"/>
      <c r="J120" s="336"/>
    </row>
    <row r="121" spans="5:10" x14ac:dyDescent="0.2">
      <c r="E121" s="336"/>
      <c r="F121" s="336"/>
      <c r="G121" s="336"/>
      <c r="H121" s="336"/>
      <c r="I121" s="336"/>
      <c r="J121" s="336"/>
    </row>
    <row r="122" spans="5:10" x14ac:dyDescent="0.2">
      <c r="E122" s="336"/>
      <c r="F122" s="336"/>
      <c r="G122" s="336"/>
      <c r="H122" s="336"/>
      <c r="I122" s="336"/>
      <c r="J122" s="336"/>
    </row>
    <row r="123" spans="5:10" x14ac:dyDescent="0.2">
      <c r="E123" s="336"/>
      <c r="F123" s="336"/>
      <c r="G123" s="336"/>
      <c r="H123" s="336"/>
      <c r="I123" s="336"/>
      <c r="J123" s="336"/>
    </row>
    <row r="124" spans="5:10" x14ac:dyDescent="0.2">
      <c r="E124" s="336"/>
      <c r="F124" s="336"/>
      <c r="G124" s="336"/>
      <c r="H124" s="336"/>
      <c r="I124" s="336"/>
      <c r="J124" s="336"/>
    </row>
    <row r="125" spans="5:10" x14ac:dyDescent="0.2">
      <c r="E125" s="336"/>
      <c r="F125" s="336"/>
      <c r="G125" s="336"/>
      <c r="H125" s="336"/>
      <c r="I125" s="336"/>
      <c r="J125" s="336"/>
    </row>
    <row r="126" spans="5:10" x14ac:dyDescent="0.2">
      <c r="E126" s="336"/>
      <c r="F126" s="336"/>
      <c r="G126" s="336"/>
      <c r="H126" s="336"/>
      <c r="I126" s="336"/>
      <c r="J126" s="336"/>
    </row>
    <row r="127" spans="5:10" x14ac:dyDescent="0.2">
      <c r="E127" s="336"/>
      <c r="F127" s="336"/>
      <c r="G127" s="336"/>
      <c r="H127" s="336"/>
      <c r="I127" s="336"/>
      <c r="J127" s="336"/>
    </row>
    <row r="128" spans="5:10" x14ac:dyDescent="0.2">
      <c r="E128" s="336"/>
      <c r="F128" s="336"/>
      <c r="G128" s="336"/>
      <c r="H128" s="336"/>
      <c r="I128" s="336"/>
      <c r="J128" s="336"/>
    </row>
    <row r="129" spans="5:10" x14ac:dyDescent="0.2">
      <c r="E129" s="336"/>
      <c r="F129" s="336"/>
      <c r="G129" s="336"/>
      <c r="H129" s="336"/>
      <c r="I129" s="336"/>
      <c r="J129" s="336"/>
    </row>
    <row r="130" spans="5:10" x14ac:dyDescent="0.2">
      <c r="E130" s="336"/>
      <c r="F130" s="336"/>
      <c r="G130" s="336"/>
      <c r="H130" s="336"/>
      <c r="I130" s="336"/>
      <c r="J130" s="336"/>
    </row>
    <row r="131" spans="5:10" x14ac:dyDescent="0.2">
      <c r="E131" s="336"/>
      <c r="F131" s="336"/>
      <c r="G131" s="336"/>
      <c r="H131" s="336"/>
      <c r="I131" s="336"/>
      <c r="J131" s="336"/>
    </row>
    <row r="132" spans="5:10" x14ac:dyDescent="0.2">
      <c r="E132" s="336"/>
      <c r="F132" s="336"/>
      <c r="G132" s="336"/>
      <c r="H132" s="336"/>
      <c r="I132" s="336"/>
      <c r="J132" s="336"/>
    </row>
    <row r="133" spans="5:10" x14ac:dyDescent="0.2">
      <c r="E133" s="336"/>
      <c r="F133" s="336"/>
      <c r="G133" s="336"/>
      <c r="H133" s="336"/>
      <c r="I133" s="336"/>
      <c r="J133" s="336"/>
    </row>
    <row r="134" spans="5:10" x14ac:dyDescent="0.2">
      <c r="E134" s="336"/>
      <c r="F134" s="336"/>
      <c r="G134" s="336"/>
      <c r="H134" s="336"/>
      <c r="I134" s="336"/>
      <c r="J134" s="336"/>
    </row>
    <row r="135" spans="5:10" x14ac:dyDescent="0.2">
      <c r="E135" s="336"/>
      <c r="F135" s="336"/>
      <c r="G135" s="336"/>
      <c r="H135" s="336"/>
      <c r="I135" s="336"/>
      <c r="J135" s="336"/>
    </row>
  </sheetData>
  <sheetProtection selectLockedCells="1"/>
  <mergeCells count="298">
    <mergeCell ref="E27:F27"/>
    <mergeCell ref="G27:J27"/>
    <mergeCell ref="E18:F18"/>
    <mergeCell ref="G18:J18"/>
    <mergeCell ref="E19:F19"/>
    <mergeCell ref="G19:J19"/>
    <mergeCell ref="E14:F14"/>
    <mergeCell ref="G14:J14"/>
    <mergeCell ref="E15:F15"/>
    <mergeCell ref="G15:J15"/>
    <mergeCell ref="E16:F16"/>
    <mergeCell ref="G16:J16"/>
    <mergeCell ref="E21:F21"/>
    <mergeCell ref="G23:J23"/>
    <mergeCell ref="N1:N4"/>
    <mergeCell ref="H1:I1"/>
    <mergeCell ref="H2:I2"/>
    <mergeCell ref="H3:I3"/>
    <mergeCell ref="H4:I4"/>
    <mergeCell ref="E11:F11"/>
    <mergeCell ref="G11:J11"/>
    <mergeCell ref="E12:F12"/>
    <mergeCell ref="G12:J12"/>
    <mergeCell ref="E9:F9"/>
    <mergeCell ref="E10:F10"/>
    <mergeCell ref="G9:J9"/>
    <mergeCell ref="G10:J10"/>
    <mergeCell ref="A1:G2"/>
    <mergeCell ref="A3:G4"/>
    <mergeCell ref="A6:J7"/>
    <mergeCell ref="A5:J5"/>
    <mergeCell ref="J1:J4"/>
    <mergeCell ref="E8:J8"/>
    <mergeCell ref="A8:D28"/>
    <mergeCell ref="E13:F13"/>
    <mergeCell ref="G13:J13"/>
    <mergeCell ref="E17:F17"/>
    <mergeCell ref="G17:J17"/>
    <mergeCell ref="E28:F28"/>
    <mergeCell ref="E33:F33"/>
    <mergeCell ref="G33:J33"/>
    <mergeCell ref="E20:F20"/>
    <mergeCell ref="G20:J20"/>
    <mergeCell ref="E29:F29"/>
    <mergeCell ref="G29:J29"/>
    <mergeCell ref="E30:F30"/>
    <mergeCell ref="G30:J30"/>
    <mergeCell ref="G21:J21"/>
    <mergeCell ref="G28:J28"/>
    <mergeCell ref="G22:J22"/>
    <mergeCell ref="G24:J24"/>
    <mergeCell ref="G25:J25"/>
    <mergeCell ref="E31:F31"/>
    <mergeCell ref="G31:J31"/>
    <mergeCell ref="E32:F32"/>
    <mergeCell ref="E22:F22"/>
    <mergeCell ref="E24:F24"/>
    <mergeCell ref="E25:F25"/>
    <mergeCell ref="G32:J32"/>
    <mergeCell ref="E26:F26"/>
    <mergeCell ref="G26:J26"/>
    <mergeCell ref="E23:F23"/>
    <mergeCell ref="G61:J61"/>
    <mergeCell ref="E46:F46"/>
    <mergeCell ref="G46:J46"/>
    <mergeCell ref="E37:F37"/>
    <mergeCell ref="G37:J37"/>
    <mergeCell ref="E38:F38"/>
    <mergeCell ref="G38:J38"/>
    <mergeCell ref="E41:F41"/>
    <mergeCell ref="G41:J41"/>
    <mergeCell ref="E51:F51"/>
    <mergeCell ref="G51:J51"/>
    <mergeCell ref="E53:F53"/>
    <mergeCell ref="G53:J53"/>
    <mergeCell ref="G55:J55"/>
    <mergeCell ref="E55:F55"/>
    <mergeCell ref="E39:F39"/>
    <mergeCell ref="G49:J49"/>
    <mergeCell ref="G50:J50"/>
    <mergeCell ref="G39:J39"/>
    <mergeCell ref="G40:J40"/>
    <mergeCell ref="E49:F49"/>
    <mergeCell ref="E50:F50"/>
    <mergeCell ref="E34:F34"/>
    <mergeCell ref="G34:J34"/>
    <mergeCell ref="E35:F35"/>
    <mergeCell ref="G52:J52"/>
    <mergeCell ref="G54:J54"/>
    <mergeCell ref="G35:J35"/>
    <mergeCell ref="G36:J36"/>
    <mergeCell ref="E36:F36"/>
    <mergeCell ref="G60:J60"/>
    <mergeCell ref="G64:J64"/>
    <mergeCell ref="E43:F43"/>
    <mergeCell ref="G43:J43"/>
    <mergeCell ref="E44:F44"/>
    <mergeCell ref="G44:J44"/>
    <mergeCell ref="E57:F57"/>
    <mergeCell ref="G57:J57"/>
    <mergeCell ref="E58:F58"/>
    <mergeCell ref="G58:J58"/>
    <mergeCell ref="E47:F47"/>
    <mergeCell ref="G47:J47"/>
    <mergeCell ref="E48:F48"/>
    <mergeCell ref="G48:J48"/>
    <mergeCell ref="E56:F56"/>
    <mergeCell ref="G56:J56"/>
    <mergeCell ref="E45:F45"/>
    <mergeCell ref="G45:J45"/>
    <mergeCell ref="E59:F59"/>
    <mergeCell ref="G59:J59"/>
    <mergeCell ref="E60:F60"/>
    <mergeCell ref="E52:F52"/>
    <mergeCell ref="G62:J62"/>
    <mergeCell ref="E63:F63"/>
    <mergeCell ref="G63:J63"/>
    <mergeCell ref="G68:J68"/>
    <mergeCell ref="E69:F69"/>
    <mergeCell ref="G69:J69"/>
    <mergeCell ref="E70:F70"/>
    <mergeCell ref="G70:J70"/>
    <mergeCell ref="E65:F65"/>
    <mergeCell ref="G65:J65"/>
    <mergeCell ref="E66:F66"/>
    <mergeCell ref="G66:J66"/>
    <mergeCell ref="E67:F67"/>
    <mergeCell ref="G67:J67"/>
    <mergeCell ref="G74:J74"/>
    <mergeCell ref="E75:F75"/>
    <mergeCell ref="G75:J75"/>
    <mergeCell ref="E76:F76"/>
    <mergeCell ref="G76:J76"/>
    <mergeCell ref="E71:F71"/>
    <mergeCell ref="G71:J71"/>
    <mergeCell ref="E72:F72"/>
    <mergeCell ref="G72:J72"/>
    <mergeCell ref="E73:F73"/>
    <mergeCell ref="G73:J73"/>
    <mergeCell ref="G80:J80"/>
    <mergeCell ref="E81:F81"/>
    <mergeCell ref="G81:J81"/>
    <mergeCell ref="E82:F82"/>
    <mergeCell ref="G82:J82"/>
    <mergeCell ref="E77:F77"/>
    <mergeCell ref="G77:J77"/>
    <mergeCell ref="E78:F78"/>
    <mergeCell ref="G78:J78"/>
    <mergeCell ref="E79:F79"/>
    <mergeCell ref="G79:J79"/>
    <mergeCell ref="G86:J86"/>
    <mergeCell ref="E87:F87"/>
    <mergeCell ref="G87:J87"/>
    <mergeCell ref="E88:F88"/>
    <mergeCell ref="G88:J88"/>
    <mergeCell ref="E83:F83"/>
    <mergeCell ref="G83:J83"/>
    <mergeCell ref="E84:F84"/>
    <mergeCell ref="G84:J84"/>
    <mergeCell ref="E85:F85"/>
    <mergeCell ref="G85:J85"/>
    <mergeCell ref="G92:J92"/>
    <mergeCell ref="E93:F93"/>
    <mergeCell ref="G93:J93"/>
    <mergeCell ref="E94:F94"/>
    <mergeCell ref="G94:J94"/>
    <mergeCell ref="E89:F89"/>
    <mergeCell ref="G89:J89"/>
    <mergeCell ref="E90:F90"/>
    <mergeCell ref="G90:J90"/>
    <mergeCell ref="E91:F91"/>
    <mergeCell ref="G91:J91"/>
    <mergeCell ref="G98:J98"/>
    <mergeCell ref="E99:F99"/>
    <mergeCell ref="G99:J99"/>
    <mergeCell ref="E100:F100"/>
    <mergeCell ref="G100:J100"/>
    <mergeCell ref="E95:F95"/>
    <mergeCell ref="G95:J95"/>
    <mergeCell ref="E96:F96"/>
    <mergeCell ref="G96:J96"/>
    <mergeCell ref="E97:F97"/>
    <mergeCell ref="G97:J97"/>
    <mergeCell ref="G104:J104"/>
    <mergeCell ref="E105:F105"/>
    <mergeCell ref="G105:J105"/>
    <mergeCell ref="E106:F106"/>
    <mergeCell ref="G106:J106"/>
    <mergeCell ref="E101:F101"/>
    <mergeCell ref="G101:J101"/>
    <mergeCell ref="E102:F102"/>
    <mergeCell ref="G102:J102"/>
    <mergeCell ref="E103:F103"/>
    <mergeCell ref="G103:J103"/>
    <mergeCell ref="E119:F119"/>
    <mergeCell ref="G119:J119"/>
    <mergeCell ref="E120:F120"/>
    <mergeCell ref="G120:J120"/>
    <mergeCell ref="E121:F121"/>
    <mergeCell ref="E131:F131"/>
    <mergeCell ref="G131:J131"/>
    <mergeCell ref="E132:F132"/>
    <mergeCell ref="G132:J132"/>
    <mergeCell ref="E128:F128"/>
    <mergeCell ref="G128:J128"/>
    <mergeCell ref="E129:F129"/>
    <mergeCell ref="G129:J129"/>
    <mergeCell ref="E130:F130"/>
    <mergeCell ref="G130:J130"/>
    <mergeCell ref="G121:J121"/>
    <mergeCell ref="G118:J118"/>
    <mergeCell ref="E115:F115"/>
    <mergeCell ref="G115:J115"/>
    <mergeCell ref="G116:J116"/>
    <mergeCell ref="E117:F117"/>
    <mergeCell ref="G117:J117"/>
    <mergeCell ref="E118:F118"/>
    <mergeCell ref="E113:F113"/>
    <mergeCell ref="G113:J113"/>
    <mergeCell ref="E114:F114"/>
    <mergeCell ref="G114:J114"/>
    <mergeCell ref="G110:J110"/>
    <mergeCell ref="E111:F111"/>
    <mergeCell ref="G111:J111"/>
    <mergeCell ref="E112:F112"/>
    <mergeCell ref="G112:J112"/>
    <mergeCell ref="E107:F107"/>
    <mergeCell ref="G107:J107"/>
    <mergeCell ref="E108:F108"/>
    <mergeCell ref="G108:J108"/>
    <mergeCell ref="E109:F109"/>
    <mergeCell ref="G109:J109"/>
    <mergeCell ref="E135:F135"/>
    <mergeCell ref="G135:J135"/>
    <mergeCell ref="G134:J134"/>
    <mergeCell ref="E122:F122"/>
    <mergeCell ref="G122:J122"/>
    <mergeCell ref="E123:F123"/>
    <mergeCell ref="G123:J123"/>
    <mergeCell ref="E124:F124"/>
    <mergeCell ref="G124:J124"/>
    <mergeCell ref="E134:F134"/>
    <mergeCell ref="E125:F125"/>
    <mergeCell ref="G125:J125"/>
    <mergeCell ref="E126:F126"/>
    <mergeCell ref="G126:J126"/>
    <mergeCell ref="E127:F127"/>
    <mergeCell ref="G127:J127"/>
    <mergeCell ref="E133:F133"/>
    <mergeCell ref="G133:J133"/>
    <mergeCell ref="C35:D35"/>
    <mergeCell ref="E116:F116"/>
    <mergeCell ref="E110:F110"/>
    <mergeCell ref="E104:F104"/>
    <mergeCell ref="E98:F98"/>
    <mergeCell ref="E92:F92"/>
    <mergeCell ref="E86:F86"/>
    <mergeCell ref="E80:F80"/>
    <mergeCell ref="E74:F74"/>
    <mergeCell ref="E68:F68"/>
    <mergeCell ref="E62:F62"/>
    <mergeCell ref="C39:D39"/>
    <mergeCell ref="C40:D40"/>
    <mergeCell ref="C49:D49"/>
    <mergeCell ref="C50:D50"/>
    <mergeCell ref="C52:D52"/>
    <mergeCell ref="C55:D55"/>
    <mergeCell ref="C54:D54"/>
    <mergeCell ref="E54:F54"/>
    <mergeCell ref="E64:F64"/>
    <mergeCell ref="E40:F40"/>
    <mergeCell ref="C51:D51"/>
    <mergeCell ref="C53:D53"/>
    <mergeCell ref="E61:F61"/>
    <mergeCell ref="A29:A57"/>
    <mergeCell ref="E42:F42"/>
    <mergeCell ref="G42:J42"/>
    <mergeCell ref="B42:B57"/>
    <mergeCell ref="C42:D42"/>
    <mergeCell ref="C29:D29"/>
    <mergeCell ref="C56:D56"/>
    <mergeCell ref="C57:D57"/>
    <mergeCell ref="B29:B41"/>
    <mergeCell ref="C30:D30"/>
    <mergeCell ref="C31:D31"/>
    <mergeCell ref="C45:D45"/>
    <mergeCell ref="C46:D46"/>
    <mergeCell ref="C47:D47"/>
    <mergeCell ref="C48:D48"/>
    <mergeCell ref="C36:D36"/>
    <mergeCell ref="C37:D37"/>
    <mergeCell ref="C38:D38"/>
    <mergeCell ref="C41:D41"/>
    <mergeCell ref="C43:D43"/>
    <mergeCell ref="C44:D44"/>
    <mergeCell ref="C32:D32"/>
    <mergeCell ref="C33:D33"/>
    <mergeCell ref="C34:D34"/>
  </mergeCells>
  <pageMargins left="0.25" right="0.25" top="0.75" bottom="0.75" header="0.3" footer="0.3"/>
  <pageSetup paperSize="258" scale="7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6"/>
  </sheetPr>
  <dimension ref="A1:F38"/>
  <sheetViews>
    <sheetView topLeftCell="A9" zoomScale="90" zoomScaleNormal="90" workbookViewId="0">
      <selection activeCell="A12" sqref="A12:A13"/>
    </sheetView>
  </sheetViews>
  <sheetFormatPr baseColWidth="10" defaultColWidth="11.42578125" defaultRowHeight="14.25" x14ac:dyDescent="0.2"/>
  <cols>
    <col min="1" max="1" width="31" style="1" customWidth="1"/>
    <col min="2" max="2" width="39.5703125" style="1" customWidth="1"/>
    <col min="3" max="3" width="29" style="1" customWidth="1"/>
    <col min="4" max="4" width="38" style="1" customWidth="1"/>
    <col min="5" max="5" width="32.85546875" style="1" customWidth="1"/>
    <col min="6" max="6" width="16.7109375" style="1" customWidth="1"/>
    <col min="7" max="16384" width="11.42578125" style="1"/>
  </cols>
  <sheetData>
    <row r="1" spans="1:6" ht="28.5" customHeight="1" x14ac:dyDescent="0.2">
      <c r="A1" s="450"/>
      <c r="B1" s="405" t="str">
        <f>CONTEXTO!B1</f>
        <v xml:space="preserve">PROCESO:  SISTEMA INTEGRADO DE GESTIÓN </v>
      </c>
      <c r="C1" s="405"/>
      <c r="D1" s="405"/>
      <c r="E1" s="405"/>
      <c r="F1" s="555"/>
    </row>
    <row r="2" spans="1:6" x14ac:dyDescent="0.2">
      <c r="A2" s="451"/>
      <c r="B2" s="406" t="s">
        <v>68</v>
      </c>
      <c r="C2" s="406"/>
      <c r="D2" s="406"/>
      <c r="E2" s="406"/>
      <c r="F2" s="556"/>
    </row>
    <row r="3" spans="1:6" ht="15" customHeight="1" x14ac:dyDescent="0.2">
      <c r="A3" s="451"/>
      <c r="B3" s="406"/>
      <c r="C3" s="406"/>
      <c r="D3" s="406"/>
      <c r="E3" s="406"/>
      <c r="F3" s="556"/>
    </row>
    <row r="4" spans="1:6" ht="15" thickBot="1" x14ac:dyDescent="0.25">
      <c r="A4" s="451"/>
      <c r="B4" s="406"/>
      <c r="C4" s="406"/>
      <c r="D4" s="406"/>
      <c r="E4" s="406"/>
      <c r="F4" s="557"/>
    </row>
    <row r="5" spans="1:6" ht="15.75" x14ac:dyDescent="0.2">
      <c r="A5" s="568"/>
      <c r="B5" s="404"/>
      <c r="C5" s="404"/>
      <c r="D5" s="404"/>
      <c r="E5" s="404"/>
      <c r="F5" s="569"/>
    </row>
    <row r="6" spans="1:6" ht="39.75" customHeight="1" x14ac:dyDescent="0.2">
      <c r="A6" s="564" t="str">
        <f>CONTEXTO!A8</f>
        <v xml:space="preserve">PROCESO: GESTION DE INFRAESTRUCTURA Y OBRAS PUBLICAS </v>
      </c>
      <c r="B6" s="565"/>
      <c r="C6" s="565"/>
      <c r="D6" s="565"/>
      <c r="E6" s="565"/>
      <c r="F6" s="566"/>
    </row>
    <row r="7" spans="1:6" s="74" customFormat="1" ht="73.5" customHeight="1" thickBot="1" x14ac:dyDescent="0.25">
      <c r="A7" s="561" t="str">
        <f>CONTEXTO!A9</f>
        <v xml:space="preserve">OBJETIVO: IDENTIFICAR Y GENERAR LOS ESTUDIOS, DISEÑOS Y PROYECTOS, CON EL FIN DE ADELANTAR LA CONSTRUCCIÓN Y EL MANTENIMIENTO DE LAS OBRAS DE INFRAESTRUCTURA Y OBRAS PUBLICAS, QUE REQUIERA LA CIUDAD ACORDES CON LAS NECESIDADES DE DESARROLLO CONTRIBUYENDO A LA PROTECCION DEL AMBIENTE Y EL DESARROLLO SOSTENIBLE DEL MUNICIPIO.
</v>
      </c>
      <c r="B7" s="562"/>
      <c r="C7" s="562"/>
      <c r="D7" s="562"/>
      <c r="E7" s="562"/>
      <c r="F7" s="563"/>
    </row>
    <row r="8" spans="1:6" s="74" customFormat="1" ht="25.5" customHeight="1" thickBot="1" x14ac:dyDescent="0.25">
      <c r="A8" s="567"/>
      <c r="B8" s="567"/>
      <c r="C8" s="567"/>
      <c r="D8" s="567"/>
      <c r="E8" s="567"/>
      <c r="F8" s="567"/>
    </row>
    <row r="9" spans="1:6" s="74" customFormat="1" ht="69" customHeight="1" x14ac:dyDescent="0.2">
      <c r="A9" s="88" t="s">
        <v>255</v>
      </c>
      <c r="B9" s="89" t="s">
        <v>254</v>
      </c>
      <c r="C9" s="90" t="s">
        <v>256</v>
      </c>
      <c r="D9" s="91" t="s">
        <v>75</v>
      </c>
      <c r="E9" s="92" t="s">
        <v>69</v>
      </c>
      <c r="F9" s="93" t="s">
        <v>70</v>
      </c>
    </row>
    <row r="10" spans="1:6" s="74" customFormat="1" ht="51.75" customHeight="1" x14ac:dyDescent="0.2">
      <c r="A10" s="573" t="s">
        <v>474</v>
      </c>
      <c r="B10" s="558" t="s">
        <v>496</v>
      </c>
      <c r="C10" s="570" t="s">
        <v>475</v>
      </c>
      <c r="D10" s="225" t="s">
        <v>476</v>
      </c>
      <c r="E10" s="570" t="s">
        <v>478</v>
      </c>
      <c r="F10" s="560" t="s">
        <v>479</v>
      </c>
    </row>
    <row r="11" spans="1:6" ht="55.5" customHeight="1" x14ac:dyDescent="0.2">
      <c r="A11" s="573"/>
      <c r="B11" s="559"/>
      <c r="C11" s="570"/>
      <c r="D11" s="225" t="s">
        <v>477</v>
      </c>
      <c r="E11" s="570"/>
      <c r="F11" s="560"/>
    </row>
    <row r="12" spans="1:6" ht="75.75" customHeight="1" x14ac:dyDescent="0.2">
      <c r="A12" s="571" t="s">
        <v>480</v>
      </c>
      <c r="B12" s="224" t="s">
        <v>493</v>
      </c>
      <c r="C12" s="570" t="s">
        <v>492</v>
      </c>
      <c r="D12" s="281" t="s">
        <v>476</v>
      </c>
      <c r="E12" s="558" t="s">
        <v>495</v>
      </c>
      <c r="F12" s="560" t="s">
        <v>490</v>
      </c>
    </row>
    <row r="13" spans="1:6" ht="63.75" customHeight="1" x14ac:dyDescent="0.2">
      <c r="A13" s="572"/>
      <c r="B13" s="224" t="s">
        <v>494</v>
      </c>
      <c r="C13" s="570"/>
      <c r="D13" s="281" t="s">
        <v>477</v>
      </c>
      <c r="E13" s="559"/>
      <c r="F13" s="560"/>
    </row>
    <row r="14" spans="1:6" ht="86.25" customHeight="1" x14ac:dyDescent="0.2">
      <c r="A14" s="573" t="s">
        <v>481</v>
      </c>
      <c r="B14" s="558" t="s">
        <v>493</v>
      </c>
      <c r="C14" s="570" t="s">
        <v>492</v>
      </c>
      <c r="D14" s="281" t="s">
        <v>476</v>
      </c>
      <c r="E14" s="570" t="s">
        <v>491</v>
      </c>
      <c r="F14" s="560" t="s">
        <v>490</v>
      </c>
    </row>
    <row r="15" spans="1:6" ht="79.5" customHeight="1" x14ac:dyDescent="0.2">
      <c r="A15" s="573"/>
      <c r="B15" s="574"/>
      <c r="C15" s="570"/>
      <c r="D15" s="281" t="s">
        <v>477</v>
      </c>
      <c r="E15" s="570"/>
      <c r="F15" s="560"/>
    </row>
    <row r="16" spans="1:6" ht="58.5" customHeight="1" x14ac:dyDescent="0.2">
      <c r="A16" s="573" t="s">
        <v>482</v>
      </c>
      <c r="B16" s="297" t="s">
        <v>483</v>
      </c>
      <c r="C16" s="558" t="s">
        <v>485</v>
      </c>
      <c r="D16" s="297" t="s">
        <v>486</v>
      </c>
      <c r="E16" s="570" t="s">
        <v>488</v>
      </c>
      <c r="F16" s="560" t="s">
        <v>489</v>
      </c>
    </row>
    <row r="17" spans="1:6" ht="67.5" customHeight="1" x14ac:dyDescent="0.2">
      <c r="A17" s="573"/>
      <c r="B17" s="297" t="s">
        <v>484</v>
      </c>
      <c r="C17" s="574"/>
      <c r="D17" s="297" t="s">
        <v>487</v>
      </c>
      <c r="E17" s="570"/>
      <c r="F17" s="560"/>
    </row>
    <row r="18" spans="1:6" ht="78.75" customHeight="1" x14ac:dyDescent="0.2">
      <c r="A18" s="226"/>
      <c r="B18" s="227"/>
      <c r="C18" s="227"/>
      <c r="D18" s="227"/>
      <c r="E18" s="295"/>
      <c r="F18" s="296"/>
    </row>
    <row r="19" spans="1:6" ht="71.25" customHeight="1" x14ac:dyDescent="0.2">
      <c r="A19" s="226"/>
      <c r="B19" s="227"/>
      <c r="C19" s="227"/>
      <c r="D19" s="227"/>
      <c r="E19" s="575"/>
      <c r="F19" s="560"/>
    </row>
    <row r="20" spans="1:6" ht="80.25" customHeight="1" x14ac:dyDescent="0.2">
      <c r="A20" s="226"/>
      <c r="B20" s="227"/>
      <c r="C20" s="227"/>
      <c r="D20" s="227"/>
      <c r="E20" s="576"/>
      <c r="F20" s="560"/>
    </row>
    <row r="21" spans="1:6" ht="69.75" customHeight="1" x14ac:dyDescent="0.2">
      <c r="A21" s="226"/>
      <c r="B21" s="227"/>
      <c r="C21" s="227"/>
      <c r="D21" s="227"/>
      <c r="E21" s="577"/>
      <c r="F21" s="560"/>
    </row>
    <row r="22" spans="1:6" ht="54.75" customHeight="1" x14ac:dyDescent="0.2">
      <c r="A22" s="226"/>
      <c r="B22" s="227"/>
      <c r="C22" s="227"/>
      <c r="D22" s="227"/>
      <c r="E22" s="575"/>
      <c r="F22" s="560"/>
    </row>
    <row r="23" spans="1:6" ht="65.25" customHeight="1" x14ac:dyDescent="0.2">
      <c r="A23" s="226"/>
      <c r="B23" s="227"/>
      <c r="C23" s="227"/>
      <c r="D23" s="227"/>
      <c r="E23" s="576"/>
      <c r="F23" s="560"/>
    </row>
    <row r="24" spans="1:6" ht="69.75" customHeight="1" x14ac:dyDescent="0.2">
      <c r="A24" s="226"/>
      <c r="B24" s="227"/>
      <c r="C24" s="227"/>
      <c r="D24" s="227"/>
      <c r="E24" s="577"/>
      <c r="F24" s="560"/>
    </row>
    <row r="25" spans="1:6" ht="68.25" customHeight="1" x14ac:dyDescent="0.2">
      <c r="A25" s="226"/>
      <c r="B25" s="227"/>
      <c r="C25" s="227"/>
      <c r="D25" s="227"/>
      <c r="E25" s="575"/>
      <c r="F25" s="560"/>
    </row>
    <row r="26" spans="1:6" ht="69" customHeight="1" x14ac:dyDescent="0.2">
      <c r="A26" s="226"/>
      <c r="B26" s="227"/>
      <c r="C26" s="227"/>
      <c r="D26" s="227"/>
      <c r="E26" s="576"/>
      <c r="F26" s="560"/>
    </row>
    <row r="27" spans="1:6" ht="59.25" customHeight="1" x14ac:dyDescent="0.2">
      <c r="A27" s="226"/>
      <c r="B27" s="227"/>
      <c r="C27" s="227"/>
      <c r="D27" s="227"/>
      <c r="E27" s="577"/>
      <c r="F27" s="560"/>
    </row>
    <row r="28" spans="1:6" ht="57" customHeight="1" x14ac:dyDescent="0.2">
      <c r="A28" s="226"/>
      <c r="B28" s="227"/>
      <c r="C28" s="227"/>
      <c r="D28" s="227"/>
      <c r="E28" s="575"/>
      <c r="F28" s="560"/>
    </row>
    <row r="29" spans="1:6" ht="61.5" customHeight="1" x14ac:dyDescent="0.2">
      <c r="A29" s="226"/>
      <c r="B29" s="227"/>
      <c r="C29" s="227"/>
      <c r="D29" s="227"/>
      <c r="E29" s="576"/>
      <c r="F29" s="560"/>
    </row>
    <row r="30" spans="1:6" ht="71.25" customHeight="1" x14ac:dyDescent="0.2">
      <c r="A30" s="226"/>
      <c r="B30" s="227"/>
      <c r="C30" s="227"/>
      <c r="D30" s="227"/>
      <c r="E30" s="577"/>
      <c r="F30" s="560"/>
    </row>
    <row r="31" spans="1:6" ht="64.5" customHeight="1" x14ac:dyDescent="0.2">
      <c r="A31" s="228"/>
      <c r="B31" s="229"/>
      <c r="C31" s="229"/>
      <c r="D31" s="229"/>
      <c r="E31" s="578"/>
      <c r="F31" s="560"/>
    </row>
    <row r="32" spans="1:6" ht="74.25" customHeight="1" x14ac:dyDescent="0.2">
      <c r="A32" s="230"/>
      <c r="B32" s="231"/>
      <c r="C32" s="231"/>
      <c r="D32" s="231"/>
      <c r="E32" s="579"/>
      <c r="F32" s="560"/>
    </row>
    <row r="33" spans="1:6" ht="54.75" customHeight="1" x14ac:dyDescent="0.2">
      <c r="A33" s="230"/>
      <c r="B33" s="231"/>
      <c r="C33" s="231"/>
      <c r="D33" s="231"/>
      <c r="E33" s="581"/>
      <c r="F33" s="560"/>
    </row>
    <row r="34" spans="1:6" ht="77.25" customHeight="1" x14ac:dyDescent="0.2">
      <c r="A34" s="230"/>
      <c r="B34" s="231"/>
      <c r="C34" s="231"/>
      <c r="D34" s="231"/>
      <c r="E34" s="578"/>
      <c r="F34" s="560"/>
    </row>
    <row r="35" spans="1:6" ht="66.75" customHeight="1" x14ac:dyDescent="0.2">
      <c r="A35" s="230"/>
      <c r="B35" s="231"/>
      <c r="C35" s="231"/>
      <c r="D35" s="231"/>
      <c r="E35" s="579"/>
      <c r="F35" s="560"/>
    </row>
    <row r="36" spans="1:6" ht="52.5" customHeight="1" thickBot="1" x14ac:dyDescent="0.25">
      <c r="A36" s="232"/>
      <c r="B36" s="233"/>
      <c r="C36" s="233"/>
      <c r="D36" s="233"/>
      <c r="E36" s="580"/>
      <c r="F36" s="560"/>
    </row>
    <row r="37" spans="1:6" ht="66" customHeight="1" x14ac:dyDescent="0.2"/>
    <row r="38" spans="1:6" ht="76.5" customHeight="1" x14ac:dyDescent="0.2"/>
  </sheetData>
  <sheetProtection selectLockedCells="1"/>
  <mergeCells count="38">
    <mergeCell ref="E28:E30"/>
    <mergeCell ref="F28:F30"/>
    <mergeCell ref="E34:E36"/>
    <mergeCell ref="F34:F36"/>
    <mergeCell ref="E31:E33"/>
    <mergeCell ref="F31:F33"/>
    <mergeCell ref="E19:E21"/>
    <mergeCell ref="F19:F21"/>
    <mergeCell ref="E22:E24"/>
    <mergeCell ref="F22:F24"/>
    <mergeCell ref="E25:E27"/>
    <mergeCell ref="F25:F27"/>
    <mergeCell ref="A16:A17"/>
    <mergeCell ref="C16:C17"/>
    <mergeCell ref="E16:E17"/>
    <mergeCell ref="F16:F17"/>
    <mergeCell ref="B14:B15"/>
    <mergeCell ref="C10:C11"/>
    <mergeCell ref="A14:A15"/>
    <mergeCell ref="C14:C15"/>
    <mergeCell ref="E14:E15"/>
    <mergeCell ref="F14:F15"/>
    <mergeCell ref="A1:A4"/>
    <mergeCell ref="F1:F4"/>
    <mergeCell ref="B1:E1"/>
    <mergeCell ref="B2:E4"/>
    <mergeCell ref="E12:E13"/>
    <mergeCell ref="F10:F11"/>
    <mergeCell ref="F12:F13"/>
    <mergeCell ref="A7:F7"/>
    <mergeCell ref="A6:F6"/>
    <mergeCell ref="A8:F8"/>
    <mergeCell ref="A5:F5"/>
    <mergeCell ref="B10:B11"/>
    <mergeCell ref="C12:C13"/>
    <mergeCell ref="A12:A13"/>
    <mergeCell ref="A10:A11"/>
    <mergeCell ref="E10:E11"/>
  </mergeCells>
  <dataValidations count="1">
    <dataValidation type="list" allowBlank="1" showInputMessage="1" showErrorMessage="1" sqref="F10:F36">
      <formula1>"CORRUPCION, CORRUPCION - SOBORNO, SARLAFT"</formula1>
    </dataValidation>
  </dataValidation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6"/>
  </sheetPr>
  <dimension ref="A1:F35"/>
  <sheetViews>
    <sheetView topLeftCell="C13" workbookViewId="0">
      <selection activeCell="D17" sqref="D17"/>
    </sheetView>
  </sheetViews>
  <sheetFormatPr baseColWidth="10" defaultColWidth="11.42578125" defaultRowHeight="14.25" x14ac:dyDescent="0.2"/>
  <cols>
    <col min="1" max="1" width="31" style="1" customWidth="1"/>
    <col min="2" max="2" width="47.42578125" style="1" customWidth="1"/>
    <col min="3" max="3" width="27.28515625" style="1" customWidth="1"/>
    <col min="4" max="4" width="31.85546875" style="1" customWidth="1"/>
    <col min="5" max="5" width="15" style="1" customWidth="1"/>
    <col min="6" max="6" width="14.5703125" style="1" customWidth="1"/>
    <col min="7" max="16384" width="11.42578125" style="1"/>
  </cols>
  <sheetData>
    <row r="1" spans="1:6" ht="28.5" customHeight="1" x14ac:dyDescent="0.2">
      <c r="A1" s="450"/>
      <c r="B1" s="405" t="str">
        <f>CONTEXTO!B1</f>
        <v xml:space="preserve">PROCESO:  SISTEMA INTEGRADO DE GESTIÓN </v>
      </c>
      <c r="C1" s="405"/>
      <c r="D1" s="424" t="s">
        <v>383</v>
      </c>
      <c r="E1" s="388"/>
      <c r="F1" s="555"/>
    </row>
    <row r="2" spans="1:6" x14ac:dyDescent="0.2">
      <c r="A2" s="451"/>
      <c r="B2" s="406" t="s">
        <v>71</v>
      </c>
      <c r="C2" s="406"/>
      <c r="D2" s="425" t="s">
        <v>381</v>
      </c>
      <c r="E2" s="426"/>
      <c r="F2" s="556"/>
    </row>
    <row r="3" spans="1:6" ht="15" customHeight="1" x14ac:dyDescent="0.2">
      <c r="A3" s="451"/>
      <c r="B3" s="406"/>
      <c r="C3" s="406"/>
      <c r="D3" s="425" t="s">
        <v>382</v>
      </c>
      <c r="E3" s="426"/>
      <c r="F3" s="556"/>
    </row>
    <row r="4" spans="1:6" ht="15" thickBot="1" x14ac:dyDescent="0.25">
      <c r="A4" s="451"/>
      <c r="B4" s="406"/>
      <c r="C4" s="406"/>
      <c r="D4" s="425" t="s">
        <v>372</v>
      </c>
      <c r="E4" s="426"/>
      <c r="F4" s="557"/>
    </row>
    <row r="5" spans="1:6" ht="15.75" x14ac:dyDescent="0.2">
      <c r="A5" s="568"/>
      <c r="B5" s="404"/>
      <c r="C5" s="404"/>
      <c r="D5" s="404"/>
      <c r="E5" s="404"/>
      <c r="F5" s="569"/>
    </row>
    <row r="6" spans="1:6" s="74" customFormat="1" ht="25.5" customHeight="1" x14ac:dyDescent="0.2">
      <c r="A6" s="599" t="str">
        <f>CONTEXTO!A8</f>
        <v xml:space="preserve">PROCESO: GESTION DE INFRAESTRUCTURA Y OBRAS PUBLICAS </v>
      </c>
      <c r="B6" s="600"/>
      <c r="C6" s="600"/>
      <c r="D6" s="600"/>
      <c r="E6" s="600"/>
      <c r="F6" s="601"/>
    </row>
    <row r="7" spans="1:6" s="74" customFormat="1" ht="65.25" customHeight="1" thickBot="1" x14ac:dyDescent="0.25">
      <c r="A7" s="602" t="str">
        <f>CONTEXTO!A9</f>
        <v xml:space="preserve">OBJETIVO: IDENTIFICAR Y GENERAR LOS ESTUDIOS, DISEÑOS Y PROYECTOS, CON EL FIN DE ADELANTAR LA CONSTRUCCIÓN Y EL MANTENIMIENTO DE LAS OBRAS DE INFRAESTRUCTURA Y OBRAS PUBLICAS, QUE REQUIERA LA CIUDAD ACORDES CON LAS NECESIDADES DE DESARROLLO CONTRIBUYENDO A LA PROTECCION DEL AMBIENTE Y EL DESARROLLO SOSTENIBLE DEL MUNICIPIO.
</v>
      </c>
      <c r="B7" s="603"/>
      <c r="C7" s="603"/>
      <c r="D7" s="603"/>
      <c r="E7" s="603"/>
      <c r="F7" s="604"/>
    </row>
    <row r="8" spans="1:6" s="74" customFormat="1" ht="18.75" customHeight="1" thickBot="1" x14ac:dyDescent="0.25">
      <c r="A8" s="567"/>
      <c r="B8" s="567"/>
      <c r="C8" s="567"/>
      <c r="D8" s="567"/>
      <c r="E8" s="567"/>
      <c r="F8" s="595"/>
    </row>
    <row r="9" spans="1:6" ht="31.5" customHeight="1" x14ac:dyDescent="0.2">
      <c r="A9" s="94" t="s">
        <v>69</v>
      </c>
      <c r="B9" s="95" t="s">
        <v>72</v>
      </c>
      <c r="C9" s="95" t="s">
        <v>73</v>
      </c>
      <c r="D9" s="157" t="s">
        <v>74</v>
      </c>
      <c r="E9" s="460" t="s">
        <v>75</v>
      </c>
      <c r="F9" s="461"/>
    </row>
    <row r="10" spans="1:6" ht="64.5" customHeight="1" x14ac:dyDescent="0.2">
      <c r="A10" s="585" t="str">
        <f>'IDENTIFICACION DE RIESGOS'!E10:E11</f>
        <v xml:space="preserve">Posibilidad de perdida economica y reputacional por sanciones debido al prestamo de maquinaria de propiedad de la entidad o alquiler para beneficio de un tercero.  </v>
      </c>
      <c r="B10" s="598" t="s">
        <v>497</v>
      </c>
      <c r="C10" s="590" t="str">
        <f>'IDENTIFICACION DE RIESGOS'!F10:F11</f>
        <v>CORRUPCION</v>
      </c>
      <c r="D10" s="582" t="str">
        <f>'IDENTIFICACION DE RIESGOS'!B10</f>
        <v xml:space="preserve">Falta de seguimiento y control en el desarrollo de las actividades </v>
      </c>
      <c r="E10" s="591" t="str">
        <f>'IDENTIFICACION DE RIESGOS'!D10</f>
        <v xml:space="preserve">Sanciones disciplinarias, fiscales y penales </v>
      </c>
      <c r="F10" s="592"/>
    </row>
    <row r="11" spans="1:6" ht="45" customHeight="1" x14ac:dyDescent="0.2">
      <c r="A11" s="585"/>
      <c r="B11" s="598"/>
      <c r="C11" s="590"/>
      <c r="D11" s="583"/>
      <c r="E11" s="591" t="str">
        <f>'IDENTIFICACION DE RIESGOS'!D11</f>
        <v xml:space="preserve">Deterioro de la imagen institucional </v>
      </c>
      <c r="F11" s="592"/>
    </row>
    <row r="12" spans="1:6" ht="61.5" customHeight="1" x14ac:dyDescent="0.2">
      <c r="A12" s="585" t="str">
        <f>'IDENTIFICACION DE RIESGOS'!E12:E13</f>
        <v xml:space="preserve">Probabilidad de perdida economica y reputacional debido a que la  entidad  sea relacionada con actividades ilícitas al elegir a proveedores con practicas de lavado de activos, financiación del terrorismo o cualquier otra actividad ilegal. </v>
      </c>
      <c r="B12" s="586" t="s">
        <v>498</v>
      </c>
      <c r="C12" s="590" t="str">
        <f>'IDENTIFICACION DE RIESGOS'!F12:F13</f>
        <v>SARLAFT</v>
      </c>
      <c r="D12" s="107" t="str">
        <f>'IDENTIFICACION DE RIESGOS'!B12</f>
        <v>Presentacion de proveedores en los procesos contractuales con documentacion falsa</v>
      </c>
      <c r="E12" s="588" t="str">
        <f>'IDENTIFICACION DE RIESGOS'!D12</f>
        <v xml:space="preserve">Sanciones disciplinarias, fiscales y penales </v>
      </c>
      <c r="F12" s="589"/>
    </row>
    <row r="13" spans="1:6" ht="93" customHeight="1" x14ac:dyDescent="0.2">
      <c r="A13" s="585"/>
      <c r="B13" s="587"/>
      <c r="C13" s="590"/>
      <c r="D13" s="107" t="str">
        <f>'IDENTIFICACION DE RIESGOS'!B13</f>
        <v xml:space="preserve">Evaluacion de los proveedores de manera superficial </v>
      </c>
      <c r="E13" s="588" t="str">
        <f>'IDENTIFICACION DE RIESGOS'!D13</f>
        <v xml:space="preserve">Deterioro de la imagen institucional </v>
      </c>
      <c r="F13" s="589"/>
    </row>
    <row r="14" spans="1:6" ht="70.5" customHeight="1" x14ac:dyDescent="0.2">
      <c r="A14" s="605" t="str">
        <f>'IDENTIFICACION DE RIESGOS'!E14:E15</f>
        <v xml:space="preserve">Probabilidad de perdida economica o reputacional debido a que la Entidad  sea relacionada con actividades ilícitas al aprobar mediante informes de supervision el pago  a terceros vinculados a practicas de lavado de activos, financiación del terrorismo o cualquier otra actividad ilegal. </v>
      </c>
      <c r="B14" s="598" t="s">
        <v>499</v>
      </c>
      <c r="C14" s="590" t="str">
        <f>'IDENTIFICACION DE RIESGOS'!F14:F15</f>
        <v>SARLAFT</v>
      </c>
      <c r="D14" s="582" t="str">
        <f>'IDENTIFICACION DE RIESGOS'!B14</f>
        <v>Presentacion de proveedores en los procesos contractuales con documentacion falsa</v>
      </c>
      <c r="E14" s="591" t="str">
        <f>'IDENTIFICACION DE RIESGOS'!D14</f>
        <v xml:space="preserve">Sanciones disciplinarias, fiscales y penales </v>
      </c>
      <c r="F14" s="592"/>
    </row>
    <row r="15" spans="1:6" ht="69" customHeight="1" x14ac:dyDescent="0.2">
      <c r="A15" s="606"/>
      <c r="B15" s="598"/>
      <c r="C15" s="590"/>
      <c r="D15" s="584"/>
      <c r="E15" s="593" t="str">
        <f>'IDENTIFICACION DE RIESGOS'!D15</f>
        <v xml:space="preserve">Deterioro de la imagen institucional </v>
      </c>
      <c r="F15" s="594"/>
    </row>
    <row r="16" spans="1:6" ht="66" customHeight="1" x14ac:dyDescent="0.2">
      <c r="A16" s="605" t="str">
        <f>'IDENTIFICACION DE RIESGOS'!E16</f>
        <v xml:space="preserve">Posibilidad de solicitar y/o recibir dádivas o beneficios a nombre propio o de terceros para realizar trámites y/o servicios sin el cumplimiento de los requisitos legalmente establecidos </v>
      </c>
      <c r="B16" s="586" t="s">
        <v>500</v>
      </c>
      <c r="C16" s="610" t="str">
        <f>'IDENTIFICACION DE RIESGOS'!F16</f>
        <v>CORRUPCION - SOBORNO</v>
      </c>
      <c r="D16" s="282" t="str">
        <f>'IDENTIFICACION DE RIESGOS'!B16</f>
        <v>Debilidad en los canales de acceso a la publicidad de las condiciones del trámite y/o servicio</v>
      </c>
      <c r="E16" s="588" t="str">
        <f>'IDENTIFICACION DE RIESGOS'!D16</f>
        <v>Investigaciones y Sanciones disciplinarias y administrativas</v>
      </c>
      <c r="F16" s="589"/>
    </row>
    <row r="17" spans="1:6" ht="72" customHeight="1" x14ac:dyDescent="0.2">
      <c r="A17" s="606"/>
      <c r="B17" s="587"/>
      <c r="C17" s="611"/>
      <c r="D17" s="282" t="str">
        <f>'IDENTIFICACION DE RIESGOS'!B17</f>
        <v>Desconocimiento de los manuales, procedimientos, instructivos y demás documentos del proceso</v>
      </c>
      <c r="E17" s="588" t="str">
        <f>'IDENTIFICACION DE RIESGOS'!D17</f>
        <v>Deterioro de la imagen y credibilidad de la dependencia y de la institución</v>
      </c>
      <c r="F17" s="589"/>
    </row>
    <row r="18" spans="1:6" ht="63" customHeight="1" x14ac:dyDescent="0.2">
      <c r="A18" s="607"/>
      <c r="B18" s="613"/>
      <c r="C18" s="610"/>
      <c r="D18" s="112">
        <f>'IDENTIFICACION DE RIESGOS'!B19</f>
        <v>0</v>
      </c>
      <c r="E18" s="596">
        <f>'IDENTIFICACION DE RIESGOS'!D19</f>
        <v>0</v>
      </c>
      <c r="F18" s="597"/>
    </row>
    <row r="19" spans="1:6" ht="54.75" customHeight="1" x14ac:dyDescent="0.2">
      <c r="A19" s="608"/>
      <c r="B19" s="614"/>
      <c r="C19" s="611"/>
      <c r="D19" s="112">
        <f>'IDENTIFICACION DE RIESGOS'!B20</f>
        <v>0</v>
      </c>
      <c r="E19" s="596">
        <f>'IDENTIFICACION DE RIESGOS'!D20</f>
        <v>0</v>
      </c>
      <c r="F19" s="597"/>
    </row>
    <row r="20" spans="1:6" ht="54.75" customHeight="1" x14ac:dyDescent="0.2">
      <c r="A20" s="609"/>
      <c r="B20" s="615"/>
      <c r="C20" s="612"/>
      <c r="D20" s="112">
        <f>'IDENTIFICACION DE RIESGOS'!B21</f>
        <v>0</v>
      </c>
      <c r="E20" s="596">
        <f>'IDENTIFICACION DE RIESGOS'!D21</f>
        <v>0</v>
      </c>
      <c r="F20" s="597"/>
    </row>
    <row r="21" spans="1:6" ht="47.25" customHeight="1" x14ac:dyDescent="0.2">
      <c r="A21" s="607"/>
      <c r="B21" s="613"/>
      <c r="C21" s="610"/>
      <c r="D21" s="112">
        <f>'IDENTIFICACION DE RIESGOS'!B22</f>
        <v>0</v>
      </c>
      <c r="E21" s="596">
        <f>'IDENTIFICACION DE RIESGOS'!D22</f>
        <v>0</v>
      </c>
      <c r="F21" s="597"/>
    </row>
    <row r="22" spans="1:6" ht="44.25" customHeight="1" x14ac:dyDescent="0.2">
      <c r="A22" s="608"/>
      <c r="B22" s="614"/>
      <c r="C22" s="611"/>
      <c r="D22" s="112">
        <f>'IDENTIFICACION DE RIESGOS'!B23</f>
        <v>0</v>
      </c>
      <c r="E22" s="596">
        <f>'IDENTIFICACION DE RIESGOS'!D23</f>
        <v>0</v>
      </c>
      <c r="F22" s="597"/>
    </row>
    <row r="23" spans="1:6" ht="45" customHeight="1" x14ac:dyDescent="0.2">
      <c r="A23" s="609"/>
      <c r="B23" s="615"/>
      <c r="C23" s="612"/>
      <c r="D23" s="112">
        <f>'IDENTIFICACION DE RIESGOS'!B24</f>
        <v>0</v>
      </c>
      <c r="E23" s="596">
        <f>'IDENTIFICACION DE RIESGOS'!D24</f>
        <v>0</v>
      </c>
      <c r="F23" s="597"/>
    </row>
    <row r="24" spans="1:6" ht="58.5" customHeight="1" x14ac:dyDescent="0.2">
      <c r="A24" s="607">
        <f>'IDENTIFICACION DE RIESGOS'!E25</f>
        <v>0</v>
      </c>
      <c r="B24" s="613"/>
      <c r="C24" s="610">
        <f>'IDENTIFICACION DE RIESGOS'!F25</f>
        <v>0</v>
      </c>
      <c r="D24" s="112">
        <f>'IDENTIFICACION DE RIESGOS'!B25</f>
        <v>0</v>
      </c>
      <c r="E24" s="596">
        <f>'IDENTIFICACION DE RIESGOS'!D25</f>
        <v>0</v>
      </c>
      <c r="F24" s="597"/>
    </row>
    <row r="25" spans="1:6" ht="55.5" customHeight="1" x14ac:dyDescent="0.2">
      <c r="A25" s="608"/>
      <c r="B25" s="614"/>
      <c r="C25" s="611"/>
      <c r="D25" s="112">
        <f>'IDENTIFICACION DE RIESGOS'!B26</f>
        <v>0</v>
      </c>
      <c r="E25" s="596">
        <f>'IDENTIFICACION DE RIESGOS'!D26</f>
        <v>0</v>
      </c>
      <c r="F25" s="597"/>
    </row>
    <row r="26" spans="1:6" ht="63.75" customHeight="1" x14ac:dyDescent="0.2">
      <c r="A26" s="609"/>
      <c r="B26" s="615"/>
      <c r="C26" s="612"/>
      <c r="D26" s="112">
        <f>'IDENTIFICACION DE RIESGOS'!B27</f>
        <v>0</v>
      </c>
      <c r="E26" s="596">
        <f>'IDENTIFICACION DE RIESGOS'!D27</f>
        <v>0</v>
      </c>
      <c r="F26" s="597"/>
    </row>
    <row r="27" spans="1:6" ht="47.25" customHeight="1" x14ac:dyDescent="0.2">
      <c r="A27" s="607">
        <f>'IDENTIFICACION DE RIESGOS'!E28</f>
        <v>0</v>
      </c>
      <c r="B27" s="613"/>
      <c r="C27" s="610">
        <f>'IDENTIFICACION DE RIESGOS'!F28</f>
        <v>0</v>
      </c>
      <c r="D27" s="112">
        <f>'IDENTIFICACION DE RIESGOS'!B28</f>
        <v>0</v>
      </c>
      <c r="E27" s="596">
        <f>'IDENTIFICACION DE RIESGOS'!D28</f>
        <v>0</v>
      </c>
      <c r="F27" s="597"/>
    </row>
    <row r="28" spans="1:6" ht="55.5" customHeight="1" x14ac:dyDescent="0.2">
      <c r="A28" s="608"/>
      <c r="B28" s="614"/>
      <c r="C28" s="611"/>
      <c r="D28" s="112">
        <f>'IDENTIFICACION DE RIESGOS'!B29</f>
        <v>0</v>
      </c>
      <c r="E28" s="596">
        <f>'IDENTIFICACION DE RIESGOS'!D29</f>
        <v>0</v>
      </c>
      <c r="F28" s="597"/>
    </row>
    <row r="29" spans="1:6" ht="57.75" customHeight="1" x14ac:dyDescent="0.2">
      <c r="A29" s="609"/>
      <c r="B29" s="615"/>
      <c r="C29" s="612"/>
      <c r="D29" s="112">
        <f>'IDENTIFICACION DE RIESGOS'!B30</f>
        <v>0</v>
      </c>
      <c r="E29" s="596">
        <f>'IDENTIFICACION DE RIESGOS'!D30</f>
        <v>0</v>
      </c>
      <c r="F29" s="597"/>
    </row>
    <row r="30" spans="1:6" ht="45.75" customHeight="1" x14ac:dyDescent="0.2">
      <c r="A30" s="616">
        <f>'IDENTIFICACION DE RIESGOS'!E31</f>
        <v>0</v>
      </c>
      <c r="B30" s="628"/>
      <c r="C30" s="619">
        <f>'IDENTIFICACION DE RIESGOS'!F31</f>
        <v>0</v>
      </c>
      <c r="D30" s="113">
        <f>'IDENTIFICACION DE RIESGOS'!B31</f>
        <v>0</v>
      </c>
      <c r="E30" s="622">
        <f>'IDENTIFICACION DE RIESGOS'!D31</f>
        <v>0</v>
      </c>
      <c r="F30" s="623"/>
    </row>
    <row r="31" spans="1:6" ht="57.75" customHeight="1" x14ac:dyDescent="0.2">
      <c r="A31" s="617"/>
      <c r="B31" s="629"/>
      <c r="C31" s="620"/>
      <c r="D31" s="114">
        <f>'IDENTIFICACION DE RIESGOS'!B32</f>
        <v>0</v>
      </c>
      <c r="E31" s="622">
        <f>'IDENTIFICACION DE RIESGOS'!D32</f>
        <v>0</v>
      </c>
      <c r="F31" s="623"/>
    </row>
    <row r="32" spans="1:6" ht="51" customHeight="1" x14ac:dyDescent="0.2">
      <c r="A32" s="618"/>
      <c r="B32" s="630"/>
      <c r="C32" s="621"/>
      <c r="D32" s="114">
        <f>'IDENTIFICACION DE RIESGOS'!B33</f>
        <v>0</v>
      </c>
      <c r="E32" s="622">
        <f>'IDENTIFICACION DE RIESGOS'!D33</f>
        <v>0</v>
      </c>
      <c r="F32" s="623"/>
    </row>
    <row r="33" spans="1:6" ht="51" customHeight="1" x14ac:dyDescent="0.2">
      <c r="A33" s="616">
        <f>'IDENTIFICACION DE RIESGOS'!E34</f>
        <v>0</v>
      </c>
      <c r="B33" s="628"/>
      <c r="C33" s="619">
        <f>'IDENTIFICACION DE RIESGOS'!F36</f>
        <v>0</v>
      </c>
      <c r="D33" s="114">
        <f>'IDENTIFICACION DE RIESGOS'!B34</f>
        <v>0</v>
      </c>
      <c r="E33" s="622">
        <f>'IDENTIFICACION DE RIESGOS'!D34</f>
        <v>0</v>
      </c>
      <c r="F33" s="623"/>
    </row>
    <row r="34" spans="1:6" ht="51" customHeight="1" x14ac:dyDescent="0.2">
      <c r="A34" s="617"/>
      <c r="B34" s="629"/>
      <c r="C34" s="620"/>
      <c r="D34" s="114">
        <f>'IDENTIFICACION DE RIESGOS'!B35</f>
        <v>0</v>
      </c>
      <c r="E34" s="622">
        <f>'IDENTIFICACION DE RIESGOS'!D35</f>
        <v>0</v>
      </c>
      <c r="F34" s="623"/>
    </row>
    <row r="35" spans="1:6" ht="54" customHeight="1" thickBot="1" x14ac:dyDescent="0.25">
      <c r="A35" s="625"/>
      <c r="B35" s="631"/>
      <c r="C35" s="624"/>
      <c r="D35" s="115">
        <f>'IDENTIFICACION DE RIESGOS'!B36</f>
        <v>0</v>
      </c>
      <c r="E35" s="626">
        <f>'IDENTIFICACION DE RIESGOS'!D36</f>
        <v>0</v>
      </c>
      <c r="F35" s="627"/>
    </row>
  </sheetData>
  <sheetProtection selectLockedCells="1"/>
  <mergeCells count="71">
    <mergeCell ref="A30:A32"/>
    <mergeCell ref="C30:C32"/>
    <mergeCell ref="E31:F31"/>
    <mergeCell ref="E32:F32"/>
    <mergeCell ref="C33:C35"/>
    <mergeCell ref="A33:A35"/>
    <mergeCell ref="E33:F33"/>
    <mergeCell ref="E34:F34"/>
    <mergeCell ref="E30:F30"/>
    <mergeCell ref="E35:F35"/>
    <mergeCell ref="B30:B32"/>
    <mergeCell ref="B33:B35"/>
    <mergeCell ref="A24:A26"/>
    <mergeCell ref="C24:C26"/>
    <mergeCell ref="E25:F25"/>
    <mergeCell ref="E26:F26"/>
    <mergeCell ref="A27:A29"/>
    <mergeCell ref="C27:C29"/>
    <mergeCell ref="E28:F28"/>
    <mergeCell ref="E29:F29"/>
    <mergeCell ref="E24:F24"/>
    <mergeCell ref="E27:F27"/>
    <mergeCell ref="B24:B26"/>
    <mergeCell ref="B27:B29"/>
    <mergeCell ref="A21:A23"/>
    <mergeCell ref="C21:C23"/>
    <mergeCell ref="E19:F19"/>
    <mergeCell ref="E20:F20"/>
    <mergeCell ref="E22:F22"/>
    <mergeCell ref="E23:F23"/>
    <mergeCell ref="B21:B23"/>
    <mergeCell ref="E17:F17"/>
    <mergeCell ref="A18:A20"/>
    <mergeCell ref="C16:C17"/>
    <mergeCell ref="C18:C20"/>
    <mergeCell ref="B16:B17"/>
    <mergeCell ref="B18:B20"/>
    <mergeCell ref="A8:F8"/>
    <mergeCell ref="A5:F5"/>
    <mergeCell ref="E16:F16"/>
    <mergeCell ref="E18:F18"/>
    <mergeCell ref="E21:F21"/>
    <mergeCell ref="A10:A11"/>
    <mergeCell ref="B10:B11"/>
    <mergeCell ref="E9:F9"/>
    <mergeCell ref="E10:F10"/>
    <mergeCell ref="C10:C11"/>
    <mergeCell ref="A6:F6"/>
    <mergeCell ref="A7:F7"/>
    <mergeCell ref="A14:A15"/>
    <mergeCell ref="B14:B15"/>
    <mergeCell ref="C14:C15"/>
    <mergeCell ref="A16:A17"/>
    <mergeCell ref="A1:A4"/>
    <mergeCell ref="B1:C1"/>
    <mergeCell ref="D1:E1"/>
    <mergeCell ref="F1:F4"/>
    <mergeCell ref="B2:C4"/>
    <mergeCell ref="D2:E2"/>
    <mergeCell ref="D3:E3"/>
    <mergeCell ref="D4:E4"/>
    <mergeCell ref="D10:D11"/>
    <mergeCell ref="D14:D15"/>
    <mergeCell ref="A12:A13"/>
    <mergeCell ref="B12:B13"/>
    <mergeCell ref="E12:F12"/>
    <mergeCell ref="C12:C13"/>
    <mergeCell ref="E13:F13"/>
    <mergeCell ref="E14:F14"/>
    <mergeCell ref="E15:F15"/>
    <mergeCell ref="E11:F11"/>
  </mergeCell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009999"/>
  </sheetPr>
  <dimension ref="A1:W20"/>
  <sheetViews>
    <sheetView topLeftCell="J9" zoomScale="110" zoomScaleNormal="110" workbookViewId="0">
      <selection activeCell="T16" sqref="T16"/>
    </sheetView>
  </sheetViews>
  <sheetFormatPr baseColWidth="10" defaultColWidth="11.42578125" defaultRowHeight="14.25" x14ac:dyDescent="0.2"/>
  <cols>
    <col min="1" max="1" width="31.7109375" style="1" customWidth="1"/>
    <col min="2" max="2" width="21.7109375" style="1" customWidth="1"/>
    <col min="3" max="17" width="4" style="1" customWidth="1"/>
    <col min="18" max="18" width="7" style="1" customWidth="1"/>
    <col min="19" max="19" width="16.7109375" style="77" customWidth="1"/>
    <col min="20" max="20" width="18.85546875" style="1" customWidth="1"/>
    <col min="21" max="16384" width="11.42578125" style="1"/>
  </cols>
  <sheetData>
    <row r="1" spans="1:23" ht="27.75" customHeight="1" x14ac:dyDescent="0.2">
      <c r="A1" s="450"/>
      <c r="B1" s="379" t="str">
        <f>CONTEXTO!B1</f>
        <v xml:space="preserve">PROCESO:  SISTEMA INTEGRADO DE GESTIÓN </v>
      </c>
      <c r="C1" s="380"/>
      <c r="D1" s="380"/>
      <c r="E1" s="380"/>
      <c r="F1" s="380"/>
      <c r="G1" s="380"/>
      <c r="H1" s="380"/>
      <c r="I1" s="380"/>
      <c r="J1" s="380"/>
      <c r="K1" s="380"/>
      <c r="L1" s="380"/>
      <c r="M1" s="380"/>
      <c r="N1" s="380"/>
      <c r="O1" s="380"/>
      <c r="P1" s="381"/>
      <c r="Q1" s="424" t="s">
        <v>386</v>
      </c>
      <c r="R1" s="388"/>
      <c r="S1" s="388"/>
      <c r="T1" s="555"/>
    </row>
    <row r="2" spans="1:23" ht="20.25" customHeight="1" x14ac:dyDescent="0.2">
      <c r="A2" s="451"/>
      <c r="B2" s="453"/>
      <c r="C2" s="438"/>
      <c r="D2" s="438"/>
      <c r="E2" s="438"/>
      <c r="F2" s="438"/>
      <c r="G2" s="438"/>
      <c r="H2" s="438"/>
      <c r="I2" s="438"/>
      <c r="J2" s="438"/>
      <c r="K2" s="438"/>
      <c r="L2" s="438"/>
      <c r="M2" s="438"/>
      <c r="N2" s="438"/>
      <c r="O2" s="438"/>
      <c r="P2" s="439"/>
      <c r="Q2" s="425" t="s">
        <v>381</v>
      </c>
      <c r="R2" s="426"/>
      <c r="S2" s="426"/>
      <c r="T2" s="556"/>
    </row>
    <row r="3" spans="1:23" ht="18.75" customHeight="1" x14ac:dyDescent="0.2">
      <c r="A3" s="451"/>
      <c r="B3" s="457" t="s">
        <v>77</v>
      </c>
      <c r="C3" s="458"/>
      <c r="D3" s="458"/>
      <c r="E3" s="458"/>
      <c r="F3" s="458"/>
      <c r="G3" s="458"/>
      <c r="H3" s="458"/>
      <c r="I3" s="458"/>
      <c r="J3" s="458"/>
      <c r="K3" s="458"/>
      <c r="L3" s="458"/>
      <c r="M3" s="458"/>
      <c r="N3" s="458"/>
      <c r="O3" s="458"/>
      <c r="P3" s="636"/>
      <c r="Q3" s="425" t="s">
        <v>382</v>
      </c>
      <c r="R3" s="426"/>
      <c r="S3" s="426"/>
      <c r="T3" s="556"/>
    </row>
    <row r="4" spans="1:23" ht="19.5" customHeight="1" thickBot="1" x14ac:dyDescent="0.25">
      <c r="A4" s="452"/>
      <c r="B4" s="385"/>
      <c r="C4" s="386"/>
      <c r="D4" s="386"/>
      <c r="E4" s="386"/>
      <c r="F4" s="386"/>
      <c r="G4" s="386"/>
      <c r="H4" s="386"/>
      <c r="I4" s="386"/>
      <c r="J4" s="386"/>
      <c r="K4" s="386"/>
      <c r="L4" s="386"/>
      <c r="M4" s="386"/>
      <c r="N4" s="386"/>
      <c r="O4" s="386"/>
      <c r="P4" s="387"/>
      <c r="Q4" s="425" t="s">
        <v>373</v>
      </c>
      <c r="R4" s="426"/>
      <c r="S4" s="426"/>
      <c r="T4" s="557"/>
    </row>
    <row r="5" spans="1:23" ht="19.5" customHeight="1" x14ac:dyDescent="0.2">
      <c r="A5" s="568"/>
      <c r="B5" s="404"/>
      <c r="C5" s="404"/>
      <c r="D5" s="404"/>
      <c r="E5" s="404"/>
      <c r="F5" s="404"/>
      <c r="G5" s="404"/>
      <c r="H5" s="404"/>
      <c r="I5" s="404"/>
      <c r="J5" s="404"/>
      <c r="K5" s="404"/>
      <c r="L5" s="404"/>
      <c r="M5" s="404"/>
      <c r="N5" s="404"/>
      <c r="O5" s="404"/>
      <c r="P5" s="404"/>
      <c r="Q5" s="404"/>
      <c r="R5" s="404"/>
      <c r="S5" s="404"/>
      <c r="T5" s="569"/>
    </row>
    <row r="6" spans="1:23" ht="24.75" customHeight="1" x14ac:dyDescent="0.2">
      <c r="A6" s="599" t="str">
        <f>CONTEXTO!A8</f>
        <v xml:space="preserve">PROCESO: GESTION DE INFRAESTRUCTURA Y OBRAS PUBLICAS </v>
      </c>
      <c r="B6" s="600"/>
      <c r="C6" s="600"/>
      <c r="D6" s="600"/>
      <c r="E6" s="600"/>
      <c r="F6" s="600"/>
      <c r="G6" s="600"/>
      <c r="H6" s="600"/>
      <c r="I6" s="600"/>
      <c r="J6" s="600"/>
      <c r="K6" s="600"/>
      <c r="L6" s="600"/>
      <c r="M6" s="600"/>
      <c r="N6" s="600"/>
      <c r="O6" s="600"/>
      <c r="P6" s="600"/>
      <c r="Q6" s="600"/>
      <c r="R6" s="600"/>
      <c r="S6" s="600"/>
      <c r="T6" s="601"/>
    </row>
    <row r="7" spans="1:23" ht="66.75" customHeight="1" thickBot="1" x14ac:dyDescent="0.25">
      <c r="A7" s="648" t="str">
        <f>CONTEXTO!A9</f>
        <v xml:space="preserve">OBJETIVO: IDENTIFICAR Y GENERAR LOS ESTUDIOS, DISEÑOS Y PROYECTOS, CON EL FIN DE ADELANTAR LA CONSTRUCCIÓN Y EL MANTENIMIENTO DE LAS OBRAS DE INFRAESTRUCTURA Y OBRAS PUBLICAS, QUE REQUIERA LA CIUDAD ACORDES CON LAS NECESIDADES DE DESARROLLO CONTRIBUYENDO A LA PROTECCION DEL AMBIENTE Y EL DESARROLLO SOSTENIBLE DEL MUNICIPIO.
</v>
      </c>
      <c r="B7" s="649"/>
      <c r="C7" s="649"/>
      <c r="D7" s="649"/>
      <c r="E7" s="649"/>
      <c r="F7" s="649"/>
      <c r="G7" s="649"/>
      <c r="H7" s="649"/>
      <c r="I7" s="649"/>
      <c r="J7" s="649"/>
      <c r="K7" s="649"/>
      <c r="L7" s="649"/>
      <c r="M7" s="649"/>
      <c r="N7" s="649"/>
      <c r="O7" s="649"/>
      <c r="P7" s="649"/>
      <c r="Q7" s="649"/>
      <c r="R7" s="649"/>
      <c r="S7" s="649"/>
      <c r="T7" s="650"/>
    </row>
    <row r="8" spans="1:23" ht="19.5" customHeight="1" thickBot="1" x14ac:dyDescent="0.25">
      <c r="A8" s="567"/>
      <c r="B8" s="567"/>
      <c r="C8" s="567"/>
      <c r="D8" s="567"/>
      <c r="E8" s="567"/>
      <c r="F8" s="567"/>
      <c r="G8" s="567"/>
      <c r="H8" s="567"/>
      <c r="I8" s="567"/>
      <c r="J8" s="567"/>
      <c r="K8" s="567"/>
      <c r="L8" s="567"/>
      <c r="M8" s="567"/>
      <c r="N8" s="567"/>
      <c r="O8" s="567"/>
      <c r="P8" s="567"/>
      <c r="Q8" s="567"/>
      <c r="R8" s="567"/>
      <c r="S8" s="567"/>
      <c r="T8" s="595"/>
    </row>
    <row r="9" spans="1:23" ht="37.5" customHeight="1" x14ac:dyDescent="0.2">
      <c r="A9" s="637" t="s">
        <v>69</v>
      </c>
      <c r="B9" s="638"/>
      <c r="C9" s="641" t="s">
        <v>78</v>
      </c>
      <c r="D9" s="642"/>
      <c r="E9" s="642"/>
      <c r="F9" s="642"/>
      <c r="G9" s="642"/>
      <c r="H9" s="642"/>
      <c r="I9" s="642"/>
      <c r="J9" s="642"/>
      <c r="K9" s="642"/>
      <c r="L9" s="642"/>
      <c r="M9" s="642"/>
      <c r="N9" s="642"/>
      <c r="O9" s="642"/>
      <c r="P9" s="642"/>
      <c r="Q9" s="642"/>
      <c r="R9" s="642"/>
      <c r="S9" s="642"/>
      <c r="T9" s="643"/>
    </row>
    <row r="10" spans="1:23" ht="25.5" customHeight="1" x14ac:dyDescent="0.2">
      <c r="A10" s="639"/>
      <c r="B10" s="640"/>
      <c r="C10" s="71" t="s">
        <v>43</v>
      </c>
      <c r="D10" s="71" t="s">
        <v>44</v>
      </c>
      <c r="E10" s="71" t="s">
        <v>45</v>
      </c>
      <c r="F10" s="71" t="s">
        <v>46</v>
      </c>
      <c r="G10" s="71" t="s">
        <v>47</v>
      </c>
      <c r="H10" s="71" t="s">
        <v>48</v>
      </c>
      <c r="I10" s="71" t="s">
        <v>49</v>
      </c>
      <c r="J10" s="71" t="s">
        <v>50</v>
      </c>
      <c r="K10" s="71" t="s">
        <v>51</v>
      </c>
      <c r="L10" s="71" t="s">
        <v>52</v>
      </c>
      <c r="M10" s="71" t="s">
        <v>53</v>
      </c>
      <c r="N10" s="71" t="s">
        <v>54</v>
      </c>
      <c r="O10" s="71" t="s">
        <v>55</v>
      </c>
      <c r="P10" s="71" t="s">
        <v>56</v>
      </c>
      <c r="Q10" s="71" t="s">
        <v>57</v>
      </c>
      <c r="R10" s="72" t="s">
        <v>58</v>
      </c>
      <c r="S10" s="75" t="s">
        <v>59</v>
      </c>
      <c r="T10" s="96" t="s">
        <v>79</v>
      </c>
    </row>
    <row r="11" spans="1:23" ht="48" customHeight="1" x14ac:dyDescent="0.2">
      <c r="A11" s="644" t="str">
        <f>DESCRIPCION!A10</f>
        <v xml:space="preserve">Posibilidad de perdida economica y reputacional por sanciones debido al prestamo de maquinaria de propiedad de la entidad o alquiler para beneficio de un tercero.  </v>
      </c>
      <c r="B11" s="645"/>
      <c r="C11" s="220">
        <v>5</v>
      </c>
      <c r="D11" s="220">
        <v>5</v>
      </c>
      <c r="E11" s="220">
        <v>5</v>
      </c>
      <c r="F11" s="220"/>
      <c r="G11" s="220"/>
      <c r="H11" s="220"/>
      <c r="I11" s="220"/>
      <c r="J11" s="220"/>
      <c r="K11" s="220"/>
      <c r="L11" s="220"/>
      <c r="M11" s="220"/>
      <c r="N11" s="220"/>
      <c r="O11" s="220"/>
      <c r="P11" s="220"/>
      <c r="Q11" s="220"/>
      <c r="R11" s="110">
        <f>SUM(C11:Q11)</f>
        <v>15</v>
      </c>
      <c r="S11" s="117">
        <f t="shared" ref="S11:S20" si="0">IF(ISERROR(AVERAGE(C11:Q11)),0,AVERAGE(C11:Q11))</f>
        <v>5</v>
      </c>
      <c r="T11" s="78" t="str">
        <f>IF(AND(S11&gt;=1,S11&lt;1.5),"Rara Vez",IF(AND(S11&gt;=1.6,S11&lt;2.5),"Improbable",IF(AND(S11&gt;=2.6,S11&lt;3.5),"Posible",IF(AND(S11&gt;=3.6,S11&lt;4.5),"Probable",IF(AND(S11&gt;=4.6),"Casi Seguro"," ")))))</f>
        <v>Casi Seguro</v>
      </c>
      <c r="W11" s="76"/>
    </row>
    <row r="12" spans="1:23" ht="54.75" customHeight="1" x14ac:dyDescent="0.2">
      <c r="A12" s="646" t="str">
        <f>DESCRIPCION!A12</f>
        <v xml:space="preserve">Probabilidad de perdida economica y reputacional debido a que la  entidad  sea relacionada con actividades ilícitas al elegir a proveedores con practicas de lavado de activos, financiación del terrorismo o cualquier otra actividad ilegal. </v>
      </c>
      <c r="B12" s="647"/>
      <c r="C12" s="220">
        <v>4</v>
      </c>
      <c r="D12" s="220">
        <v>4</v>
      </c>
      <c r="E12" s="220">
        <v>4</v>
      </c>
      <c r="F12" s="220"/>
      <c r="G12" s="220"/>
      <c r="H12" s="220"/>
      <c r="I12" s="220"/>
      <c r="J12" s="220"/>
      <c r="K12" s="220"/>
      <c r="L12" s="220"/>
      <c r="M12" s="220"/>
      <c r="N12" s="220"/>
      <c r="O12" s="220"/>
      <c r="P12" s="220"/>
      <c r="Q12" s="220"/>
      <c r="R12" s="110">
        <f>SUM(C12:Q12)</f>
        <v>12</v>
      </c>
      <c r="S12" s="117">
        <f t="shared" si="0"/>
        <v>4</v>
      </c>
      <c r="T12" s="78" t="str">
        <f>IF(AND(S12&gt;=1,S12&lt;1.5),"Rara Vez",IF(AND(S12&gt;=1.6,S12&lt;2.5),"Improbable",IF(AND(S12&gt;=2.6,S12&lt;3.5),"Posible",IF(AND(S12&gt;=3.6,S12&lt;4.5),"Probable",IF(AND(S12&gt;=4.6),"Casi Seguro"," ")))))</f>
        <v>Probable</v>
      </c>
      <c r="W12" s="76"/>
    </row>
    <row r="13" spans="1:23" ht="69.75" customHeight="1" x14ac:dyDescent="0.2">
      <c r="A13" s="644" t="str">
        <f>DESCRIPCION!A14</f>
        <v xml:space="preserve">Probabilidad de perdida economica o reputacional debido a que la Entidad  sea relacionada con actividades ilícitas al aprobar mediante informes de supervision el pago  a terceros vinculados a practicas de lavado de activos, financiación del terrorismo o cualquier otra actividad ilegal. </v>
      </c>
      <c r="B13" s="645"/>
      <c r="C13" s="220">
        <v>4</v>
      </c>
      <c r="D13" s="220">
        <v>4</v>
      </c>
      <c r="E13" s="220">
        <v>4</v>
      </c>
      <c r="F13" s="220"/>
      <c r="G13" s="220"/>
      <c r="H13" s="220"/>
      <c r="I13" s="220"/>
      <c r="J13" s="220"/>
      <c r="K13" s="220"/>
      <c r="L13" s="220"/>
      <c r="M13" s="220"/>
      <c r="N13" s="220"/>
      <c r="O13" s="220"/>
      <c r="P13" s="220"/>
      <c r="Q13" s="220"/>
      <c r="R13" s="110">
        <f t="shared" ref="R13:R20" si="1">SUM(C13:Q13)</f>
        <v>12</v>
      </c>
      <c r="S13" s="117">
        <f t="shared" si="0"/>
        <v>4</v>
      </c>
      <c r="T13" s="78" t="str">
        <f t="shared" ref="T13:T20" si="2">IF(AND(S13&gt;=1,S13&lt;1.5),"Rara Vez",IF(AND(S13&gt;=1.6,S13&lt;2.5),"Improbable",IF(AND(S13&gt;=2.6,S13&lt;3.5),"Posible",IF(AND(S13&gt;=3.6,S13&lt;4.5),"Probable",IF(AND(S13&gt;=4.6),"Casi Seguro"," ")))))</f>
        <v>Probable</v>
      </c>
    </row>
    <row r="14" spans="1:23" ht="57.75" customHeight="1" x14ac:dyDescent="0.2">
      <c r="A14" s="644" t="str">
        <f>DESCRIPCION!A16</f>
        <v xml:space="preserve">Posibilidad de solicitar y/o recibir dádivas o beneficios a nombre propio o de terceros para realizar trámites y/o servicios sin el cumplimiento de los requisitos legalmente establecidos </v>
      </c>
      <c r="B14" s="645"/>
      <c r="C14" s="220">
        <v>4</v>
      </c>
      <c r="D14" s="220">
        <v>4</v>
      </c>
      <c r="E14" s="220">
        <v>4</v>
      </c>
      <c r="F14" s="220"/>
      <c r="G14" s="220"/>
      <c r="H14" s="220"/>
      <c r="I14" s="220"/>
      <c r="J14" s="220"/>
      <c r="K14" s="220"/>
      <c r="L14" s="220"/>
      <c r="M14" s="220"/>
      <c r="N14" s="220"/>
      <c r="O14" s="220"/>
      <c r="P14" s="220"/>
      <c r="Q14" s="220"/>
      <c r="R14" s="110">
        <f t="shared" si="1"/>
        <v>12</v>
      </c>
      <c r="S14" s="117">
        <f t="shared" si="0"/>
        <v>4</v>
      </c>
      <c r="T14" s="78" t="str">
        <f t="shared" si="2"/>
        <v>Probable</v>
      </c>
    </row>
    <row r="15" spans="1:23" ht="39.75" customHeight="1" x14ac:dyDescent="0.2">
      <c r="A15" s="632">
        <f>DESCRIPCION!A18</f>
        <v>0</v>
      </c>
      <c r="B15" s="633"/>
      <c r="C15" s="220"/>
      <c r="D15" s="220"/>
      <c r="E15" s="220"/>
      <c r="F15" s="220"/>
      <c r="G15" s="220"/>
      <c r="H15" s="220"/>
      <c r="I15" s="220"/>
      <c r="J15" s="220"/>
      <c r="K15" s="220"/>
      <c r="L15" s="220"/>
      <c r="M15" s="220"/>
      <c r="N15" s="220"/>
      <c r="O15" s="220"/>
      <c r="P15" s="220"/>
      <c r="Q15" s="220"/>
      <c r="R15" s="110">
        <f t="shared" si="1"/>
        <v>0</v>
      </c>
      <c r="S15" s="117">
        <f t="shared" si="0"/>
        <v>0</v>
      </c>
      <c r="T15" s="78" t="str">
        <f t="shared" si="2"/>
        <v xml:space="preserve"> </v>
      </c>
    </row>
    <row r="16" spans="1:23" ht="39.75" customHeight="1" x14ac:dyDescent="0.2">
      <c r="A16" s="632">
        <f>DESCRIPCION!A21</f>
        <v>0</v>
      </c>
      <c r="B16" s="633"/>
      <c r="C16" s="220"/>
      <c r="D16" s="220"/>
      <c r="E16" s="220"/>
      <c r="F16" s="220"/>
      <c r="G16" s="220"/>
      <c r="H16" s="220"/>
      <c r="I16" s="220"/>
      <c r="J16" s="220"/>
      <c r="K16" s="220"/>
      <c r="L16" s="220"/>
      <c r="M16" s="220"/>
      <c r="N16" s="220"/>
      <c r="O16" s="220"/>
      <c r="P16" s="220"/>
      <c r="Q16" s="220"/>
      <c r="R16" s="110">
        <f t="shared" si="1"/>
        <v>0</v>
      </c>
      <c r="S16" s="117">
        <f t="shared" si="0"/>
        <v>0</v>
      </c>
      <c r="T16" s="78" t="str">
        <f t="shared" si="2"/>
        <v xml:space="preserve"> </v>
      </c>
    </row>
    <row r="17" spans="1:20" ht="39.75" customHeight="1" x14ac:dyDescent="0.2">
      <c r="A17" s="632">
        <f>DESCRIPCION!A24</f>
        <v>0</v>
      </c>
      <c r="B17" s="633"/>
      <c r="C17" s="220"/>
      <c r="D17" s="220"/>
      <c r="E17" s="220"/>
      <c r="F17" s="220"/>
      <c r="G17" s="220"/>
      <c r="H17" s="220"/>
      <c r="I17" s="220"/>
      <c r="J17" s="220"/>
      <c r="K17" s="220"/>
      <c r="L17" s="220"/>
      <c r="M17" s="220"/>
      <c r="N17" s="220"/>
      <c r="O17" s="220"/>
      <c r="P17" s="220"/>
      <c r="Q17" s="220"/>
      <c r="R17" s="110">
        <f t="shared" si="1"/>
        <v>0</v>
      </c>
      <c r="S17" s="117">
        <f t="shared" si="0"/>
        <v>0</v>
      </c>
      <c r="T17" s="78" t="str">
        <f t="shared" si="2"/>
        <v xml:space="preserve"> </v>
      </c>
    </row>
    <row r="18" spans="1:20" ht="39.75" customHeight="1" x14ac:dyDescent="0.2">
      <c r="A18" s="632">
        <f>DESCRIPCION!A27</f>
        <v>0</v>
      </c>
      <c r="B18" s="633"/>
      <c r="C18" s="220"/>
      <c r="D18" s="220"/>
      <c r="E18" s="220"/>
      <c r="F18" s="220"/>
      <c r="G18" s="220"/>
      <c r="H18" s="220"/>
      <c r="I18" s="220"/>
      <c r="J18" s="220"/>
      <c r="K18" s="220"/>
      <c r="L18" s="220"/>
      <c r="M18" s="220"/>
      <c r="N18" s="220"/>
      <c r="O18" s="220"/>
      <c r="P18" s="220"/>
      <c r="Q18" s="220"/>
      <c r="R18" s="110">
        <f t="shared" si="1"/>
        <v>0</v>
      </c>
      <c r="S18" s="117">
        <f t="shared" si="0"/>
        <v>0</v>
      </c>
      <c r="T18" s="78" t="str">
        <f t="shared" si="2"/>
        <v xml:space="preserve"> </v>
      </c>
    </row>
    <row r="19" spans="1:20" ht="39.75" customHeight="1" x14ac:dyDescent="0.2">
      <c r="A19" s="632">
        <f>DESCRIPCION!A30</f>
        <v>0</v>
      </c>
      <c r="B19" s="633"/>
      <c r="C19" s="220"/>
      <c r="D19" s="220"/>
      <c r="E19" s="220"/>
      <c r="F19" s="220"/>
      <c r="G19" s="220"/>
      <c r="H19" s="220"/>
      <c r="I19" s="220"/>
      <c r="J19" s="220"/>
      <c r="K19" s="220"/>
      <c r="L19" s="220"/>
      <c r="M19" s="220"/>
      <c r="N19" s="220"/>
      <c r="O19" s="220"/>
      <c r="P19" s="220"/>
      <c r="Q19" s="220"/>
      <c r="R19" s="110">
        <f t="shared" si="1"/>
        <v>0</v>
      </c>
      <c r="S19" s="117">
        <f t="shared" si="0"/>
        <v>0</v>
      </c>
      <c r="T19" s="78" t="str">
        <f t="shared" si="2"/>
        <v xml:space="preserve"> </v>
      </c>
    </row>
    <row r="20" spans="1:20" ht="39.75" customHeight="1" thickBot="1" x14ac:dyDescent="0.25">
      <c r="A20" s="634">
        <f>DESCRIPCION!A33</f>
        <v>0</v>
      </c>
      <c r="B20" s="635"/>
      <c r="C20" s="220"/>
      <c r="D20" s="220"/>
      <c r="E20" s="220"/>
      <c r="F20" s="220"/>
      <c r="G20" s="220"/>
      <c r="H20" s="220"/>
      <c r="I20" s="220"/>
      <c r="J20" s="220"/>
      <c r="K20" s="220"/>
      <c r="L20" s="220"/>
      <c r="M20" s="220"/>
      <c r="N20" s="220"/>
      <c r="O20" s="220"/>
      <c r="P20" s="220"/>
      <c r="Q20" s="220"/>
      <c r="R20" s="111">
        <f t="shared" si="1"/>
        <v>0</v>
      </c>
      <c r="S20" s="118">
        <f t="shared" si="0"/>
        <v>0</v>
      </c>
      <c r="T20" s="97" t="str">
        <f t="shared" si="2"/>
        <v xml:space="preserve"> </v>
      </c>
    </row>
  </sheetData>
  <sheetProtection selectLockedCells="1"/>
  <mergeCells count="24">
    <mergeCell ref="A7:T7"/>
    <mergeCell ref="A8:T8"/>
    <mergeCell ref="Q1:S1"/>
    <mergeCell ref="Q2:S2"/>
    <mergeCell ref="Q3:S3"/>
    <mergeCell ref="Q4:S4"/>
    <mergeCell ref="A5:T5"/>
    <mergeCell ref="A1:A4"/>
    <mergeCell ref="A19:B19"/>
    <mergeCell ref="A20:B20"/>
    <mergeCell ref="B1:P2"/>
    <mergeCell ref="B3:P4"/>
    <mergeCell ref="A9:B10"/>
    <mergeCell ref="C9:T9"/>
    <mergeCell ref="A14:B14"/>
    <mergeCell ref="A15:B15"/>
    <mergeCell ref="A16:B16"/>
    <mergeCell ref="A17:B17"/>
    <mergeCell ref="A18:B18"/>
    <mergeCell ref="A11:B11"/>
    <mergeCell ref="A12:B12"/>
    <mergeCell ref="A13:B13"/>
    <mergeCell ref="T1:T4"/>
    <mergeCell ref="A6:T6"/>
  </mergeCells>
  <dataValidations count="1">
    <dataValidation type="whole" allowBlank="1" showInputMessage="1" showErrorMessage="1" error="DATO INVÁLIDO_x000a_Tenga en cuenta que la escala de calificación es de 1 a 5" sqref="C11:Q20">
      <formula1>1</formula1>
      <formula2>5</formula2>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5" tint="-0.249977111117893"/>
  </sheetPr>
  <dimension ref="A1:F124"/>
  <sheetViews>
    <sheetView topLeftCell="A12" zoomScale="80" zoomScaleNormal="80" workbookViewId="0">
      <selection activeCell="A13" sqref="A13:A32"/>
    </sheetView>
  </sheetViews>
  <sheetFormatPr baseColWidth="10" defaultColWidth="11.42578125" defaultRowHeight="14.25" x14ac:dyDescent="0.2"/>
  <cols>
    <col min="1" max="1" width="34" style="1" customWidth="1"/>
    <col min="2" max="2" width="91" style="1" customWidth="1"/>
    <col min="3" max="3" width="16.5703125" style="1" customWidth="1"/>
    <col min="4" max="4" width="10.28515625" style="1" customWidth="1"/>
    <col min="5" max="5" width="8.28515625" style="1" customWidth="1"/>
    <col min="6" max="6" width="22.28515625" style="1" customWidth="1"/>
    <col min="7" max="16384" width="11.42578125" style="1"/>
  </cols>
  <sheetData>
    <row r="1" spans="1:6" ht="22.5" customHeight="1" x14ac:dyDescent="0.2">
      <c r="A1" s="478"/>
      <c r="B1" s="405" t="str">
        <f>CONTEXTO!B1</f>
        <v xml:space="preserve">PROCESO:  SISTEMA INTEGRADO DE GESTIÓN </v>
      </c>
      <c r="C1" s="670" t="s">
        <v>387</v>
      </c>
      <c r="D1" s="670"/>
      <c r="E1" s="670"/>
      <c r="F1" s="671"/>
    </row>
    <row r="2" spans="1:6" ht="15.75" customHeight="1" x14ac:dyDescent="0.2">
      <c r="A2" s="479"/>
      <c r="B2" s="406"/>
      <c r="C2" s="591" t="s">
        <v>381</v>
      </c>
      <c r="D2" s="591"/>
      <c r="E2" s="591"/>
      <c r="F2" s="672"/>
    </row>
    <row r="3" spans="1:6" ht="15" customHeight="1" x14ac:dyDescent="0.2">
      <c r="A3" s="479"/>
      <c r="B3" s="406" t="s">
        <v>84</v>
      </c>
      <c r="C3" s="591" t="s">
        <v>382</v>
      </c>
      <c r="D3" s="591"/>
      <c r="E3" s="591"/>
      <c r="F3" s="672"/>
    </row>
    <row r="4" spans="1:6" ht="15.75" customHeight="1" x14ac:dyDescent="0.2">
      <c r="A4" s="479"/>
      <c r="B4" s="406"/>
      <c r="C4" s="591" t="s">
        <v>374</v>
      </c>
      <c r="D4" s="591"/>
      <c r="E4" s="591"/>
      <c r="F4" s="672"/>
    </row>
    <row r="5" spans="1:6" ht="15.75" customHeight="1" x14ac:dyDescent="0.2">
      <c r="A5" s="664"/>
      <c r="B5" s="665"/>
      <c r="C5" s="665"/>
      <c r="D5" s="665"/>
      <c r="E5" s="665"/>
      <c r="F5" s="666"/>
    </row>
    <row r="6" spans="1:6" x14ac:dyDescent="0.2">
      <c r="A6" s="487" t="str">
        <f>+CONTEXTO!A8</f>
        <v xml:space="preserve">PROCESO: GESTION DE INFRAESTRUCTURA Y OBRAS PUBLICAS </v>
      </c>
      <c r="B6" s="488"/>
      <c r="C6" s="488"/>
      <c r="D6" s="488"/>
      <c r="E6" s="488"/>
      <c r="F6" s="489"/>
    </row>
    <row r="7" spans="1:6" ht="12.75" customHeight="1" x14ac:dyDescent="0.2">
      <c r="A7" s="487"/>
      <c r="B7" s="488"/>
      <c r="C7" s="488"/>
      <c r="D7" s="488"/>
      <c r="E7" s="488"/>
      <c r="F7" s="489"/>
    </row>
    <row r="8" spans="1:6" ht="60.75" customHeight="1" x14ac:dyDescent="0.2">
      <c r="A8" s="490" t="str">
        <f>+CONTEXTO!A9</f>
        <v xml:space="preserve">OBJETIVO: IDENTIFICAR Y GENERAR LOS ESTUDIOS, DISEÑOS Y PROYECTOS, CON EL FIN DE ADELANTAR LA CONSTRUCCIÓN Y EL MANTENIMIENTO DE LAS OBRAS DE INFRAESTRUCTURA Y OBRAS PUBLICAS, QUE REQUIERA LA CIUDAD ACORDES CON LAS NECESIDADES DE DESARROLLO CONTRIBUYENDO A LA PROTECCION DEL AMBIENTE Y EL DESARROLLO SOSTENIBLE DEL MUNICIPIO.
</v>
      </c>
      <c r="B8" s="491"/>
      <c r="C8" s="491"/>
      <c r="D8" s="491"/>
      <c r="E8" s="491"/>
      <c r="F8" s="492"/>
    </row>
    <row r="9" spans="1:6" ht="3.75" customHeight="1" thickBot="1" x14ac:dyDescent="0.25">
      <c r="A9" s="493"/>
      <c r="B9" s="494"/>
      <c r="C9" s="494"/>
      <c r="D9" s="494"/>
      <c r="E9" s="494"/>
      <c r="F9" s="495"/>
    </row>
    <row r="10" spans="1:6" ht="13.5" customHeight="1" thickBot="1" x14ac:dyDescent="0.25">
      <c r="A10" s="496"/>
      <c r="B10" s="496"/>
      <c r="C10" s="496"/>
      <c r="D10" s="496"/>
      <c r="E10" s="496"/>
      <c r="F10" s="496"/>
    </row>
    <row r="11" spans="1:6" ht="34.5" customHeight="1" x14ac:dyDescent="0.25">
      <c r="A11" s="655" t="s">
        <v>85</v>
      </c>
      <c r="B11" s="465" t="s">
        <v>86</v>
      </c>
      <c r="C11" s="465"/>
      <c r="D11" s="657" t="s">
        <v>87</v>
      </c>
      <c r="E11" s="657"/>
      <c r="F11" s="653" t="s">
        <v>88</v>
      </c>
    </row>
    <row r="12" spans="1:6" ht="21" customHeight="1" x14ac:dyDescent="0.2">
      <c r="A12" s="656"/>
      <c r="B12" s="466"/>
      <c r="C12" s="466"/>
      <c r="D12" s="102" t="s">
        <v>89</v>
      </c>
      <c r="E12" s="102" t="s">
        <v>90</v>
      </c>
      <c r="F12" s="654"/>
    </row>
    <row r="13" spans="1:6" ht="26.25" customHeight="1" x14ac:dyDescent="0.2">
      <c r="A13" s="469" t="str">
        <f>PROBABILIDAD!A11</f>
        <v xml:space="preserve">Posibilidad de perdida economica y reputacional por sanciones debido al prestamo de maquinaria de propiedad de la entidad o alquiler para beneficio de un tercero.  </v>
      </c>
      <c r="B13" s="474" t="s">
        <v>91</v>
      </c>
      <c r="C13" s="474"/>
      <c r="D13" s="218" t="s">
        <v>129</v>
      </c>
      <c r="E13" s="218"/>
      <c r="F13" s="667" t="str">
        <f>IF(D28="X","CATASTROFICO",IF(AND(D32&gt;0,D32&lt;=5),"MODERADO",IF(AND(D32&gt;=6,D32&lt;=11),"MAYOR",IF(AND(D32&gt;=12,D32&lt;=19),"CATASTROFICO",IF(AND(D32=0),"MENOR")))))</f>
        <v>CATASTROFICO</v>
      </c>
    </row>
    <row r="14" spans="1:6" ht="26.25" customHeight="1" x14ac:dyDescent="0.2">
      <c r="A14" s="469"/>
      <c r="B14" s="474" t="s">
        <v>92</v>
      </c>
      <c r="C14" s="474"/>
      <c r="D14" s="293" t="s">
        <v>129</v>
      </c>
      <c r="E14" s="218"/>
      <c r="F14" s="668"/>
    </row>
    <row r="15" spans="1:6" ht="26.25" customHeight="1" x14ac:dyDescent="0.2">
      <c r="A15" s="469"/>
      <c r="B15" s="474" t="s">
        <v>93</v>
      </c>
      <c r="C15" s="474"/>
      <c r="D15" s="293" t="s">
        <v>129</v>
      </c>
      <c r="E15" s="218"/>
      <c r="F15" s="668"/>
    </row>
    <row r="16" spans="1:6" ht="26.25" customHeight="1" x14ac:dyDescent="0.2">
      <c r="A16" s="469"/>
      <c r="B16" s="474" t="s">
        <v>94</v>
      </c>
      <c r="C16" s="474"/>
      <c r="D16" s="293" t="s">
        <v>129</v>
      </c>
      <c r="E16" s="218"/>
      <c r="F16" s="668"/>
    </row>
    <row r="17" spans="1:6" ht="26.25" customHeight="1" x14ac:dyDescent="0.2">
      <c r="A17" s="469"/>
      <c r="B17" s="474" t="s">
        <v>95</v>
      </c>
      <c r="C17" s="474"/>
      <c r="D17" s="293" t="s">
        <v>129</v>
      </c>
      <c r="E17" s="218"/>
      <c r="F17" s="668"/>
    </row>
    <row r="18" spans="1:6" ht="26.25" customHeight="1" x14ac:dyDescent="0.2">
      <c r="A18" s="469"/>
      <c r="B18" s="474" t="s">
        <v>96</v>
      </c>
      <c r="C18" s="474"/>
      <c r="D18" s="293" t="s">
        <v>129</v>
      </c>
      <c r="E18" s="218"/>
      <c r="F18" s="668"/>
    </row>
    <row r="19" spans="1:6" ht="26.25" customHeight="1" x14ac:dyDescent="0.2">
      <c r="A19" s="469"/>
      <c r="B19" s="474" t="s">
        <v>97</v>
      </c>
      <c r="C19" s="474"/>
      <c r="D19" s="293" t="s">
        <v>129</v>
      </c>
      <c r="E19" s="218"/>
      <c r="F19" s="668"/>
    </row>
    <row r="20" spans="1:6" ht="33" customHeight="1" x14ac:dyDescent="0.2">
      <c r="A20" s="469"/>
      <c r="B20" s="474" t="s">
        <v>98</v>
      </c>
      <c r="C20" s="474"/>
      <c r="D20" s="218"/>
      <c r="E20" s="218" t="s">
        <v>129</v>
      </c>
      <c r="F20" s="668"/>
    </row>
    <row r="21" spans="1:6" ht="26.25" customHeight="1" x14ac:dyDescent="0.2">
      <c r="A21" s="469"/>
      <c r="B21" s="474" t="s">
        <v>99</v>
      </c>
      <c r="C21" s="474"/>
      <c r="D21" s="218"/>
      <c r="E21" s="218" t="s">
        <v>129</v>
      </c>
      <c r="F21" s="668"/>
    </row>
    <row r="22" spans="1:6" ht="26.25" customHeight="1" x14ac:dyDescent="0.2">
      <c r="A22" s="469"/>
      <c r="B22" s="474" t="s">
        <v>100</v>
      </c>
      <c r="C22" s="474"/>
      <c r="D22" s="218" t="s">
        <v>129</v>
      </c>
      <c r="E22" s="218"/>
      <c r="F22" s="668"/>
    </row>
    <row r="23" spans="1:6" ht="26.25" customHeight="1" x14ac:dyDescent="0.2">
      <c r="A23" s="469"/>
      <c r="B23" s="474" t="s">
        <v>101</v>
      </c>
      <c r="C23" s="474"/>
      <c r="D23" s="293" t="s">
        <v>129</v>
      </c>
      <c r="E23" s="218"/>
      <c r="F23" s="668"/>
    </row>
    <row r="24" spans="1:6" ht="26.25" customHeight="1" x14ac:dyDescent="0.2">
      <c r="A24" s="469"/>
      <c r="B24" s="474" t="s">
        <v>102</v>
      </c>
      <c r="C24" s="474"/>
      <c r="D24" s="293" t="s">
        <v>129</v>
      </c>
      <c r="E24" s="218"/>
      <c r="F24" s="668"/>
    </row>
    <row r="25" spans="1:6" ht="26.25" customHeight="1" x14ac:dyDescent="0.2">
      <c r="A25" s="469"/>
      <c r="B25" s="474" t="s">
        <v>103</v>
      </c>
      <c r="C25" s="474"/>
      <c r="D25" s="293" t="s">
        <v>129</v>
      </c>
      <c r="E25" s="218"/>
      <c r="F25" s="668"/>
    </row>
    <row r="26" spans="1:6" ht="26.25" customHeight="1" x14ac:dyDescent="0.2">
      <c r="A26" s="469"/>
      <c r="B26" s="474" t="s">
        <v>104</v>
      </c>
      <c r="C26" s="474"/>
      <c r="D26" s="293" t="s">
        <v>129</v>
      </c>
      <c r="E26" s="218"/>
      <c r="F26" s="668"/>
    </row>
    <row r="27" spans="1:6" ht="26.25" customHeight="1" x14ac:dyDescent="0.2">
      <c r="A27" s="469"/>
      <c r="B27" s="474" t="s">
        <v>105</v>
      </c>
      <c r="C27" s="474"/>
      <c r="D27" s="293" t="s">
        <v>129</v>
      </c>
      <c r="E27" s="218"/>
      <c r="F27" s="668"/>
    </row>
    <row r="28" spans="1:6" ht="26.25" customHeight="1" x14ac:dyDescent="0.2">
      <c r="A28" s="469"/>
      <c r="B28" s="474" t="s">
        <v>106</v>
      </c>
      <c r="C28" s="474"/>
      <c r="D28" s="218"/>
      <c r="E28" s="218" t="s">
        <v>129</v>
      </c>
      <c r="F28" s="668"/>
    </row>
    <row r="29" spans="1:6" ht="26.25" customHeight="1" x14ac:dyDescent="0.2">
      <c r="A29" s="469"/>
      <c r="B29" s="474" t="s">
        <v>107</v>
      </c>
      <c r="C29" s="474"/>
      <c r="D29" s="218" t="s">
        <v>129</v>
      </c>
      <c r="E29" s="218"/>
      <c r="F29" s="668"/>
    </row>
    <row r="30" spans="1:6" ht="26.25" customHeight="1" x14ac:dyDescent="0.2">
      <c r="A30" s="469"/>
      <c r="B30" s="474" t="s">
        <v>108</v>
      </c>
      <c r="C30" s="474"/>
      <c r="D30" s="218"/>
      <c r="E30" s="218" t="s">
        <v>129</v>
      </c>
      <c r="F30" s="668"/>
    </row>
    <row r="31" spans="1:6" ht="26.25" customHeight="1" x14ac:dyDescent="0.2">
      <c r="A31" s="469"/>
      <c r="B31" s="474" t="s">
        <v>109</v>
      </c>
      <c r="C31" s="474"/>
      <c r="D31" s="218"/>
      <c r="E31" s="218" t="s">
        <v>129</v>
      </c>
      <c r="F31" s="668"/>
    </row>
    <row r="32" spans="1:6" ht="16.5" thickBot="1" x14ac:dyDescent="0.3">
      <c r="A32" s="470"/>
      <c r="B32" s="660" t="s">
        <v>58</v>
      </c>
      <c r="C32" s="661"/>
      <c r="D32" s="98">
        <f>+NOOO!B54</f>
        <v>14</v>
      </c>
      <c r="E32" s="99"/>
      <c r="F32" s="669"/>
    </row>
    <row r="33" spans="1:6" ht="15.75" customHeight="1" thickBot="1" x14ac:dyDescent="0.25">
      <c r="A33" s="662"/>
      <c r="B33" s="336"/>
      <c r="C33" s="336"/>
      <c r="D33" s="336"/>
      <c r="E33" s="336"/>
      <c r="F33" s="663"/>
    </row>
    <row r="34" spans="1:6" ht="34.5" customHeight="1" x14ac:dyDescent="0.25">
      <c r="A34" s="655" t="s">
        <v>85</v>
      </c>
      <c r="B34" s="465" t="s">
        <v>86</v>
      </c>
      <c r="C34" s="465"/>
      <c r="D34" s="657" t="s">
        <v>87</v>
      </c>
      <c r="E34" s="657"/>
      <c r="F34" s="653" t="s">
        <v>88</v>
      </c>
    </row>
    <row r="35" spans="1:6" ht="21" customHeight="1" x14ac:dyDescent="0.25">
      <c r="A35" s="656"/>
      <c r="B35" s="466"/>
      <c r="C35" s="466"/>
      <c r="D35" s="79" t="s">
        <v>89</v>
      </c>
      <c r="E35" s="79" t="s">
        <v>90</v>
      </c>
      <c r="F35" s="654"/>
    </row>
    <row r="36" spans="1:6" ht="26.25" customHeight="1" x14ac:dyDescent="0.2">
      <c r="A36" s="469" t="str">
        <f>PROBABILIDAD!A12</f>
        <v xml:space="preserve">Probabilidad de perdida economica y reputacional debido a que la  entidad  sea relacionada con actividades ilícitas al elegir a proveedores con practicas de lavado de activos, financiación del terrorismo o cualquier otra actividad ilegal. </v>
      </c>
      <c r="B36" s="474" t="s">
        <v>91</v>
      </c>
      <c r="C36" s="474"/>
      <c r="D36" s="218" t="s">
        <v>129</v>
      </c>
      <c r="E36" s="218"/>
      <c r="F36" s="651" t="str">
        <f>IF(D51="X","CATASTROFICO",IF(AND(D55&gt;0,D55&lt;=5),"MODERADO",IF(AND(D55&gt;=6,D55&lt;=11),"MAYOR",IF(AND(D55&gt;=12,D55&lt;=19),"CATASTROFICO"," "))))</f>
        <v>CATASTROFICO</v>
      </c>
    </row>
    <row r="37" spans="1:6" ht="26.25" customHeight="1" x14ac:dyDescent="0.2">
      <c r="A37" s="469"/>
      <c r="B37" s="474" t="s">
        <v>92</v>
      </c>
      <c r="C37" s="474"/>
      <c r="D37" s="293" t="s">
        <v>129</v>
      </c>
      <c r="E37" s="218"/>
      <c r="F37" s="651"/>
    </row>
    <row r="38" spans="1:6" ht="26.25" customHeight="1" x14ac:dyDescent="0.2">
      <c r="A38" s="469"/>
      <c r="B38" s="474" t="s">
        <v>93</v>
      </c>
      <c r="C38" s="474"/>
      <c r="D38" s="293" t="s">
        <v>129</v>
      </c>
      <c r="E38" s="218"/>
      <c r="F38" s="651"/>
    </row>
    <row r="39" spans="1:6" ht="26.25" customHeight="1" x14ac:dyDescent="0.2">
      <c r="A39" s="469"/>
      <c r="B39" s="474" t="s">
        <v>94</v>
      </c>
      <c r="C39" s="474"/>
      <c r="D39" s="293" t="s">
        <v>129</v>
      </c>
      <c r="E39" s="218"/>
      <c r="F39" s="651"/>
    </row>
    <row r="40" spans="1:6" ht="26.25" customHeight="1" x14ac:dyDescent="0.2">
      <c r="A40" s="469"/>
      <c r="B40" s="474" t="s">
        <v>95</v>
      </c>
      <c r="C40" s="474"/>
      <c r="D40" s="293" t="s">
        <v>129</v>
      </c>
      <c r="E40" s="218"/>
      <c r="F40" s="651"/>
    </row>
    <row r="41" spans="1:6" ht="26.25" customHeight="1" x14ac:dyDescent="0.2">
      <c r="A41" s="469"/>
      <c r="B41" s="474" t="s">
        <v>96</v>
      </c>
      <c r="C41" s="474"/>
      <c r="D41" s="293" t="s">
        <v>129</v>
      </c>
      <c r="E41" s="218"/>
      <c r="F41" s="651"/>
    </row>
    <row r="42" spans="1:6" ht="26.25" customHeight="1" x14ac:dyDescent="0.2">
      <c r="A42" s="469"/>
      <c r="B42" s="474" t="s">
        <v>97</v>
      </c>
      <c r="C42" s="474"/>
      <c r="D42" s="293" t="s">
        <v>129</v>
      </c>
      <c r="E42" s="218"/>
      <c r="F42" s="651"/>
    </row>
    <row r="43" spans="1:6" ht="33" customHeight="1" x14ac:dyDescent="0.2">
      <c r="A43" s="469"/>
      <c r="B43" s="474" t="s">
        <v>98</v>
      </c>
      <c r="C43" s="474"/>
      <c r="D43" s="218"/>
      <c r="E43" s="218" t="s">
        <v>129</v>
      </c>
      <c r="F43" s="651"/>
    </row>
    <row r="44" spans="1:6" ht="26.25" customHeight="1" x14ac:dyDescent="0.2">
      <c r="A44" s="469"/>
      <c r="B44" s="474" t="s">
        <v>99</v>
      </c>
      <c r="C44" s="474"/>
      <c r="D44" s="218"/>
      <c r="E44" s="218" t="s">
        <v>129</v>
      </c>
      <c r="F44" s="651"/>
    </row>
    <row r="45" spans="1:6" ht="26.25" customHeight="1" x14ac:dyDescent="0.2">
      <c r="A45" s="469"/>
      <c r="B45" s="474" t="s">
        <v>100</v>
      </c>
      <c r="C45" s="474"/>
      <c r="D45" s="218" t="s">
        <v>129</v>
      </c>
      <c r="E45" s="218"/>
      <c r="F45" s="651"/>
    </row>
    <row r="46" spans="1:6" ht="26.25" customHeight="1" x14ac:dyDescent="0.2">
      <c r="A46" s="469"/>
      <c r="B46" s="474" t="s">
        <v>101</v>
      </c>
      <c r="C46" s="474"/>
      <c r="D46" s="293" t="s">
        <v>129</v>
      </c>
      <c r="E46" s="218"/>
      <c r="F46" s="651"/>
    </row>
    <row r="47" spans="1:6" ht="26.25" customHeight="1" x14ac:dyDescent="0.2">
      <c r="A47" s="469"/>
      <c r="B47" s="474" t="s">
        <v>102</v>
      </c>
      <c r="C47" s="474"/>
      <c r="D47" s="293" t="s">
        <v>129</v>
      </c>
      <c r="E47" s="222"/>
      <c r="F47" s="651"/>
    </row>
    <row r="48" spans="1:6" ht="26.25" customHeight="1" x14ac:dyDescent="0.2">
      <c r="A48" s="469"/>
      <c r="B48" s="474" t="s">
        <v>103</v>
      </c>
      <c r="C48" s="474"/>
      <c r="D48" s="293" t="s">
        <v>129</v>
      </c>
      <c r="E48" s="222"/>
      <c r="F48" s="651"/>
    </row>
    <row r="49" spans="1:6" ht="26.25" customHeight="1" x14ac:dyDescent="0.2">
      <c r="A49" s="469"/>
      <c r="B49" s="474" t="s">
        <v>104</v>
      </c>
      <c r="C49" s="474"/>
      <c r="D49" s="293" t="s">
        <v>129</v>
      </c>
      <c r="E49" s="222"/>
      <c r="F49" s="651"/>
    </row>
    <row r="50" spans="1:6" ht="26.25" customHeight="1" x14ac:dyDescent="0.2">
      <c r="A50" s="469"/>
      <c r="B50" s="474" t="s">
        <v>105</v>
      </c>
      <c r="C50" s="474"/>
      <c r="D50" s="293" t="s">
        <v>129</v>
      </c>
      <c r="E50" s="222"/>
      <c r="F50" s="651"/>
    </row>
    <row r="51" spans="1:6" ht="26.25" customHeight="1" x14ac:dyDescent="0.2">
      <c r="A51" s="469"/>
      <c r="B51" s="474" t="s">
        <v>106</v>
      </c>
      <c r="C51" s="474"/>
      <c r="D51" s="222"/>
      <c r="E51" s="222" t="s">
        <v>129</v>
      </c>
      <c r="F51" s="651"/>
    </row>
    <row r="52" spans="1:6" ht="26.25" customHeight="1" x14ac:dyDescent="0.2">
      <c r="A52" s="469"/>
      <c r="B52" s="474" t="s">
        <v>107</v>
      </c>
      <c r="C52" s="474"/>
      <c r="D52" s="222" t="s">
        <v>129</v>
      </c>
      <c r="E52" s="222"/>
      <c r="F52" s="651"/>
    </row>
    <row r="53" spans="1:6" ht="26.25" customHeight="1" x14ac:dyDescent="0.2">
      <c r="A53" s="469"/>
      <c r="B53" s="474" t="s">
        <v>108</v>
      </c>
      <c r="C53" s="474"/>
      <c r="D53" s="222"/>
      <c r="E53" s="222" t="s">
        <v>129</v>
      </c>
      <c r="F53" s="651"/>
    </row>
    <row r="54" spans="1:6" ht="26.25" customHeight="1" x14ac:dyDescent="0.2">
      <c r="A54" s="469"/>
      <c r="B54" s="474" t="s">
        <v>109</v>
      </c>
      <c r="C54" s="474"/>
      <c r="D54" s="222"/>
      <c r="E54" s="222" t="s">
        <v>129</v>
      </c>
      <c r="F54" s="651"/>
    </row>
    <row r="55" spans="1:6" ht="16.5" thickBot="1" x14ac:dyDescent="0.3">
      <c r="A55" s="470"/>
      <c r="B55" s="660" t="s">
        <v>58</v>
      </c>
      <c r="C55" s="661"/>
      <c r="D55" s="98">
        <f>+NOOO!B77</f>
        <v>14</v>
      </c>
      <c r="E55" s="99"/>
      <c r="F55" s="652"/>
    </row>
    <row r="56" spans="1:6" ht="15" thickBot="1" x14ac:dyDescent="0.25"/>
    <row r="57" spans="1:6" ht="34.5" customHeight="1" x14ac:dyDescent="0.25">
      <c r="A57" s="655" t="s">
        <v>85</v>
      </c>
      <c r="B57" s="465" t="s">
        <v>86</v>
      </c>
      <c r="C57" s="465"/>
      <c r="D57" s="657" t="s">
        <v>87</v>
      </c>
      <c r="E57" s="657"/>
      <c r="F57" s="653" t="s">
        <v>88</v>
      </c>
    </row>
    <row r="58" spans="1:6" ht="21" customHeight="1" x14ac:dyDescent="0.25">
      <c r="A58" s="656"/>
      <c r="B58" s="466"/>
      <c r="C58" s="466"/>
      <c r="D58" s="79" t="s">
        <v>89</v>
      </c>
      <c r="E58" s="79" t="s">
        <v>90</v>
      </c>
      <c r="F58" s="654"/>
    </row>
    <row r="59" spans="1:6" ht="26.25" customHeight="1" x14ac:dyDescent="0.2">
      <c r="A59" s="469" t="str">
        <f>PROBABILIDAD!A13</f>
        <v xml:space="preserve">Probabilidad de perdida economica o reputacional debido a que la Entidad  sea relacionada con actividades ilícitas al aprobar mediante informes de supervision el pago  a terceros vinculados a practicas de lavado de activos, financiación del terrorismo o cualquier otra actividad ilegal. </v>
      </c>
      <c r="B59" s="474" t="s">
        <v>91</v>
      </c>
      <c r="C59" s="474"/>
      <c r="D59" s="223" t="s">
        <v>129</v>
      </c>
      <c r="E59" s="223"/>
      <c r="F59" s="651" t="str">
        <f>IF(D74="X","CATASTROFICO",IF(AND(D78&gt;0,D78&lt;=5),"MODERADO",IF(AND(D78&gt;=6,D78&lt;=11),"MAYOR",IF(AND(D78&gt;=12,D78&lt;=19),"CATASTROFICO"," "))))</f>
        <v>CATASTROFICO</v>
      </c>
    </row>
    <row r="60" spans="1:6" ht="26.25" customHeight="1" x14ac:dyDescent="0.2">
      <c r="A60" s="469"/>
      <c r="B60" s="474" t="s">
        <v>92</v>
      </c>
      <c r="C60" s="474"/>
      <c r="D60" s="223" t="s">
        <v>129</v>
      </c>
      <c r="E60" s="223"/>
      <c r="F60" s="651"/>
    </row>
    <row r="61" spans="1:6" ht="26.25" customHeight="1" x14ac:dyDescent="0.2">
      <c r="A61" s="469"/>
      <c r="B61" s="474" t="s">
        <v>93</v>
      </c>
      <c r="C61" s="474"/>
      <c r="D61" s="223" t="s">
        <v>129</v>
      </c>
      <c r="E61" s="223"/>
      <c r="F61" s="651"/>
    </row>
    <row r="62" spans="1:6" ht="26.25" customHeight="1" x14ac:dyDescent="0.2">
      <c r="A62" s="469"/>
      <c r="B62" s="474" t="s">
        <v>94</v>
      </c>
      <c r="C62" s="474"/>
      <c r="D62" s="223" t="s">
        <v>129</v>
      </c>
      <c r="E62" s="223"/>
      <c r="F62" s="651"/>
    </row>
    <row r="63" spans="1:6" ht="26.25" customHeight="1" x14ac:dyDescent="0.2">
      <c r="A63" s="469"/>
      <c r="B63" s="474" t="s">
        <v>95</v>
      </c>
      <c r="C63" s="474"/>
      <c r="D63" s="223" t="s">
        <v>129</v>
      </c>
      <c r="E63" s="223"/>
      <c r="F63" s="651"/>
    </row>
    <row r="64" spans="1:6" ht="26.25" customHeight="1" x14ac:dyDescent="0.2">
      <c r="A64" s="469"/>
      <c r="B64" s="474" t="s">
        <v>96</v>
      </c>
      <c r="C64" s="474"/>
      <c r="D64" s="223" t="s">
        <v>129</v>
      </c>
      <c r="E64" s="223"/>
      <c r="F64" s="651"/>
    </row>
    <row r="65" spans="1:6" ht="26.25" customHeight="1" x14ac:dyDescent="0.2">
      <c r="A65" s="469"/>
      <c r="B65" s="474" t="s">
        <v>97</v>
      </c>
      <c r="C65" s="474"/>
      <c r="D65" s="223" t="s">
        <v>129</v>
      </c>
      <c r="E65" s="223"/>
      <c r="F65" s="651"/>
    </row>
    <row r="66" spans="1:6" ht="32.25" customHeight="1" x14ac:dyDescent="0.2">
      <c r="A66" s="469"/>
      <c r="B66" s="474" t="s">
        <v>98</v>
      </c>
      <c r="C66" s="474"/>
      <c r="D66" s="223"/>
      <c r="E66" s="223" t="s">
        <v>129</v>
      </c>
      <c r="F66" s="651"/>
    </row>
    <row r="67" spans="1:6" ht="26.25" customHeight="1" x14ac:dyDescent="0.2">
      <c r="A67" s="469"/>
      <c r="B67" s="474" t="s">
        <v>99</v>
      </c>
      <c r="C67" s="474"/>
      <c r="D67" s="223"/>
      <c r="E67" s="223" t="s">
        <v>129</v>
      </c>
      <c r="F67" s="651"/>
    </row>
    <row r="68" spans="1:6" ht="26.25" customHeight="1" x14ac:dyDescent="0.2">
      <c r="A68" s="469"/>
      <c r="B68" s="474" t="s">
        <v>100</v>
      </c>
      <c r="C68" s="474"/>
      <c r="D68" s="223" t="s">
        <v>129</v>
      </c>
      <c r="E68" s="223"/>
      <c r="F68" s="651"/>
    </row>
    <row r="69" spans="1:6" ht="26.25" customHeight="1" x14ac:dyDescent="0.2">
      <c r="A69" s="469"/>
      <c r="B69" s="474" t="s">
        <v>101</v>
      </c>
      <c r="C69" s="474"/>
      <c r="D69" s="223" t="s">
        <v>129</v>
      </c>
      <c r="E69" s="223"/>
      <c r="F69" s="651"/>
    </row>
    <row r="70" spans="1:6" ht="26.25" customHeight="1" x14ac:dyDescent="0.2">
      <c r="A70" s="469"/>
      <c r="B70" s="474" t="s">
        <v>102</v>
      </c>
      <c r="C70" s="474"/>
      <c r="D70" s="223" t="s">
        <v>129</v>
      </c>
      <c r="E70" s="223"/>
      <c r="F70" s="651"/>
    </row>
    <row r="71" spans="1:6" ht="26.25" customHeight="1" x14ac:dyDescent="0.2">
      <c r="A71" s="469"/>
      <c r="B71" s="474" t="s">
        <v>103</v>
      </c>
      <c r="C71" s="474"/>
      <c r="D71" s="223" t="s">
        <v>129</v>
      </c>
      <c r="E71" s="223"/>
      <c r="F71" s="651"/>
    </row>
    <row r="72" spans="1:6" ht="26.25" customHeight="1" x14ac:dyDescent="0.2">
      <c r="A72" s="469"/>
      <c r="B72" s="474" t="s">
        <v>104</v>
      </c>
      <c r="C72" s="474"/>
      <c r="D72" s="223" t="s">
        <v>129</v>
      </c>
      <c r="E72" s="223"/>
      <c r="F72" s="651"/>
    </row>
    <row r="73" spans="1:6" ht="26.25" customHeight="1" x14ac:dyDescent="0.2">
      <c r="A73" s="469"/>
      <c r="B73" s="474" t="s">
        <v>105</v>
      </c>
      <c r="C73" s="474"/>
      <c r="D73" s="223" t="s">
        <v>129</v>
      </c>
      <c r="E73" s="223"/>
      <c r="F73" s="651"/>
    </row>
    <row r="74" spans="1:6" ht="26.25" customHeight="1" x14ac:dyDescent="0.2">
      <c r="A74" s="469"/>
      <c r="B74" s="474" t="s">
        <v>106</v>
      </c>
      <c r="C74" s="474"/>
      <c r="D74" s="223"/>
      <c r="E74" s="223" t="s">
        <v>129</v>
      </c>
      <c r="F74" s="651"/>
    </row>
    <row r="75" spans="1:6" ht="26.25" customHeight="1" x14ac:dyDescent="0.2">
      <c r="A75" s="469"/>
      <c r="B75" s="474" t="s">
        <v>107</v>
      </c>
      <c r="C75" s="474"/>
      <c r="D75" s="223" t="s">
        <v>129</v>
      </c>
      <c r="E75" s="223"/>
      <c r="F75" s="651"/>
    </row>
    <row r="76" spans="1:6" ht="26.25" customHeight="1" x14ac:dyDescent="0.2">
      <c r="A76" s="469"/>
      <c r="B76" s="474" t="s">
        <v>108</v>
      </c>
      <c r="C76" s="474"/>
      <c r="D76" s="223"/>
      <c r="E76" s="223" t="s">
        <v>129</v>
      </c>
      <c r="F76" s="651"/>
    </row>
    <row r="77" spans="1:6" ht="26.25" customHeight="1" x14ac:dyDescent="0.2">
      <c r="A77" s="469"/>
      <c r="B77" s="474" t="s">
        <v>109</v>
      </c>
      <c r="C77" s="474"/>
      <c r="D77" s="223"/>
      <c r="E77" s="223" t="s">
        <v>129</v>
      </c>
      <c r="F77" s="651"/>
    </row>
    <row r="78" spans="1:6" ht="16.5" thickBot="1" x14ac:dyDescent="0.3">
      <c r="A78" s="470"/>
      <c r="B78" s="660" t="s">
        <v>58</v>
      </c>
      <c r="C78" s="661"/>
      <c r="D78" s="98">
        <f>+NOOO!B100</f>
        <v>14</v>
      </c>
      <c r="E78" s="99"/>
      <c r="F78" s="652"/>
    </row>
    <row r="79" spans="1:6" ht="15" thickBot="1" x14ac:dyDescent="0.25"/>
    <row r="80" spans="1:6" ht="34.5" customHeight="1" x14ac:dyDescent="0.25">
      <c r="A80" s="655" t="s">
        <v>85</v>
      </c>
      <c r="B80" s="465" t="s">
        <v>86</v>
      </c>
      <c r="C80" s="465"/>
      <c r="D80" s="657" t="s">
        <v>87</v>
      </c>
      <c r="E80" s="657"/>
      <c r="F80" s="653" t="s">
        <v>88</v>
      </c>
    </row>
    <row r="81" spans="1:6" ht="21" customHeight="1" x14ac:dyDescent="0.25">
      <c r="A81" s="656"/>
      <c r="B81" s="466"/>
      <c r="C81" s="466"/>
      <c r="D81" s="79" t="s">
        <v>89</v>
      </c>
      <c r="E81" s="79" t="s">
        <v>90</v>
      </c>
      <c r="F81" s="654"/>
    </row>
    <row r="82" spans="1:6" ht="26.25" customHeight="1" x14ac:dyDescent="0.2">
      <c r="A82" s="469" t="str">
        <f>PROBABILIDAD!A14</f>
        <v xml:space="preserve">Posibilidad de solicitar y/o recibir dádivas o beneficios a nombre propio o de terceros para realizar trámites y/o servicios sin el cumplimiento de los requisitos legalmente establecidos </v>
      </c>
      <c r="B82" s="474" t="s">
        <v>91</v>
      </c>
      <c r="C82" s="474"/>
      <c r="D82" s="223" t="s">
        <v>129</v>
      </c>
      <c r="E82" s="223"/>
      <c r="F82" s="651" t="str">
        <f>IF(D97="X","CATASTROFICO",IF(AND(D101&gt;0,D101&lt;=5),"MODERADO",IF(AND(D101&gt;=6,D101&lt;=11),"MAYOR",IF(AND(D101&gt;=12,D101&lt;=19),"CATASTROFICO"," "))))</f>
        <v>CATASTROFICO</v>
      </c>
    </row>
    <row r="83" spans="1:6" ht="26.25" customHeight="1" x14ac:dyDescent="0.2">
      <c r="A83" s="469"/>
      <c r="B83" s="474" t="s">
        <v>92</v>
      </c>
      <c r="C83" s="474"/>
      <c r="D83" s="223" t="s">
        <v>129</v>
      </c>
      <c r="E83" s="223"/>
      <c r="F83" s="651"/>
    </row>
    <row r="84" spans="1:6" ht="26.25" customHeight="1" x14ac:dyDescent="0.2">
      <c r="A84" s="469"/>
      <c r="B84" s="474" t="s">
        <v>93</v>
      </c>
      <c r="C84" s="474"/>
      <c r="D84" s="223" t="s">
        <v>129</v>
      </c>
      <c r="E84" s="223"/>
      <c r="F84" s="651"/>
    </row>
    <row r="85" spans="1:6" ht="26.25" customHeight="1" x14ac:dyDescent="0.2">
      <c r="A85" s="469"/>
      <c r="B85" s="474" t="s">
        <v>94</v>
      </c>
      <c r="C85" s="474"/>
      <c r="D85" s="223" t="s">
        <v>129</v>
      </c>
      <c r="E85" s="223"/>
      <c r="F85" s="651"/>
    </row>
    <row r="86" spans="1:6" ht="26.25" customHeight="1" x14ac:dyDescent="0.2">
      <c r="A86" s="469"/>
      <c r="B86" s="474" t="s">
        <v>95</v>
      </c>
      <c r="C86" s="474"/>
      <c r="D86" s="223" t="s">
        <v>129</v>
      </c>
      <c r="E86" s="223"/>
      <c r="F86" s="651"/>
    </row>
    <row r="87" spans="1:6" ht="26.25" customHeight="1" x14ac:dyDescent="0.2">
      <c r="A87" s="469"/>
      <c r="B87" s="474" t="s">
        <v>96</v>
      </c>
      <c r="C87" s="474"/>
      <c r="D87" s="223"/>
      <c r="E87" s="223" t="s">
        <v>129</v>
      </c>
      <c r="F87" s="651"/>
    </row>
    <row r="88" spans="1:6" ht="26.25" customHeight="1" x14ac:dyDescent="0.2">
      <c r="A88" s="469"/>
      <c r="B88" s="474" t="s">
        <v>97</v>
      </c>
      <c r="C88" s="474"/>
      <c r="D88" s="223" t="s">
        <v>129</v>
      </c>
      <c r="E88" s="223"/>
      <c r="F88" s="651"/>
    </row>
    <row r="89" spans="1:6" ht="33" customHeight="1" x14ac:dyDescent="0.2">
      <c r="A89" s="469"/>
      <c r="B89" s="474" t="s">
        <v>98</v>
      </c>
      <c r="C89" s="474"/>
      <c r="D89" s="223"/>
      <c r="E89" s="223" t="s">
        <v>129</v>
      </c>
      <c r="F89" s="651"/>
    </row>
    <row r="90" spans="1:6" ht="26.25" customHeight="1" x14ac:dyDescent="0.2">
      <c r="A90" s="469"/>
      <c r="B90" s="474" t="s">
        <v>99</v>
      </c>
      <c r="C90" s="474"/>
      <c r="D90" s="223"/>
      <c r="E90" s="223" t="s">
        <v>129</v>
      </c>
      <c r="F90" s="651"/>
    </row>
    <row r="91" spans="1:6" ht="26.25" customHeight="1" x14ac:dyDescent="0.2">
      <c r="A91" s="469"/>
      <c r="B91" s="474" t="s">
        <v>100</v>
      </c>
      <c r="C91" s="474"/>
      <c r="D91" s="223" t="s">
        <v>129</v>
      </c>
      <c r="E91" s="223"/>
      <c r="F91" s="651"/>
    </row>
    <row r="92" spans="1:6" ht="26.25" customHeight="1" x14ac:dyDescent="0.2">
      <c r="A92" s="469"/>
      <c r="B92" s="474" t="s">
        <v>101</v>
      </c>
      <c r="C92" s="474"/>
      <c r="D92" s="223" t="s">
        <v>129</v>
      </c>
      <c r="E92" s="223"/>
      <c r="F92" s="651"/>
    </row>
    <row r="93" spans="1:6" ht="26.25" customHeight="1" x14ac:dyDescent="0.2">
      <c r="A93" s="469"/>
      <c r="B93" s="474" t="s">
        <v>102</v>
      </c>
      <c r="C93" s="474"/>
      <c r="D93" s="223" t="s">
        <v>129</v>
      </c>
      <c r="E93" s="223"/>
      <c r="F93" s="651"/>
    </row>
    <row r="94" spans="1:6" ht="26.25" customHeight="1" x14ac:dyDescent="0.2">
      <c r="A94" s="469"/>
      <c r="B94" s="474" t="s">
        <v>103</v>
      </c>
      <c r="C94" s="474"/>
      <c r="D94" s="223" t="s">
        <v>129</v>
      </c>
      <c r="E94" s="223"/>
      <c r="F94" s="651"/>
    </row>
    <row r="95" spans="1:6" ht="26.25" customHeight="1" x14ac:dyDescent="0.2">
      <c r="A95" s="469"/>
      <c r="B95" s="474" t="s">
        <v>104</v>
      </c>
      <c r="C95" s="474"/>
      <c r="D95" s="223" t="s">
        <v>129</v>
      </c>
      <c r="E95" s="223"/>
      <c r="F95" s="651"/>
    </row>
    <row r="96" spans="1:6" ht="26.25" customHeight="1" x14ac:dyDescent="0.2">
      <c r="A96" s="469"/>
      <c r="B96" s="474" t="s">
        <v>105</v>
      </c>
      <c r="C96" s="474"/>
      <c r="D96" s="223" t="s">
        <v>129</v>
      </c>
      <c r="E96" s="223"/>
      <c r="F96" s="651"/>
    </row>
    <row r="97" spans="1:6" ht="26.25" customHeight="1" x14ac:dyDescent="0.2">
      <c r="A97" s="469"/>
      <c r="B97" s="474" t="s">
        <v>106</v>
      </c>
      <c r="C97" s="474"/>
      <c r="D97" s="223"/>
      <c r="E97" s="223" t="s">
        <v>129</v>
      </c>
      <c r="F97" s="651"/>
    </row>
    <row r="98" spans="1:6" ht="26.25" customHeight="1" x14ac:dyDescent="0.2">
      <c r="A98" s="469"/>
      <c r="B98" s="474" t="s">
        <v>107</v>
      </c>
      <c r="C98" s="474"/>
      <c r="D98" s="223" t="s">
        <v>129</v>
      </c>
      <c r="E98" s="223"/>
      <c r="F98" s="651"/>
    </row>
    <row r="99" spans="1:6" ht="26.25" customHeight="1" x14ac:dyDescent="0.2">
      <c r="A99" s="469"/>
      <c r="B99" s="474" t="s">
        <v>108</v>
      </c>
      <c r="C99" s="474"/>
      <c r="D99" s="223"/>
      <c r="E99" s="223" t="s">
        <v>129</v>
      </c>
      <c r="F99" s="651"/>
    </row>
    <row r="100" spans="1:6" ht="26.25" customHeight="1" x14ac:dyDescent="0.2">
      <c r="A100" s="469"/>
      <c r="B100" s="474" t="s">
        <v>109</v>
      </c>
      <c r="C100" s="474"/>
      <c r="D100" s="223"/>
      <c r="E100" s="223" t="s">
        <v>129</v>
      </c>
      <c r="F100" s="651"/>
    </row>
    <row r="101" spans="1:6" ht="16.5" thickBot="1" x14ac:dyDescent="0.3">
      <c r="A101" s="470"/>
      <c r="B101" s="660" t="s">
        <v>58</v>
      </c>
      <c r="C101" s="661"/>
      <c r="D101" s="98">
        <f>+NOOO!B123</f>
        <v>13</v>
      </c>
      <c r="E101" s="99"/>
      <c r="F101" s="652"/>
    </row>
    <row r="102" spans="1:6" ht="15" thickBot="1" x14ac:dyDescent="0.25"/>
    <row r="103" spans="1:6" ht="34.5" customHeight="1" x14ac:dyDescent="0.25">
      <c r="A103" s="655" t="s">
        <v>85</v>
      </c>
      <c r="B103" s="465" t="s">
        <v>86</v>
      </c>
      <c r="C103" s="465"/>
      <c r="D103" s="657" t="s">
        <v>87</v>
      </c>
      <c r="E103" s="657"/>
      <c r="F103" s="653" t="s">
        <v>88</v>
      </c>
    </row>
    <row r="104" spans="1:6" ht="21" customHeight="1" x14ac:dyDescent="0.25">
      <c r="A104" s="656"/>
      <c r="B104" s="466"/>
      <c r="C104" s="466"/>
      <c r="D104" s="79" t="s">
        <v>89</v>
      </c>
      <c r="E104" s="79" t="s">
        <v>90</v>
      </c>
      <c r="F104" s="654"/>
    </row>
    <row r="105" spans="1:6" ht="26.25" customHeight="1" x14ac:dyDescent="0.2">
      <c r="A105" s="658"/>
      <c r="B105" s="474" t="s">
        <v>91</v>
      </c>
      <c r="C105" s="474"/>
      <c r="D105" s="223"/>
      <c r="E105" s="223"/>
      <c r="F105" s="651" t="str">
        <f>IF(D120="X","CATASTROFICO",IF(AND(D124&gt;0,D124&lt;=5),"MODERADO",IF(AND(D124&gt;=6,D124&lt;=11),"MAYOR",IF(AND(D124&gt;=12,D124&lt;=19),"CATASTROFICO"," "))))</f>
        <v xml:space="preserve"> </v>
      </c>
    </row>
    <row r="106" spans="1:6" ht="26.25" customHeight="1" x14ac:dyDescent="0.2">
      <c r="A106" s="658"/>
      <c r="B106" s="474" t="s">
        <v>92</v>
      </c>
      <c r="C106" s="474"/>
      <c r="D106" s="223"/>
      <c r="E106" s="223"/>
      <c r="F106" s="651"/>
    </row>
    <row r="107" spans="1:6" ht="26.25" customHeight="1" x14ac:dyDescent="0.2">
      <c r="A107" s="658"/>
      <c r="B107" s="474" t="s">
        <v>93</v>
      </c>
      <c r="C107" s="474"/>
      <c r="D107" s="223"/>
      <c r="E107" s="223"/>
      <c r="F107" s="651"/>
    </row>
    <row r="108" spans="1:6" ht="26.25" customHeight="1" x14ac:dyDescent="0.2">
      <c r="A108" s="658"/>
      <c r="B108" s="474" t="s">
        <v>94</v>
      </c>
      <c r="C108" s="474"/>
      <c r="D108" s="223"/>
      <c r="E108" s="223"/>
      <c r="F108" s="651"/>
    </row>
    <row r="109" spans="1:6" ht="26.25" customHeight="1" x14ac:dyDescent="0.2">
      <c r="A109" s="658"/>
      <c r="B109" s="474" t="s">
        <v>95</v>
      </c>
      <c r="C109" s="474"/>
      <c r="D109" s="223"/>
      <c r="E109" s="223"/>
      <c r="F109" s="651"/>
    </row>
    <row r="110" spans="1:6" ht="26.25" customHeight="1" x14ac:dyDescent="0.2">
      <c r="A110" s="658"/>
      <c r="B110" s="474" t="s">
        <v>96</v>
      </c>
      <c r="C110" s="474"/>
      <c r="D110" s="223"/>
      <c r="E110" s="223"/>
      <c r="F110" s="651"/>
    </row>
    <row r="111" spans="1:6" ht="26.25" customHeight="1" x14ac:dyDescent="0.2">
      <c r="A111" s="658"/>
      <c r="B111" s="474" t="s">
        <v>97</v>
      </c>
      <c r="C111" s="474"/>
      <c r="D111" s="223"/>
      <c r="E111" s="223"/>
      <c r="F111" s="651"/>
    </row>
    <row r="112" spans="1:6" ht="36" customHeight="1" x14ac:dyDescent="0.2">
      <c r="A112" s="658"/>
      <c r="B112" s="474" t="s">
        <v>98</v>
      </c>
      <c r="C112" s="474"/>
      <c r="D112" s="223"/>
      <c r="E112" s="223"/>
      <c r="F112" s="651"/>
    </row>
    <row r="113" spans="1:6" ht="26.25" customHeight="1" x14ac:dyDescent="0.2">
      <c r="A113" s="658"/>
      <c r="B113" s="474" t="s">
        <v>99</v>
      </c>
      <c r="C113" s="474"/>
      <c r="D113" s="223"/>
      <c r="E113" s="223"/>
      <c r="F113" s="651"/>
    </row>
    <row r="114" spans="1:6" ht="26.25" customHeight="1" x14ac:dyDescent="0.2">
      <c r="A114" s="658"/>
      <c r="B114" s="474" t="s">
        <v>100</v>
      </c>
      <c r="C114" s="474"/>
      <c r="D114" s="223"/>
      <c r="E114" s="223"/>
      <c r="F114" s="651"/>
    </row>
    <row r="115" spans="1:6" ht="26.25" customHeight="1" x14ac:dyDescent="0.2">
      <c r="A115" s="658"/>
      <c r="B115" s="474" t="s">
        <v>101</v>
      </c>
      <c r="C115" s="474"/>
      <c r="D115" s="223"/>
      <c r="E115" s="223"/>
      <c r="F115" s="651"/>
    </row>
    <row r="116" spans="1:6" ht="26.25" customHeight="1" x14ac:dyDescent="0.2">
      <c r="A116" s="658"/>
      <c r="B116" s="474" t="s">
        <v>102</v>
      </c>
      <c r="C116" s="474"/>
      <c r="D116" s="223"/>
      <c r="E116" s="223"/>
      <c r="F116" s="651"/>
    </row>
    <row r="117" spans="1:6" ht="26.25" customHeight="1" x14ac:dyDescent="0.2">
      <c r="A117" s="658"/>
      <c r="B117" s="474" t="s">
        <v>103</v>
      </c>
      <c r="C117" s="474"/>
      <c r="D117" s="223"/>
      <c r="E117" s="223"/>
      <c r="F117" s="651"/>
    </row>
    <row r="118" spans="1:6" ht="26.25" customHeight="1" x14ac:dyDescent="0.2">
      <c r="A118" s="658"/>
      <c r="B118" s="474" t="s">
        <v>104</v>
      </c>
      <c r="C118" s="474"/>
      <c r="D118" s="223"/>
      <c r="E118" s="223"/>
      <c r="F118" s="651"/>
    </row>
    <row r="119" spans="1:6" ht="26.25" customHeight="1" x14ac:dyDescent="0.2">
      <c r="A119" s="658"/>
      <c r="B119" s="474" t="s">
        <v>105</v>
      </c>
      <c r="C119" s="474"/>
      <c r="D119" s="223"/>
      <c r="E119" s="223"/>
      <c r="F119" s="651"/>
    </row>
    <row r="120" spans="1:6" ht="26.25" customHeight="1" x14ac:dyDescent="0.2">
      <c r="A120" s="658"/>
      <c r="B120" s="474" t="s">
        <v>106</v>
      </c>
      <c r="C120" s="474"/>
      <c r="D120" s="223"/>
      <c r="E120" s="223"/>
      <c r="F120" s="651"/>
    </row>
    <row r="121" spans="1:6" ht="26.25" customHeight="1" x14ac:dyDescent="0.2">
      <c r="A121" s="658"/>
      <c r="B121" s="474" t="s">
        <v>107</v>
      </c>
      <c r="C121" s="474"/>
      <c r="D121" s="223"/>
      <c r="E121" s="223"/>
      <c r="F121" s="651"/>
    </row>
    <row r="122" spans="1:6" ht="26.25" customHeight="1" x14ac:dyDescent="0.2">
      <c r="A122" s="658"/>
      <c r="B122" s="474" t="s">
        <v>108</v>
      </c>
      <c r="C122" s="474"/>
      <c r="D122" s="223"/>
      <c r="E122" s="223"/>
      <c r="F122" s="651"/>
    </row>
    <row r="123" spans="1:6" ht="26.25" customHeight="1" x14ac:dyDescent="0.2">
      <c r="A123" s="658"/>
      <c r="B123" s="474" t="s">
        <v>109</v>
      </c>
      <c r="C123" s="474"/>
      <c r="D123" s="223"/>
      <c r="E123" s="223"/>
      <c r="F123" s="651"/>
    </row>
    <row r="124" spans="1:6" ht="16.5" thickBot="1" x14ac:dyDescent="0.3">
      <c r="A124" s="659"/>
      <c r="B124" s="660" t="s">
        <v>58</v>
      </c>
      <c r="C124" s="661"/>
      <c r="D124" s="98">
        <f>+NOOO!B146</f>
        <v>0</v>
      </c>
      <c r="E124" s="99"/>
      <c r="F124" s="652"/>
    </row>
  </sheetData>
  <sheetProtection selectLockedCells="1"/>
  <mergeCells count="143">
    <mergeCell ref="A6:F7"/>
    <mergeCell ref="A8:F9"/>
    <mergeCell ref="A10:F10"/>
    <mergeCell ref="A5:F5"/>
    <mergeCell ref="A11:A12"/>
    <mergeCell ref="A1:A4"/>
    <mergeCell ref="B1:B2"/>
    <mergeCell ref="B3:B4"/>
    <mergeCell ref="A13:A32"/>
    <mergeCell ref="F13:F32"/>
    <mergeCell ref="B32:C32"/>
    <mergeCell ref="C1:E1"/>
    <mergeCell ref="C2:E2"/>
    <mergeCell ref="C3:E3"/>
    <mergeCell ref="C4:E4"/>
    <mergeCell ref="F1:F4"/>
    <mergeCell ref="B30:C30"/>
    <mergeCell ref="B31:C31"/>
    <mergeCell ref="F11:F12"/>
    <mergeCell ref="B27:C27"/>
    <mergeCell ref="B28:C28"/>
    <mergeCell ref="B29:C29"/>
    <mergeCell ref="B24:C24"/>
    <mergeCell ref="B25:C25"/>
    <mergeCell ref="A36:A55"/>
    <mergeCell ref="B36:C36"/>
    <mergeCell ref="A33:F33"/>
    <mergeCell ref="A34:A35"/>
    <mergeCell ref="B34:C35"/>
    <mergeCell ref="D34:E34"/>
    <mergeCell ref="F34:F35"/>
    <mergeCell ref="B18:C18"/>
    <mergeCell ref="B19:C19"/>
    <mergeCell ref="B20:C20"/>
    <mergeCell ref="B21:C21"/>
    <mergeCell ref="B22:C22"/>
    <mergeCell ref="B39:C39"/>
    <mergeCell ref="B40:C40"/>
    <mergeCell ref="B41:C41"/>
    <mergeCell ref="B42:C42"/>
    <mergeCell ref="B43:C43"/>
    <mergeCell ref="F57:F58"/>
    <mergeCell ref="D11:E11"/>
    <mergeCell ref="B23:C23"/>
    <mergeCell ref="B44:C44"/>
    <mergeCell ref="B45:C45"/>
    <mergeCell ref="B46:C46"/>
    <mergeCell ref="B47:C47"/>
    <mergeCell ref="B48:C48"/>
    <mergeCell ref="B49:C49"/>
    <mergeCell ref="B11:C12"/>
    <mergeCell ref="B13:C13"/>
    <mergeCell ref="B14:C14"/>
    <mergeCell ref="B15:C15"/>
    <mergeCell ref="B16:C16"/>
    <mergeCell ref="B17:C17"/>
    <mergeCell ref="B26:C26"/>
    <mergeCell ref="A59:A78"/>
    <mergeCell ref="B59:C59"/>
    <mergeCell ref="F59:F78"/>
    <mergeCell ref="B60:C60"/>
    <mergeCell ref="B61:C61"/>
    <mergeCell ref="B62:C62"/>
    <mergeCell ref="B50:C50"/>
    <mergeCell ref="B51:C51"/>
    <mergeCell ref="B52:C52"/>
    <mergeCell ref="B53:C53"/>
    <mergeCell ref="B54:C54"/>
    <mergeCell ref="B63:C63"/>
    <mergeCell ref="B64:C64"/>
    <mergeCell ref="B65:C65"/>
    <mergeCell ref="B66:C66"/>
    <mergeCell ref="B67:C67"/>
    <mergeCell ref="B68:C68"/>
    <mergeCell ref="A57:A58"/>
    <mergeCell ref="B57:C58"/>
    <mergeCell ref="D57:E57"/>
    <mergeCell ref="B55:C55"/>
    <mergeCell ref="F36:F55"/>
    <mergeCell ref="B37:C37"/>
    <mergeCell ref="B38:C38"/>
    <mergeCell ref="B111:C111"/>
    <mergeCell ref="B112:C112"/>
    <mergeCell ref="B113:C113"/>
    <mergeCell ref="B101:C101"/>
    <mergeCell ref="A80:A81"/>
    <mergeCell ref="B80:C81"/>
    <mergeCell ref="D80:E80"/>
    <mergeCell ref="B78:C78"/>
    <mergeCell ref="B69:C69"/>
    <mergeCell ref="B70:C70"/>
    <mergeCell ref="B71:C71"/>
    <mergeCell ref="B72:C72"/>
    <mergeCell ref="B73:C73"/>
    <mergeCell ref="B74:C74"/>
    <mergeCell ref="B83:C83"/>
    <mergeCell ref="B84:C84"/>
    <mergeCell ref="B85:C85"/>
    <mergeCell ref="B86:C86"/>
    <mergeCell ref="B87:C87"/>
    <mergeCell ref="B88:C88"/>
    <mergeCell ref="B75:C75"/>
    <mergeCell ref="B76:C76"/>
    <mergeCell ref="B77:C77"/>
    <mergeCell ref="B95:C95"/>
    <mergeCell ref="F80:F81"/>
    <mergeCell ref="A103:A104"/>
    <mergeCell ref="B103:C104"/>
    <mergeCell ref="D103:E103"/>
    <mergeCell ref="F103:F104"/>
    <mergeCell ref="A105:A124"/>
    <mergeCell ref="B105:C105"/>
    <mergeCell ref="F105:F124"/>
    <mergeCell ref="B106:C106"/>
    <mergeCell ref="B107:C107"/>
    <mergeCell ref="B124:C124"/>
    <mergeCell ref="B120:C120"/>
    <mergeCell ref="B121:C121"/>
    <mergeCell ref="B122:C122"/>
    <mergeCell ref="B123:C123"/>
    <mergeCell ref="B114:C114"/>
    <mergeCell ref="B115:C115"/>
    <mergeCell ref="B116:C116"/>
    <mergeCell ref="B117:C117"/>
    <mergeCell ref="B118:C118"/>
    <mergeCell ref="B119:C119"/>
    <mergeCell ref="B108:C108"/>
    <mergeCell ref="B109:C109"/>
    <mergeCell ref="B110:C110"/>
    <mergeCell ref="A82:A101"/>
    <mergeCell ref="B82:C82"/>
    <mergeCell ref="F82:F101"/>
    <mergeCell ref="B99:C99"/>
    <mergeCell ref="B100:C100"/>
    <mergeCell ref="B89:C89"/>
    <mergeCell ref="B90:C90"/>
    <mergeCell ref="B91:C91"/>
    <mergeCell ref="B92:C92"/>
    <mergeCell ref="B93:C93"/>
    <mergeCell ref="B94:C94"/>
    <mergeCell ref="B96:C96"/>
    <mergeCell ref="B97:C97"/>
    <mergeCell ref="B98:C98"/>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NOOO!$C$35:$C$36</xm:f>
          </x14:formula1>
          <xm:sqref>D105:E123 D13:E31 D36:E54 D59:E77 D82:E100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8" tint="-0.249977111117893"/>
  </sheetPr>
  <dimension ref="A1:K210"/>
  <sheetViews>
    <sheetView topLeftCell="A8" zoomScaleNormal="100" workbookViewId="0">
      <selection activeCell="G15" sqref="G15:G16"/>
    </sheetView>
  </sheetViews>
  <sheetFormatPr baseColWidth="10" defaultColWidth="11.42578125" defaultRowHeight="14.25" x14ac:dyDescent="0.2"/>
  <cols>
    <col min="1" max="1" width="14.5703125" style="1" customWidth="1"/>
    <col min="2" max="2" width="15" style="1" customWidth="1"/>
    <col min="3" max="7" width="13.7109375" style="1" customWidth="1"/>
    <col min="8" max="8" width="3.85546875" style="1" customWidth="1"/>
    <col min="9" max="10" width="11.42578125" style="1"/>
    <col min="11" max="11" width="17.7109375" style="1" customWidth="1"/>
    <col min="12" max="43" width="11.42578125" style="1"/>
    <col min="44" max="44" width="14.28515625" style="1" customWidth="1"/>
    <col min="45" max="16384" width="11.42578125" style="1"/>
  </cols>
  <sheetData>
    <row r="1" spans="1:11" ht="15" customHeight="1" x14ac:dyDescent="0.2">
      <c r="A1" s="450"/>
      <c r="B1" s="723"/>
      <c r="C1" s="405" t="str">
        <f>CONTEXTO!B1</f>
        <v xml:space="preserve">PROCESO:  SISTEMA INTEGRADO DE GESTIÓN </v>
      </c>
      <c r="D1" s="405"/>
      <c r="E1" s="405"/>
      <c r="F1" s="405"/>
      <c r="G1" s="424" t="s">
        <v>383</v>
      </c>
      <c r="H1" s="388"/>
      <c r="I1" s="388"/>
      <c r="J1" s="721"/>
      <c r="K1" s="376"/>
    </row>
    <row r="2" spans="1:11" ht="15" customHeight="1" x14ac:dyDescent="0.2">
      <c r="A2" s="451"/>
      <c r="B2" s="445"/>
      <c r="C2" s="406"/>
      <c r="D2" s="406"/>
      <c r="E2" s="406"/>
      <c r="F2" s="406"/>
      <c r="G2" s="425" t="s">
        <v>388</v>
      </c>
      <c r="H2" s="426"/>
      <c r="I2" s="426"/>
      <c r="J2" s="722"/>
      <c r="K2" s="377"/>
    </row>
    <row r="3" spans="1:11" ht="34.5" customHeight="1" x14ac:dyDescent="0.2">
      <c r="A3" s="451"/>
      <c r="B3" s="445"/>
      <c r="C3" s="406" t="s">
        <v>32</v>
      </c>
      <c r="D3" s="406"/>
      <c r="E3" s="406"/>
      <c r="F3" s="406"/>
      <c r="G3" s="425" t="s">
        <v>382</v>
      </c>
      <c r="H3" s="426"/>
      <c r="I3" s="426"/>
      <c r="J3" s="722"/>
      <c r="K3" s="377"/>
    </row>
    <row r="4" spans="1:11" ht="15.75" customHeight="1" x14ac:dyDescent="0.2">
      <c r="A4" s="451"/>
      <c r="B4" s="445"/>
      <c r="C4" s="406"/>
      <c r="D4" s="406"/>
      <c r="E4" s="406"/>
      <c r="F4" s="406"/>
      <c r="G4" s="425" t="s">
        <v>375</v>
      </c>
      <c r="H4" s="426"/>
      <c r="I4" s="426"/>
      <c r="J4" s="722"/>
      <c r="K4" s="377"/>
    </row>
    <row r="5" spans="1:11" ht="15.75" customHeight="1" x14ac:dyDescent="0.2">
      <c r="A5" s="408"/>
      <c r="B5" s="409"/>
      <c r="C5" s="409"/>
      <c r="D5" s="409"/>
      <c r="E5" s="409"/>
      <c r="F5" s="409"/>
      <c r="G5" s="409"/>
      <c r="H5" s="409"/>
      <c r="I5" s="409"/>
      <c r="J5" s="409"/>
      <c r="K5" s="410"/>
    </row>
    <row r="6" spans="1:11" x14ac:dyDescent="0.2">
      <c r="A6" s="732" t="s">
        <v>110</v>
      </c>
      <c r="B6" s="733"/>
      <c r="C6" s="733"/>
      <c r="D6" s="733"/>
      <c r="E6" s="733"/>
      <c r="F6" s="733"/>
      <c r="G6" s="733"/>
      <c r="H6" s="733"/>
      <c r="I6" s="733"/>
      <c r="J6" s="733"/>
      <c r="K6" s="734"/>
    </row>
    <row r="7" spans="1:11" ht="11.25" customHeight="1" x14ac:dyDescent="0.2">
      <c r="A7" s="732"/>
      <c r="B7" s="733"/>
      <c r="C7" s="733"/>
      <c r="D7" s="733"/>
      <c r="E7" s="733"/>
      <c r="F7" s="733"/>
      <c r="G7" s="733"/>
      <c r="H7" s="733"/>
      <c r="I7" s="733"/>
      <c r="J7" s="733"/>
      <c r="K7" s="734"/>
    </row>
    <row r="8" spans="1:11" ht="24" customHeight="1" x14ac:dyDescent="0.2">
      <c r="A8" s="726" t="str">
        <f>CONTEXTO!A8</f>
        <v xml:space="preserve">PROCESO: GESTION DE INFRAESTRUCTURA Y OBRAS PUBLICAS </v>
      </c>
      <c r="B8" s="727"/>
      <c r="C8" s="727"/>
      <c r="D8" s="727"/>
      <c r="E8" s="727"/>
      <c r="F8" s="727"/>
      <c r="G8" s="727"/>
      <c r="H8" s="727"/>
      <c r="I8" s="727"/>
      <c r="J8" s="727"/>
      <c r="K8" s="728"/>
    </row>
    <row r="9" spans="1:11" ht="56.25" customHeight="1" thickBot="1" x14ac:dyDescent="0.25">
      <c r="A9" s="729" t="str">
        <f>CONTEXTO!A9</f>
        <v xml:space="preserve">OBJETIVO: IDENTIFICAR Y GENERAR LOS ESTUDIOS, DISEÑOS Y PROYECTOS, CON EL FIN DE ADELANTAR LA CONSTRUCCIÓN Y EL MANTENIMIENTO DE LAS OBRAS DE INFRAESTRUCTURA Y OBRAS PUBLICAS, QUE REQUIERA LA CIUDAD ACORDES CON LAS NECESIDADES DE DESARROLLO CONTRIBUYENDO A LA PROTECCION DEL AMBIENTE Y EL DESARROLLO SOSTENIBLE DEL MUNICIPIO.
</v>
      </c>
      <c r="B9" s="730"/>
      <c r="C9" s="730"/>
      <c r="D9" s="730"/>
      <c r="E9" s="730"/>
      <c r="F9" s="730"/>
      <c r="G9" s="730"/>
      <c r="H9" s="730"/>
      <c r="I9" s="730"/>
      <c r="J9" s="730"/>
      <c r="K9" s="731"/>
    </row>
    <row r="10" spans="1:11" ht="19.5" customHeight="1" thickBot="1" x14ac:dyDescent="0.25">
      <c r="A10" s="724"/>
      <c r="B10" s="725"/>
      <c r="C10" s="725"/>
      <c r="D10" s="725"/>
      <c r="E10" s="725"/>
      <c r="F10" s="725"/>
      <c r="G10" s="725"/>
      <c r="H10" s="725"/>
      <c r="I10" s="725"/>
      <c r="J10" s="725"/>
      <c r="K10" s="725"/>
    </row>
    <row r="11" spans="1:11" ht="29.25" customHeight="1" thickBot="1" x14ac:dyDescent="0.25">
      <c r="A11" s="146" t="s">
        <v>111</v>
      </c>
      <c r="B11" s="692" t="str">
        <f>DESCRIPCION!A10</f>
        <v xml:space="preserve">Posibilidad de perdida economica y reputacional por sanciones debido al prestamo de maquinaria de propiedad de la entidad o alquiler para beneficio de un tercero.  </v>
      </c>
      <c r="C11" s="693"/>
      <c r="D11" s="693"/>
      <c r="E11" s="693"/>
      <c r="F11" s="693"/>
      <c r="G11" s="693"/>
      <c r="H11" s="693"/>
      <c r="I11" s="694"/>
      <c r="J11" s="147" t="s">
        <v>336</v>
      </c>
      <c r="K11" s="150" t="str">
        <f>IF(J17="x","EXTREMA",IF(J19="x","ALTA",IF(J21="x","MODERADA",IF(J23="x","BAJA",""))))</f>
        <v>EXTREMA</v>
      </c>
    </row>
    <row r="12" spans="1:11" ht="16.5" customHeight="1" thickBot="1" x14ac:dyDescent="0.25">
      <c r="A12" s="673" t="s">
        <v>113</v>
      </c>
      <c r="B12" s="674"/>
      <c r="C12" s="674"/>
      <c r="D12" s="675" t="str">
        <f>PROBABILIDAD!T11</f>
        <v>Casi Seguro</v>
      </c>
      <c r="E12" s="676"/>
      <c r="F12" s="673" t="s">
        <v>337</v>
      </c>
      <c r="G12" s="674"/>
      <c r="H12" s="674"/>
      <c r="I12" s="677"/>
      <c r="J12" s="678" t="s">
        <v>126</v>
      </c>
      <c r="K12" s="679"/>
    </row>
    <row r="13" spans="1:11" x14ac:dyDescent="0.2">
      <c r="A13" s="179"/>
      <c r="B13" s="158"/>
      <c r="C13" s="158"/>
      <c r="D13" s="158"/>
      <c r="E13" s="158"/>
      <c r="F13" s="158"/>
      <c r="G13" s="158"/>
      <c r="H13" s="158"/>
      <c r="I13" s="158"/>
      <c r="J13" s="175"/>
      <c r="K13" s="176"/>
    </row>
    <row r="14" spans="1:11" x14ac:dyDescent="0.2">
      <c r="A14" s="179"/>
      <c r="B14" s="158"/>
      <c r="C14" s="180"/>
      <c r="D14" s="158"/>
      <c r="E14" s="158"/>
      <c r="F14" s="158"/>
      <c r="G14" s="158"/>
      <c r="H14" s="158"/>
      <c r="I14" s="158"/>
      <c r="J14" s="175"/>
      <c r="K14" s="176"/>
    </row>
    <row r="15" spans="1:11" ht="30" customHeight="1" x14ac:dyDescent="0.2">
      <c r="A15" s="689" t="s">
        <v>113</v>
      </c>
      <c r="B15" s="158">
        <v>5</v>
      </c>
      <c r="C15" s="690"/>
      <c r="D15" s="686"/>
      <c r="E15" s="687"/>
      <c r="F15" s="687" t="s">
        <v>333</v>
      </c>
      <c r="G15" s="687"/>
      <c r="H15" s="158"/>
      <c r="I15" s="158"/>
      <c r="J15" s="696" t="s">
        <v>112</v>
      </c>
      <c r="K15" s="697"/>
    </row>
    <row r="16" spans="1:11" ht="30" customHeight="1" x14ac:dyDescent="0.2">
      <c r="A16" s="689"/>
      <c r="B16" s="158" t="s">
        <v>115</v>
      </c>
      <c r="C16" s="691"/>
      <c r="D16" s="686"/>
      <c r="E16" s="687"/>
      <c r="F16" s="687"/>
      <c r="G16" s="687"/>
      <c r="H16" s="158"/>
      <c r="I16" s="158"/>
      <c r="J16" s="160"/>
      <c r="K16" s="161"/>
    </row>
    <row r="17" spans="1:11" ht="30" customHeight="1" x14ac:dyDescent="0.2">
      <c r="A17" s="689"/>
      <c r="B17" s="158">
        <v>4</v>
      </c>
      <c r="C17" s="735"/>
      <c r="D17" s="686"/>
      <c r="E17" s="686"/>
      <c r="F17" s="695"/>
      <c r="G17" s="687"/>
      <c r="H17" s="158"/>
      <c r="I17" s="158"/>
      <c r="J17" s="166" t="str">
        <f xml:space="preserve"> IF(OR(E15="X",F15="X",G15="x",F17="x",G17="X",F19="X",G19="X",G21="X" ),"x","")</f>
        <v>x</v>
      </c>
      <c r="K17" s="161" t="s">
        <v>114</v>
      </c>
    </row>
    <row r="18" spans="1:11" ht="30" customHeight="1" x14ac:dyDescent="0.2">
      <c r="A18" s="689"/>
      <c r="B18" s="158" t="s">
        <v>117</v>
      </c>
      <c r="C18" s="736"/>
      <c r="D18" s="686"/>
      <c r="E18" s="686"/>
      <c r="F18" s="695"/>
      <c r="G18" s="687"/>
      <c r="H18" s="158"/>
      <c r="I18" s="158"/>
      <c r="J18" s="167"/>
      <c r="K18" s="161"/>
    </row>
    <row r="19" spans="1:11" ht="30" customHeight="1" x14ac:dyDescent="0.2">
      <c r="A19" s="689"/>
      <c r="B19" s="158">
        <v>3</v>
      </c>
      <c r="C19" s="680"/>
      <c r="D19" s="684"/>
      <c r="E19" s="685"/>
      <c r="F19" s="695"/>
      <c r="G19" s="687"/>
      <c r="H19" s="158"/>
      <c r="I19" s="158"/>
      <c r="J19" s="168" t="str">
        <f xml:space="preserve"> IF(OR(C15="X",D15="X",D17="x",E17="x",E19="X",F21="X",F23="X",G23="X" ),"x","")</f>
        <v/>
      </c>
      <c r="K19" s="161" t="s">
        <v>116</v>
      </c>
    </row>
    <row r="20" spans="1:11" ht="30" customHeight="1" x14ac:dyDescent="0.2">
      <c r="A20" s="689"/>
      <c r="B20" s="158" t="s">
        <v>119</v>
      </c>
      <c r="C20" s="681"/>
      <c r="D20" s="684"/>
      <c r="E20" s="686"/>
      <c r="F20" s="695"/>
      <c r="G20" s="687"/>
      <c r="H20" s="158"/>
      <c r="I20" s="158"/>
      <c r="J20" s="169"/>
      <c r="K20" s="161"/>
    </row>
    <row r="21" spans="1:11" ht="30" customHeight="1" x14ac:dyDescent="0.2">
      <c r="A21" s="689"/>
      <c r="B21" s="158">
        <v>2</v>
      </c>
      <c r="C21" s="680"/>
      <c r="D21" s="682"/>
      <c r="E21" s="683"/>
      <c r="F21" s="685"/>
      <c r="G21" s="687"/>
      <c r="H21" s="158"/>
      <c r="I21" s="158"/>
      <c r="J21" s="170" t="str">
        <f xml:space="preserve"> IF(OR(C17="X",D19="X",E21="x",E23="x" ),"x","")</f>
        <v/>
      </c>
      <c r="K21" s="161" t="s">
        <v>118</v>
      </c>
    </row>
    <row r="22" spans="1:11" ht="30" customHeight="1" x14ac:dyDescent="0.2">
      <c r="A22" s="689"/>
      <c r="B22" s="158" t="s">
        <v>241</v>
      </c>
      <c r="C22" s="681"/>
      <c r="D22" s="682"/>
      <c r="E22" s="684"/>
      <c r="F22" s="686"/>
      <c r="G22" s="687"/>
      <c r="H22" s="158"/>
      <c r="I22" s="158"/>
      <c r="J22" s="169"/>
      <c r="K22" s="161"/>
    </row>
    <row r="23" spans="1:11" ht="30" customHeight="1" x14ac:dyDescent="0.2">
      <c r="A23" s="689"/>
      <c r="B23" s="158">
        <v>1</v>
      </c>
      <c r="C23" s="680"/>
      <c r="D23" s="711"/>
      <c r="E23" s="713"/>
      <c r="F23" s="715"/>
      <c r="G23" s="717"/>
      <c r="H23" s="158"/>
      <c r="I23" s="158"/>
      <c r="J23" s="171" t="str">
        <f xml:space="preserve"> IF(OR(C19="X",C21="X",C23="x",D21="x",D23="x" ),"x","")</f>
        <v/>
      </c>
      <c r="K23" s="161" t="s">
        <v>120</v>
      </c>
    </row>
    <row r="24" spans="1:11" ht="30" customHeight="1" x14ac:dyDescent="0.2">
      <c r="A24" s="689"/>
      <c r="B24" s="158" t="s">
        <v>121</v>
      </c>
      <c r="C24" s="710"/>
      <c r="D24" s="712"/>
      <c r="E24" s="714"/>
      <c r="F24" s="716"/>
      <c r="G24" s="718"/>
      <c r="H24" s="158"/>
      <c r="I24" s="158"/>
      <c r="J24" s="148"/>
      <c r="K24" s="149"/>
    </row>
    <row r="25" spans="1:11" x14ac:dyDescent="0.2">
      <c r="A25" s="179"/>
      <c r="B25" s="158"/>
      <c r="C25" s="158">
        <v>1</v>
      </c>
      <c r="D25" s="158">
        <v>2</v>
      </c>
      <c r="E25" s="158">
        <v>3</v>
      </c>
      <c r="F25" s="158">
        <v>4</v>
      </c>
      <c r="G25" s="158">
        <v>5</v>
      </c>
      <c r="H25" s="158"/>
      <c r="I25" s="158"/>
      <c r="J25" s="698"/>
      <c r="K25" s="699"/>
    </row>
    <row r="26" spans="1:11" x14ac:dyDescent="0.2">
      <c r="A26" s="179"/>
      <c r="B26" s="158"/>
      <c r="C26" s="158" t="s">
        <v>122</v>
      </c>
      <c r="D26" s="158" t="s">
        <v>123</v>
      </c>
      <c r="E26" s="158" t="s">
        <v>124</v>
      </c>
      <c r="F26" s="158" t="s">
        <v>125</v>
      </c>
      <c r="G26" s="158" t="s">
        <v>126</v>
      </c>
      <c r="H26" s="158"/>
      <c r="I26" s="158"/>
      <c r="J26" s="158"/>
      <c r="K26" s="176"/>
    </row>
    <row r="27" spans="1:11" x14ac:dyDescent="0.2">
      <c r="A27" s="179"/>
      <c r="B27" s="158"/>
      <c r="C27" s="688" t="s">
        <v>127</v>
      </c>
      <c r="D27" s="688"/>
      <c r="E27" s="688"/>
      <c r="F27" s="688"/>
      <c r="G27" s="688"/>
      <c r="H27" s="158"/>
      <c r="I27" s="158"/>
      <c r="J27" s="158"/>
      <c r="K27" s="176"/>
    </row>
    <row r="28" spans="1:11" x14ac:dyDescent="0.2">
      <c r="A28" s="179"/>
      <c r="B28" s="158"/>
      <c r="C28" s="688"/>
      <c r="D28" s="688"/>
      <c r="E28" s="688"/>
      <c r="F28" s="688"/>
      <c r="G28" s="688"/>
      <c r="H28" s="158"/>
      <c r="I28" s="158"/>
      <c r="J28" s="158"/>
      <c r="K28" s="176"/>
    </row>
    <row r="29" spans="1:11" ht="15.75" customHeight="1" thickBot="1" x14ac:dyDescent="0.25">
      <c r="A29" s="181"/>
      <c r="B29" s="182"/>
      <c r="C29" s="182"/>
      <c r="D29" s="182"/>
      <c r="E29" s="182"/>
      <c r="F29" s="182"/>
      <c r="G29" s="182"/>
      <c r="H29" s="182"/>
      <c r="I29" s="182"/>
      <c r="J29" s="182"/>
      <c r="K29" s="183"/>
    </row>
    <row r="30" spans="1:11" ht="15" thickBot="1" x14ac:dyDescent="0.25"/>
    <row r="31" spans="1:11" ht="28.5" customHeight="1" thickBot="1" x14ac:dyDescent="0.25">
      <c r="A31" s="100" t="s">
        <v>111</v>
      </c>
      <c r="B31" s="709" t="str">
        <f>DESCRIPCION!A12</f>
        <v xml:space="preserve">Probabilidad de perdida economica y reputacional debido a que la  entidad  sea relacionada con actividades ilícitas al elegir a proveedores con practicas de lavado de activos, financiación del terrorismo o cualquier otra actividad ilegal. </v>
      </c>
      <c r="C31" s="693"/>
      <c r="D31" s="693"/>
      <c r="E31" s="693"/>
      <c r="F31" s="693"/>
      <c r="G31" s="693"/>
      <c r="H31" s="693"/>
      <c r="I31" s="694"/>
      <c r="J31" s="147" t="s">
        <v>336</v>
      </c>
      <c r="K31" s="145" t="str">
        <f>IF(J37="x","EXTREMA",IF(J39="x","ALTA",IF(J41="x","MODERADA",IF(J43="x","BAJA",""))))</f>
        <v>EXTREMA</v>
      </c>
    </row>
    <row r="32" spans="1:11" ht="16.5" thickBot="1" x14ac:dyDescent="0.25">
      <c r="A32" s="673" t="s">
        <v>113</v>
      </c>
      <c r="B32" s="674"/>
      <c r="C32" s="674"/>
      <c r="D32" s="675" t="str">
        <f>PROBABILIDAD!T12</f>
        <v>Probable</v>
      </c>
      <c r="E32" s="676"/>
      <c r="F32" s="673" t="s">
        <v>337</v>
      </c>
      <c r="G32" s="674"/>
      <c r="H32" s="674"/>
      <c r="I32" s="677"/>
      <c r="J32" s="678" t="s">
        <v>126</v>
      </c>
      <c r="K32" s="679"/>
    </row>
    <row r="33" spans="1:11" ht="15" x14ac:dyDescent="0.2">
      <c r="A33" s="174"/>
      <c r="B33" s="173"/>
      <c r="C33" s="173"/>
      <c r="D33" s="173"/>
      <c r="E33" s="173"/>
      <c r="F33" s="173"/>
      <c r="G33" s="173"/>
      <c r="H33" s="173"/>
      <c r="I33" s="173"/>
      <c r="J33" s="175"/>
      <c r="K33" s="176"/>
    </row>
    <row r="34" spans="1:11" ht="15.75" thickBot="1" x14ac:dyDescent="0.25">
      <c r="A34" s="174"/>
      <c r="B34" s="172"/>
      <c r="C34" s="173"/>
      <c r="D34" s="173"/>
      <c r="E34" s="173"/>
      <c r="F34" s="173"/>
      <c r="G34" s="173"/>
      <c r="H34" s="173"/>
      <c r="I34" s="173"/>
      <c r="J34" s="175"/>
      <c r="K34" s="176"/>
    </row>
    <row r="35" spans="1:11" ht="30.75" customHeight="1" thickBot="1" x14ac:dyDescent="0.25">
      <c r="A35" s="702" t="s">
        <v>113</v>
      </c>
      <c r="B35" s="172">
        <v>5</v>
      </c>
      <c r="C35" s="719"/>
      <c r="D35" s="705"/>
      <c r="E35" s="703"/>
      <c r="F35" s="703"/>
      <c r="G35" s="703"/>
      <c r="H35" s="173"/>
      <c r="I35" s="173"/>
      <c r="J35" s="700" t="s">
        <v>112</v>
      </c>
      <c r="K35" s="701"/>
    </row>
    <row r="36" spans="1:11" ht="21" customHeight="1" thickBot="1" x14ac:dyDescent="0.25">
      <c r="A36" s="702"/>
      <c r="B36" s="172" t="s">
        <v>115</v>
      </c>
      <c r="C36" s="719"/>
      <c r="D36" s="705"/>
      <c r="E36" s="703"/>
      <c r="F36" s="703"/>
      <c r="G36" s="703"/>
      <c r="H36" s="173"/>
      <c r="I36" s="173"/>
      <c r="J36" s="177"/>
      <c r="K36" s="20"/>
    </row>
    <row r="37" spans="1:11" ht="34.5" customHeight="1" thickBot="1" x14ac:dyDescent="0.25">
      <c r="A37" s="702"/>
      <c r="B37" s="172">
        <v>4</v>
      </c>
      <c r="C37" s="704"/>
      <c r="D37" s="705"/>
      <c r="E37" s="705"/>
      <c r="F37" s="706"/>
      <c r="G37" s="703" t="s">
        <v>333</v>
      </c>
      <c r="H37" s="173"/>
      <c r="I37" s="173"/>
      <c r="J37" s="187" t="str">
        <f xml:space="preserve"> IF(OR(E35="X",F35="X",G35="x",F37="x",G37="X",F39="X",G39="X",G41="X" ),"x","")</f>
        <v>x</v>
      </c>
      <c r="K37" s="20" t="s">
        <v>114</v>
      </c>
    </row>
    <row r="38" spans="1:11" ht="29.25" thickBot="1" x14ac:dyDescent="0.25">
      <c r="A38" s="702"/>
      <c r="B38" s="172" t="s">
        <v>117</v>
      </c>
      <c r="C38" s="704"/>
      <c r="D38" s="705"/>
      <c r="E38" s="705"/>
      <c r="F38" s="707"/>
      <c r="G38" s="703"/>
      <c r="H38" s="173"/>
      <c r="I38" s="173"/>
      <c r="J38" s="188"/>
      <c r="K38" s="20"/>
    </row>
    <row r="39" spans="1:11" ht="35.25" customHeight="1" thickBot="1" x14ac:dyDescent="0.25">
      <c r="A39" s="702"/>
      <c r="B39" s="172">
        <v>3</v>
      </c>
      <c r="C39" s="708"/>
      <c r="D39" s="720"/>
      <c r="E39" s="737"/>
      <c r="F39" s="706"/>
      <c r="G39" s="703"/>
      <c r="H39" s="173"/>
      <c r="I39" s="173"/>
      <c r="J39" s="189" t="str">
        <f xml:space="preserve"> IF(OR(C35="X",D35="X",D37="x",E37="x",E39="X",F41="X",F43="X",G43="X" ),"x","")</f>
        <v/>
      </c>
      <c r="K39" s="20" t="s">
        <v>116</v>
      </c>
    </row>
    <row r="40" spans="1:11" ht="29.25" thickBot="1" x14ac:dyDescent="0.25">
      <c r="A40" s="702"/>
      <c r="B40" s="172" t="s">
        <v>119</v>
      </c>
      <c r="C40" s="708"/>
      <c r="D40" s="720"/>
      <c r="E40" s="705"/>
      <c r="F40" s="707"/>
      <c r="G40" s="703"/>
      <c r="H40" s="173"/>
      <c r="I40" s="173"/>
      <c r="J40" s="190"/>
      <c r="K40" s="20"/>
    </row>
    <row r="41" spans="1:11" ht="36" customHeight="1" thickBot="1" x14ac:dyDescent="0.25">
      <c r="A41" s="702"/>
      <c r="B41" s="172">
        <v>2</v>
      </c>
      <c r="C41" s="708"/>
      <c r="D41" s="740"/>
      <c r="E41" s="747"/>
      <c r="F41" s="748"/>
      <c r="G41" s="703"/>
      <c r="H41" s="173"/>
      <c r="I41" s="173"/>
      <c r="J41" s="191" t="str">
        <f xml:space="preserve"> IF(OR(C37="X",D39="X",E41="x",E43="x" ),"x","")</f>
        <v/>
      </c>
      <c r="K41" s="20" t="s">
        <v>118</v>
      </c>
    </row>
    <row r="42" spans="1:11" ht="29.25" thickBot="1" x14ac:dyDescent="0.25">
      <c r="A42" s="702"/>
      <c r="B42" s="172" t="s">
        <v>241</v>
      </c>
      <c r="C42" s="708"/>
      <c r="D42" s="740"/>
      <c r="E42" s="720"/>
      <c r="F42" s="749"/>
      <c r="G42" s="703"/>
      <c r="H42" s="173"/>
      <c r="I42" s="173"/>
      <c r="J42" s="190"/>
      <c r="K42" s="20"/>
    </row>
    <row r="43" spans="1:11" ht="38.25" customHeight="1" thickBot="1" x14ac:dyDescent="0.25">
      <c r="A43" s="702"/>
      <c r="B43" s="172">
        <v>1</v>
      </c>
      <c r="C43" s="708"/>
      <c r="D43" s="740"/>
      <c r="E43" s="742"/>
      <c r="F43" s="744"/>
      <c r="G43" s="705"/>
      <c r="H43" s="173"/>
      <c r="I43" s="173"/>
      <c r="J43" s="192" t="str">
        <f xml:space="preserve"> IF(OR(C39="X",C41="X",D41="x",C43="x",D43="x" ),"x","")</f>
        <v/>
      </c>
      <c r="K43" s="20" t="s">
        <v>120</v>
      </c>
    </row>
    <row r="44" spans="1:11" ht="17.25" customHeight="1" thickBot="1" x14ac:dyDescent="0.25">
      <c r="A44" s="702"/>
      <c r="B44" s="172" t="s">
        <v>121</v>
      </c>
      <c r="C44" s="739"/>
      <c r="D44" s="741"/>
      <c r="E44" s="743"/>
      <c r="F44" s="745"/>
      <c r="G44" s="746"/>
      <c r="H44" s="178"/>
      <c r="I44" s="173"/>
      <c r="J44" s="173"/>
      <c r="K44" s="172"/>
    </row>
    <row r="45" spans="1:11" ht="15" x14ac:dyDescent="0.2">
      <c r="A45" s="174"/>
      <c r="B45" s="173"/>
      <c r="C45" s="173">
        <v>1</v>
      </c>
      <c r="D45" s="173">
        <v>2</v>
      </c>
      <c r="E45" s="173">
        <v>3</v>
      </c>
      <c r="F45" s="173">
        <v>4</v>
      </c>
      <c r="G45" s="173">
        <v>5</v>
      </c>
      <c r="H45" s="173"/>
      <c r="I45" s="173"/>
      <c r="J45" s="173"/>
      <c r="K45" s="172"/>
    </row>
    <row r="46" spans="1:11" ht="15" x14ac:dyDescent="0.2">
      <c r="A46" s="174"/>
      <c r="B46" s="173"/>
      <c r="C46" s="173" t="s">
        <v>122</v>
      </c>
      <c r="D46" s="173" t="s">
        <v>123</v>
      </c>
      <c r="E46" s="173" t="s">
        <v>124</v>
      </c>
      <c r="F46" s="173" t="s">
        <v>125</v>
      </c>
      <c r="G46" s="173" t="s">
        <v>126</v>
      </c>
      <c r="H46" s="173"/>
      <c r="I46" s="173"/>
      <c r="J46" s="173"/>
      <c r="K46" s="172"/>
    </row>
    <row r="47" spans="1:11" ht="15" x14ac:dyDescent="0.2">
      <c r="A47" s="174"/>
      <c r="B47" s="173"/>
      <c r="C47" s="738" t="s">
        <v>127</v>
      </c>
      <c r="D47" s="738"/>
      <c r="E47" s="738"/>
      <c r="F47" s="738"/>
      <c r="G47" s="738"/>
      <c r="H47" s="173"/>
      <c r="I47" s="173"/>
      <c r="J47" s="173"/>
      <c r="K47" s="172"/>
    </row>
    <row r="48" spans="1:11" ht="15" x14ac:dyDescent="0.2">
      <c r="A48" s="174"/>
      <c r="B48" s="173"/>
      <c r="C48" s="738"/>
      <c r="D48" s="738"/>
      <c r="E48" s="738"/>
      <c r="F48" s="738"/>
      <c r="G48" s="738"/>
      <c r="H48" s="173"/>
      <c r="I48" s="173"/>
      <c r="J48" s="173"/>
      <c r="K48" s="172"/>
    </row>
    <row r="49" spans="1:11" ht="22.5" customHeight="1" thickBot="1" x14ac:dyDescent="0.3">
      <c r="A49" s="21"/>
      <c r="B49" s="19"/>
      <c r="C49" s="19"/>
      <c r="D49" s="19"/>
      <c r="E49" s="19"/>
      <c r="F49" s="19"/>
      <c r="G49" s="19"/>
      <c r="H49" s="19"/>
      <c r="I49" s="19"/>
      <c r="J49" s="19"/>
      <c r="K49" s="144"/>
    </row>
    <row r="50" spans="1:11" ht="15" thickBot="1" x14ac:dyDescent="0.25"/>
    <row r="51" spans="1:11" ht="36.75" customHeight="1" thickBot="1" x14ac:dyDescent="0.25">
      <c r="A51" s="151" t="s">
        <v>111</v>
      </c>
      <c r="B51" s="692" t="str">
        <f>DESCRIPCION!A14</f>
        <v xml:space="preserve">Probabilidad de perdida economica o reputacional debido a que la Entidad  sea relacionada con actividades ilícitas al aprobar mediante informes de supervision el pago  a terceros vinculados a practicas de lavado de activos, financiación del terrorismo o cualquier otra actividad ilegal. </v>
      </c>
      <c r="C51" s="693"/>
      <c r="D51" s="693"/>
      <c r="E51" s="693"/>
      <c r="F51" s="693"/>
      <c r="G51" s="693"/>
      <c r="H51" s="693"/>
      <c r="I51" s="694"/>
      <c r="J51" s="147" t="s">
        <v>336</v>
      </c>
      <c r="K51" s="145" t="str">
        <f>IF(J57="x","EXTREMA",IF(J59="x","ALTA",IF(J61="x","MODERADA",IF(J63="x","BAJA",""))))</f>
        <v>EXTREMA</v>
      </c>
    </row>
    <row r="52" spans="1:11" ht="16.5" thickBot="1" x14ac:dyDescent="0.25">
      <c r="A52" s="673" t="s">
        <v>113</v>
      </c>
      <c r="B52" s="674"/>
      <c r="C52" s="674"/>
      <c r="D52" s="675" t="str">
        <f>PROBABILIDAD!T13</f>
        <v>Probable</v>
      </c>
      <c r="E52" s="676"/>
      <c r="F52" s="673" t="s">
        <v>337</v>
      </c>
      <c r="G52" s="674"/>
      <c r="H52" s="674"/>
      <c r="I52" s="677"/>
      <c r="J52" s="678" t="s">
        <v>126</v>
      </c>
      <c r="K52" s="679"/>
    </row>
    <row r="53" spans="1:11" ht="15" x14ac:dyDescent="0.2">
      <c r="A53" s="174"/>
      <c r="B53" s="173"/>
      <c r="C53" s="173"/>
      <c r="D53" s="173"/>
      <c r="E53" s="173"/>
      <c r="F53" s="173"/>
      <c r="G53" s="173"/>
      <c r="H53" s="173"/>
      <c r="I53" s="173"/>
      <c r="J53" s="175"/>
      <c r="K53" s="176"/>
    </row>
    <row r="54" spans="1:11" ht="15.75" thickBot="1" x14ac:dyDescent="0.25">
      <c r="A54" s="174"/>
      <c r="B54" s="172"/>
      <c r="C54" s="173"/>
      <c r="D54" s="173"/>
      <c r="E54" s="173"/>
      <c r="F54" s="173"/>
      <c r="G54" s="173"/>
      <c r="H54" s="173"/>
      <c r="I54" s="173"/>
      <c r="J54" s="175"/>
      <c r="K54" s="176"/>
    </row>
    <row r="55" spans="1:11" ht="26.25" customHeight="1" thickBot="1" x14ac:dyDescent="0.25">
      <c r="A55" s="702" t="s">
        <v>113</v>
      </c>
      <c r="B55" s="172">
        <v>5</v>
      </c>
      <c r="C55" s="719"/>
      <c r="D55" s="705"/>
      <c r="E55" s="703"/>
      <c r="F55" s="703"/>
      <c r="G55" s="703"/>
      <c r="H55" s="173"/>
      <c r="I55" s="173"/>
      <c r="J55" s="700" t="s">
        <v>112</v>
      </c>
      <c r="K55" s="701"/>
    </row>
    <row r="56" spans="1:11" ht="18.75" customHeight="1" thickBot="1" x14ac:dyDescent="0.25">
      <c r="A56" s="702"/>
      <c r="B56" s="172" t="s">
        <v>115</v>
      </c>
      <c r="C56" s="719"/>
      <c r="D56" s="705"/>
      <c r="E56" s="703"/>
      <c r="F56" s="703"/>
      <c r="G56" s="703"/>
      <c r="H56" s="173"/>
      <c r="I56" s="173"/>
      <c r="J56" s="177"/>
      <c r="K56" s="20"/>
    </row>
    <row r="57" spans="1:11" ht="30.75" customHeight="1" thickBot="1" x14ac:dyDescent="0.25">
      <c r="A57" s="702"/>
      <c r="B57" s="172">
        <v>4</v>
      </c>
      <c r="C57" s="704"/>
      <c r="D57" s="705"/>
      <c r="E57" s="705"/>
      <c r="F57" s="706"/>
      <c r="G57" s="703" t="s">
        <v>333</v>
      </c>
      <c r="H57" s="173"/>
      <c r="I57" s="173"/>
      <c r="J57" s="187" t="str">
        <f xml:space="preserve"> IF(OR(E55="X",F55="X",G55="x",F57="x",G57="X",F59="X",G59="X",G61="X" ),"x","")</f>
        <v>x</v>
      </c>
      <c r="K57" s="20" t="s">
        <v>114</v>
      </c>
    </row>
    <row r="58" spans="1:11" ht="29.25" thickBot="1" x14ac:dyDescent="0.25">
      <c r="A58" s="702"/>
      <c r="B58" s="172" t="s">
        <v>117</v>
      </c>
      <c r="C58" s="704"/>
      <c r="D58" s="705"/>
      <c r="E58" s="705"/>
      <c r="F58" s="707"/>
      <c r="G58" s="703"/>
      <c r="H58" s="173"/>
      <c r="I58" s="173"/>
      <c r="J58" s="188"/>
      <c r="K58" s="20"/>
    </row>
    <row r="59" spans="1:11" ht="26.25" customHeight="1" thickBot="1" x14ac:dyDescent="0.25">
      <c r="A59" s="702"/>
      <c r="B59" s="172">
        <v>3</v>
      </c>
      <c r="C59" s="708"/>
      <c r="D59" s="720"/>
      <c r="E59" s="737"/>
      <c r="F59" s="706"/>
      <c r="G59" s="703"/>
      <c r="H59" s="173"/>
      <c r="I59" s="173"/>
      <c r="J59" s="189" t="str">
        <f xml:space="preserve"> IF(OR(C55="X",D55="X",D57="x",E57="x",E59="X",F61="X",F63="X",G63="X" ),"x","")</f>
        <v/>
      </c>
      <c r="K59" s="20" t="s">
        <v>116</v>
      </c>
    </row>
    <row r="60" spans="1:11" ht="29.25" thickBot="1" x14ac:dyDescent="0.25">
      <c r="A60" s="702"/>
      <c r="B60" s="172" t="s">
        <v>119</v>
      </c>
      <c r="C60" s="708"/>
      <c r="D60" s="720"/>
      <c r="E60" s="705"/>
      <c r="F60" s="707"/>
      <c r="G60" s="703"/>
      <c r="H60" s="173"/>
      <c r="I60" s="173"/>
      <c r="J60" s="190"/>
      <c r="K60" s="20"/>
    </row>
    <row r="61" spans="1:11" ht="30" customHeight="1" thickBot="1" x14ac:dyDescent="0.25">
      <c r="A61" s="702"/>
      <c r="B61" s="172">
        <v>2</v>
      </c>
      <c r="C61" s="708"/>
      <c r="D61" s="740"/>
      <c r="E61" s="747"/>
      <c r="F61" s="748"/>
      <c r="G61" s="703"/>
      <c r="H61" s="173"/>
      <c r="I61" s="173"/>
      <c r="J61" s="191" t="str">
        <f xml:space="preserve"> IF(OR(C57="X",D59="X",E61="x",E63="x" ),"x","")</f>
        <v/>
      </c>
      <c r="K61" s="20" t="s">
        <v>118</v>
      </c>
    </row>
    <row r="62" spans="1:11" ht="29.25" thickBot="1" x14ac:dyDescent="0.25">
      <c r="A62" s="702"/>
      <c r="B62" s="172" t="s">
        <v>241</v>
      </c>
      <c r="C62" s="708"/>
      <c r="D62" s="740"/>
      <c r="E62" s="720"/>
      <c r="F62" s="749"/>
      <c r="G62" s="703"/>
      <c r="H62" s="173"/>
      <c r="I62" s="173"/>
      <c r="J62" s="190"/>
      <c r="K62" s="20"/>
    </row>
    <row r="63" spans="1:11" ht="30.75" customHeight="1" thickBot="1" x14ac:dyDescent="0.25">
      <c r="A63" s="702"/>
      <c r="B63" s="172">
        <v>1</v>
      </c>
      <c r="C63" s="708"/>
      <c r="D63" s="740"/>
      <c r="E63" s="720"/>
      <c r="F63" s="705"/>
      <c r="G63" s="705"/>
      <c r="H63" s="173"/>
      <c r="I63" s="173"/>
      <c r="J63" s="192" t="str">
        <f xml:space="preserve"> IF(OR(C59="X",C61="X",D61="x",C63="x",D63="x" ),"x","")</f>
        <v/>
      </c>
      <c r="K63" s="20" t="s">
        <v>120</v>
      </c>
    </row>
    <row r="64" spans="1:11" ht="20.25" customHeight="1" thickBot="1" x14ac:dyDescent="0.25">
      <c r="A64" s="702"/>
      <c r="B64" s="172" t="s">
        <v>121</v>
      </c>
      <c r="C64" s="739"/>
      <c r="D64" s="741"/>
      <c r="E64" s="743"/>
      <c r="F64" s="746"/>
      <c r="G64" s="746"/>
      <c r="H64" s="178"/>
      <c r="I64" s="173"/>
      <c r="J64" s="173"/>
      <c r="K64" s="172"/>
    </row>
    <row r="65" spans="1:11" ht="15" x14ac:dyDescent="0.2">
      <c r="A65" s="174"/>
      <c r="B65" s="173"/>
      <c r="C65" s="173">
        <v>1</v>
      </c>
      <c r="D65" s="173">
        <v>2</v>
      </c>
      <c r="E65" s="173">
        <v>3</v>
      </c>
      <c r="F65" s="173">
        <v>4</v>
      </c>
      <c r="G65" s="173">
        <v>5</v>
      </c>
      <c r="H65" s="173"/>
      <c r="I65" s="173"/>
      <c r="J65" s="173"/>
      <c r="K65" s="172"/>
    </row>
    <row r="66" spans="1:11" ht="15" x14ac:dyDescent="0.2">
      <c r="A66" s="174"/>
      <c r="B66" s="173"/>
      <c r="C66" s="173" t="s">
        <v>122</v>
      </c>
      <c r="D66" s="173" t="s">
        <v>123</v>
      </c>
      <c r="E66" s="173" t="s">
        <v>124</v>
      </c>
      <c r="F66" s="173" t="s">
        <v>125</v>
      </c>
      <c r="G66" s="173" t="s">
        <v>126</v>
      </c>
      <c r="H66" s="173"/>
      <c r="I66" s="173"/>
      <c r="J66" s="173"/>
      <c r="K66" s="172"/>
    </row>
    <row r="67" spans="1:11" ht="15" customHeight="1" x14ac:dyDescent="0.2">
      <c r="A67" s="174"/>
      <c r="B67" s="173"/>
      <c r="C67" s="738" t="s">
        <v>127</v>
      </c>
      <c r="D67" s="738"/>
      <c r="E67" s="738"/>
      <c r="F67" s="738"/>
      <c r="G67" s="738"/>
      <c r="H67" s="173"/>
      <c r="I67" s="173"/>
      <c r="J67" s="173"/>
      <c r="K67" s="172"/>
    </row>
    <row r="68" spans="1:11" ht="15" customHeight="1" x14ac:dyDescent="0.2">
      <c r="A68" s="174"/>
      <c r="B68" s="173"/>
      <c r="C68" s="738"/>
      <c r="D68" s="738"/>
      <c r="E68" s="738"/>
      <c r="F68" s="738"/>
      <c r="G68" s="738"/>
      <c r="H68" s="173"/>
      <c r="I68" s="173"/>
      <c r="J68" s="173"/>
      <c r="K68" s="172"/>
    </row>
    <row r="69" spans="1:11" ht="45.75" customHeight="1" thickBot="1" x14ac:dyDescent="0.25">
      <c r="A69" s="184"/>
      <c r="B69" s="185"/>
      <c r="C69" s="185"/>
      <c r="D69" s="185"/>
      <c r="E69" s="185"/>
      <c r="F69" s="185"/>
      <c r="G69" s="185"/>
      <c r="H69" s="185"/>
      <c r="I69" s="185"/>
      <c r="J69" s="185"/>
      <c r="K69" s="186"/>
    </row>
    <row r="70" spans="1:11" ht="15" thickBot="1" x14ac:dyDescent="0.25"/>
    <row r="71" spans="1:11" ht="30.75" customHeight="1" thickBot="1" x14ac:dyDescent="0.25">
      <c r="A71" s="100" t="s">
        <v>111</v>
      </c>
      <c r="B71" s="709" t="str">
        <f>DESCRIPCION!A16</f>
        <v xml:space="preserve">Posibilidad de solicitar y/o recibir dádivas o beneficios a nombre propio o de terceros para realizar trámites y/o servicios sin el cumplimiento de los requisitos legalmente establecidos </v>
      </c>
      <c r="C71" s="693"/>
      <c r="D71" s="693"/>
      <c r="E71" s="693"/>
      <c r="F71" s="693"/>
      <c r="G71" s="693"/>
      <c r="H71" s="693"/>
      <c r="I71" s="694"/>
      <c r="J71" s="147" t="s">
        <v>336</v>
      </c>
      <c r="K71" s="145" t="str">
        <f>IF(J77="x","EXTREMA",IF(J79="x","ALTA",IF(J81="x","MODERADA",IF(J83="x","BAJA",""))))</f>
        <v>EXTREMA</v>
      </c>
    </row>
    <row r="72" spans="1:11" ht="16.5" thickBot="1" x14ac:dyDescent="0.25">
      <c r="A72" s="673" t="s">
        <v>113</v>
      </c>
      <c r="B72" s="674"/>
      <c r="C72" s="674"/>
      <c r="D72" s="675" t="str">
        <f>PROBABILIDAD!T14</f>
        <v>Probable</v>
      </c>
      <c r="E72" s="676"/>
      <c r="F72" s="673" t="s">
        <v>337</v>
      </c>
      <c r="G72" s="674"/>
      <c r="H72" s="674"/>
      <c r="I72" s="677"/>
      <c r="J72" s="678" t="s">
        <v>126</v>
      </c>
      <c r="K72" s="679"/>
    </row>
    <row r="73" spans="1:11" ht="21.75" customHeight="1" x14ac:dyDescent="0.2">
      <c r="A73" s="179"/>
      <c r="B73" s="158"/>
      <c r="C73" s="158"/>
      <c r="D73" s="158"/>
      <c r="E73" s="158"/>
      <c r="F73" s="158"/>
      <c r="G73" s="158"/>
      <c r="H73" s="158"/>
      <c r="I73" s="158"/>
      <c r="J73" s="175"/>
      <c r="K73" s="176"/>
    </row>
    <row r="74" spans="1:11" ht="18.75" customHeight="1" x14ac:dyDescent="0.2">
      <c r="A74" s="179"/>
      <c r="B74" s="158"/>
      <c r="C74" s="180"/>
      <c r="D74" s="158"/>
      <c r="E74" s="158"/>
      <c r="F74" s="158"/>
      <c r="G74" s="158"/>
      <c r="H74" s="158"/>
      <c r="I74" s="158"/>
      <c r="J74" s="175"/>
      <c r="K74" s="176"/>
    </row>
    <row r="75" spans="1:11" ht="42.75" customHeight="1" x14ac:dyDescent="0.2">
      <c r="A75" s="689" t="s">
        <v>113</v>
      </c>
      <c r="B75" s="158">
        <v>5</v>
      </c>
      <c r="C75" s="690"/>
      <c r="D75" s="686"/>
      <c r="E75" s="687"/>
      <c r="F75" s="687"/>
      <c r="G75" s="687"/>
      <c r="H75" s="158"/>
      <c r="I75" s="158"/>
      <c r="J75" s="696" t="s">
        <v>112</v>
      </c>
      <c r="K75" s="697"/>
    </row>
    <row r="76" spans="1:11" ht="15" x14ac:dyDescent="0.2">
      <c r="A76" s="689"/>
      <c r="B76" s="158" t="s">
        <v>115</v>
      </c>
      <c r="C76" s="691"/>
      <c r="D76" s="686"/>
      <c r="E76" s="687"/>
      <c r="F76" s="687"/>
      <c r="G76" s="687"/>
      <c r="H76" s="158"/>
      <c r="I76" s="158"/>
      <c r="J76" s="160"/>
      <c r="K76" s="161"/>
    </row>
    <row r="77" spans="1:11" ht="29.25" customHeight="1" x14ac:dyDescent="0.2">
      <c r="A77" s="689"/>
      <c r="B77" s="158">
        <v>4</v>
      </c>
      <c r="C77" s="735"/>
      <c r="D77" s="686"/>
      <c r="E77" s="686"/>
      <c r="F77" s="695"/>
      <c r="G77" s="687" t="s">
        <v>333</v>
      </c>
      <c r="H77" s="158"/>
      <c r="I77" s="158"/>
      <c r="J77" s="166" t="str">
        <f xml:space="preserve"> IF(OR(E75="X",F75="X",G75="x",F77="x",G77="X",F79="X",G79="X",G81="X" ),"x","")</f>
        <v>x</v>
      </c>
      <c r="K77" s="161" t="s">
        <v>114</v>
      </c>
    </row>
    <row r="78" spans="1:11" ht="27.75" x14ac:dyDescent="0.2">
      <c r="A78" s="689"/>
      <c r="B78" s="158" t="s">
        <v>117</v>
      </c>
      <c r="C78" s="736"/>
      <c r="D78" s="686"/>
      <c r="E78" s="686"/>
      <c r="F78" s="695"/>
      <c r="G78" s="687"/>
      <c r="H78" s="158"/>
      <c r="I78" s="158"/>
      <c r="J78" s="167"/>
      <c r="K78" s="161"/>
    </row>
    <row r="79" spans="1:11" ht="29.25" customHeight="1" x14ac:dyDescent="0.2">
      <c r="A79" s="689"/>
      <c r="B79" s="158">
        <v>3</v>
      </c>
      <c r="C79" s="680"/>
      <c r="D79" s="684"/>
      <c r="E79" s="685"/>
      <c r="F79" s="695"/>
      <c r="G79" s="687"/>
      <c r="H79" s="158"/>
      <c r="I79" s="158"/>
      <c r="J79" s="168" t="str">
        <f xml:space="preserve"> IF(OR(C75="X",D75="X",D77="x",E77="x",E79="X",F81="X",F83="X",G83="X" ),"x","")</f>
        <v/>
      </c>
      <c r="K79" s="161" t="s">
        <v>116</v>
      </c>
    </row>
    <row r="80" spans="1:11" ht="27.75" x14ac:dyDescent="0.2">
      <c r="A80" s="689"/>
      <c r="B80" s="158" t="s">
        <v>119</v>
      </c>
      <c r="C80" s="681"/>
      <c r="D80" s="684"/>
      <c r="E80" s="686"/>
      <c r="F80" s="695"/>
      <c r="G80" s="687"/>
      <c r="H80" s="158"/>
      <c r="I80" s="158"/>
      <c r="J80" s="169"/>
      <c r="K80" s="161"/>
    </row>
    <row r="81" spans="1:11" ht="29.25" customHeight="1" x14ac:dyDescent="0.2">
      <c r="A81" s="689"/>
      <c r="B81" s="158">
        <v>2</v>
      </c>
      <c r="C81" s="680"/>
      <c r="D81" s="682"/>
      <c r="E81" s="683"/>
      <c r="F81" s="685"/>
      <c r="G81" s="687"/>
      <c r="H81" s="158"/>
      <c r="I81" s="158"/>
      <c r="J81" s="170" t="str">
        <f xml:space="preserve"> IF(OR(C77="X",D79="X",E81="x",E83="x" ),"x","")</f>
        <v/>
      </c>
      <c r="K81" s="161" t="s">
        <v>118</v>
      </c>
    </row>
    <row r="82" spans="1:11" ht="27.75" x14ac:dyDescent="0.2">
      <c r="A82" s="689"/>
      <c r="B82" s="158" t="s">
        <v>241</v>
      </c>
      <c r="C82" s="681"/>
      <c r="D82" s="682"/>
      <c r="E82" s="684"/>
      <c r="F82" s="686"/>
      <c r="G82" s="687"/>
      <c r="H82" s="158"/>
      <c r="I82" s="158"/>
      <c r="J82" s="169"/>
      <c r="K82" s="161"/>
    </row>
    <row r="83" spans="1:11" ht="28.5" customHeight="1" x14ac:dyDescent="0.2">
      <c r="A83" s="689"/>
      <c r="B83" s="158">
        <v>1</v>
      </c>
      <c r="C83" s="680"/>
      <c r="D83" s="711"/>
      <c r="E83" s="713"/>
      <c r="F83" s="715"/>
      <c r="G83" s="717"/>
      <c r="H83" s="158"/>
      <c r="I83" s="158"/>
      <c r="J83" s="171" t="str">
        <f xml:space="preserve"> IF(OR(C79="X",C81="X",D81="x",D83="x",C83="x" ),"x","")</f>
        <v/>
      </c>
      <c r="K83" s="161" t="s">
        <v>120</v>
      </c>
    </row>
    <row r="84" spans="1:11" ht="19.5" customHeight="1" x14ac:dyDescent="0.2">
      <c r="A84" s="689"/>
      <c r="B84" s="158" t="s">
        <v>121</v>
      </c>
      <c r="C84" s="710"/>
      <c r="D84" s="712"/>
      <c r="E84" s="714"/>
      <c r="F84" s="716"/>
      <c r="G84" s="718"/>
      <c r="H84" s="158"/>
      <c r="I84" s="158"/>
      <c r="J84" s="158"/>
      <c r="K84" s="159"/>
    </row>
    <row r="85" spans="1:11" x14ac:dyDescent="0.2">
      <c r="A85" s="179"/>
      <c r="B85" s="158"/>
      <c r="C85" s="158">
        <v>1</v>
      </c>
      <c r="D85" s="158">
        <v>2</v>
      </c>
      <c r="E85" s="158">
        <v>3</v>
      </c>
      <c r="F85" s="158">
        <v>4</v>
      </c>
      <c r="G85" s="158">
        <v>5</v>
      </c>
      <c r="H85" s="158"/>
      <c r="I85" s="158"/>
      <c r="J85" s="158"/>
      <c r="K85" s="159"/>
    </row>
    <row r="86" spans="1:11" x14ac:dyDescent="0.2">
      <c r="A86" s="179"/>
      <c r="B86" s="158"/>
      <c r="C86" s="158" t="s">
        <v>122</v>
      </c>
      <c r="D86" s="158" t="s">
        <v>123</v>
      </c>
      <c r="E86" s="158" t="s">
        <v>124</v>
      </c>
      <c r="F86" s="158" t="s">
        <v>125</v>
      </c>
      <c r="G86" s="158" t="s">
        <v>126</v>
      </c>
      <c r="H86" s="158"/>
      <c r="I86" s="158"/>
      <c r="J86" s="158"/>
      <c r="K86" s="159"/>
    </row>
    <row r="87" spans="1:11" x14ac:dyDescent="0.2">
      <c r="A87" s="179"/>
      <c r="B87" s="158"/>
      <c r="C87" s="688" t="s">
        <v>127</v>
      </c>
      <c r="D87" s="688"/>
      <c r="E87" s="688"/>
      <c r="F87" s="688"/>
      <c r="G87" s="688"/>
      <c r="H87" s="158"/>
      <c r="I87" s="158"/>
      <c r="J87" s="158"/>
      <c r="K87" s="159"/>
    </row>
    <row r="88" spans="1:11" x14ac:dyDescent="0.2">
      <c r="A88" s="179"/>
      <c r="B88" s="158"/>
      <c r="C88" s="688"/>
      <c r="D88" s="688"/>
      <c r="E88" s="688"/>
      <c r="F88" s="688"/>
      <c r="G88" s="688"/>
      <c r="H88" s="158"/>
      <c r="I88" s="158"/>
      <c r="J88" s="158"/>
      <c r="K88" s="159"/>
    </row>
    <row r="89" spans="1:11" ht="15" thickBot="1" x14ac:dyDescent="0.25">
      <c r="A89" s="81"/>
      <c r="B89" s="82"/>
      <c r="C89" s="82"/>
      <c r="D89" s="82"/>
      <c r="E89" s="82"/>
      <c r="F89" s="82"/>
      <c r="G89" s="82"/>
      <c r="H89" s="82"/>
      <c r="I89" s="82"/>
      <c r="J89" s="82"/>
      <c r="K89" s="83"/>
    </row>
    <row r="90" spans="1:11" ht="15" thickBot="1" x14ac:dyDescent="0.25"/>
    <row r="91" spans="1:11" ht="33.75" customHeight="1" thickBot="1" x14ac:dyDescent="0.25">
      <c r="A91" s="146" t="s">
        <v>111</v>
      </c>
      <c r="B91" s="692">
        <f>DESCRIPCION!A18</f>
        <v>0</v>
      </c>
      <c r="C91" s="693"/>
      <c r="D91" s="693"/>
      <c r="E91" s="693"/>
      <c r="F91" s="693"/>
      <c r="G91" s="693"/>
      <c r="H91" s="693"/>
      <c r="I91" s="694"/>
      <c r="J91" s="147" t="s">
        <v>336</v>
      </c>
      <c r="K91" s="145" t="str">
        <f>IF(J97="x","EXTREMA",IF(J99="x","ALTA",IF(J101="x","MODERADA",IF(J103="x","BAJA",""))))</f>
        <v/>
      </c>
    </row>
    <row r="92" spans="1:11" ht="16.5" thickBot="1" x14ac:dyDescent="0.25">
      <c r="A92" s="673" t="s">
        <v>113</v>
      </c>
      <c r="B92" s="674"/>
      <c r="C92" s="674"/>
      <c r="D92" s="675" t="str">
        <f>PROBABILIDAD!T15</f>
        <v xml:space="preserve"> </v>
      </c>
      <c r="E92" s="676"/>
      <c r="F92" s="673" t="s">
        <v>337</v>
      </c>
      <c r="G92" s="674"/>
      <c r="H92" s="674"/>
      <c r="I92" s="677"/>
      <c r="J92" s="678"/>
      <c r="K92" s="679"/>
    </row>
    <row r="93" spans="1:11" x14ac:dyDescent="0.2">
      <c r="A93" s="80"/>
      <c r="B93" s="84"/>
      <c r="C93" s="84"/>
      <c r="D93" s="84"/>
      <c r="E93" s="84"/>
      <c r="F93" s="84"/>
      <c r="G93" s="84"/>
      <c r="H93" s="84"/>
      <c r="I93" s="84"/>
      <c r="K93" s="73"/>
    </row>
    <row r="94" spans="1:11" x14ac:dyDescent="0.2">
      <c r="A94" s="179"/>
      <c r="B94" s="158"/>
      <c r="C94" s="180"/>
      <c r="D94" s="158"/>
      <c r="E94" s="158"/>
      <c r="F94" s="158"/>
      <c r="G94" s="158"/>
      <c r="H94" s="158"/>
      <c r="I94" s="158"/>
      <c r="J94" s="175"/>
      <c r="K94" s="176"/>
    </row>
    <row r="95" spans="1:11" ht="56.25" customHeight="1" x14ac:dyDescent="0.2">
      <c r="A95" s="689" t="s">
        <v>113</v>
      </c>
      <c r="B95" s="158">
        <v>5</v>
      </c>
      <c r="C95" s="690"/>
      <c r="D95" s="686"/>
      <c r="E95" s="687"/>
      <c r="F95" s="687"/>
      <c r="G95" s="687"/>
      <c r="H95" s="158"/>
      <c r="I95" s="158"/>
      <c r="J95" s="696" t="s">
        <v>112</v>
      </c>
      <c r="K95" s="697"/>
    </row>
    <row r="96" spans="1:11" ht="5.25" customHeight="1" x14ac:dyDescent="0.2">
      <c r="A96" s="689"/>
      <c r="B96" s="158" t="s">
        <v>115</v>
      </c>
      <c r="C96" s="691"/>
      <c r="D96" s="686"/>
      <c r="E96" s="687"/>
      <c r="F96" s="687"/>
      <c r="G96" s="687"/>
      <c r="H96" s="158"/>
      <c r="I96" s="158"/>
      <c r="J96" s="160"/>
      <c r="K96" s="161"/>
    </row>
    <row r="97" spans="1:11" ht="27.75" customHeight="1" x14ac:dyDescent="0.2">
      <c r="A97" s="689"/>
      <c r="B97" s="158">
        <v>4</v>
      </c>
      <c r="C97" s="735"/>
      <c r="D97" s="686"/>
      <c r="E97" s="686"/>
      <c r="F97" s="695"/>
      <c r="G97" s="687"/>
      <c r="H97" s="158"/>
      <c r="I97" s="158"/>
      <c r="J97" s="166" t="str">
        <f xml:space="preserve"> IF(OR(E95="X",F95="X",G95="x",F97="x",G97="X",F99="X",G99="X",G101="X" ),"x","")</f>
        <v/>
      </c>
      <c r="K97" s="161" t="s">
        <v>114</v>
      </c>
    </row>
    <row r="98" spans="1:11" ht="27.75" x14ac:dyDescent="0.2">
      <c r="A98" s="689"/>
      <c r="B98" s="158" t="s">
        <v>117</v>
      </c>
      <c r="C98" s="736"/>
      <c r="D98" s="686"/>
      <c r="E98" s="686"/>
      <c r="F98" s="695"/>
      <c r="G98" s="687"/>
      <c r="H98" s="158"/>
      <c r="I98" s="158"/>
      <c r="J98" s="167"/>
      <c r="K98" s="161"/>
    </row>
    <row r="99" spans="1:11" ht="27" customHeight="1" x14ac:dyDescent="0.2">
      <c r="A99" s="689"/>
      <c r="B99" s="158">
        <v>3</v>
      </c>
      <c r="C99" s="680"/>
      <c r="D99" s="684"/>
      <c r="E99" s="685"/>
      <c r="F99" s="695"/>
      <c r="G99" s="687"/>
      <c r="H99" s="158"/>
      <c r="I99" s="158"/>
      <c r="J99" s="168" t="str">
        <f xml:space="preserve"> IF(OR(C95="X",D95="X",D97="x",E97="x",E99="X",F101="X",F103="X",G103="X" ),"x","")</f>
        <v/>
      </c>
      <c r="K99" s="161" t="s">
        <v>116</v>
      </c>
    </row>
    <row r="100" spans="1:11" ht="27.75" x14ac:dyDescent="0.2">
      <c r="A100" s="689"/>
      <c r="B100" s="158" t="s">
        <v>119</v>
      </c>
      <c r="C100" s="681"/>
      <c r="D100" s="684"/>
      <c r="E100" s="686"/>
      <c r="F100" s="695"/>
      <c r="G100" s="687"/>
      <c r="H100" s="158"/>
      <c r="I100" s="158"/>
      <c r="J100" s="169"/>
      <c r="K100" s="161"/>
    </row>
    <row r="101" spans="1:11" ht="25.5" customHeight="1" x14ac:dyDescent="0.2">
      <c r="A101" s="689"/>
      <c r="B101" s="158">
        <v>2</v>
      </c>
      <c r="C101" s="680"/>
      <c r="D101" s="682"/>
      <c r="E101" s="683"/>
      <c r="F101" s="685"/>
      <c r="G101" s="687"/>
      <c r="H101" s="158"/>
      <c r="I101" s="158"/>
      <c r="J101" s="170" t="str">
        <f xml:space="preserve"> IF(OR(C97="X",D99="X",E103="x",E101="x" ),"x","")</f>
        <v/>
      </c>
      <c r="K101" s="161" t="s">
        <v>118</v>
      </c>
    </row>
    <row r="102" spans="1:11" ht="27.75" x14ac:dyDescent="0.2">
      <c r="A102" s="689"/>
      <c r="B102" s="158" t="s">
        <v>241</v>
      </c>
      <c r="C102" s="681"/>
      <c r="D102" s="682"/>
      <c r="E102" s="684"/>
      <c r="F102" s="686"/>
      <c r="G102" s="687"/>
      <c r="H102" s="158"/>
      <c r="I102" s="158"/>
      <c r="J102" s="169"/>
      <c r="K102" s="161"/>
    </row>
    <row r="103" spans="1:11" ht="29.25" customHeight="1" x14ac:dyDescent="0.2">
      <c r="A103" s="689"/>
      <c r="B103" s="158">
        <v>1</v>
      </c>
      <c r="C103" s="680"/>
      <c r="D103" s="711"/>
      <c r="E103" s="713"/>
      <c r="F103" s="715"/>
      <c r="G103" s="717"/>
      <c r="H103" s="158"/>
      <c r="I103" s="158"/>
      <c r="J103" s="171" t="str">
        <f xml:space="preserve"> IF(OR(C99="X",C101="X",C103="x",D101="x",D103="x" ),"x","")</f>
        <v/>
      </c>
      <c r="K103" s="161" t="s">
        <v>120</v>
      </c>
    </row>
    <row r="104" spans="1:11" ht="13.5" customHeight="1" x14ac:dyDescent="0.2">
      <c r="A104" s="689"/>
      <c r="B104" s="158" t="s">
        <v>121</v>
      </c>
      <c r="C104" s="710"/>
      <c r="D104" s="712"/>
      <c r="E104" s="714"/>
      <c r="F104" s="716"/>
      <c r="G104" s="718"/>
      <c r="H104" s="158"/>
      <c r="I104" s="158"/>
      <c r="J104" s="158"/>
      <c r="K104" s="159"/>
    </row>
    <row r="105" spans="1:11" x14ac:dyDescent="0.2">
      <c r="A105" s="179"/>
      <c r="B105" s="158"/>
      <c r="C105" s="158">
        <v>1</v>
      </c>
      <c r="D105" s="158">
        <v>2</v>
      </c>
      <c r="E105" s="158">
        <v>3</v>
      </c>
      <c r="F105" s="158">
        <v>4</v>
      </c>
      <c r="G105" s="158">
        <v>5</v>
      </c>
      <c r="H105" s="158"/>
      <c r="I105" s="158"/>
      <c r="J105" s="158"/>
      <c r="K105" s="159"/>
    </row>
    <row r="106" spans="1:11" x14ac:dyDescent="0.2">
      <c r="A106" s="179"/>
      <c r="B106" s="158"/>
      <c r="C106" s="158" t="s">
        <v>122</v>
      </c>
      <c r="D106" s="158" t="s">
        <v>123</v>
      </c>
      <c r="E106" s="158" t="s">
        <v>124</v>
      </c>
      <c r="F106" s="158" t="s">
        <v>125</v>
      </c>
      <c r="G106" s="158" t="s">
        <v>126</v>
      </c>
      <c r="H106" s="158"/>
      <c r="I106" s="158"/>
      <c r="J106" s="158"/>
      <c r="K106" s="159"/>
    </row>
    <row r="107" spans="1:11" x14ac:dyDescent="0.2">
      <c r="A107" s="179"/>
      <c r="B107" s="158"/>
      <c r="C107" s="688" t="s">
        <v>127</v>
      </c>
      <c r="D107" s="688"/>
      <c r="E107" s="688"/>
      <c r="F107" s="688"/>
      <c r="G107" s="688"/>
      <c r="H107" s="158"/>
      <c r="I107" s="158"/>
      <c r="J107" s="158"/>
      <c r="K107" s="159"/>
    </row>
    <row r="108" spans="1:11" x14ac:dyDescent="0.2">
      <c r="A108" s="179"/>
      <c r="B108" s="158"/>
      <c r="C108" s="688"/>
      <c r="D108" s="688"/>
      <c r="E108" s="688"/>
      <c r="F108" s="688"/>
      <c r="G108" s="688"/>
      <c r="H108" s="158"/>
      <c r="I108" s="158"/>
      <c r="J108" s="158"/>
      <c r="K108" s="159"/>
    </row>
    <row r="109" spans="1:11" ht="15" thickBot="1" x14ac:dyDescent="0.25">
      <c r="A109" s="81"/>
      <c r="B109" s="82"/>
      <c r="C109" s="82"/>
      <c r="D109" s="82"/>
      <c r="E109" s="82"/>
      <c r="F109" s="82"/>
      <c r="G109" s="82"/>
      <c r="H109" s="82"/>
      <c r="I109" s="82"/>
      <c r="J109" s="82"/>
      <c r="K109" s="83"/>
    </row>
    <row r="110" spans="1:11" ht="15" thickBot="1" x14ac:dyDescent="0.25"/>
    <row r="111" spans="1:11" ht="33.75" customHeight="1" thickBot="1" x14ac:dyDescent="0.25">
      <c r="A111" s="146" t="s">
        <v>111</v>
      </c>
      <c r="B111" s="692">
        <f>DESCRIPCION!A21</f>
        <v>0</v>
      </c>
      <c r="C111" s="693"/>
      <c r="D111" s="693"/>
      <c r="E111" s="693"/>
      <c r="F111" s="693"/>
      <c r="G111" s="693"/>
      <c r="H111" s="693"/>
      <c r="I111" s="694"/>
      <c r="J111" s="147" t="s">
        <v>336</v>
      </c>
      <c r="K111" s="145" t="str">
        <f>IF(J117="x","EXTREMA",IF(J119="x","ALTA",IF(J121="x","MODERADA",IF(J123="x","BAJA",""))))</f>
        <v/>
      </c>
    </row>
    <row r="112" spans="1:11" ht="16.5" thickBot="1" x14ac:dyDescent="0.25">
      <c r="A112" s="673" t="s">
        <v>113</v>
      </c>
      <c r="B112" s="674"/>
      <c r="C112" s="674"/>
      <c r="D112" s="675" t="str">
        <f>PROBABILIDAD!T16</f>
        <v xml:space="preserve"> </v>
      </c>
      <c r="E112" s="676"/>
      <c r="F112" s="673" t="s">
        <v>337</v>
      </c>
      <c r="G112" s="674"/>
      <c r="H112" s="674"/>
      <c r="I112" s="677"/>
      <c r="J112" s="678"/>
      <c r="K112" s="679"/>
    </row>
    <row r="113" spans="1:11" x14ac:dyDescent="0.2">
      <c r="A113" s="179"/>
      <c r="B113" s="158"/>
      <c r="C113" s="158"/>
      <c r="D113" s="158"/>
      <c r="E113" s="158"/>
      <c r="F113" s="158"/>
      <c r="G113" s="158"/>
      <c r="H113" s="158"/>
      <c r="I113" s="158"/>
      <c r="K113" s="73"/>
    </row>
    <row r="114" spans="1:11" x14ac:dyDescent="0.2">
      <c r="A114" s="179"/>
      <c r="B114" s="158"/>
      <c r="C114" s="180"/>
      <c r="D114" s="158"/>
      <c r="E114" s="158"/>
      <c r="F114" s="158"/>
      <c r="G114" s="158"/>
      <c r="H114" s="158"/>
      <c r="I114" s="158"/>
      <c r="K114" s="73"/>
    </row>
    <row r="115" spans="1:11" ht="33" x14ac:dyDescent="0.2">
      <c r="A115" s="689" t="s">
        <v>113</v>
      </c>
      <c r="B115" s="158">
        <v>5</v>
      </c>
      <c r="C115" s="750"/>
      <c r="D115" s="752"/>
      <c r="E115" s="753"/>
      <c r="F115" s="753"/>
      <c r="G115" s="753"/>
      <c r="H115" s="193"/>
      <c r="I115" s="158"/>
      <c r="J115" s="696" t="s">
        <v>112</v>
      </c>
      <c r="K115" s="697"/>
    </row>
    <row r="116" spans="1:11" ht="33" x14ac:dyDescent="0.2">
      <c r="A116" s="689"/>
      <c r="B116" s="158" t="s">
        <v>115</v>
      </c>
      <c r="C116" s="751"/>
      <c r="D116" s="752"/>
      <c r="E116" s="753"/>
      <c r="F116" s="753"/>
      <c r="G116" s="753"/>
      <c r="H116" s="193"/>
      <c r="I116" s="158"/>
      <c r="J116" s="160"/>
      <c r="K116" s="161"/>
    </row>
    <row r="117" spans="1:11" ht="33" x14ac:dyDescent="0.2">
      <c r="A117" s="689"/>
      <c r="B117" s="158">
        <v>4</v>
      </c>
      <c r="C117" s="754"/>
      <c r="D117" s="752"/>
      <c r="E117" s="752"/>
      <c r="F117" s="756"/>
      <c r="G117" s="753"/>
      <c r="H117" s="193"/>
      <c r="I117" s="158"/>
      <c r="J117" s="166" t="str">
        <f xml:space="preserve"> IF(OR(E115="X",F115="X",G115="x",F117="x",G117="X",F119="X",G119="X",G121="X" ),"x","")</f>
        <v/>
      </c>
      <c r="K117" s="161" t="s">
        <v>114</v>
      </c>
    </row>
    <row r="118" spans="1:11" ht="33" x14ac:dyDescent="0.2">
      <c r="A118" s="689"/>
      <c r="B118" s="158" t="s">
        <v>117</v>
      </c>
      <c r="C118" s="755"/>
      <c r="D118" s="752"/>
      <c r="E118" s="752"/>
      <c r="F118" s="756"/>
      <c r="G118" s="753"/>
      <c r="H118" s="193"/>
      <c r="I118" s="158"/>
      <c r="J118" s="167"/>
      <c r="K118" s="161"/>
    </row>
    <row r="119" spans="1:11" ht="33" x14ac:dyDescent="0.2">
      <c r="A119" s="689"/>
      <c r="B119" s="158">
        <v>3</v>
      </c>
      <c r="C119" s="757"/>
      <c r="D119" s="759"/>
      <c r="E119" s="769"/>
      <c r="F119" s="756"/>
      <c r="G119" s="753"/>
      <c r="H119" s="193"/>
      <c r="I119" s="158"/>
      <c r="J119" s="168" t="str">
        <f xml:space="preserve"> IF(OR(C115="X",D115="X",D117="x",E117="x",E119="X",F121="X",F123="X",G123="X" ),"x","")</f>
        <v/>
      </c>
      <c r="K119" s="161" t="s">
        <v>116</v>
      </c>
    </row>
    <row r="120" spans="1:11" ht="33" x14ac:dyDescent="0.2">
      <c r="A120" s="689"/>
      <c r="B120" s="158" t="s">
        <v>119</v>
      </c>
      <c r="C120" s="758"/>
      <c r="D120" s="759"/>
      <c r="E120" s="752"/>
      <c r="F120" s="756"/>
      <c r="G120" s="753"/>
      <c r="H120" s="193"/>
      <c r="I120" s="158"/>
      <c r="J120" s="169"/>
      <c r="K120" s="161"/>
    </row>
    <row r="121" spans="1:11" ht="33" x14ac:dyDescent="0.2">
      <c r="A121" s="689"/>
      <c r="B121" s="158">
        <v>2</v>
      </c>
      <c r="C121" s="757"/>
      <c r="D121" s="770"/>
      <c r="E121" s="771"/>
      <c r="F121" s="769"/>
      <c r="G121" s="753"/>
      <c r="H121" s="193"/>
      <c r="I121" s="158"/>
      <c r="J121" s="170" t="str">
        <f xml:space="preserve"> IF(OR(C117="X",D119="X",E121="x",E123="x" ),"x","")</f>
        <v/>
      </c>
      <c r="K121" s="161" t="s">
        <v>118</v>
      </c>
    </row>
    <row r="122" spans="1:11" ht="33" x14ac:dyDescent="0.2">
      <c r="A122" s="689"/>
      <c r="B122" s="158" t="s">
        <v>241</v>
      </c>
      <c r="C122" s="758"/>
      <c r="D122" s="770"/>
      <c r="E122" s="759"/>
      <c r="F122" s="752"/>
      <c r="G122" s="753"/>
      <c r="H122" s="193"/>
      <c r="I122" s="158"/>
      <c r="J122" s="169"/>
      <c r="K122" s="161"/>
    </row>
    <row r="123" spans="1:11" ht="33" x14ac:dyDescent="0.2">
      <c r="A123" s="689"/>
      <c r="B123" s="158">
        <v>1</v>
      </c>
      <c r="C123" s="757"/>
      <c r="D123" s="761"/>
      <c r="E123" s="763"/>
      <c r="F123" s="765"/>
      <c r="G123" s="767"/>
      <c r="H123" s="193"/>
      <c r="I123" s="158"/>
      <c r="J123" s="171" t="str">
        <f xml:space="preserve"> IF(OR(C119="X",C121="X",D121="x",C123="x",D123="x" ),"x","")</f>
        <v/>
      </c>
      <c r="K123" s="161" t="s">
        <v>120</v>
      </c>
    </row>
    <row r="124" spans="1:11" ht="33" x14ac:dyDescent="0.2">
      <c r="A124" s="689"/>
      <c r="B124" s="158" t="s">
        <v>121</v>
      </c>
      <c r="C124" s="760"/>
      <c r="D124" s="762"/>
      <c r="E124" s="764"/>
      <c r="F124" s="766"/>
      <c r="G124" s="768"/>
      <c r="H124" s="193"/>
      <c r="I124" s="158"/>
      <c r="J124" s="158"/>
      <c r="K124" s="159"/>
    </row>
    <row r="125" spans="1:11" x14ac:dyDescent="0.2">
      <c r="A125" s="179"/>
      <c r="B125" s="158"/>
      <c r="C125" s="158">
        <v>1</v>
      </c>
      <c r="D125" s="158">
        <v>2</v>
      </c>
      <c r="E125" s="158">
        <v>3</v>
      </c>
      <c r="F125" s="158">
        <v>4</v>
      </c>
      <c r="G125" s="158">
        <v>5</v>
      </c>
      <c r="H125" s="158"/>
      <c r="I125" s="158"/>
      <c r="J125" s="158"/>
      <c r="K125" s="159"/>
    </row>
    <row r="126" spans="1:11" x14ac:dyDescent="0.2">
      <c r="A126" s="179"/>
      <c r="B126" s="158"/>
      <c r="C126" s="158" t="s">
        <v>122</v>
      </c>
      <c r="D126" s="158" t="s">
        <v>123</v>
      </c>
      <c r="E126" s="158" t="s">
        <v>124</v>
      </c>
      <c r="F126" s="158" t="s">
        <v>125</v>
      </c>
      <c r="G126" s="158" t="s">
        <v>126</v>
      </c>
      <c r="H126" s="158"/>
      <c r="I126" s="158"/>
      <c r="J126" s="158"/>
      <c r="K126" s="159"/>
    </row>
    <row r="127" spans="1:11" x14ac:dyDescent="0.2">
      <c r="A127" s="179"/>
      <c r="B127" s="158"/>
      <c r="C127" s="688" t="s">
        <v>127</v>
      </c>
      <c r="D127" s="688"/>
      <c r="E127" s="688"/>
      <c r="F127" s="688"/>
      <c r="G127" s="688"/>
      <c r="H127" s="158"/>
      <c r="I127" s="158"/>
      <c r="J127" s="158"/>
      <c r="K127" s="159"/>
    </row>
    <row r="128" spans="1:11" x14ac:dyDescent="0.2">
      <c r="A128" s="179"/>
      <c r="B128" s="158"/>
      <c r="C128" s="688"/>
      <c r="D128" s="688"/>
      <c r="E128" s="688"/>
      <c r="F128" s="688"/>
      <c r="G128" s="688"/>
      <c r="H128" s="158"/>
      <c r="I128" s="158"/>
      <c r="J128" s="158"/>
      <c r="K128" s="159"/>
    </row>
    <row r="129" spans="1:11" ht="15" thickBot="1" x14ac:dyDescent="0.25">
      <c r="A129" s="81"/>
      <c r="B129" s="82"/>
      <c r="C129" s="82"/>
      <c r="D129" s="82"/>
      <c r="E129" s="82"/>
      <c r="F129" s="82"/>
      <c r="G129" s="82"/>
      <c r="H129" s="82"/>
      <c r="I129" s="82"/>
      <c r="J129" s="82"/>
      <c r="K129" s="83"/>
    </row>
    <row r="130" spans="1:11" ht="15" thickBot="1" x14ac:dyDescent="0.25"/>
    <row r="131" spans="1:11" ht="38.25" customHeight="1" thickBot="1" x14ac:dyDescent="0.25">
      <c r="A131" s="146" t="s">
        <v>111</v>
      </c>
      <c r="B131" s="692">
        <f>DESCRIPCION!A24</f>
        <v>0</v>
      </c>
      <c r="C131" s="693"/>
      <c r="D131" s="693"/>
      <c r="E131" s="693"/>
      <c r="F131" s="693"/>
      <c r="G131" s="693"/>
      <c r="H131" s="693"/>
      <c r="I131" s="694"/>
      <c r="J131" s="147" t="s">
        <v>336</v>
      </c>
      <c r="K131" s="145" t="str">
        <f>IF(J137="x","EXTREMA",IF(J139="x","ALTA",IF(J141="x","MODERADA",IF(J143="x","BAJA",""))))</f>
        <v/>
      </c>
    </row>
    <row r="132" spans="1:11" ht="16.5" thickBot="1" x14ac:dyDescent="0.25">
      <c r="A132" s="673" t="s">
        <v>113</v>
      </c>
      <c r="B132" s="674"/>
      <c r="C132" s="674"/>
      <c r="D132" s="675" t="str">
        <f>PROBABILIDAD!T17</f>
        <v xml:space="preserve"> </v>
      </c>
      <c r="E132" s="676"/>
      <c r="F132" s="673" t="s">
        <v>337</v>
      </c>
      <c r="G132" s="674"/>
      <c r="H132" s="674"/>
      <c r="I132" s="677"/>
      <c r="J132" s="678"/>
      <c r="K132" s="679"/>
    </row>
    <row r="133" spans="1:11" x14ac:dyDescent="0.2">
      <c r="A133" s="179"/>
      <c r="B133" s="158"/>
      <c r="C133" s="158"/>
      <c r="D133" s="158"/>
      <c r="E133" s="158"/>
      <c r="F133" s="158"/>
      <c r="G133" s="158"/>
      <c r="H133" s="158"/>
      <c r="I133" s="158"/>
      <c r="J133" s="175"/>
      <c r="K133" s="176"/>
    </row>
    <row r="134" spans="1:11" x14ac:dyDescent="0.2">
      <c r="A134" s="179"/>
      <c r="B134" s="158"/>
      <c r="C134" s="180"/>
      <c r="D134" s="158"/>
      <c r="E134" s="158"/>
      <c r="F134" s="158"/>
      <c r="G134" s="158"/>
      <c r="H134" s="158"/>
      <c r="I134" s="158"/>
      <c r="J134" s="175"/>
      <c r="K134" s="176"/>
    </row>
    <row r="135" spans="1:11" ht="45.75" customHeight="1" x14ac:dyDescent="0.2">
      <c r="A135" s="689" t="s">
        <v>113</v>
      </c>
      <c r="B135" s="158">
        <v>5</v>
      </c>
      <c r="C135" s="690"/>
      <c r="D135" s="686"/>
      <c r="E135" s="687"/>
      <c r="F135" s="687"/>
      <c r="G135" s="687"/>
      <c r="H135" s="158"/>
      <c r="I135" s="158"/>
      <c r="J135" s="696" t="s">
        <v>112</v>
      </c>
      <c r="K135" s="697"/>
    </row>
    <row r="136" spans="1:11" ht="15" x14ac:dyDescent="0.2">
      <c r="A136" s="689"/>
      <c r="B136" s="158" t="s">
        <v>115</v>
      </c>
      <c r="C136" s="691"/>
      <c r="D136" s="686"/>
      <c r="E136" s="687"/>
      <c r="F136" s="687"/>
      <c r="G136" s="687"/>
      <c r="H136" s="158"/>
      <c r="I136" s="158"/>
      <c r="J136" s="160"/>
      <c r="K136" s="161"/>
    </row>
    <row r="137" spans="1:11" ht="27" customHeight="1" x14ac:dyDescent="0.2">
      <c r="A137" s="689"/>
      <c r="B137" s="158">
        <v>4</v>
      </c>
      <c r="C137" s="735"/>
      <c r="D137" s="686"/>
      <c r="E137" s="686"/>
      <c r="F137" s="695"/>
      <c r="G137" s="687"/>
      <c r="H137" s="158"/>
      <c r="I137" s="158"/>
      <c r="J137" s="166" t="str">
        <f xml:space="preserve"> IF(OR(E135="X",F135="X",G135="x",F137="x",G137="X",F139="X",G139="X",G141="X" ),"x","")</f>
        <v/>
      </c>
      <c r="K137" s="161" t="s">
        <v>114</v>
      </c>
    </row>
    <row r="138" spans="1:11" ht="27.75" x14ac:dyDescent="0.2">
      <c r="A138" s="689"/>
      <c r="B138" s="158" t="s">
        <v>117</v>
      </c>
      <c r="C138" s="736"/>
      <c r="D138" s="686"/>
      <c r="E138" s="686"/>
      <c r="F138" s="695"/>
      <c r="G138" s="687"/>
      <c r="H138" s="158"/>
      <c r="I138" s="158"/>
      <c r="J138" s="167"/>
      <c r="K138" s="161"/>
    </row>
    <row r="139" spans="1:11" ht="32.25" customHeight="1" x14ac:dyDescent="0.2">
      <c r="A139" s="689"/>
      <c r="B139" s="158">
        <v>3</v>
      </c>
      <c r="C139" s="680"/>
      <c r="D139" s="684"/>
      <c r="E139" s="685"/>
      <c r="F139" s="695"/>
      <c r="G139" s="687"/>
      <c r="H139" s="158"/>
      <c r="I139" s="158"/>
      <c r="J139" s="168" t="str">
        <f xml:space="preserve"> IF(OR(C135="X",D135="X",D137="x",E137="x",E139="X",F141="X",F143="X",G143="X" ),"x","")</f>
        <v/>
      </c>
      <c r="K139" s="161" t="s">
        <v>116</v>
      </c>
    </row>
    <row r="140" spans="1:11" ht="27.75" x14ac:dyDescent="0.2">
      <c r="A140" s="689"/>
      <c r="B140" s="158" t="s">
        <v>119</v>
      </c>
      <c r="C140" s="681"/>
      <c r="D140" s="684"/>
      <c r="E140" s="686"/>
      <c r="F140" s="695"/>
      <c r="G140" s="687"/>
      <c r="H140" s="158"/>
      <c r="I140" s="158"/>
      <c r="J140" s="169"/>
      <c r="K140" s="161"/>
    </row>
    <row r="141" spans="1:11" ht="27.75" customHeight="1" x14ac:dyDescent="0.2">
      <c r="A141" s="689"/>
      <c r="B141" s="158">
        <v>2</v>
      </c>
      <c r="C141" s="680"/>
      <c r="D141" s="682"/>
      <c r="E141" s="683"/>
      <c r="F141" s="685"/>
      <c r="G141" s="687"/>
      <c r="H141" s="158"/>
      <c r="I141" s="158"/>
      <c r="J141" s="170" t="str">
        <f xml:space="preserve"> IF(OR(C137="X",D139="X",E141="x",E143="x" ),"x","")</f>
        <v/>
      </c>
      <c r="K141" s="161" t="s">
        <v>118</v>
      </c>
    </row>
    <row r="142" spans="1:11" ht="27.75" x14ac:dyDescent="0.2">
      <c r="A142" s="689"/>
      <c r="B142" s="158" t="s">
        <v>241</v>
      </c>
      <c r="C142" s="681"/>
      <c r="D142" s="682"/>
      <c r="E142" s="684"/>
      <c r="F142" s="686"/>
      <c r="G142" s="687"/>
      <c r="H142" s="158"/>
      <c r="I142" s="158"/>
      <c r="J142" s="169"/>
      <c r="K142" s="161"/>
    </row>
    <row r="143" spans="1:11" ht="30" customHeight="1" x14ac:dyDescent="0.2">
      <c r="A143" s="689"/>
      <c r="B143" s="158">
        <v>1</v>
      </c>
      <c r="C143" s="680"/>
      <c r="D143" s="711"/>
      <c r="E143" s="713"/>
      <c r="F143" s="715"/>
      <c r="G143" s="717"/>
      <c r="H143" s="158"/>
      <c r="I143" s="158"/>
      <c r="J143" s="171" t="str">
        <f xml:space="preserve"> IF(OR(C139="X",C141="X",C143="x",D141="x",D143="x" ),"x","")</f>
        <v/>
      </c>
      <c r="K143" s="161" t="s">
        <v>120</v>
      </c>
    </row>
    <row r="144" spans="1:11" x14ac:dyDescent="0.2">
      <c r="A144" s="689"/>
      <c r="B144" s="158" t="s">
        <v>121</v>
      </c>
      <c r="C144" s="710"/>
      <c r="D144" s="712"/>
      <c r="E144" s="714"/>
      <c r="F144" s="716"/>
      <c r="G144" s="718"/>
      <c r="H144" s="158"/>
      <c r="I144" s="158"/>
      <c r="J144" s="158"/>
      <c r="K144" s="159"/>
    </row>
    <row r="145" spans="1:11" x14ac:dyDescent="0.2">
      <c r="A145" s="179"/>
      <c r="B145" s="158"/>
      <c r="C145" s="158">
        <v>1</v>
      </c>
      <c r="D145" s="158">
        <v>2</v>
      </c>
      <c r="E145" s="158">
        <v>3</v>
      </c>
      <c r="F145" s="158">
        <v>4</v>
      </c>
      <c r="G145" s="158">
        <v>5</v>
      </c>
      <c r="H145" s="158"/>
      <c r="I145" s="158"/>
      <c r="J145" s="158"/>
      <c r="K145" s="159"/>
    </row>
    <row r="146" spans="1:11" x14ac:dyDescent="0.2">
      <c r="A146" s="179"/>
      <c r="B146" s="158"/>
      <c r="C146" s="158" t="s">
        <v>122</v>
      </c>
      <c r="D146" s="158" t="s">
        <v>123</v>
      </c>
      <c r="E146" s="158" t="s">
        <v>124</v>
      </c>
      <c r="F146" s="158" t="s">
        <v>125</v>
      </c>
      <c r="G146" s="158" t="s">
        <v>126</v>
      </c>
      <c r="H146" s="158"/>
      <c r="I146" s="158"/>
      <c r="J146" s="158"/>
      <c r="K146" s="159"/>
    </row>
    <row r="147" spans="1:11" x14ac:dyDescent="0.2">
      <c r="A147" s="179"/>
      <c r="B147" s="158"/>
      <c r="C147" s="688" t="s">
        <v>127</v>
      </c>
      <c r="D147" s="688"/>
      <c r="E147" s="688"/>
      <c r="F147" s="688"/>
      <c r="G147" s="688"/>
      <c r="H147" s="158"/>
      <c r="I147" s="158"/>
      <c r="J147" s="158"/>
      <c r="K147" s="159"/>
    </row>
    <row r="148" spans="1:11" x14ac:dyDescent="0.2">
      <c r="A148" s="179"/>
      <c r="B148" s="158"/>
      <c r="C148" s="688"/>
      <c r="D148" s="688"/>
      <c r="E148" s="688"/>
      <c r="F148" s="688"/>
      <c r="G148" s="688"/>
      <c r="H148" s="158"/>
      <c r="I148" s="158"/>
      <c r="J148" s="158"/>
      <c r="K148" s="159"/>
    </row>
    <row r="149" spans="1:11" ht="15" thickBot="1" x14ac:dyDescent="0.25">
      <c r="A149" s="181"/>
      <c r="B149" s="182"/>
      <c r="C149" s="182"/>
      <c r="D149" s="182"/>
      <c r="E149" s="182"/>
      <c r="F149" s="182"/>
      <c r="G149" s="182"/>
      <c r="H149" s="182"/>
      <c r="I149" s="182"/>
      <c r="J149" s="182"/>
      <c r="K149" s="183"/>
    </row>
    <row r="150" spans="1:11" ht="15" thickBot="1" x14ac:dyDescent="0.25"/>
    <row r="151" spans="1:11" ht="31.5" customHeight="1" thickBot="1" x14ac:dyDescent="0.25">
      <c r="A151" s="146" t="s">
        <v>111</v>
      </c>
      <c r="B151" s="692">
        <f>DESCRIPCION!A27</f>
        <v>0</v>
      </c>
      <c r="C151" s="693"/>
      <c r="D151" s="693"/>
      <c r="E151" s="693"/>
      <c r="F151" s="693"/>
      <c r="G151" s="693"/>
      <c r="H151" s="693"/>
      <c r="I151" s="694"/>
      <c r="J151" s="147" t="s">
        <v>336</v>
      </c>
      <c r="K151" s="145" t="str">
        <f>IF(J157="x","EXTREMA",IF(J159="x","ALTA",IF(J161="x","MODERADA",IF(J163="x","BAJA",""))))</f>
        <v/>
      </c>
    </row>
    <row r="152" spans="1:11" ht="16.5" thickBot="1" x14ac:dyDescent="0.25">
      <c r="A152" s="673" t="s">
        <v>113</v>
      </c>
      <c r="B152" s="674"/>
      <c r="C152" s="674"/>
      <c r="D152" s="675" t="str">
        <f>PROBABILIDAD!T18</f>
        <v xml:space="preserve"> </v>
      </c>
      <c r="E152" s="676"/>
      <c r="F152" s="673" t="s">
        <v>337</v>
      </c>
      <c r="G152" s="674"/>
      <c r="H152" s="674"/>
      <c r="I152" s="677"/>
      <c r="J152" s="678"/>
      <c r="K152" s="679"/>
    </row>
    <row r="153" spans="1:11" x14ac:dyDescent="0.2">
      <c r="A153" s="179"/>
      <c r="B153" s="158"/>
      <c r="C153" s="158"/>
      <c r="D153" s="158"/>
      <c r="E153" s="158"/>
      <c r="F153" s="158"/>
      <c r="G153" s="158"/>
      <c r="H153" s="158"/>
      <c r="I153" s="158"/>
      <c r="J153" s="175"/>
      <c r="K153" s="176"/>
    </row>
    <row r="154" spans="1:11" x14ac:dyDescent="0.2">
      <c r="A154" s="179"/>
      <c r="B154" s="158"/>
      <c r="C154" s="180"/>
      <c r="D154" s="158"/>
      <c r="E154" s="158"/>
      <c r="F154" s="158"/>
      <c r="G154" s="158"/>
      <c r="H154" s="158"/>
      <c r="I154" s="158"/>
      <c r="J154" s="175"/>
      <c r="K154" s="176"/>
    </row>
    <row r="155" spans="1:11" ht="36" customHeight="1" x14ac:dyDescent="0.2">
      <c r="A155" s="689" t="s">
        <v>113</v>
      </c>
      <c r="B155" s="158">
        <v>5</v>
      </c>
      <c r="C155" s="690"/>
      <c r="D155" s="686"/>
      <c r="E155" s="687"/>
      <c r="F155" s="687"/>
      <c r="G155" s="687"/>
      <c r="H155" s="158"/>
      <c r="I155" s="158"/>
      <c r="J155" s="696" t="s">
        <v>112</v>
      </c>
      <c r="K155" s="697"/>
    </row>
    <row r="156" spans="1:11" ht="15" x14ac:dyDescent="0.2">
      <c r="A156" s="689"/>
      <c r="B156" s="158" t="s">
        <v>115</v>
      </c>
      <c r="C156" s="691"/>
      <c r="D156" s="686"/>
      <c r="E156" s="687"/>
      <c r="F156" s="687"/>
      <c r="G156" s="687"/>
      <c r="H156" s="158"/>
      <c r="I156" s="158"/>
      <c r="J156" s="160"/>
      <c r="K156" s="161"/>
    </row>
    <row r="157" spans="1:11" ht="27" customHeight="1" x14ac:dyDescent="0.2">
      <c r="A157" s="689"/>
      <c r="B157" s="158">
        <v>4</v>
      </c>
      <c r="C157" s="735"/>
      <c r="D157" s="686"/>
      <c r="E157" s="686"/>
      <c r="F157" s="695"/>
      <c r="G157" s="687"/>
      <c r="H157" s="158"/>
      <c r="I157" s="158"/>
      <c r="J157" s="166" t="str">
        <f xml:space="preserve"> IF(OR(E155="X",F155="X",G155="x",F157="x",G157="X",F159="X",G159="X",G161="X" ),"x","")</f>
        <v/>
      </c>
      <c r="K157" s="161" t="s">
        <v>114</v>
      </c>
    </row>
    <row r="158" spans="1:11" ht="27.75" x14ac:dyDescent="0.2">
      <c r="A158" s="689"/>
      <c r="B158" s="158" t="s">
        <v>117</v>
      </c>
      <c r="C158" s="736"/>
      <c r="D158" s="686"/>
      <c r="E158" s="686"/>
      <c r="F158" s="695"/>
      <c r="G158" s="687"/>
      <c r="H158" s="158"/>
      <c r="I158" s="158"/>
      <c r="J158" s="167"/>
      <c r="K158" s="161"/>
    </row>
    <row r="159" spans="1:11" ht="27.75" customHeight="1" x14ac:dyDescent="0.2">
      <c r="A159" s="689"/>
      <c r="B159" s="158">
        <v>3</v>
      </c>
      <c r="C159" s="680"/>
      <c r="D159" s="684"/>
      <c r="E159" s="685"/>
      <c r="F159" s="695"/>
      <c r="G159" s="687"/>
      <c r="H159" s="158"/>
      <c r="I159" s="158"/>
      <c r="J159" s="168" t="str">
        <f xml:space="preserve"> IF(OR(C155="X",D155="X",D157="x",E157="x",E159="X",F161="X",F163="X",G163="X" ),"x","")</f>
        <v/>
      </c>
      <c r="K159" s="161" t="s">
        <v>116</v>
      </c>
    </row>
    <row r="160" spans="1:11" ht="27.75" x14ac:dyDescent="0.2">
      <c r="A160" s="689"/>
      <c r="B160" s="158" t="s">
        <v>119</v>
      </c>
      <c r="C160" s="681"/>
      <c r="D160" s="684"/>
      <c r="E160" s="686"/>
      <c r="F160" s="695"/>
      <c r="G160" s="687"/>
      <c r="H160" s="158"/>
      <c r="I160" s="158"/>
      <c r="J160" s="169"/>
      <c r="K160" s="161"/>
    </row>
    <row r="161" spans="1:11" ht="27.75" customHeight="1" x14ac:dyDescent="0.2">
      <c r="A161" s="689"/>
      <c r="B161" s="158">
        <v>2</v>
      </c>
      <c r="C161" s="680"/>
      <c r="D161" s="682"/>
      <c r="E161" s="683"/>
      <c r="F161" s="685"/>
      <c r="G161" s="687"/>
      <c r="H161" s="158"/>
      <c r="I161" s="158"/>
      <c r="J161" s="170" t="str">
        <f xml:space="preserve"> IF(OR(C157="X",D159="X",E161="x",E163="x" ),"x","")</f>
        <v/>
      </c>
      <c r="K161" s="161" t="s">
        <v>118</v>
      </c>
    </row>
    <row r="162" spans="1:11" ht="27.75" x14ac:dyDescent="0.2">
      <c r="A162" s="689"/>
      <c r="B162" s="158" t="s">
        <v>241</v>
      </c>
      <c r="C162" s="681"/>
      <c r="D162" s="682"/>
      <c r="E162" s="684"/>
      <c r="F162" s="686"/>
      <c r="G162" s="687"/>
      <c r="H162" s="158"/>
      <c r="I162" s="158"/>
      <c r="J162" s="169"/>
      <c r="K162" s="161"/>
    </row>
    <row r="163" spans="1:11" ht="27.75" x14ac:dyDescent="0.2">
      <c r="A163" s="689"/>
      <c r="B163" s="158">
        <v>1</v>
      </c>
      <c r="C163" s="680"/>
      <c r="D163" s="711"/>
      <c r="E163" s="713"/>
      <c r="F163" s="715"/>
      <c r="G163" s="717"/>
      <c r="H163" s="158"/>
      <c r="I163" s="158"/>
      <c r="J163" s="171" t="str">
        <f xml:space="preserve"> IF(OR(C159="X",C161="X",C163="x",D161="x",D163="x" ),"x","")</f>
        <v/>
      </c>
      <c r="K163" s="161" t="s">
        <v>120</v>
      </c>
    </row>
    <row r="164" spans="1:11" ht="26.25" customHeight="1" x14ac:dyDescent="0.2">
      <c r="A164" s="689"/>
      <c r="B164" s="158" t="s">
        <v>121</v>
      </c>
      <c r="C164" s="710"/>
      <c r="D164" s="712"/>
      <c r="E164" s="714"/>
      <c r="F164" s="716"/>
      <c r="G164" s="718"/>
      <c r="H164" s="158"/>
      <c r="I164" s="158"/>
      <c r="J164" s="158"/>
      <c r="K164" s="159"/>
    </row>
    <row r="165" spans="1:11" x14ac:dyDescent="0.2">
      <c r="A165" s="179"/>
      <c r="B165" s="158"/>
      <c r="C165" s="158">
        <v>1</v>
      </c>
      <c r="D165" s="158">
        <v>2</v>
      </c>
      <c r="E165" s="158">
        <v>3</v>
      </c>
      <c r="F165" s="158">
        <v>4</v>
      </c>
      <c r="G165" s="158">
        <v>5</v>
      </c>
      <c r="H165" s="158"/>
      <c r="I165" s="158"/>
      <c r="J165" s="158"/>
      <c r="K165" s="159"/>
    </row>
    <row r="166" spans="1:11" x14ac:dyDescent="0.2">
      <c r="A166" s="179"/>
      <c r="B166" s="158"/>
      <c r="C166" s="158" t="s">
        <v>122</v>
      </c>
      <c r="D166" s="158" t="s">
        <v>123</v>
      </c>
      <c r="E166" s="158" t="s">
        <v>124</v>
      </c>
      <c r="F166" s="158" t="s">
        <v>125</v>
      </c>
      <c r="G166" s="158" t="s">
        <v>126</v>
      </c>
      <c r="H166" s="158"/>
      <c r="I166" s="158"/>
      <c r="J166" s="158"/>
      <c r="K166" s="159"/>
    </row>
    <row r="167" spans="1:11" x14ac:dyDescent="0.2">
      <c r="A167" s="179"/>
      <c r="B167" s="158"/>
      <c r="C167" s="688" t="s">
        <v>127</v>
      </c>
      <c r="D167" s="688"/>
      <c r="E167" s="688"/>
      <c r="F167" s="688"/>
      <c r="G167" s="688"/>
      <c r="H167" s="158"/>
      <c r="I167" s="158"/>
      <c r="J167" s="158"/>
      <c r="K167" s="159"/>
    </row>
    <row r="168" spans="1:11" x14ac:dyDescent="0.2">
      <c r="A168" s="179"/>
      <c r="B168" s="158"/>
      <c r="C168" s="688"/>
      <c r="D168" s="688"/>
      <c r="E168" s="688"/>
      <c r="F168" s="688"/>
      <c r="G168" s="688"/>
      <c r="H168" s="158"/>
      <c r="I168" s="158"/>
      <c r="J168" s="158"/>
      <c r="K168" s="159"/>
    </row>
    <row r="169" spans="1:11" ht="15" thickBot="1" x14ac:dyDescent="0.25">
      <c r="A169" s="181"/>
      <c r="B169" s="182"/>
      <c r="C169" s="182"/>
      <c r="D169" s="182"/>
      <c r="E169" s="182"/>
      <c r="F169" s="182"/>
      <c r="G169" s="182"/>
      <c r="H169" s="182"/>
      <c r="I169" s="182"/>
      <c r="J169" s="182"/>
      <c r="K169" s="183"/>
    </row>
    <row r="171" spans="1:11" ht="15" thickBot="1" x14ac:dyDescent="0.25"/>
    <row r="172" spans="1:11" ht="33.75" customHeight="1" thickBot="1" x14ac:dyDescent="0.25">
      <c r="A172" s="146" t="s">
        <v>111</v>
      </c>
      <c r="B172" s="772">
        <f>DESCRIPCION!A30</f>
        <v>0</v>
      </c>
      <c r="C172" s="773"/>
      <c r="D172" s="773"/>
      <c r="E172" s="773"/>
      <c r="F172" s="773"/>
      <c r="G172" s="773"/>
      <c r="H172" s="773"/>
      <c r="I172" s="774"/>
      <c r="J172" s="147" t="s">
        <v>336</v>
      </c>
      <c r="K172" s="145" t="str">
        <f>IF(J178="x","EXTREMA",IF(J180="x","ALTA",IF(J182="x","MODERADA",IF(J184="x","BAJA",""))))</f>
        <v/>
      </c>
    </row>
    <row r="173" spans="1:11" ht="16.5" thickBot="1" x14ac:dyDescent="0.25">
      <c r="A173" s="673" t="s">
        <v>113</v>
      </c>
      <c r="B173" s="674"/>
      <c r="C173" s="674"/>
      <c r="D173" s="675" t="str">
        <f>PROBABILIDAD!T19</f>
        <v xml:space="preserve"> </v>
      </c>
      <c r="E173" s="676"/>
      <c r="F173" s="673" t="s">
        <v>337</v>
      </c>
      <c r="G173" s="674"/>
      <c r="H173" s="674"/>
      <c r="I173" s="677"/>
      <c r="J173" s="678"/>
      <c r="K173" s="679"/>
    </row>
    <row r="174" spans="1:11" x14ac:dyDescent="0.2">
      <c r="A174" s="179"/>
      <c r="B174" s="158"/>
      <c r="C174" s="158"/>
      <c r="D174" s="158"/>
      <c r="E174" s="158"/>
      <c r="F174" s="158"/>
      <c r="G174" s="158"/>
      <c r="H174" s="158"/>
      <c r="I174" s="158"/>
      <c r="J174" s="175"/>
      <c r="K174" s="176"/>
    </row>
    <row r="175" spans="1:11" x14ac:dyDescent="0.2">
      <c r="A175" s="179"/>
      <c r="B175" s="158"/>
      <c r="C175" s="180"/>
      <c r="D175" s="158"/>
      <c r="E175" s="158"/>
      <c r="F175" s="158"/>
      <c r="G175" s="158"/>
      <c r="H175" s="158"/>
      <c r="I175" s="158"/>
      <c r="J175" s="175"/>
      <c r="K175" s="176"/>
    </row>
    <row r="176" spans="1:11" ht="31.5" customHeight="1" x14ac:dyDescent="0.2">
      <c r="A176" s="689" t="s">
        <v>113</v>
      </c>
      <c r="B176" s="158">
        <v>5</v>
      </c>
      <c r="C176" s="690"/>
      <c r="D176" s="686"/>
      <c r="E176" s="687"/>
      <c r="F176" s="687"/>
      <c r="G176" s="687"/>
      <c r="H176" s="158"/>
      <c r="I176" s="158"/>
      <c r="J176" s="696" t="s">
        <v>112</v>
      </c>
      <c r="K176" s="697"/>
    </row>
    <row r="177" spans="1:11" ht="15" x14ac:dyDescent="0.2">
      <c r="A177" s="689"/>
      <c r="B177" s="158" t="s">
        <v>115</v>
      </c>
      <c r="C177" s="691"/>
      <c r="D177" s="686"/>
      <c r="E177" s="687"/>
      <c r="F177" s="687"/>
      <c r="G177" s="687"/>
      <c r="H177" s="158"/>
      <c r="I177" s="158"/>
      <c r="J177" s="160"/>
      <c r="K177" s="161"/>
    </row>
    <row r="178" spans="1:11" ht="27.75" customHeight="1" x14ac:dyDescent="0.2">
      <c r="A178" s="689"/>
      <c r="B178" s="158">
        <v>4</v>
      </c>
      <c r="C178" s="735"/>
      <c r="D178" s="686"/>
      <c r="E178" s="686"/>
      <c r="F178" s="695"/>
      <c r="G178" s="687"/>
      <c r="H178" s="158"/>
      <c r="I178" s="158"/>
      <c r="J178" s="166" t="str">
        <f xml:space="preserve"> IF(OR(E176="X",F176="X",G176="x",F178="x",G178="X",F180="X",G180="X",G182="X" ),"x","")</f>
        <v/>
      </c>
      <c r="K178" s="161" t="s">
        <v>114</v>
      </c>
    </row>
    <row r="179" spans="1:11" ht="27.75" x14ac:dyDescent="0.2">
      <c r="A179" s="689"/>
      <c r="B179" s="158" t="s">
        <v>117</v>
      </c>
      <c r="C179" s="736"/>
      <c r="D179" s="686"/>
      <c r="E179" s="686"/>
      <c r="F179" s="695"/>
      <c r="G179" s="687"/>
      <c r="H179" s="158"/>
      <c r="I179" s="158"/>
      <c r="J179" s="167"/>
      <c r="K179" s="161"/>
    </row>
    <row r="180" spans="1:11" ht="32.25" customHeight="1" x14ac:dyDescent="0.2">
      <c r="A180" s="689"/>
      <c r="B180" s="158">
        <v>3</v>
      </c>
      <c r="C180" s="680"/>
      <c r="D180" s="684"/>
      <c r="E180" s="685"/>
      <c r="F180" s="695"/>
      <c r="G180" s="687"/>
      <c r="H180" s="158"/>
      <c r="I180" s="158"/>
      <c r="J180" s="168" t="str">
        <f xml:space="preserve"> IF(OR(C176="X",D176="X",D178="x",E178="x",E180="X",F182="X",F184="X",G184="X" ),"x","")</f>
        <v/>
      </c>
      <c r="K180" s="161" t="s">
        <v>116</v>
      </c>
    </row>
    <row r="181" spans="1:11" ht="27.75" x14ac:dyDescent="0.2">
      <c r="A181" s="689"/>
      <c r="B181" s="158" t="s">
        <v>119</v>
      </c>
      <c r="C181" s="681"/>
      <c r="D181" s="684"/>
      <c r="E181" s="686"/>
      <c r="F181" s="695"/>
      <c r="G181" s="687"/>
      <c r="H181" s="158"/>
      <c r="I181" s="158"/>
      <c r="J181" s="169"/>
      <c r="K181" s="161"/>
    </row>
    <row r="182" spans="1:11" ht="32.25" customHeight="1" x14ac:dyDescent="0.2">
      <c r="A182" s="689"/>
      <c r="B182" s="158">
        <v>2</v>
      </c>
      <c r="C182" s="680"/>
      <c r="D182" s="682"/>
      <c r="E182" s="683"/>
      <c r="F182" s="685"/>
      <c r="G182" s="687"/>
      <c r="H182" s="158"/>
      <c r="I182" s="158"/>
      <c r="J182" s="170" t="str">
        <f xml:space="preserve"> IF(OR(E182="X",D180="X",C178="x",E184="x" ),"x","")</f>
        <v/>
      </c>
      <c r="K182" s="161" t="s">
        <v>118</v>
      </c>
    </row>
    <row r="183" spans="1:11" ht="27.75" x14ac:dyDescent="0.2">
      <c r="A183" s="689"/>
      <c r="B183" s="158" t="s">
        <v>241</v>
      </c>
      <c r="C183" s="681"/>
      <c r="D183" s="682"/>
      <c r="E183" s="684"/>
      <c r="F183" s="686"/>
      <c r="G183" s="687"/>
      <c r="H183" s="158"/>
      <c r="I183" s="158"/>
      <c r="J183" s="169"/>
      <c r="K183" s="161"/>
    </row>
    <row r="184" spans="1:11" ht="27.75" x14ac:dyDescent="0.2">
      <c r="A184" s="689"/>
      <c r="B184" s="158">
        <v>1</v>
      </c>
      <c r="C184" s="680"/>
      <c r="D184" s="711"/>
      <c r="E184" s="713"/>
      <c r="F184" s="715"/>
      <c r="G184" s="717"/>
      <c r="H184" s="158"/>
      <c r="I184" s="158"/>
      <c r="J184" s="171" t="str">
        <f xml:space="preserve"> IF(OR(C180="X",C182="X",D182="x",D184="x",C184="x" ),"x","")</f>
        <v/>
      </c>
      <c r="K184" s="161" t="s">
        <v>120</v>
      </c>
    </row>
    <row r="185" spans="1:11" ht="24" customHeight="1" x14ac:dyDescent="0.2">
      <c r="A185" s="689"/>
      <c r="B185" s="158" t="s">
        <v>121</v>
      </c>
      <c r="C185" s="710"/>
      <c r="D185" s="712"/>
      <c r="E185" s="714"/>
      <c r="F185" s="716"/>
      <c r="G185" s="718"/>
      <c r="H185" s="158"/>
      <c r="I185" s="158"/>
      <c r="J185" s="158"/>
      <c r="K185" s="159"/>
    </row>
    <row r="186" spans="1:11" x14ac:dyDescent="0.2">
      <c r="A186" s="179"/>
      <c r="B186" s="158"/>
      <c r="C186" s="158">
        <v>1</v>
      </c>
      <c r="D186" s="158">
        <v>2</v>
      </c>
      <c r="E186" s="158">
        <v>3</v>
      </c>
      <c r="F186" s="158">
        <v>4</v>
      </c>
      <c r="G186" s="158">
        <v>5</v>
      </c>
      <c r="H186" s="158"/>
      <c r="I186" s="158"/>
      <c r="J186" s="158"/>
      <c r="K186" s="159"/>
    </row>
    <row r="187" spans="1:11" x14ac:dyDescent="0.2">
      <c r="A187" s="179"/>
      <c r="B187" s="158"/>
      <c r="C187" s="158" t="s">
        <v>122</v>
      </c>
      <c r="D187" s="158" t="s">
        <v>123</v>
      </c>
      <c r="E187" s="158" t="s">
        <v>124</v>
      </c>
      <c r="F187" s="158" t="s">
        <v>125</v>
      </c>
      <c r="G187" s="158" t="s">
        <v>126</v>
      </c>
      <c r="H187" s="158"/>
      <c r="I187" s="158"/>
      <c r="J187" s="158"/>
      <c r="K187" s="159"/>
    </row>
    <row r="188" spans="1:11" x14ac:dyDescent="0.2">
      <c r="A188" s="179"/>
      <c r="B188" s="158"/>
      <c r="C188" s="688" t="s">
        <v>127</v>
      </c>
      <c r="D188" s="688"/>
      <c r="E188" s="688"/>
      <c r="F188" s="688"/>
      <c r="G188" s="688"/>
      <c r="H188" s="158"/>
      <c r="I188" s="158"/>
      <c r="J188" s="158"/>
      <c r="K188" s="159"/>
    </row>
    <row r="189" spans="1:11" x14ac:dyDescent="0.2">
      <c r="A189" s="179"/>
      <c r="B189" s="158"/>
      <c r="C189" s="688"/>
      <c r="D189" s="688"/>
      <c r="E189" s="688"/>
      <c r="F189" s="688"/>
      <c r="G189" s="688"/>
      <c r="H189" s="158"/>
      <c r="I189" s="158"/>
      <c r="J189" s="158"/>
      <c r="K189" s="159"/>
    </row>
    <row r="190" spans="1:11" ht="15" thickBot="1" x14ac:dyDescent="0.25">
      <c r="A190" s="81"/>
      <c r="B190" s="82"/>
      <c r="C190" s="82"/>
      <c r="D190" s="82"/>
      <c r="E190" s="82"/>
      <c r="F190" s="82"/>
      <c r="G190" s="82"/>
      <c r="H190" s="82"/>
      <c r="I190" s="82"/>
      <c r="J190" s="82"/>
      <c r="K190" s="83"/>
    </row>
    <row r="191" spans="1:11" ht="15" thickBot="1" x14ac:dyDescent="0.25"/>
    <row r="192" spans="1:11" ht="33" customHeight="1" thickBot="1" x14ac:dyDescent="0.25">
      <c r="A192" s="146" t="s">
        <v>111</v>
      </c>
      <c r="B192" s="692">
        <f>DESCRIPCION!A33</f>
        <v>0</v>
      </c>
      <c r="C192" s="693"/>
      <c r="D192" s="693"/>
      <c r="E192" s="693"/>
      <c r="F192" s="693"/>
      <c r="G192" s="693"/>
      <c r="H192" s="693"/>
      <c r="I192" s="694"/>
      <c r="J192" s="147" t="s">
        <v>336</v>
      </c>
      <c r="K192" s="145" t="str">
        <f>IF(J198="x","EXTREMA",IF(J200="x","ALTA",IF(J202="x","MODERADA",IF(J204="x","BAJA",""))))</f>
        <v/>
      </c>
    </row>
    <row r="193" spans="1:11" ht="16.5" thickBot="1" x14ac:dyDescent="0.25">
      <c r="A193" s="673" t="s">
        <v>113</v>
      </c>
      <c r="B193" s="674"/>
      <c r="C193" s="674"/>
      <c r="D193" s="675" t="str">
        <f>PROBABILIDAD!T20</f>
        <v xml:space="preserve"> </v>
      </c>
      <c r="E193" s="676"/>
      <c r="F193" s="673" t="s">
        <v>337</v>
      </c>
      <c r="G193" s="674"/>
      <c r="H193" s="674"/>
      <c r="I193" s="677"/>
      <c r="J193" s="678"/>
      <c r="K193" s="679"/>
    </row>
    <row r="194" spans="1:11" x14ac:dyDescent="0.2">
      <c r="A194" s="179"/>
      <c r="B194" s="158"/>
      <c r="C194" s="158"/>
      <c r="D194" s="158"/>
      <c r="E194" s="158"/>
      <c r="F194" s="158"/>
      <c r="G194" s="158"/>
      <c r="H194" s="158"/>
      <c r="I194" s="158"/>
      <c r="J194" s="175"/>
      <c r="K194" s="176"/>
    </row>
    <row r="195" spans="1:11" x14ac:dyDescent="0.2">
      <c r="A195" s="179"/>
      <c r="B195" s="158"/>
      <c r="C195" s="180"/>
      <c r="D195" s="158"/>
      <c r="E195" s="158"/>
      <c r="F195" s="158"/>
      <c r="G195" s="158"/>
      <c r="H195" s="158"/>
      <c r="I195" s="158"/>
      <c r="J195" s="175"/>
      <c r="K195" s="176"/>
    </row>
    <row r="196" spans="1:11" ht="27" customHeight="1" x14ac:dyDescent="0.2">
      <c r="A196" s="689" t="s">
        <v>113</v>
      </c>
      <c r="B196" s="158">
        <v>5</v>
      </c>
      <c r="C196" s="690"/>
      <c r="D196" s="686"/>
      <c r="E196" s="687"/>
      <c r="F196" s="687"/>
      <c r="G196" s="687"/>
      <c r="H196" s="158"/>
      <c r="I196" s="158"/>
      <c r="J196" s="696" t="s">
        <v>112</v>
      </c>
      <c r="K196" s="697"/>
    </row>
    <row r="197" spans="1:11" ht="15" x14ac:dyDescent="0.2">
      <c r="A197" s="689"/>
      <c r="B197" s="158" t="s">
        <v>115</v>
      </c>
      <c r="C197" s="691"/>
      <c r="D197" s="686"/>
      <c r="E197" s="687"/>
      <c r="F197" s="687"/>
      <c r="G197" s="687"/>
      <c r="H197" s="158"/>
      <c r="I197" s="158"/>
      <c r="J197" s="160"/>
      <c r="K197" s="161"/>
    </row>
    <row r="198" spans="1:11" ht="30.75" customHeight="1" x14ac:dyDescent="0.2">
      <c r="A198" s="689"/>
      <c r="B198" s="158">
        <v>4</v>
      </c>
      <c r="C198" s="735"/>
      <c r="D198" s="686"/>
      <c r="E198" s="686"/>
      <c r="F198" s="695"/>
      <c r="G198" s="687"/>
      <c r="H198" s="158"/>
      <c r="I198" s="158"/>
      <c r="J198" s="166" t="str">
        <f xml:space="preserve"> IF(OR(E196="X",F196="X",G196="x",F198="x",G198="X",F200="X",G200="X",G202="X" ),"x","")</f>
        <v/>
      </c>
      <c r="K198" s="161" t="s">
        <v>114</v>
      </c>
    </row>
    <row r="199" spans="1:11" ht="27.75" x14ac:dyDescent="0.2">
      <c r="A199" s="689"/>
      <c r="B199" s="158" t="s">
        <v>117</v>
      </c>
      <c r="C199" s="736"/>
      <c r="D199" s="686"/>
      <c r="E199" s="686"/>
      <c r="F199" s="695"/>
      <c r="G199" s="687"/>
      <c r="H199" s="158"/>
      <c r="I199" s="158"/>
      <c r="J199" s="167"/>
      <c r="K199" s="161"/>
    </row>
    <row r="200" spans="1:11" ht="25.5" customHeight="1" x14ac:dyDescent="0.2">
      <c r="A200" s="689"/>
      <c r="B200" s="158">
        <v>3</v>
      </c>
      <c r="C200" s="680"/>
      <c r="D200" s="684"/>
      <c r="E200" s="685"/>
      <c r="F200" s="695"/>
      <c r="G200" s="687"/>
      <c r="H200" s="158"/>
      <c r="I200" s="158"/>
      <c r="J200" s="168" t="str">
        <f xml:space="preserve"> IF(OR(C196="X",D196="X",D198="x",E198="x",E200="X",F202="X",F204="X",G204="X" ),"x","")</f>
        <v/>
      </c>
      <c r="K200" s="161" t="s">
        <v>116</v>
      </c>
    </row>
    <row r="201" spans="1:11" ht="27.75" x14ac:dyDescent="0.2">
      <c r="A201" s="689"/>
      <c r="B201" s="158" t="s">
        <v>119</v>
      </c>
      <c r="C201" s="681"/>
      <c r="D201" s="684"/>
      <c r="E201" s="686"/>
      <c r="F201" s="695"/>
      <c r="G201" s="687"/>
      <c r="H201" s="158"/>
      <c r="I201" s="158"/>
      <c r="J201" s="169"/>
      <c r="K201" s="161"/>
    </row>
    <row r="202" spans="1:11" ht="32.25" customHeight="1" x14ac:dyDescent="0.2">
      <c r="A202" s="689"/>
      <c r="B202" s="158">
        <v>2</v>
      </c>
      <c r="C202" s="680"/>
      <c r="D202" s="682"/>
      <c r="E202" s="683"/>
      <c r="F202" s="685"/>
      <c r="G202" s="687"/>
      <c r="H202" s="158"/>
      <c r="I202" s="158"/>
      <c r="J202" s="170" t="str">
        <f xml:space="preserve"> IF(OR(C198="X",D200="X",E202="x",E204="x" ),"x","")</f>
        <v/>
      </c>
      <c r="K202" s="161" t="s">
        <v>118</v>
      </c>
    </row>
    <row r="203" spans="1:11" ht="27.75" x14ac:dyDescent="0.2">
      <c r="A203" s="689"/>
      <c r="B203" s="158" t="s">
        <v>241</v>
      </c>
      <c r="C203" s="681"/>
      <c r="D203" s="682"/>
      <c r="E203" s="684"/>
      <c r="F203" s="686"/>
      <c r="G203" s="687"/>
      <c r="H203" s="158"/>
      <c r="I203" s="158"/>
      <c r="J203" s="169"/>
      <c r="K203" s="161"/>
    </row>
    <row r="204" spans="1:11" ht="27.75" x14ac:dyDescent="0.2">
      <c r="A204" s="689"/>
      <c r="B204" s="158">
        <v>1</v>
      </c>
      <c r="C204" s="680"/>
      <c r="D204" s="711"/>
      <c r="E204" s="713"/>
      <c r="F204" s="715"/>
      <c r="G204" s="717"/>
      <c r="H204" s="158"/>
      <c r="I204" s="158"/>
      <c r="J204" s="171" t="str">
        <f xml:space="preserve"> IF(OR(C200="X",C202="X",D202="x",D204="x",C204="x" ),"x","")</f>
        <v/>
      </c>
      <c r="K204" s="161" t="s">
        <v>120</v>
      </c>
    </row>
    <row r="205" spans="1:11" ht="26.25" customHeight="1" x14ac:dyDescent="0.2">
      <c r="A205" s="689"/>
      <c r="B205" s="158" t="s">
        <v>121</v>
      </c>
      <c r="C205" s="710"/>
      <c r="D205" s="712"/>
      <c r="E205" s="714"/>
      <c r="F205" s="716"/>
      <c r="G205" s="718"/>
      <c r="H205" s="158"/>
      <c r="I205" s="158"/>
      <c r="J205" s="158"/>
      <c r="K205" s="159"/>
    </row>
    <row r="206" spans="1:11" x14ac:dyDescent="0.2">
      <c r="A206" s="179"/>
      <c r="B206" s="158"/>
      <c r="C206" s="158">
        <v>1</v>
      </c>
      <c r="D206" s="158">
        <v>2</v>
      </c>
      <c r="E206" s="158">
        <v>3</v>
      </c>
      <c r="F206" s="158">
        <v>4</v>
      </c>
      <c r="G206" s="158">
        <v>5</v>
      </c>
      <c r="H206" s="158"/>
      <c r="I206" s="158"/>
      <c r="J206" s="158"/>
      <c r="K206" s="159"/>
    </row>
    <row r="207" spans="1:11" x14ac:dyDescent="0.2">
      <c r="A207" s="179"/>
      <c r="B207" s="158"/>
      <c r="C207" s="158" t="s">
        <v>122</v>
      </c>
      <c r="D207" s="158" t="s">
        <v>123</v>
      </c>
      <c r="E207" s="158" t="s">
        <v>124</v>
      </c>
      <c r="F207" s="158" t="s">
        <v>125</v>
      </c>
      <c r="G207" s="158" t="s">
        <v>126</v>
      </c>
      <c r="H207" s="158"/>
      <c r="I207" s="158"/>
      <c r="J207" s="158"/>
      <c r="K207" s="159"/>
    </row>
    <row r="208" spans="1:11" x14ac:dyDescent="0.2">
      <c r="A208" s="179"/>
      <c r="B208" s="158"/>
      <c r="C208" s="688" t="s">
        <v>127</v>
      </c>
      <c r="D208" s="688"/>
      <c r="E208" s="688"/>
      <c r="F208" s="688"/>
      <c r="G208" s="688"/>
      <c r="H208" s="158"/>
      <c r="I208" s="158"/>
      <c r="J208" s="158"/>
      <c r="K208" s="159"/>
    </row>
    <row r="209" spans="1:11" x14ac:dyDescent="0.2">
      <c r="A209" s="179"/>
      <c r="B209" s="158"/>
      <c r="C209" s="688"/>
      <c r="D209" s="688"/>
      <c r="E209" s="688"/>
      <c r="F209" s="688"/>
      <c r="G209" s="688"/>
      <c r="H209" s="158"/>
      <c r="I209" s="158"/>
      <c r="J209" s="158"/>
      <c r="K209" s="159"/>
    </row>
    <row r="210" spans="1:11" ht="15" thickBot="1" x14ac:dyDescent="0.25">
      <c r="A210" s="81"/>
      <c r="B210" s="82"/>
      <c r="C210" s="82"/>
      <c r="D210" s="82"/>
      <c r="E210" s="82"/>
      <c r="F210" s="82"/>
      <c r="G210" s="82"/>
      <c r="H210" s="82"/>
      <c r="I210" s="82"/>
      <c r="J210" s="82"/>
      <c r="K210" s="83"/>
    </row>
  </sheetData>
  <sheetProtection selectLockedCells="1"/>
  <dataConsolidate/>
  <mergeCells count="344">
    <mergeCell ref="D182:D183"/>
    <mergeCell ref="E182:E183"/>
    <mergeCell ref="F182:F183"/>
    <mergeCell ref="G182:G183"/>
    <mergeCell ref="C208:G209"/>
    <mergeCell ref="C204:C205"/>
    <mergeCell ref="D204:D205"/>
    <mergeCell ref="E204:E205"/>
    <mergeCell ref="F204:F205"/>
    <mergeCell ref="G204:G205"/>
    <mergeCell ref="E200:E201"/>
    <mergeCell ref="F200:F201"/>
    <mergeCell ref="G200:G201"/>
    <mergeCell ref="C202:C203"/>
    <mergeCell ref="D202:D203"/>
    <mergeCell ref="E202:E203"/>
    <mergeCell ref="F202:F203"/>
    <mergeCell ref="G202:G203"/>
    <mergeCell ref="C182:C183"/>
    <mergeCell ref="J176:K176"/>
    <mergeCell ref="B172:I172"/>
    <mergeCell ref="A196:A205"/>
    <mergeCell ref="C196:C197"/>
    <mergeCell ref="D196:D197"/>
    <mergeCell ref="E196:E197"/>
    <mergeCell ref="F196:F197"/>
    <mergeCell ref="G196:G197"/>
    <mergeCell ref="C198:C199"/>
    <mergeCell ref="D198:D199"/>
    <mergeCell ref="E198:E199"/>
    <mergeCell ref="F198:F199"/>
    <mergeCell ref="G198:G199"/>
    <mergeCell ref="C200:C201"/>
    <mergeCell ref="D200:D201"/>
    <mergeCell ref="C188:G189"/>
    <mergeCell ref="J196:K196"/>
    <mergeCell ref="C184:C185"/>
    <mergeCell ref="D184:D185"/>
    <mergeCell ref="E184:E185"/>
    <mergeCell ref="B192:I192"/>
    <mergeCell ref="F184:F185"/>
    <mergeCell ref="G184:G185"/>
    <mergeCell ref="C178:C179"/>
    <mergeCell ref="D178:D179"/>
    <mergeCell ref="E178:E179"/>
    <mergeCell ref="F178:F179"/>
    <mergeCell ref="G178:G179"/>
    <mergeCell ref="C180:C181"/>
    <mergeCell ref="D180:D181"/>
    <mergeCell ref="F180:F181"/>
    <mergeCell ref="G180:G181"/>
    <mergeCell ref="E180:E181"/>
    <mergeCell ref="C147:G148"/>
    <mergeCell ref="J155:K155"/>
    <mergeCell ref="A155:A164"/>
    <mergeCell ref="C155:C156"/>
    <mergeCell ref="D155:D156"/>
    <mergeCell ref="E155:E156"/>
    <mergeCell ref="F155:F156"/>
    <mergeCell ref="G155:G156"/>
    <mergeCell ref="C157:C158"/>
    <mergeCell ref="D157:D158"/>
    <mergeCell ref="E157:E158"/>
    <mergeCell ref="F157:F158"/>
    <mergeCell ref="G157:G158"/>
    <mergeCell ref="C159:C160"/>
    <mergeCell ref="D159:D160"/>
    <mergeCell ref="B151:I151"/>
    <mergeCell ref="C163:C164"/>
    <mergeCell ref="D163:D164"/>
    <mergeCell ref="E163:E164"/>
    <mergeCell ref="F163:F164"/>
    <mergeCell ref="G163:G164"/>
    <mergeCell ref="E159:E160"/>
    <mergeCell ref="F159:F160"/>
    <mergeCell ref="G159:G160"/>
    <mergeCell ref="C143:C144"/>
    <mergeCell ref="D143:D144"/>
    <mergeCell ref="E143:E144"/>
    <mergeCell ref="F143:F144"/>
    <mergeCell ref="G143:G144"/>
    <mergeCell ref="E139:E140"/>
    <mergeCell ref="F139:F140"/>
    <mergeCell ref="G139:G140"/>
    <mergeCell ref="C141:C142"/>
    <mergeCell ref="D141:D142"/>
    <mergeCell ref="E141:E142"/>
    <mergeCell ref="F141:F142"/>
    <mergeCell ref="G141:G142"/>
    <mergeCell ref="D121:D122"/>
    <mergeCell ref="E121:E122"/>
    <mergeCell ref="F121:F122"/>
    <mergeCell ref="G121:G122"/>
    <mergeCell ref="C127:G128"/>
    <mergeCell ref="J135:K135"/>
    <mergeCell ref="B131:I131"/>
    <mergeCell ref="A132:C132"/>
    <mergeCell ref="D132:E132"/>
    <mergeCell ref="F132:I132"/>
    <mergeCell ref="J132:K132"/>
    <mergeCell ref="A135:A144"/>
    <mergeCell ref="C135:C136"/>
    <mergeCell ref="D135:D136"/>
    <mergeCell ref="E135:E136"/>
    <mergeCell ref="F135:F136"/>
    <mergeCell ref="G135:G136"/>
    <mergeCell ref="C137:C138"/>
    <mergeCell ref="D137:D138"/>
    <mergeCell ref="E137:E138"/>
    <mergeCell ref="F137:F138"/>
    <mergeCell ref="G137:G138"/>
    <mergeCell ref="C139:C140"/>
    <mergeCell ref="D139:D140"/>
    <mergeCell ref="C107:G108"/>
    <mergeCell ref="J115:K115"/>
    <mergeCell ref="A115:A124"/>
    <mergeCell ref="C115:C116"/>
    <mergeCell ref="D115:D116"/>
    <mergeCell ref="E115:E116"/>
    <mergeCell ref="F115:F116"/>
    <mergeCell ref="G115:G116"/>
    <mergeCell ref="C117:C118"/>
    <mergeCell ref="D117:D118"/>
    <mergeCell ref="E117:E118"/>
    <mergeCell ref="F117:F118"/>
    <mergeCell ref="G117:G118"/>
    <mergeCell ref="C119:C120"/>
    <mergeCell ref="D119:D120"/>
    <mergeCell ref="C123:C124"/>
    <mergeCell ref="D123:D124"/>
    <mergeCell ref="E123:E124"/>
    <mergeCell ref="F123:F124"/>
    <mergeCell ref="G123:G124"/>
    <mergeCell ref="E119:E120"/>
    <mergeCell ref="F119:F120"/>
    <mergeCell ref="G119:G120"/>
    <mergeCell ref="C121:C122"/>
    <mergeCell ref="C99:C100"/>
    <mergeCell ref="D99:D100"/>
    <mergeCell ref="C103:C104"/>
    <mergeCell ref="D103:D104"/>
    <mergeCell ref="E103:E104"/>
    <mergeCell ref="F103:F104"/>
    <mergeCell ref="G103:G104"/>
    <mergeCell ref="E99:E100"/>
    <mergeCell ref="F99:F100"/>
    <mergeCell ref="G99:G100"/>
    <mergeCell ref="C101:C102"/>
    <mergeCell ref="D101:D102"/>
    <mergeCell ref="E101:E102"/>
    <mergeCell ref="F101:F102"/>
    <mergeCell ref="G101:G102"/>
    <mergeCell ref="C95:C96"/>
    <mergeCell ref="D95:D96"/>
    <mergeCell ref="E95:E96"/>
    <mergeCell ref="F95:F96"/>
    <mergeCell ref="G95:G96"/>
    <mergeCell ref="C97:C98"/>
    <mergeCell ref="D97:D98"/>
    <mergeCell ref="E97:E98"/>
    <mergeCell ref="F97:F98"/>
    <mergeCell ref="G97:G98"/>
    <mergeCell ref="E61:E62"/>
    <mergeCell ref="F61:F62"/>
    <mergeCell ref="G61:G62"/>
    <mergeCell ref="C67:G68"/>
    <mergeCell ref="J75:K75"/>
    <mergeCell ref="A75:A84"/>
    <mergeCell ref="C75:C76"/>
    <mergeCell ref="D75:D76"/>
    <mergeCell ref="E75:E76"/>
    <mergeCell ref="F75:F76"/>
    <mergeCell ref="G75:G76"/>
    <mergeCell ref="C77:C78"/>
    <mergeCell ref="D77:D78"/>
    <mergeCell ref="E77:E78"/>
    <mergeCell ref="F77:F78"/>
    <mergeCell ref="G77:G78"/>
    <mergeCell ref="C79:C80"/>
    <mergeCell ref="D79:D80"/>
    <mergeCell ref="C83:C84"/>
    <mergeCell ref="D83:D84"/>
    <mergeCell ref="E83:E84"/>
    <mergeCell ref="F83:F84"/>
    <mergeCell ref="G83:G84"/>
    <mergeCell ref="E79:E80"/>
    <mergeCell ref="J55:K55"/>
    <mergeCell ref="A55:A64"/>
    <mergeCell ref="C55:C56"/>
    <mergeCell ref="D55:D56"/>
    <mergeCell ref="E55:E56"/>
    <mergeCell ref="F55:F56"/>
    <mergeCell ref="G55:G56"/>
    <mergeCell ref="C57:C58"/>
    <mergeCell ref="D57:D58"/>
    <mergeCell ref="E57:E58"/>
    <mergeCell ref="F57:F58"/>
    <mergeCell ref="G57:G58"/>
    <mergeCell ref="C59:C60"/>
    <mergeCell ref="D59:D60"/>
    <mergeCell ref="E59:E60"/>
    <mergeCell ref="F59:F60"/>
    <mergeCell ref="C63:C64"/>
    <mergeCell ref="D63:D64"/>
    <mergeCell ref="E63:E64"/>
    <mergeCell ref="F63:F64"/>
    <mergeCell ref="G63:G64"/>
    <mergeCell ref="G59:G60"/>
    <mergeCell ref="C61:C62"/>
    <mergeCell ref="D61:D62"/>
    <mergeCell ref="E39:E40"/>
    <mergeCell ref="C47:G48"/>
    <mergeCell ref="C43:C44"/>
    <mergeCell ref="D43:D44"/>
    <mergeCell ref="E43:E44"/>
    <mergeCell ref="F43:F44"/>
    <mergeCell ref="G43:G44"/>
    <mergeCell ref="F39:F40"/>
    <mergeCell ref="G39:G40"/>
    <mergeCell ref="C41:C42"/>
    <mergeCell ref="D41:D42"/>
    <mergeCell ref="E41:E42"/>
    <mergeCell ref="F41:F42"/>
    <mergeCell ref="G41:G42"/>
    <mergeCell ref="J1:K4"/>
    <mergeCell ref="G2:I2"/>
    <mergeCell ref="C3:F4"/>
    <mergeCell ref="G3:I3"/>
    <mergeCell ref="G4:I4"/>
    <mergeCell ref="E15:E16"/>
    <mergeCell ref="F15:F16"/>
    <mergeCell ref="A1:B4"/>
    <mergeCell ref="C1:F2"/>
    <mergeCell ref="G1:I1"/>
    <mergeCell ref="A5:K5"/>
    <mergeCell ref="A10:K10"/>
    <mergeCell ref="G15:G16"/>
    <mergeCell ref="J15:K15"/>
    <mergeCell ref="A8:K8"/>
    <mergeCell ref="A9:K9"/>
    <mergeCell ref="A6:K7"/>
    <mergeCell ref="A15:A24"/>
    <mergeCell ref="C15:C16"/>
    <mergeCell ref="D15:D16"/>
    <mergeCell ref="C17:C18"/>
    <mergeCell ref="D17:D18"/>
    <mergeCell ref="E17:E18"/>
    <mergeCell ref="B11:I11"/>
    <mergeCell ref="B31:I31"/>
    <mergeCell ref="B51:I51"/>
    <mergeCell ref="B71:I71"/>
    <mergeCell ref="F17:F18"/>
    <mergeCell ref="G17:G18"/>
    <mergeCell ref="C27:G28"/>
    <mergeCell ref="C19:C20"/>
    <mergeCell ref="D19:D20"/>
    <mergeCell ref="E19:E20"/>
    <mergeCell ref="F19:F20"/>
    <mergeCell ref="G19:G20"/>
    <mergeCell ref="C21:C22"/>
    <mergeCell ref="D21:D22"/>
    <mergeCell ref="E21:E22"/>
    <mergeCell ref="F21:F22"/>
    <mergeCell ref="G21:G22"/>
    <mergeCell ref="C23:C24"/>
    <mergeCell ref="D23:D24"/>
    <mergeCell ref="E23:E24"/>
    <mergeCell ref="F23:F24"/>
    <mergeCell ref="G23:G24"/>
    <mergeCell ref="C35:C36"/>
    <mergeCell ref="D35:D36"/>
    <mergeCell ref="D39:D40"/>
    <mergeCell ref="A12:C12"/>
    <mergeCell ref="D12:E12"/>
    <mergeCell ref="F12:I12"/>
    <mergeCell ref="J12:K12"/>
    <mergeCell ref="A32:C32"/>
    <mergeCell ref="D32:E32"/>
    <mergeCell ref="F32:I32"/>
    <mergeCell ref="J32:K32"/>
    <mergeCell ref="A52:C52"/>
    <mergeCell ref="D52:E52"/>
    <mergeCell ref="F52:I52"/>
    <mergeCell ref="J52:K52"/>
    <mergeCell ref="J25:K25"/>
    <mergeCell ref="J35:K35"/>
    <mergeCell ref="A35:A44"/>
    <mergeCell ref="E35:E36"/>
    <mergeCell ref="F35:F36"/>
    <mergeCell ref="G35:G36"/>
    <mergeCell ref="C37:C38"/>
    <mergeCell ref="D37:D38"/>
    <mergeCell ref="E37:E38"/>
    <mergeCell ref="F37:F38"/>
    <mergeCell ref="G37:G38"/>
    <mergeCell ref="C39:C40"/>
    <mergeCell ref="A72:C72"/>
    <mergeCell ref="D72:E72"/>
    <mergeCell ref="F72:I72"/>
    <mergeCell ref="J72:K72"/>
    <mergeCell ref="A92:C92"/>
    <mergeCell ref="D92:E92"/>
    <mergeCell ref="F92:I92"/>
    <mergeCell ref="J92:K92"/>
    <mergeCell ref="A112:C112"/>
    <mergeCell ref="D112:E112"/>
    <mergeCell ref="F112:I112"/>
    <mergeCell ref="J112:K112"/>
    <mergeCell ref="B111:I111"/>
    <mergeCell ref="F79:F80"/>
    <mergeCell ref="G79:G80"/>
    <mergeCell ref="C81:C82"/>
    <mergeCell ref="D81:D82"/>
    <mergeCell ref="E81:E82"/>
    <mergeCell ref="F81:F82"/>
    <mergeCell ref="G81:G82"/>
    <mergeCell ref="C87:G88"/>
    <mergeCell ref="J95:K95"/>
    <mergeCell ref="B91:I91"/>
    <mergeCell ref="A95:A104"/>
    <mergeCell ref="A152:C152"/>
    <mergeCell ref="D152:E152"/>
    <mergeCell ref="F152:I152"/>
    <mergeCell ref="J152:K152"/>
    <mergeCell ref="A173:C173"/>
    <mergeCell ref="D173:E173"/>
    <mergeCell ref="F173:I173"/>
    <mergeCell ref="J173:K173"/>
    <mergeCell ref="A193:C193"/>
    <mergeCell ref="D193:E193"/>
    <mergeCell ref="F193:I193"/>
    <mergeCell ref="J193:K193"/>
    <mergeCell ref="C161:C162"/>
    <mergeCell ref="D161:D162"/>
    <mergeCell ref="E161:E162"/>
    <mergeCell ref="F161:F162"/>
    <mergeCell ref="G161:G162"/>
    <mergeCell ref="C167:G168"/>
    <mergeCell ref="A176:A185"/>
    <mergeCell ref="C176:C177"/>
    <mergeCell ref="D176:D177"/>
    <mergeCell ref="E176:E177"/>
    <mergeCell ref="F176:F177"/>
    <mergeCell ref="G176:G177"/>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Hoja3!$A$1:$A$5</xm:f>
          </x14:formula1>
          <xm:sqref>J12:K12 J32:K32 J52:K52 J72:K72 J92:K92 J112:K112 J132:K132 J152:K152 J173:K173 J193:K193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6" sqref="A6"/>
    </sheetView>
  </sheetViews>
  <sheetFormatPr baseColWidth="10"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6"/>
  </sheetPr>
  <dimension ref="A1:C190"/>
  <sheetViews>
    <sheetView topLeftCell="A170" workbookViewId="0">
      <selection activeCell="A186" sqref="A186"/>
    </sheetView>
  </sheetViews>
  <sheetFormatPr baseColWidth="10" defaultColWidth="11.42578125" defaultRowHeight="15" x14ac:dyDescent="0.25"/>
  <cols>
    <col min="1" max="1" width="37.5703125" customWidth="1"/>
    <col min="2" max="2" width="72.28515625" customWidth="1"/>
    <col min="3" max="3" width="59.85546875" style="24" customWidth="1"/>
  </cols>
  <sheetData>
    <row r="1" spans="1:1" x14ac:dyDescent="0.25">
      <c r="A1" s="38" t="s">
        <v>128</v>
      </c>
    </row>
    <row r="2" spans="1:1" x14ac:dyDescent="0.25">
      <c r="A2" s="8"/>
    </row>
    <row r="3" spans="1:1" x14ac:dyDescent="0.25">
      <c r="A3" s="8" t="s">
        <v>129</v>
      </c>
    </row>
    <row r="4" spans="1:1" x14ac:dyDescent="0.25">
      <c r="A4" s="8" t="s">
        <v>130</v>
      </c>
    </row>
    <row r="6" spans="1:1" x14ac:dyDescent="0.25">
      <c r="A6" s="38" t="s">
        <v>131</v>
      </c>
    </row>
    <row r="7" spans="1:1" x14ac:dyDescent="0.25">
      <c r="A7" t="s">
        <v>76</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9" spans="1:3" x14ac:dyDescent="0.25">
      <c r="A19" s="38" t="s">
        <v>127</v>
      </c>
    </row>
    <row r="20" spans="1:3" x14ac:dyDescent="0.25">
      <c r="A20" t="s">
        <v>83</v>
      </c>
    </row>
    <row r="21" spans="1:3" x14ac:dyDescent="0.25">
      <c r="A21" t="s">
        <v>141</v>
      </c>
    </row>
    <row r="22" spans="1:3" x14ac:dyDescent="0.25">
      <c r="A22" t="s">
        <v>142</v>
      </c>
    </row>
    <row r="23" spans="1:3" x14ac:dyDescent="0.25">
      <c r="A23" t="s">
        <v>143</v>
      </c>
    </row>
    <row r="24" spans="1:3" x14ac:dyDescent="0.25">
      <c r="A24" t="s">
        <v>144</v>
      </c>
    </row>
    <row r="25" spans="1:3" x14ac:dyDescent="0.25">
      <c r="A25" t="s">
        <v>145</v>
      </c>
    </row>
    <row r="28" spans="1:3" ht="141" customHeight="1" x14ac:dyDescent="0.25">
      <c r="A28" s="46" t="s">
        <v>146</v>
      </c>
      <c r="B28" s="48" t="s">
        <v>147</v>
      </c>
      <c r="C28" s="48" t="s">
        <v>148</v>
      </c>
    </row>
    <row r="29" spans="1:3" ht="144" customHeight="1" x14ac:dyDescent="0.25">
      <c r="A29" t="s">
        <v>149</v>
      </c>
      <c r="B29" s="39" t="s">
        <v>150</v>
      </c>
      <c r="C29" s="47" t="s">
        <v>151</v>
      </c>
    </row>
    <row r="30" spans="1:3" ht="135" x14ac:dyDescent="0.25">
      <c r="A30" s="44" t="s">
        <v>152</v>
      </c>
      <c r="B30" s="37" t="s">
        <v>153</v>
      </c>
      <c r="C30" s="47" t="s">
        <v>154</v>
      </c>
    </row>
    <row r="31" spans="1:3" ht="102.75" x14ac:dyDescent="0.25">
      <c r="A31" t="s">
        <v>155</v>
      </c>
      <c r="B31" s="37" t="s">
        <v>156</v>
      </c>
      <c r="C31" s="47" t="s">
        <v>157</v>
      </c>
    </row>
    <row r="32" spans="1:3" ht="102.75" x14ac:dyDescent="0.25">
      <c r="A32" t="s">
        <v>158</v>
      </c>
      <c r="B32" s="37" t="s">
        <v>159</v>
      </c>
      <c r="C32" s="47" t="s">
        <v>160</v>
      </c>
    </row>
    <row r="34" spans="1:3" x14ac:dyDescent="0.25">
      <c r="A34" t="s">
        <v>161</v>
      </c>
      <c r="C34" s="49" t="s">
        <v>162</v>
      </c>
    </row>
    <row r="35" spans="1:3" x14ac:dyDescent="0.25">
      <c r="A35">
        <v>1</v>
      </c>
      <c r="B35">
        <f>IF(' IMPACTO RIESGOS CORRUPCION'!D13="X",1,0)</f>
        <v>1</v>
      </c>
    </row>
    <row r="36" spans="1:3" x14ac:dyDescent="0.25">
      <c r="A36">
        <v>2</v>
      </c>
      <c r="B36">
        <f>IF(' IMPACTO RIESGOS CORRUPCION'!D14="X",1,0)</f>
        <v>1</v>
      </c>
      <c r="C36" s="24" t="s">
        <v>129</v>
      </c>
    </row>
    <row r="37" spans="1:3" x14ac:dyDescent="0.25">
      <c r="A37">
        <v>3</v>
      </c>
      <c r="B37">
        <f>IF(' IMPACTO RIESGOS CORRUPCION'!D15="X",1,0)</f>
        <v>1</v>
      </c>
    </row>
    <row r="38" spans="1:3" x14ac:dyDescent="0.25">
      <c r="A38">
        <v>4</v>
      </c>
      <c r="B38">
        <f>IF(' IMPACTO RIESGOS CORRUPCION'!D16="X",1,0)</f>
        <v>1</v>
      </c>
    </row>
    <row r="39" spans="1:3" x14ac:dyDescent="0.25">
      <c r="A39">
        <v>5</v>
      </c>
      <c r="B39">
        <f>IF(' IMPACTO RIESGOS CORRUPCION'!D17="X",1,0)</f>
        <v>1</v>
      </c>
    </row>
    <row r="40" spans="1:3" x14ac:dyDescent="0.25">
      <c r="A40">
        <v>6</v>
      </c>
      <c r="B40">
        <f>IF(' IMPACTO RIESGOS CORRUPCION'!D18="X",1,0)</f>
        <v>1</v>
      </c>
    </row>
    <row r="41" spans="1:3" x14ac:dyDescent="0.25">
      <c r="A41">
        <v>7</v>
      </c>
      <c r="B41">
        <f>IF(' IMPACTO RIESGOS CORRUPCION'!D19="X",1,0)</f>
        <v>1</v>
      </c>
    </row>
    <row r="42" spans="1:3" x14ac:dyDescent="0.25">
      <c r="A42">
        <v>8</v>
      </c>
      <c r="B42">
        <f>IF(' IMPACTO RIESGOS CORRUPCION'!D20="X",1,0)</f>
        <v>0</v>
      </c>
    </row>
    <row r="43" spans="1:3" x14ac:dyDescent="0.25">
      <c r="A43">
        <v>9</v>
      </c>
      <c r="B43">
        <f>IF(' IMPACTO RIESGOS CORRUPCION'!D21="X",1,0)</f>
        <v>0</v>
      </c>
    </row>
    <row r="44" spans="1:3" x14ac:dyDescent="0.25">
      <c r="A44">
        <v>10</v>
      </c>
      <c r="B44">
        <f>IF(' IMPACTO RIESGOS CORRUPCION'!D22="X",1,0)</f>
        <v>1</v>
      </c>
    </row>
    <row r="45" spans="1:3" x14ac:dyDescent="0.25">
      <c r="A45">
        <v>11</v>
      </c>
      <c r="B45">
        <f>IF(' IMPACTO RIESGOS CORRUPCION'!D23="X",1,0)</f>
        <v>1</v>
      </c>
    </row>
    <row r="46" spans="1:3" x14ac:dyDescent="0.25">
      <c r="A46">
        <v>12</v>
      </c>
      <c r="B46">
        <f>IF(' IMPACTO RIESGOS CORRUPCION'!D24="X",1,0)</f>
        <v>1</v>
      </c>
    </row>
    <row r="47" spans="1:3" x14ac:dyDescent="0.25">
      <c r="A47">
        <v>13</v>
      </c>
      <c r="B47">
        <f>IF(' IMPACTO RIESGOS CORRUPCION'!D25="X",1,0)</f>
        <v>1</v>
      </c>
    </row>
    <row r="48" spans="1:3" x14ac:dyDescent="0.25">
      <c r="A48">
        <v>14</v>
      </c>
      <c r="B48">
        <f>IF(' IMPACTO RIESGOS CORRUPCION'!D26="X",1,0)</f>
        <v>1</v>
      </c>
    </row>
    <row r="49" spans="1:2" x14ac:dyDescent="0.25">
      <c r="A49">
        <v>15</v>
      </c>
      <c r="B49">
        <f>IF(' IMPACTO RIESGOS CORRUPCION'!D27="X",1,0)</f>
        <v>1</v>
      </c>
    </row>
    <row r="50" spans="1:2" x14ac:dyDescent="0.25">
      <c r="A50">
        <v>16</v>
      </c>
      <c r="B50">
        <f>IF(' IMPACTO RIESGOS CORRUPCION'!D28="X",1,0)</f>
        <v>0</v>
      </c>
    </row>
    <row r="51" spans="1:2" x14ac:dyDescent="0.25">
      <c r="A51">
        <v>17</v>
      </c>
      <c r="B51">
        <f>IF(' IMPACTO RIESGOS CORRUPCION'!D29="X",1,0)</f>
        <v>1</v>
      </c>
    </row>
    <row r="52" spans="1:2" x14ac:dyDescent="0.25">
      <c r="A52">
        <v>18</v>
      </c>
      <c r="B52">
        <f>IF(' IMPACTO RIESGOS CORRUPCION'!D30="X",1,0)</f>
        <v>0</v>
      </c>
    </row>
    <row r="53" spans="1:2" x14ac:dyDescent="0.25">
      <c r="A53">
        <v>19</v>
      </c>
      <c r="B53">
        <f>IF(' IMPACTO RIESGOS CORRUPCION'!D31="X",1,0)</f>
        <v>0</v>
      </c>
    </row>
    <row r="54" spans="1:2" x14ac:dyDescent="0.25">
      <c r="A54" t="s">
        <v>163</v>
      </c>
      <c r="B54">
        <f>SUM(B35:B53)</f>
        <v>14</v>
      </c>
    </row>
    <row r="57" spans="1:2" x14ac:dyDescent="0.25">
      <c r="A57" t="s">
        <v>164</v>
      </c>
    </row>
    <row r="58" spans="1:2" x14ac:dyDescent="0.25">
      <c r="A58">
        <v>1</v>
      </c>
      <c r="B58">
        <f>IF(' IMPACTO RIESGOS CORRUPCION'!D36="X",1,0)</f>
        <v>1</v>
      </c>
    </row>
    <row r="59" spans="1:2" x14ac:dyDescent="0.25">
      <c r="A59">
        <v>2</v>
      </c>
      <c r="B59">
        <f>IF(' IMPACTO RIESGOS CORRUPCION'!D37="X",1,0)</f>
        <v>1</v>
      </c>
    </row>
    <row r="60" spans="1:2" x14ac:dyDescent="0.25">
      <c r="A60">
        <v>3</v>
      </c>
      <c r="B60">
        <f>IF(' IMPACTO RIESGOS CORRUPCION'!D38="X",1,0)</f>
        <v>1</v>
      </c>
    </row>
    <row r="61" spans="1:2" x14ac:dyDescent="0.25">
      <c r="A61">
        <v>4</v>
      </c>
      <c r="B61">
        <f>IF(' IMPACTO RIESGOS CORRUPCION'!D39="X",1,0)</f>
        <v>1</v>
      </c>
    </row>
    <row r="62" spans="1:2" x14ac:dyDescent="0.25">
      <c r="A62">
        <v>5</v>
      </c>
      <c r="B62">
        <f>IF(' IMPACTO RIESGOS CORRUPCION'!D40="X",1,0)</f>
        <v>1</v>
      </c>
    </row>
    <row r="63" spans="1:2" x14ac:dyDescent="0.25">
      <c r="A63">
        <v>6</v>
      </c>
      <c r="B63">
        <f>IF(' IMPACTO RIESGOS CORRUPCION'!D41="X",1,0)</f>
        <v>1</v>
      </c>
    </row>
    <row r="64" spans="1:2" x14ac:dyDescent="0.25">
      <c r="A64">
        <v>7</v>
      </c>
      <c r="B64">
        <f>IF(' IMPACTO RIESGOS CORRUPCION'!D42="X",1,0)</f>
        <v>1</v>
      </c>
    </row>
    <row r="65" spans="1:2" x14ac:dyDescent="0.25">
      <c r="A65">
        <v>8</v>
      </c>
      <c r="B65">
        <f>IF(' IMPACTO RIESGOS CORRUPCION'!D43="X",1,0)</f>
        <v>0</v>
      </c>
    </row>
    <row r="66" spans="1:2" x14ac:dyDescent="0.25">
      <c r="A66">
        <v>9</v>
      </c>
      <c r="B66">
        <f>IF(' IMPACTO RIESGOS CORRUPCION'!D44="X",1,0)</f>
        <v>0</v>
      </c>
    </row>
    <row r="67" spans="1:2" x14ac:dyDescent="0.25">
      <c r="A67">
        <v>10</v>
      </c>
      <c r="B67">
        <f>IF(' IMPACTO RIESGOS CORRUPCION'!D45="X",1,0)</f>
        <v>1</v>
      </c>
    </row>
    <row r="68" spans="1:2" x14ac:dyDescent="0.25">
      <c r="A68">
        <v>11</v>
      </c>
      <c r="B68">
        <f>IF(' IMPACTO RIESGOS CORRUPCION'!D46="X",1,0)</f>
        <v>1</v>
      </c>
    </row>
    <row r="69" spans="1:2" x14ac:dyDescent="0.25">
      <c r="A69">
        <v>12</v>
      </c>
      <c r="B69">
        <f>IF(' IMPACTO RIESGOS CORRUPCION'!D47="X",1,0)</f>
        <v>1</v>
      </c>
    </row>
    <row r="70" spans="1:2" x14ac:dyDescent="0.25">
      <c r="A70">
        <v>13</v>
      </c>
      <c r="B70">
        <f>IF(' IMPACTO RIESGOS CORRUPCION'!D48="X",1,0)</f>
        <v>1</v>
      </c>
    </row>
    <row r="71" spans="1:2" x14ac:dyDescent="0.25">
      <c r="A71">
        <v>14</v>
      </c>
      <c r="B71">
        <f>IF(' IMPACTO RIESGOS CORRUPCION'!D49="X",1,0)</f>
        <v>1</v>
      </c>
    </row>
    <row r="72" spans="1:2" x14ac:dyDescent="0.25">
      <c r="A72">
        <v>15</v>
      </c>
      <c r="B72">
        <f>IF(' IMPACTO RIESGOS CORRUPCION'!D50="X",1,0)</f>
        <v>1</v>
      </c>
    </row>
    <row r="73" spans="1:2" x14ac:dyDescent="0.25">
      <c r="A73">
        <v>16</v>
      </c>
      <c r="B73">
        <f>IF(' IMPACTO RIESGOS CORRUPCION'!D51="X",1,0)</f>
        <v>0</v>
      </c>
    </row>
    <row r="74" spans="1:2" x14ac:dyDescent="0.25">
      <c r="A74">
        <v>17</v>
      </c>
      <c r="B74">
        <f>IF(' IMPACTO RIESGOS CORRUPCION'!D52="X",1,0)</f>
        <v>1</v>
      </c>
    </row>
    <row r="75" spans="1:2" x14ac:dyDescent="0.25">
      <c r="A75">
        <v>18</v>
      </c>
      <c r="B75">
        <f>IF(' IMPACTO RIESGOS CORRUPCION'!D53="X",1,0)</f>
        <v>0</v>
      </c>
    </row>
    <row r="76" spans="1:2" x14ac:dyDescent="0.25">
      <c r="A76">
        <v>19</v>
      </c>
      <c r="B76">
        <f>IF(' IMPACTO RIESGOS CORRUPCION'!D54="X",1,0)</f>
        <v>0</v>
      </c>
    </row>
    <row r="77" spans="1:2" x14ac:dyDescent="0.25">
      <c r="A77" t="s">
        <v>163</v>
      </c>
      <c r="B77">
        <f>SUM(B58:B76)</f>
        <v>14</v>
      </c>
    </row>
    <row r="80" spans="1:2" x14ac:dyDescent="0.25">
      <c r="A80" t="s">
        <v>165</v>
      </c>
    </row>
    <row r="81" spans="1:2" x14ac:dyDescent="0.25">
      <c r="A81">
        <v>1</v>
      </c>
      <c r="B81">
        <f>IF(' IMPACTO RIESGOS CORRUPCION'!D59="X",1,0)</f>
        <v>1</v>
      </c>
    </row>
    <row r="82" spans="1:2" x14ac:dyDescent="0.25">
      <c r="A82">
        <v>2</v>
      </c>
      <c r="B82">
        <f>IF(' IMPACTO RIESGOS CORRUPCION'!D60="X",1,0)</f>
        <v>1</v>
      </c>
    </row>
    <row r="83" spans="1:2" x14ac:dyDescent="0.25">
      <c r="A83">
        <v>3</v>
      </c>
      <c r="B83">
        <f>IF(' IMPACTO RIESGOS CORRUPCION'!D61="X",1,0)</f>
        <v>1</v>
      </c>
    </row>
    <row r="84" spans="1:2" x14ac:dyDescent="0.25">
      <c r="A84">
        <v>4</v>
      </c>
      <c r="B84">
        <f>IF(' IMPACTO RIESGOS CORRUPCION'!D62="X",1,0)</f>
        <v>1</v>
      </c>
    </row>
    <row r="85" spans="1:2" x14ac:dyDescent="0.25">
      <c r="A85">
        <v>5</v>
      </c>
      <c r="B85">
        <f>IF(' IMPACTO RIESGOS CORRUPCION'!D63="X",1,0)</f>
        <v>1</v>
      </c>
    </row>
    <row r="86" spans="1:2" x14ac:dyDescent="0.25">
      <c r="A86">
        <v>6</v>
      </c>
      <c r="B86">
        <f>IF(' IMPACTO RIESGOS CORRUPCION'!D64="X",1,0)</f>
        <v>1</v>
      </c>
    </row>
    <row r="87" spans="1:2" x14ac:dyDescent="0.25">
      <c r="A87">
        <v>7</v>
      </c>
      <c r="B87">
        <f>IF(' IMPACTO RIESGOS CORRUPCION'!D65="X",1,0)</f>
        <v>1</v>
      </c>
    </row>
    <row r="88" spans="1:2" x14ac:dyDescent="0.25">
      <c r="A88">
        <v>8</v>
      </c>
      <c r="B88">
        <f>IF(' IMPACTO RIESGOS CORRUPCION'!D66="X",1,0)</f>
        <v>0</v>
      </c>
    </row>
    <row r="89" spans="1:2" x14ac:dyDescent="0.25">
      <c r="A89">
        <v>9</v>
      </c>
      <c r="B89">
        <f>IF(' IMPACTO RIESGOS CORRUPCION'!D67="X",1,0)</f>
        <v>0</v>
      </c>
    </row>
    <row r="90" spans="1:2" x14ac:dyDescent="0.25">
      <c r="A90">
        <v>10</v>
      </c>
      <c r="B90">
        <f>IF(' IMPACTO RIESGOS CORRUPCION'!D68="X",1,0)</f>
        <v>1</v>
      </c>
    </row>
    <row r="91" spans="1:2" x14ac:dyDescent="0.25">
      <c r="A91">
        <v>11</v>
      </c>
      <c r="B91">
        <f>IF(' IMPACTO RIESGOS CORRUPCION'!D69="X",1,0)</f>
        <v>1</v>
      </c>
    </row>
    <row r="92" spans="1:2" x14ac:dyDescent="0.25">
      <c r="A92">
        <v>12</v>
      </c>
      <c r="B92">
        <f>IF(' IMPACTO RIESGOS CORRUPCION'!D70="X",1,0)</f>
        <v>1</v>
      </c>
    </row>
    <row r="93" spans="1:2" x14ac:dyDescent="0.25">
      <c r="A93">
        <v>13</v>
      </c>
      <c r="B93">
        <f>IF(' IMPACTO RIESGOS CORRUPCION'!D71="X",1,0)</f>
        <v>1</v>
      </c>
    </row>
    <row r="94" spans="1:2" x14ac:dyDescent="0.25">
      <c r="A94">
        <v>14</v>
      </c>
      <c r="B94">
        <f>IF(' IMPACTO RIESGOS CORRUPCION'!D72="X",1,0)</f>
        <v>1</v>
      </c>
    </row>
    <row r="95" spans="1:2" x14ac:dyDescent="0.25">
      <c r="A95">
        <v>15</v>
      </c>
      <c r="B95">
        <f>IF(' IMPACTO RIESGOS CORRUPCION'!D73="X",1,0)</f>
        <v>1</v>
      </c>
    </row>
    <row r="96" spans="1:2" x14ac:dyDescent="0.25">
      <c r="A96">
        <v>16</v>
      </c>
      <c r="B96">
        <f>IF(' IMPACTO RIESGOS CORRUPCION'!D74="X",1,0)</f>
        <v>0</v>
      </c>
    </row>
    <row r="97" spans="1:2" x14ac:dyDescent="0.25">
      <c r="A97">
        <v>17</v>
      </c>
      <c r="B97">
        <f>IF(' IMPACTO RIESGOS CORRUPCION'!D75="X",1,0)</f>
        <v>1</v>
      </c>
    </row>
    <row r="98" spans="1:2" x14ac:dyDescent="0.25">
      <c r="A98">
        <v>18</v>
      </c>
      <c r="B98">
        <f>IF(' IMPACTO RIESGOS CORRUPCION'!D76="X",1,0)</f>
        <v>0</v>
      </c>
    </row>
    <row r="99" spans="1:2" x14ac:dyDescent="0.25">
      <c r="A99">
        <v>19</v>
      </c>
      <c r="B99">
        <f>IF(' IMPACTO RIESGOS CORRUPCION'!D77="X",1,0)</f>
        <v>0</v>
      </c>
    </row>
    <row r="100" spans="1:2" x14ac:dyDescent="0.25">
      <c r="A100" t="s">
        <v>163</v>
      </c>
      <c r="B100">
        <f>SUM(B81:B99)</f>
        <v>14</v>
      </c>
    </row>
    <row r="103" spans="1:2" x14ac:dyDescent="0.25">
      <c r="A103" t="s">
        <v>166</v>
      </c>
    </row>
    <row r="104" spans="1:2" x14ac:dyDescent="0.25">
      <c r="A104">
        <v>1</v>
      </c>
      <c r="B104">
        <f>IF(' IMPACTO RIESGOS CORRUPCION'!D82="X",1,0)</f>
        <v>1</v>
      </c>
    </row>
    <row r="105" spans="1:2" x14ac:dyDescent="0.25">
      <c r="A105">
        <v>2</v>
      </c>
      <c r="B105">
        <f>IF(' IMPACTO RIESGOS CORRUPCION'!D83="X",1,0)</f>
        <v>1</v>
      </c>
    </row>
    <row r="106" spans="1:2" x14ac:dyDescent="0.25">
      <c r="A106">
        <v>3</v>
      </c>
      <c r="B106">
        <f>IF(' IMPACTO RIESGOS CORRUPCION'!D84="X",1,0)</f>
        <v>1</v>
      </c>
    </row>
    <row r="107" spans="1:2" x14ac:dyDescent="0.25">
      <c r="A107">
        <v>4</v>
      </c>
      <c r="B107">
        <f>IF(' IMPACTO RIESGOS CORRUPCION'!D85="X",1,0)</f>
        <v>1</v>
      </c>
    </row>
    <row r="108" spans="1:2" x14ac:dyDescent="0.25">
      <c r="A108">
        <v>5</v>
      </c>
      <c r="B108">
        <f>IF(' IMPACTO RIESGOS CORRUPCION'!D86="X",1,0)</f>
        <v>1</v>
      </c>
    </row>
    <row r="109" spans="1:2" x14ac:dyDescent="0.25">
      <c r="A109">
        <v>6</v>
      </c>
      <c r="B109">
        <f>IF(' IMPACTO RIESGOS CORRUPCION'!D87="X",1,0)</f>
        <v>0</v>
      </c>
    </row>
    <row r="110" spans="1:2" x14ac:dyDescent="0.25">
      <c r="A110">
        <v>7</v>
      </c>
      <c r="B110">
        <f>IF(' IMPACTO RIESGOS CORRUPCION'!D88="X",1,0)</f>
        <v>1</v>
      </c>
    </row>
    <row r="111" spans="1:2" x14ac:dyDescent="0.25">
      <c r="A111">
        <v>8</v>
      </c>
      <c r="B111">
        <f>IF(' IMPACTO RIESGOS CORRUPCION'!D89="X",1,0)</f>
        <v>0</v>
      </c>
    </row>
    <row r="112" spans="1:2" x14ac:dyDescent="0.25">
      <c r="A112">
        <v>9</v>
      </c>
      <c r="B112">
        <f>IF(' IMPACTO RIESGOS CORRUPCION'!D90="X",1,0)</f>
        <v>0</v>
      </c>
    </row>
    <row r="113" spans="1:2" x14ac:dyDescent="0.25">
      <c r="A113">
        <v>10</v>
      </c>
      <c r="B113">
        <f>IF(' IMPACTO RIESGOS CORRUPCION'!D91="X",1,0)</f>
        <v>1</v>
      </c>
    </row>
    <row r="114" spans="1:2" x14ac:dyDescent="0.25">
      <c r="A114">
        <v>11</v>
      </c>
      <c r="B114">
        <f>IF(' IMPACTO RIESGOS CORRUPCION'!D92="X",1,0)</f>
        <v>1</v>
      </c>
    </row>
    <row r="115" spans="1:2" x14ac:dyDescent="0.25">
      <c r="A115">
        <v>12</v>
      </c>
      <c r="B115">
        <f>IF(' IMPACTO RIESGOS CORRUPCION'!D93="X",1,0)</f>
        <v>1</v>
      </c>
    </row>
    <row r="116" spans="1:2" x14ac:dyDescent="0.25">
      <c r="A116">
        <v>13</v>
      </c>
      <c r="B116">
        <f>IF(' IMPACTO RIESGOS CORRUPCION'!D94="X",1,0)</f>
        <v>1</v>
      </c>
    </row>
    <row r="117" spans="1:2" x14ac:dyDescent="0.25">
      <c r="A117">
        <v>14</v>
      </c>
      <c r="B117">
        <f>IF(' IMPACTO RIESGOS CORRUPCION'!D95="X",1,0)</f>
        <v>1</v>
      </c>
    </row>
    <row r="118" spans="1:2" x14ac:dyDescent="0.25">
      <c r="A118">
        <v>15</v>
      </c>
      <c r="B118">
        <f>IF(' IMPACTO RIESGOS CORRUPCION'!D96="X",1,0)</f>
        <v>1</v>
      </c>
    </row>
    <row r="119" spans="1:2" x14ac:dyDescent="0.25">
      <c r="A119">
        <v>16</v>
      </c>
      <c r="B119">
        <f>IF(' IMPACTO RIESGOS CORRUPCION'!D97="X",1,0)</f>
        <v>0</v>
      </c>
    </row>
    <row r="120" spans="1:2" x14ac:dyDescent="0.25">
      <c r="A120">
        <v>17</v>
      </c>
      <c r="B120">
        <f>IF(' IMPACTO RIESGOS CORRUPCION'!D98="X",1,0)</f>
        <v>1</v>
      </c>
    </row>
    <row r="121" spans="1:2" x14ac:dyDescent="0.25">
      <c r="A121">
        <v>18</v>
      </c>
      <c r="B121">
        <f>IF(' IMPACTO RIESGOS CORRUPCION'!D99="X",1,0)</f>
        <v>0</v>
      </c>
    </row>
    <row r="122" spans="1:2" x14ac:dyDescent="0.25">
      <c r="A122">
        <v>19</v>
      </c>
      <c r="B122">
        <f>IF(' IMPACTO RIESGOS CORRUPCION'!D100="X",1,0)</f>
        <v>0</v>
      </c>
    </row>
    <row r="123" spans="1:2" x14ac:dyDescent="0.25">
      <c r="A123" t="s">
        <v>163</v>
      </c>
      <c r="B123">
        <f>SUM(B104:B122)</f>
        <v>13</v>
      </c>
    </row>
    <row r="126" spans="1:2" x14ac:dyDescent="0.25">
      <c r="A126" t="s">
        <v>166</v>
      </c>
    </row>
    <row r="127" spans="1:2" x14ac:dyDescent="0.25">
      <c r="A127">
        <v>1</v>
      </c>
      <c r="B127">
        <f>IF(' IMPACTO RIESGOS CORRUPCION'!D105="X",1,0)</f>
        <v>0</v>
      </c>
    </row>
    <row r="128" spans="1:2" x14ac:dyDescent="0.25">
      <c r="A128">
        <v>2</v>
      </c>
      <c r="B128">
        <f>IF(' IMPACTO RIESGOS CORRUPCION'!D106="X",1,0)</f>
        <v>0</v>
      </c>
    </row>
    <row r="129" spans="1:2" x14ac:dyDescent="0.25">
      <c r="A129">
        <v>3</v>
      </c>
      <c r="B129">
        <f>IF(' IMPACTO RIESGOS CORRUPCION'!D107="X",1,0)</f>
        <v>0</v>
      </c>
    </row>
    <row r="130" spans="1:2" x14ac:dyDescent="0.25">
      <c r="A130">
        <v>4</v>
      </c>
      <c r="B130">
        <f>IF(' IMPACTO RIESGOS CORRUPCION'!D108="X",1,0)</f>
        <v>0</v>
      </c>
    </row>
    <row r="131" spans="1:2" x14ac:dyDescent="0.25">
      <c r="A131">
        <v>5</v>
      </c>
      <c r="B131">
        <f>IF(' IMPACTO RIESGOS CORRUPCION'!D109="X",1,0)</f>
        <v>0</v>
      </c>
    </row>
    <row r="132" spans="1:2" x14ac:dyDescent="0.25">
      <c r="A132">
        <v>6</v>
      </c>
      <c r="B132">
        <f>IF(' IMPACTO RIESGOS CORRUPCION'!D110="X",1,0)</f>
        <v>0</v>
      </c>
    </row>
    <row r="133" spans="1:2" x14ac:dyDescent="0.25">
      <c r="A133">
        <v>7</v>
      </c>
      <c r="B133">
        <f>IF(' IMPACTO RIESGOS CORRUPCION'!D111="X",1,0)</f>
        <v>0</v>
      </c>
    </row>
    <row r="134" spans="1:2" x14ac:dyDescent="0.25">
      <c r="A134">
        <v>8</v>
      </c>
      <c r="B134">
        <f>IF(' IMPACTO RIESGOS CORRUPCION'!D112="X",1,0)</f>
        <v>0</v>
      </c>
    </row>
    <row r="135" spans="1:2" x14ac:dyDescent="0.25">
      <c r="A135">
        <v>9</v>
      </c>
      <c r="B135">
        <f>IF(' IMPACTO RIESGOS CORRUPCION'!D113="X",1,0)</f>
        <v>0</v>
      </c>
    </row>
    <row r="136" spans="1:2" x14ac:dyDescent="0.25">
      <c r="A136">
        <v>10</v>
      </c>
      <c r="B136">
        <f>IF(' IMPACTO RIESGOS CORRUPCION'!D114="X",1,0)</f>
        <v>0</v>
      </c>
    </row>
    <row r="137" spans="1:2" x14ac:dyDescent="0.25">
      <c r="A137">
        <v>11</v>
      </c>
      <c r="B137">
        <f>IF(' IMPACTO RIESGOS CORRUPCION'!D115="X",1,0)</f>
        <v>0</v>
      </c>
    </row>
    <row r="138" spans="1:2" x14ac:dyDescent="0.25">
      <c r="A138">
        <v>12</v>
      </c>
      <c r="B138">
        <f>IF(' IMPACTO RIESGOS CORRUPCION'!D116="X",1,0)</f>
        <v>0</v>
      </c>
    </row>
    <row r="139" spans="1:2" x14ac:dyDescent="0.25">
      <c r="A139">
        <v>13</v>
      </c>
      <c r="B139">
        <f>IF(' IMPACTO RIESGOS CORRUPCION'!D117="X",1,0)</f>
        <v>0</v>
      </c>
    </row>
    <row r="140" spans="1:2" x14ac:dyDescent="0.25">
      <c r="A140">
        <v>14</v>
      </c>
      <c r="B140">
        <f>IF(' IMPACTO RIESGOS CORRUPCION'!D118="X",1,0)</f>
        <v>0</v>
      </c>
    </row>
    <row r="141" spans="1:2" x14ac:dyDescent="0.25">
      <c r="A141">
        <v>15</v>
      </c>
      <c r="B141">
        <f>IF(' IMPACTO RIESGOS CORRUPCION'!D119="X",1,0)</f>
        <v>0</v>
      </c>
    </row>
    <row r="142" spans="1:2" x14ac:dyDescent="0.25">
      <c r="A142">
        <v>16</v>
      </c>
      <c r="B142">
        <f>IF(' IMPACTO RIESGOS CORRUPCION'!D120="X",1,0)</f>
        <v>0</v>
      </c>
    </row>
    <row r="143" spans="1:2" x14ac:dyDescent="0.25">
      <c r="A143">
        <v>17</v>
      </c>
      <c r="B143">
        <f>IF(' IMPACTO RIESGOS CORRUPCION'!D121="X",1,0)</f>
        <v>0</v>
      </c>
    </row>
    <row r="144" spans="1:2" x14ac:dyDescent="0.25">
      <c r="A144">
        <v>18</v>
      </c>
      <c r="B144">
        <f>IF(' IMPACTO RIESGOS CORRUPCION'!D122="X",1,0)</f>
        <v>0</v>
      </c>
    </row>
    <row r="145" spans="1:2" x14ac:dyDescent="0.25">
      <c r="A145">
        <v>19</v>
      </c>
      <c r="B145">
        <f>IF(' IMPACTO RIESGOS CORRUPCION'!D123="X",1,0)</f>
        <v>0</v>
      </c>
    </row>
    <row r="146" spans="1:2" x14ac:dyDescent="0.25">
      <c r="A146" t="s">
        <v>163</v>
      </c>
      <c r="B146">
        <f>SUM(B127:B145)</f>
        <v>0</v>
      </c>
    </row>
    <row r="150" spans="1:2" x14ac:dyDescent="0.25">
      <c r="A150" t="s">
        <v>167</v>
      </c>
    </row>
    <row r="151" spans="1:2" x14ac:dyDescent="0.25">
      <c r="A151" s="43" t="s">
        <v>168</v>
      </c>
    </row>
    <row r="152" spans="1:2" x14ac:dyDescent="0.25">
      <c r="A152" t="s">
        <v>169</v>
      </c>
    </row>
    <row r="153" spans="1:2" x14ac:dyDescent="0.25">
      <c r="A153" t="s">
        <v>170</v>
      </c>
    </row>
    <row r="154" spans="1:2" x14ac:dyDescent="0.25">
      <c r="A154" t="s">
        <v>171</v>
      </c>
    </row>
    <row r="155" spans="1:2" x14ac:dyDescent="0.25">
      <c r="A155" t="s">
        <v>169</v>
      </c>
    </row>
    <row r="156" spans="1:2" x14ac:dyDescent="0.25">
      <c r="A156" t="s">
        <v>172</v>
      </c>
    </row>
    <row r="157" spans="1:2" x14ac:dyDescent="0.25">
      <c r="A157" t="s">
        <v>173</v>
      </c>
    </row>
    <row r="159" spans="1:2" x14ac:dyDescent="0.25">
      <c r="A159" s="43" t="s">
        <v>174</v>
      </c>
      <c r="B159" t="s">
        <v>130</v>
      </c>
    </row>
    <row r="160" spans="1:2" x14ac:dyDescent="0.25">
      <c r="A160" t="s">
        <v>169</v>
      </c>
    </row>
    <row r="161" spans="1:1" x14ac:dyDescent="0.25">
      <c r="A161" t="s">
        <v>175</v>
      </c>
    </row>
    <row r="162" spans="1:1" x14ac:dyDescent="0.25">
      <c r="A162" t="s">
        <v>176</v>
      </c>
    </row>
    <row r="164" spans="1:1" x14ac:dyDescent="0.25">
      <c r="A164" s="43" t="s">
        <v>177</v>
      </c>
    </row>
    <row r="165" spans="1:1" x14ac:dyDescent="0.25">
      <c r="A165" t="s">
        <v>169</v>
      </c>
    </row>
    <row r="166" spans="1:1" x14ac:dyDescent="0.25">
      <c r="A166" t="s">
        <v>178</v>
      </c>
    </row>
    <row r="167" spans="1:1" x14ac:dyDescent="0.25">
      <c r="A167" t="s">
        <v>179</v>
      </c>
    </row>
    <row r="168" spans="1:1" x14ac:dyDescent="0.25">
      <c r="A168" t="s">
        <v>180</v>
      </c>
    </row>
    <row r="170" spans="1:1" x14ac:dyDescent="0.25">
      <c r="A170" s="43" t="s">
        <v>181</v>
      </c>
    </row>
    <row r="171" spans="1:1" x14ac:dyDescent="0.25">
      <c r="A171" t="s">
        <v>169</v>
      </c>
    </row>
    <row r="172" spans="1:1" x14ac:dyDescent="0.25">
      <c r="A172" t="s">
        <v>182</v>
      </c>
    </row>
    <row r="173" spans="1:1" x14ac:dyDescent="0.25">
      <c r="A173" t="s">
        <v>183</v>
      </c>
    </row>
    <row r="175" spans="1:1" x14ac:dyDescent="0.25">
      <c r="A175" s="43" t="s">
        <v>184</v>
      </c>
    </row>
    <row r="176" spans="1:1" x14ac:dyDescent="0.25">
      <c r="A176" t="s">
        <v>169</v>
      </c>
    </row>
    <row r="177" spans="1:1" x14ac:dyDescent="0.25">
      <c r="A177" t="s">
        <v>185</v>
      </c>
    </row>
    <row r="178" spans="1:1" x14ac:dyDescent="0.25">
      <c r="A178" t="s">
        <v>186</v>
      </c>
    </row>
    <row r="180" spans="1:1" x14ac:dyDescent="0.25">
      <c r="A180" s="43" t="s">
        <v>187</v>
      </c>
    </row>
    <row r="181" spans="1:1" x14ac:dyDescent="0.25">
      <c r="A181" t="s">
        <v>169</v>
      </c>
    </row>
    <row r="182" spans="1:1" x14ac:dyDescent="0.25">
      <c r="A182" t="s">
        <v>188</v>
      </c>
    </row>
    <row r="183" spans="1:1" x14ac:dyDescent="0.25">
      <c r="A183" t="s">
        <v>189</v>
      </c>
    </row>
    <row r="184" spans="1:1" x14ac:dyDescent="0.25">
      <c r="A184" t="s">
        <v>190</v>
      </c>
    </row>
    <row r="186" spans="1:1" x14ac:dyDescent="0.25">
      <c r="A186" s="43" t="s">
        <v>191</v>
      </c>
    </row>
    <row r="187" spans="1:1" x14ac:dyDescent="0.25">
      <c r="A187" t="s">
        <v>169</v>
      </c>
    </row>
    <row r="188" spans="1:1" x14ac:dyDescent="0.25">
      <c r="A188" t="s">
        <v>192</v>
      </c>
    </row>
    <row r="189" spans="1:1" x14ac:dyDescent="0.25">
      <c r="A189" t="s">
        <v>193</v>
      </c>
    </row>
    <row r="190" spans="1:1" x14ac:dyDescent="0.25">
      <c r="A190" t="s">
        <v>194</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election activeCell="C7" sqref="C7"/>
    </sheetView>
  </sheetViews>
  <sheetFormatPr baseColWidth="10" defaultRowHeight="15" x14ac:dyDescent="0.25"/>
  <sheetData>
    <row r="1" spans="1:3" x14ac:dyDescent="0.25">
      <c r="A1" t="s">
        <v>338</v>
      </c>
      <c r="C1" t="s">
        <v>122</v>
      </c>
    </row>
    <row r="2" spans="1:3" x14ac:dyDescent="0.25">
      <c r="A2" t="s">
        <v>241</v>
      </c>
      <c r="C2" t="s">
        <v>123</v>
      </c>
    </row>
    <row r="3" spans="1:3" x14ac:dyDescent="0.25">
      <c r="A3" t="s">
        <v>119</v>
      </c>
      <c r="C3" t="s">
        <v>124</v>
      </c>
    </row>
    <row r="4" spans="1:3" x14ac:dyDescent="0.25">
      <c r="A4" t="s">
        <v>117</v>
      </c>
      <c r="C4" t="s">
        <v>125</v>
      </c>
    </row>
    <row r="5" spans="1:3" x14ac:dyDescent="0.25">
      <c r="A5" t="s">
        <v>339</v>
      </c>
      <c r="C5" t="s">
        <v>126</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7030A0"/>
  </sheetPr>
  <dimension ref="A1:HV337"/>
  <sheetViews>
    <sheetView topLeftCell="F69" zoomScale="80" zoomScaleNormal="80" workbookViewId="0">
      <selection activeCell="H66" sqref="H66:H72"/>
    </sheetView>
  </sheetViews>
  <sheetFormatPr baseColWidth="10" defaultColWidth="11.42578125" defaultRowHeight="14.25" x14ac:dyDescent="0.2"/>
  <cols>
    <col min="1" max="2" width="31.140625" style="1" customWidth="1"/>
    <col min="3" max="3" width="75.7109375" style="1" customWidth="1"/>
    <col min="4" max="4" width="29.28515625" style="1" customWidth="1"/>
    <col min="5" max="5" width="71.28515625" style="1" customWidth="1"/>
    <col min="6" max="7" width="15.7109375" style="1" customWidth="1"/>
    <col min="8" max="8" width="25.7109375" style="1" customWidth="1"/>
    <col min="9" max="9" width="26.7109375" style="1" customWidth="1"/>
    <col min="10" max="10" width="29" style="1" customWidth="1"/>
    <col min="11" max="11" width="22.5703125" style="1" customWidth="1"/>
    <col min="12" max="12" width="23.28515625" style="1" customWidth="1"/>
    <col min="13" max="16384" width="11.42578125" style="1"/>
  </cols>
  <sheetData>
    <row r="1" spans="1:230" customFormat="1" ht="15.75" customHeight="1" x14ac:dyDescent="0.25">
      <c r="A1" s="781"/>
      <c r="B1" s="847" t="str">
        <f>CONTEXTO!B1</f>
        <v xml:space="preserve">PROCESO:  SISTEMA INTEGRADO DE GESTIÓN </v>
      </c>
      <c r="C1" s="848"/>
      <c r="D1" s="848"/>
      <c r="E1" s="848"/>
      <c r="F1" s="848"/>
      <c r="G1" s="848"/>
      <c r="H1" s="849"/>
      <c r="I1" s="424" t="s">
        <v>380</v>
      </c>
      <c r="J1" s="388"/>
      <c r="K1" s="838"/>
    </row>
    <row r="2" spans="1:230" customFormat="1" ht="15.75" customHeight="1" x14ac:dyDescent="0.25">
      <c r="A2" s="448"/>
      <c r="B2" s="850"/>
      <c r="C2" s="851"/>
      <c r="D2" s="851"/>
      <c r="E2" s="851"/>
      <c r="F2" s="851"/>
      <c r="G2" s="851"/>
      <c r="H2" s="852"/>
      <c r="I2" s="425" t="s">
        <v>381</v>
      </c>
      <c r="J2" s="426"/>
      <c r="K2" s="839"/>
    </row>
    <row r="3" spans="1:230" customFormat="1" ht="36" customHeight="1" x14ac:dyDescent="0.25">
      <c r="A3" s="448"/>
      <c r="B3" s="853" t="s">
        <v>195</v>
      </c>
      <c r="C3" s="853"/>
      <c r="D3" s="853"/>
      <c r="E3" s="853"/>
      <c r="F3" s="853"/>
      <c r="G3" s="853"/>
      <c r="H3" s="853"/>
      <c r="I3" s="425" t="s">
        <v>382</v>
      </c>
      <c r="J3" s="426"/>
      <c r="K3" s="839"/>
    </row>
    <row r="4" spans="1:230" customFormat="1" ht="15.75" customHeight="1" thickBot="1" x14ac:dyDescent="0.3">
      <c r="A4" s="449"/>
      <c r="B4" s="854"/>
      <c r="C4" s="854"/>
      <c r="D4" s="854"/>
      <c r="E4" s="854"/>
      <c r="F4" s="854"/>
      <c r="G4" s="854"/>
      <c r="H4" s="854"/>
      <c r="I4" s="462" t="s">
        <v>376</v>
      </c>
      <c r="J4" s="338"/>
      <c r="K4" s="840"/>
    </row>
    <row r="5" spans="1:230" ht="15" thickBot="1" x14ac:dyDescent="0.25">
      <c r="B5" s="336"/>
      <c r="C5" s="336"/>
      <c r="D5" s="336"/>
      <c r="E5" s="336"/>
      <c r="F5" s="336"/>
      <c r="G5" s="336"/>
    </row>
    <row r="6" spans="1:230" customFormat="1" ht="24" customHeight="1" x14ac:dyDescent="0.25">
      <c r="A6" s="841" t="str">
        <f>CONTEXTO!A8</f>
        <v xml:space="preserve">PROCESO: GESTION DE INFRAESTRUCTURA Y OBRAS PUBLICAS </v>
      </c>
      <c r="B6" s="842"/>
      <c r="C6" s="842"/>
      <c r="D6" s="842"/>
      <c r="E6" s="842"/>
      <c r="F6" s="842"/>
      <c r="G6" s="842"/>
      <c r="H6" s="842"/>
      <c r="I6" s="842"/>
      <c r="J6" s="842"/>
      <c r="K6" s="843"/>
    </row>
    <row r="7" spans="1:230" customFormat="1" ht="54.75" customHeight="1" thickBot="1" x14ac:dyDescent="0.3">
      <c r="A7" s="844" t="str">
        <f>+CONTEXTO!A9</f>
        <v xml:space="preserve">OBJETIVO: IDENTIFICAR Y GENERAR LOS ESTUDIOS, DISEÑOS Y PROYECTOS, CON EL FIN DE ADELANTAR LA CONSTRUCCIÓN Y EL MANTENIMIENTO DE LAS OBRAS DE INFRAESTRUCTURA Y OBRAS PUBLICAS, QUE REQUIERA LA CIUDAD ACORDES CON LAS NECESIDADES DE DESARROLLO CONTRIBUYENDO A LA PROTECCION DEL AMBIENTE Y EL DESARROLLO SOSTENIBLE DEL MUNICIPIO.
</v>
      </c>
      <c r="B7" s="845"/>
      <c r="C7" s="845"/>
      <c r="D7" s="845"/>
      <c r="E7" s="845"/>
      <c r="F7" s="845"/>
      <c r="G7" s="845"/>
      <c r="H7" s="845"/>
      <c r="I7" s="845"/>
      <c r="J7" s="845"/>
      <c r="K7" s="846"/>
    </row>
    <row r="8" spans="1:230" ht="15" thickBot="1" x14ac:dyDescent="0.25">
      <c r="C8" s="32"/>
      <c r="D8" s="32"/>
      <c r="E8" s="32"/>
      <c r="F8" s="32"/>
      <c r="G8" s="32"/>
      <c r="H8" s="32"/>
    </row>
    <row r="9" spans="1:230" s="53" customFormat="1" ht="30" customHeight="1" x14ac:dyDescent="0.25">
      <c r="A9" s="811" t="s">
        <v>82</v>
      </c>
      <c r="B9" s="809" t="s">
        <v>223</v>
      </c>
      <c r="C9" s="813" t="s">
        <v>242</v>
      </c>
      <c r="D9" s="815" t="s">
        <v>197</v>
      </c>
      <c r="E9" s="815"/>
      <c r="F9" s="815"/>
      <c r="G9" s="815"/>
      <c r="H9" s="815"/>
      <c r="I9" s="108" t="s">
        <v>198</v>
      </c>
      <c r="J9" s="816" t="s">
        <v>199</v>
      </c>
      <c r="K9" s="818" t="s">
        <v>200</v>
      </c>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row>
    <row r="10" spans="1:230" s="54" customFormat="1" ht="60.75" thickBot="1" x14ac:dyDescent="0.3">
      <c r="A10" s="812"/>
      <c r="B10" s="810"/>
      <c r="C10" s="814"/>
      <c r="D10" s="109" t="s">
        <v>201</v>
      </c>
      <c r="E10" s="51" t="s">
        <v>202</v>
      </c>
      <c r="F10" s="156" t="s">
        <v>203</v>
      </c>
      <c r="G10" s="156" t="s">
        <v>204</v>
      </c>
      <c r="H10" s="109" t="s">
        <v>205</v>
      </c>
      <c r="I10" s="52" t="s">
        <v>206</v>
      </c>
      <c r="J10" s="817"/>
      <c r="K10" s="819"/>
    </row>
    <row r="11" spans="1:230" ht="20.25" customHeight="1" x14ac:dyDescent="0.2">
      <c r="A11" s="783" t="str">
        <f>DESCRIPCION!A10</f>
        <v xml:space="preserve">Posibilidad de perdida economica y reputacional por sanciones debido al prestamo de maquinaria de propiedad de la entidad o alquiler para beneficio de un tercero.  </v>
      </c>
      <c r="B11" s="776" t="str">
        <f>DESCRIPCION!D10</f>
        <v xml:space="preserve">Falta de seguimiento y control en el desarrollo de las actividades </v>
      </c>
      <c r="C11" s="827" t="s">
        <v>501</v>
      </c>
      <c r="D11" s="786" t="s">
        <v>207</v>
      </c>
      <c r="E11" s="129" t="s">
        <v>208</v>
      </c>
      <c r="F11" s="251" t="s">
        <v>170</v>
      </c>
      <c r="G11" s="130">
        <f>IF(F11="Asignado",15,0)</f>
        <v>15</v>
      </c>
      <c r="H11" s="830" t="str">
        <f>IF(AND(G18&gt;0,G18&lt;=85),"Débil",IF(AND(G18&gt;85,G18&lt;=95),"Moderado",IF(G18&gt;96,"Fuerte"," ")))</f>
        <v>Fuerte</v>
      </c>
      <c r="I11" s="789" t="s">
        <v>192</v>
      </c>
      <c r="J11" s="823"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ejecuta)"),"Débil",IF(AND(H11="Débil",I11="Débil (No se ejecuta)"),"Débil"," ")))))))))</f>
        <v>Fuerte</v>
      </c>
      <c r="K11" s="780" t="str">
        <f>IF(J11="Fuerte","NO",IF(J11=" "," ","SI"))</f>
        <v>NO</v>
      </c>
      <c r="L11" s="61"/>
    </row>
    <row r="12" spans="1:230" ht="29.25" customHeight="1" x14ac:dyDescent="0.2">
      <c r="A12" s="783"/>
      <c r="B12" s="776"/>
      <c r="C12" s="828"/>
      <c r="D12" s="786"/>
      <c r="E12" s="103" t="s">
        <v>209</v>
      </c>
      <c r="F12" s="67" t="s">
        <v>172</v>
      </c>
      <c r="G12" s="66">
        <f>IF(F12="Adecuado",15,0)</f>
        <v>15</v>
      </c>
      <c r="H12" s="830"/>
      <c r="I12" s="807"/>
      <c r="J12" s="824"/>
      <c r="K12" s="803"/>
    </row>
    <row r="13" spans="1:230" ht="43.5" customHeight="1" x14ac:dyDescent="0.2">
      <c r="A13" s="783"/>
      <c r="B13" s="776"/>
      <c r="C13" s="828"/>
      <c r="D13" s="50" t="s">
        <v>210</v>
      </c>
      <c r="E13" s="103" t="s">
        <v>211</v>
      </c>
      <c r="F13" s="67" t="s">
        <v>175</v>
      </c>
      <c r="G13" s="66">
        <f>IF(F13="Oportuna",15,0)</f>
        <v>15</v>
      </c>
      <c r="H13" s="830"/>
      <c r="I13" s="807"/>
      <c r="J13" s="824"/>
      <c r="K13" s="803"/>
      <c r="N13" s="217"/>
    </row>
    <row r="14" spans="1:230" ht="43.5" customHeight="1" x14ac:dyDescent="0.2">
      <c r="A14" s="783"/>
      <c r="B14" s="776"/>
      <c r="C14" s="828"/>
      <c r="D14" s="50" t="s">
        <v>212</v>
      </c>
      <c r="E14" s="103" t="s">
        <v>213</v>
      </c>
      <c r="F14" s="218" t="s">
        <v>178</v>
      </c>
      <c r="G14" s="66">
        <f>IF(F14="Prevenir",15,IF(F14="Detectar",10,0))</f>
        <v>15</v>
      </c>
      <c r="H14" s="830"/>
      <c r="I14" s="807"/>
      <c r="J14" s="824"/>
      <c r="K14" s="803"/>
    </row>
    <row r="15" spans="1:230" ht="29.25" customHeight="1" x14ac:dyDescent="0.2">
      <c r="A15" s="783"/>
      <c r="B15" s="776"/>
      <c r="C15" s="828"/>
      <c r="D15" s="50" t="s">
        <v>263</v>
      </c>
      <c r="E15" s="103" t="s">
        <v>215</v>
      </c>
      <c r="F15" s="67" t="s">
        <v>182</v>
      </c>
      <c r="G15" s="66">
        <f>IF(F15="Confiable",15,0)</f>
        <v>15</v>
      </c>
      <c r="H15" s="830"/>
      <c r="I15" s="807"/>
      <c r="J15" s="824"/>
      <c r="K15" s="803"/>
    </row>
    <row r="16" spans="1:230" ht="43.5" customHeight="1" x14ac:dyDescent="0.2">
      <c r="A16" s="783"/>
      <c r="B16" s="776"/>
      <c r="C16" s="828"/>
      <c r="D16" s="50" t="s">
        <v>264</v>
      </c>
      <c r="E16" s="103" t="s">
        <v>217</v>
      </c>
      <c r="F16" s="222" t="s">
        <v>185</v>
      </c>
      <c r="G16" s="66">
        <f>IF(F16="Se investigan y se resuelven oportunamente",15,0)</f>
        <v>15</v>
      </c>
      <c r="H16" s="830"/>
      <c r="I16" s="807"/>
      <c r="J16" s="824"/>
      <c r="K16" s="803"/>
    </row>
    <row r="17" spans="1:76" ht="29.25" customHeight="1" x14ac:dyDescent="0.2">
      <c r="A17" s="784"/>
      <c r="B17" s="776"/>
      <c r="C17" s="829"/>
      <c r="D17" s="45" t="s">
        <v>218</v>
      </c>
      <c r="E17" s="103" t="s">
        <v>219</v>
      </c>
      <c r="F17" s="67" t="s">
        <v>188</v>
      </c>
      <c r="G17" s="66">
        <f>IF(F17="Completa",10,IF(F17="Incompleta",5,0))</f>
        <v>10</v>
      </c>
      <c r="H17" s="831"/>
      <c r="I17" s="807"/>
      <c r="J17" s="824"/>
      <c r="K17" s="803"/>
    </row>
    <row r="18" spans="1:76" ht="15.75" thickBot="1" x14ac:dyDescent="0.25">
      <c r="A18" s="121"/>
      <c r="B18" s="120"/>
      <c r="C18" s="119"/>
      <c r="D18" s="57"/>
      <c r="E18" s="58" t="s">
        <v>220</v>
      </c>
      <c r="F18" s="16"/>
      <c r="G18" s="131">
        <f>SUM(G11:G17)</f>
        <v>100</v>
      </c>
      <c r="H18" s="59"/>
      <c r="I18" s="122"/>
      <c r="J18" s="122"/>
      <c r="K18" s="123"/>
    </row>
    <row r="19" spans="1:76" ht="15" thickBot="1" x14ac:dyDescent="0.25">
      <c r="A19" s="55"/>
    </row>
    <row r="20" spans="1:76" s="54" customFormat="1" ht="30" customHeight="1" x14ac:dyDescent="0.25">
      <c r="A20" s="811" t="s">
        <v>82</v>
      </c>
      <c r="B20" s="809" t="s">
        <v>223</v>
      </c>
      <c r="C20" s="813" t="s">
        <v>196</v>
      </c>
      <c r="D20" s="815" t="s">
        <v>197</v>
      </c>
      <c r="E20" s="815"/>
      <c r="F20" s="815"/>
      <c r="G20" s="815"/>
      <c r="H20" s="815"/>
      <c r="I20" s="108" t="s">
        <v>198</v>
      </c>
      <c r="J20" s="816" t="s">
        <v>199</v>
      </c>
      <c r="K20" s="818" t="s">
        <v>200</v>
      </c>
    </row>
    <row r="21" spans="1:76" s="54" customFormat="1" ht="60.75" thickBot="1" x14ac:dyDescent="0.3">
      <c r="A21" s="812"/>
      <c r="B21" s="836"/>
      <c r="C21" s="814"/>
      <c r="D21" s="109" t="s">
        <v>201</v>
      </c>
      <c r="E21" s="51" t="s">
        <v>202</v>
      </c>
      <c r="F21" s="109" t="s">
        <v>203</v>
      </c>
      <c r="G21" s="109" t="s">
        <v>204</v>
      </c>
      <c r="H21" s="109" t="s">
        <v>221</v>
      </c>
      <c r="I21" s="52" t="s">
        <v>206</v>
      </c>
      <c r="J21" s="817"/>
      <c r="K21" s="819"/>
    </row>
    <row r="22" spans="1:76" ht="20.25" customHeight="1" x14ac:dyDescent="0.2">
      <c r="A22" s="832" t="str">
        <f>DESCRIPCION!A12</f>
        <v xml:space="preserve">Probabilidad de perdida economica y reputacional debido a que la  entidad  sea relacionada con actividades ilícitas al elegir a proveedores con practicas de lavado de activos, financiación del terrorismo o cualquier otra actividad ilegal. </v>
      </c>
      <c r="B22" s="832" t="str">
        <f>DESCRIPCION!D12</f>
        <v>Presentacion de proveedores en los procesos contractuales con documentacion falsa</v>
      </c>
      <c r="C22" s="822" t="s">
        <v>502</v>
      </c>
      <c r="D22" s="785" t="s">
        <v>207</v>
      </c>
      <c r="E22" s="105" t="s">
        <v>208</v>
      </c>
      <c r="F22" s="219" t="s">
        <v>170</v>
      </c>
      <c r="G22" s="133">
        <f>IF(F22="Asignado",15,0)</f>
        <v>15</v>
      </c>
      <c r="H22" s="830" t="str">
        <f>IF(AND(G29&gt;0,G29&lt;=85),"Débil",IF(AND(G29&gt;85,G29&lt;=95),"Moderado",IF(G29&gt;96,"Fuerte"," ")))</f>
        <v>Fuerte</v>
      </c>
      <c r="I22" s="834" t="s">
        <v>192</v>
      </c>
      <c r="J22" s="835"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Fuerte</v>
      </c>
      <c r="K22" s="825" t="str">
        <f>IF(J22="Fuerte","NO",IF(J22=" "," ","SI"))</f>
        <v>NO</v>
      </c>
    </row>
    <row r="23" spans="1:76" ht="29.25" customHeight="1" x14ac:dyDescent="0.2">
      <c r="A23" s="833"/>
      <c r="B23" s="833"/>
      <c r="C23" s="820"/>
      <c r="D23" s="786"/>
      <c r="E23" s="103" t="s">
        <v>209</v>
      </c>
      <c r="F23" s="67" t="s">
        <v>172</v>
      </c>
      <c r="G23" s="66">
        <f>IF(F23="Adecuado",15,0)</f>
        <v>15</v>
      </c>
      <c r="H23" s="830"/>
      <c r="I23" s="807"/>
      <c r="J23" s="801"/>
      <c r="K23" s="803"/>
    </row>
    <row r="24" spans="1:76" ht="43.5" customHeight="1" x14ac:dyDescent="0.2">
      <c r="A24" s="833"/>
      <c r="B24" s="833"/>
      <c r="C24" s="820"/>
      <c r="D24" s="50" t="s">
        <v>210</v>
      </c>
      <c r="E24" s="103" t="s">
        <v>211</v>
      </c>
      <c r="F24" s="67" t="s">
        <v>175</v>
      </c>
      <c r="G24" s="66">
        <f>IF(F24="Oportuna",15,0)</f>
        <v>15</v>
      </c>
      <c r="H24" s="830"/>
      <c r="I24" s="807"/>
      <c r="J24" s="801"/>
      <c r="K24" s="803"/>
    </row>
    <row r="25" spans="1:76" ht="43.5" customHeight="1" x14ac:dyDescent="0.2">
      <c r="A25" s="833"/>
      <c r="B25" s="833"/>
      <c r="C25" s="820"/>
      <c r="D25" s="50" t="s">
        <v>212</v>
      </c>
      <c r="E25" s="103" t="s">
        <v>213</v>
      </c>
      <c r="F25" s="218" t="s">
        <v>178</v>
      </c>
      <c r="G25" s="66">
        <f>IF(F25="Prevenir",15,IF(F25="Detectar",10,0))</f>
        <v>15</v>
      </c>
      <c r="H25" s="830"/>
      <c r="I25" s="807"/>
      <c r="J25" s="801"/>
      <c r="K25" s="803"/>
    </row>
    <row r="26" spans="1:76" ht="29.25" customHeight="1" x14ac:dyDescent="0.2">
      <c r="A26" s="833"/>
      <c r="B26" s="833"/>
      <c r="C26" s="820"/>
      <c r="D26" s="50" t="s">
        <v>214</v>
      </c>
      <c r="E26" s="103" t="s">
        <v>215</v>
      </c>
      <c r="F26" s="67" t="s">
        <v>182</v>
      </c>
      <c r="G26" s="66">
        <f>IF(F26="Confiable",15,0)</f>
        <v>15</v>
      </c>
      <c r="H26" s="830"/>
      <c r="I26" s="807"/>
      <c r="J26" s="801"/>
      <c r="K26" s="803"/>
    </row>
    <row r="27" spans="1:76" ht="43.5" customHeight="1" x14ac:dyDescent="0.2">
      <c r="A27" s="833"/>
      <c r="B27" s="833"/>
      <c r="C27" s="820"/>
      <c r="D27" s="50" t="s">
        <v>216</v>
      </c>
      <c r="E27" s="103" t="s">
        <v>217</v>
      </c>
      <c r="F27" s="222" t="s">
        <v>185</v>
      </c>
      <c r="G27" s="66">
        <f>IF(F27="Se investigan y se resuelven oportunamente",15,0)</f>
        <v>15</v>
      </c>
      <c r="H27" s="830"/>
      <c r="I27" s="807"/>
      <c r="J27" s="801"/>
      <c r="K27" s="803"/>
    </row>
    <row r="28" spans="1:76" ht="29.25" customHeight="1" x14ac:dyDescent="0.2">
      <c r="A28" s="837"/>
      <c r="B28" s="833"/>
      <c r="C28" s="821"/>
      <c r="D28" s="45" t="s">
        <v>218</v>
      </c>
      <c r="E28" s="103" t="s">
        <v>219</v>
      </c>
      <c r="F28" s="67" t="s">
        <v>188</v>
      </c>
      <c r="G28" s="66">
        <f>IF(F28="Completa",10,IF(F28="Incompleta",5,0))</f>
        <v>10</v>
      </c>
      <c r="H28" s="831"/>
      <c r="I28" s="807"/>
      <c r="J28" s="801"/>
      <c r="K28" s="803"/>
    </row>
    <row r="29" spans="1:76" s="60" customFormat="1" ht="15.75" thickBot="1" x14ac:dyDescent="0.25">
      <c r="A29" s="121"/>
      <c r="B29" s="124"/>
      <c r="C29" s="56"/>
      <c r="D29" s="57"/>
      <c r="E29" s="132" t="s">
        <v>220</v>
      </c>
      <c r="F29" s="131"/>
      <c r="G29" s="131">
        <f>SUM(G22:G28)</f>
        <v>100</v>
      </c>
      <c r="H29" s="59"/>
      <c r="I29" s="122"/>
      <c r="J29" s="122"/>
      <c r="K29" s="123"/>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row>
    <row r="30" spans="1:76" ht="15" thickBot="1" x14ac:dyDescent="0.25"/>
    <row r="31" spans="1:76" s="53" customFormat="1" ht="30" customHeight="1" x14ac:dyDescent="0.25">
      <c r="A31" s="811" t="s">
        <v>82</v>
      </c>
      <c r="B31" s="809" t="s">
        <v>223</v>
      </c>
      <c r="C31" s="813" t="s">
        <v>196</v>
      </c>
      <c r="D31" s="815" t="s">
        <v>197</v>
      </c>
      <c r="E31" s="815"/>
      <c r="F31" s="815"/>
      <c r="G31" s="815"/>
      <c r="H31" s="815"/>
      <c r="I31" s="108" t="s">
        <v>198</v>
      </c>
      <c r="J31" s="816" t="s">
        <v>199</v>
      </c>
      <c r="K31" s="818" t="s">
        <v>200</v>
      </c>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row>
    <row r="32" spans="1:76" s="54" customFormat="1" ht="60.75" thickBot="1" x14ac:dyDescent="0.3">
      <c r="A32" s="812"/>
      <c r="B32" s="810"/>
      <c r="C32" s="814"/>
      <c r="D32" s="109" t="s">
        <v>201</v>
      </c>
      <c r="E32" s="51" t="s">
        <v>202</v>
      </c>
      <c r="F32" s="109" t="s">
        <v>203</v>
      </c>
      <c r="G32" s="109" t="s">
        <v>204</v>
      </c>
      <c r="H32" s="109" t="s">
        <v>221</v>
      </c>
      <c r="I32" s="52" t="s">
        <v>206</v>
      </c>
      <c r="J32" s="817"/>
      <c r="K32" s="819"/>
    </row>
    <row r="33" spans="1:11" ht="20.25" customHeight="1" x14ac:dyDescent="0.2">
      <c r="A33" s="782" t="str">
        <f>DESCRIPCION!A12</f>
        <v xml:space="preserve">Probabilidad de perdida economica y reputacional debido a que la  entidad  sea relacionada con actividades ilícitas al elegir a proveedores con practicas de lavado de activos, financiación del terrorismo o cualquier otra actividad ilegal. </v>
      </c>
      <c r="B33" s="832" t="str">
        <f>DESCRIPCION!D13</f>
        <v xml:space="preserve">Evaluacion de los proveedores de manera superficial </v>
      </c>
      <c r="C33" s="827" t="s">
        <v>502</v>
      </c>
      <c r="D33" s="786" t="s">
        <v>207</v>
      </c>
      <c r="E33" s="129" t="s">
        <v>208</v>
      </c>
      <c r="F33" s="70" t="s">
        <v>170</v>
      </c>
      <c r="G33" s="130">
        <f>IF(F33="Asignado",15,0)</f>
        <v>15</v>
      </c>
      <c r="H33" s="830" t="str">
        <f>IF(AND(G40&gt;0,G40&lt;=85),"Débil",IF(AND(G40&gt;85,G40&lt;=95),"Moderado",IF(G40&gt;96,"Fuerte"," ")))</f>
        <v>Fuerte</v>
      </c>
      <c r="I33" s="787" t="s">
        <v>192</v>
      </c>
      <c r="J33" s="823" t="str">
        <f>IF(AND(H33="Fuerte",I33="Fuerte (Siempre se Ejecuta)"),"Fuerte",IF(AND(H33="Fuerte",I33="Moderado (Algunas veces se ejecuta)"),"Moderado",IF(AND(H33="Fuerte",I33="Débil (No se ejecuta)"),"Débil",IF(AND(H33="Moderado",I33="Fuerte (Siempre se Ejecuta)"),"Moderado",IF(AND(H33="Moderado",I33="Moderado (Algunas veces se ejecuta)"),"Moderado",IF(AND(H33="Moderado",I33="Débil (No se ejecuta)"),"Débil",IF(AND(H33="Débil",I33="Fuerte (Siempre se Ejecuta)"),"Débil",IF(AND(H33="Débil",I33="Moderado (Algunas veces se ejecuta)"),"Débil",IF(AND(H33="Débil",I33="Débil (No se ejecuta)"),"Débil"," ")))))))))</f>
        <v>Fuerte</v>
      </c>
      <c r="K33" s="825" t="str">
        <f>IF(J33="Fuerte","NO",IF(J33=" "," ","SI"))</f>
        <v>NO</v>
      </c>
    </row>
    <row r="34" spans="1:11" ht="28.5" x14ac:dyDescent="0.2">
      <c r="A34" s="783"/>
      <c r="B34" s="833"/>
      <c r="C34" s="828"/>
      <c r="D34" s="786"/>
      <c r="E34" s="103" t="s">
        <v>209</v>
      </c>
      <c r="F34" s="67" t="s">
        <v>172</v>
      </c>
      <c r="G34" s="66">
        <f>IF(F34="Adecuado",15,0)</f>
        <v>15</v>
      </c>
      <c r="H34" s="830"/>
      <c r="I34" s="788"/>
      <c r="J34" s="824"/>
      <c r="K34" s="803"/>
    </row>
    <row r="35" spans="1:11" ht="42.75" x14ac:dyDescent="0.2">
      <c r="A35" s="783"/>
      <c r="B35" s="833"/>
      <c r="C35" s="828"/>
      <c r="D35" s="50" t="s">
        <v>210</v>
      </c>
      <c r="E35" s="103" t="s">
        <v>211</v>
      </c>
      <c r="F35" s="67" t="s">
        <v>175</v>
      </c>
      <c r="G35" s="66">
        <f>IF(F35="Oportuna",15,0)</f>
        <v>15</v>
      </c>
      <c r="H35" s="830"/>
      <c r="I35" s="788"/>
      <c r="J35" s="824"/>
      <c r="K35" s="803"/>
    </row>
    <row r="36" spans="1:11" ht="42.75" x14ac:dyDescent="0.2">
      <c r="A36" s="783"/>
      <c r="B36" s="833"/>
      <c r="C36" s="828"/>
      <c r="D36" s="50" t="s">
        <v>212</v>
      </c>
      <c r="E36" s="103" t="s">
        <v>213</v>
      </c>
      <c r="F36" s="218" t="s">
        <v>178</v>
      </c>
      <c r="G36" s="66">
        <f>IF(F36="Prevenir",15,IF(F36="Detectar",10,0))</f>
        <v>15</v>
      </c>
      <c r="H36" s="830"/>
      <c r="I36" s="788"/>
      <c r="J36" s="824"/>
      <c r="K36" s="803"/>
    </row>
    <row r="37" spans="1:11" ht="28.5" x14ac:dyDescent="0.2">
      <c r="A37" s="783"/>
      <c r="B37" s="833"/>
      <c r="C37" s="828"/>
      <c r="D37" s="50" t="s">
        <v>214</v>
      </c>
      <c r="E37" s="103" t="s">
        <v>215</v>
      </c>
      <c r="F37" s="67" t="s">
        <v>182</v>
      </c>
      <c r="G37" s="66">
        <f>IF(F37="Confiable",15,0)</f>
        <v>15</v>
      </c>
      <c r="H37" s="830"/>
      <c r="I37" s="788"/>
      <c r="J37" s="824"/>
      <c r="K37" s="803"/>
    </row>
    <row r="38" spans="1:11" ht="42.75" x14ac:dyDescent="0.2">
      <c r="A38" s="783"/>
      <c r="B38" s="833"/>
      <c r="C38" s="828"/>
      <c r="D38" s="50" t="s">
        <v>216</v>
      </c>
      <c r="E38" s="103" t="s">
        <v>217</v>
      </c>
      <c r="F38" s="222" t="s">
        <v>185</v>
      </c>
      <c r="G38" s="66">
        <f>IF(F38="Se investigan y se resuelven oportunamente",15,0)</f>
        <v>15</v>
      </c>
      <c r="H38" s="830"/>
      <c r="I38" s="788"/>
      <c r="J38" s="824"/>
      <c r="K38" s="803"/>
    </row>
    <row r="39" spans="1:11" ht="28.5" x14ac:dyDescent="0.2">
      <c r="A39" s="784"/>
      <c r="B39" s="833"/>
      <c r="C39" s="829"/>
      <c r="D39" s="45" t="s">
        <v>218</v>
      </c>
      <c r="E39" s="103" t="s">
        <v>219</v>
      </c>
      <c r="F39" s="67" t="s">
        <v>188</v>
      </c>
      <c r="G39" s="66">
        <f>IF(F39="Completa",10,IF(F39="Incompleta",5,0))</f>
        <v>10</v>
      </c>
      <c r="H39" s="831"/>
      <c r="I39" s="789"/>
      <c r="J39" s="824"/>
      <c r="K39" s="803"/>
    </row>
    <row r="40" spans="1:11" ht="15.75" thickBot="1" x14ac:dyDescent="0.25">
      <c r="A40" s="125"/>
      <c r="B40" s="126"/>
      <c r="C40" s="119"/>
      <c r="D40" s="57"/>
      <c r="E40" s="134" t="s">
        <v>220</v>
      </c>
      <c r="F40" s="131"/>
      <c r="G40" s="131">
        <f>SUM(G33:G39)</f>
        <v>100</v>
      </c>
      <c r="H40" s="59"/>
      <c r="I40" s="122"/>
      <c r="J40" s="122"/>
      <c r="K40" s="123"/>
    </row>
    <row r="41" spans="1:11" ht="15" thickBot="1" x14ac:dyDescent="0.25">
      <c r="A41" s="55"/>
    </row>
    <row r="42" spans="1:11" s="54" customFormat="1" ht="30" customHeight="1" x14ac:dyDescent="0.25">
      <c r="A42" s="811" t="s">
        <v>82</v>
      </c>
      <c r="B42" s="809" t="s">
        <v>223</v>
      </c>
      <c r="C42" s="813" t="s">
        <v>196</v>
      </c>
      <c r="D42" s="815" t="s">
        <v>197</v>
      </c>
      <c r="E42" s="815"/>
      <c r="F42" s="815"/>
      <c r="G42" s="815"/>
      <c r="H42" s="815"/>
      <c r="I42" s="108" t="s">
        <v>198</v>
      </c>
      <c r="J42" s="816" t="s">
        <v>199</v>
      </c>
      <c r="K42" s="818" t="s">
        <v>200</v>
      </c>
    </row>
    <row r="43" spans="1:11" s="54" customFormat="1" ht="60.75" thickBot="1" x14ac:dyDescent="0.3">
      <c r="A43" s="812"/>
      <c r="B43" s="810"/>
      <c r="C43" s="814"/>
      <c r="D43" s="109" t="s">
        <v>201</v>
      </c>
      <c r="E43" s="51" t="s">
        <v>202</v>
      </c>
      <c r="F43" s="109" t="s">
        <v>203</v>
      </c>
      <c r="G43" s="109" t="s">
        <v>204</v>
      </c>
      <c r="H43" s="109" t="s">
        <v>221</v>
      </c>
      <c r="I43" s="52" t="s">
        <v>206</v>
      </c>
      <c r="J43" s="817"/>
      <c r="K43" s="819"/>
    </row>
    <row r="44" spans="1:11" ht="20.25" customHeight="1" x14ac:dyDescent="0.2">
      <c r="A44" s="782" t="str">
        <f>DESCRIPCION!A14</f>
        <v xml:space="preserve">Probabilidad de perdida economica o reputacional debido a que la Entidad  sea relacionada con actividades ilícitas al aprobar mediante informes de supervision el pago  a terceros vinculados a practicas de lavado de activos, financiación del terrorismo o cualquier otra actividad ilegal. </v>
      </c>
      <c r="B44" s="549" t="str">
        <f>DESCRIPCION!D14</f>
        <v>Presentacion de proveedores en los procesos contractuales con documentacion falsa</v>
      </c>
      <c r="C44" s="826" t="s">
        <v>502</v>
      </c>
      <c r="D44" s="786" t="s">
        <v>207</v>
      </c>
      <c r="E44" s="129" t="s">
        <v>208</v>
      </c>
      <c r="F44" s="70" t="s">
        <v>170</v>
      </c>
      <c r="G44" s="130">
        <f>IF(F44="Asignado",15,0)</f>
        <v>15</v>
      </c>
      <c r="H44" s="805" t="str">
        <f>IF(AND(G51&gt;0,G51&lt;=85),"Débil",IF(AND(G51&gt;85,G51&lt;=95),"Moderado",IF(G51&gt;96,"Fuerte"," ")))</f>
        <v>Fuerte</v>
      </c>
      <c r="I44" s="789" t="s">
        <v>192</v>
      </c>
      <c r="J44" s="777"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Fuerte</v>
      </c>
      <c r="K44" s="780" t="str">
        <f>IF(J44="Fuerte","NO",IF(J44=" "," ","SI"))</f>
        <v>NO</v>
      </c>
    </row>
    <row r="45" spans="1:11" ht="28.5" x14ac:dyDescent="0.2">
      <c r="A45" s="783"/>
      <c r="B45" s="550"/>
      <c r="C45" s="820"/>
      <c r="D45" s="786"/>
      <c r="E45" s="103" t="s">
        <v>209</v>
      </c>
      <c r="F45" s="67" t="s">
        <v>172</v>
      </c>
      <c r="G45" s="66">
        <f>IF(F45="Adecuado",15,0)</f>
        <v>15</v>
      </c>
      <c r="H45" s="805"/>
      <c r="I45" s="807"/>
      <c r="J45" s="801"/>
      <c r="K45" s="803"/>
    </row>
    <row r="46" spans="1:11" ht="42.75" x14ac:dyDescent="0.2">
      <c r="A46" s="783"/>
      <c r="B46" s="550"/>
      <c r="C46" s="820"/>
      <c r="D46" s="50" t="s">
        <v>210</v>
      </c>
      <c r="E46" s="103" t="s">
        <v>211</v>
      </c>
      <c r="F46" s="67" t="s">
        <v>175</v>
      </c>
      <c r="G46" s="66">
        <f>IF(F46="Oportuna",15,0)</f>
        <v>15</v>
      </c>
      <c r="H46" s="805"/>
      <c r="I46" s="807"/>
      <c r="J46" s="801"/>
      <c r="K46" s="803"/>
    </row>
    <row r="47" spans="1:11" ht="42.75" x14ac:dyDescent="0.2">
      <c r="A47" s="783"/>
      <c r="B47" s="550"/>
      <c r="C47" s="820"/>
      <c r="D47" s="50" t="s">
        <v>212</v>
      </c>
      <c r="E47" s="103" t="s">
        <v>213</v>
      </c>
      <c r="F47" s="218" t="s">
        <v>178</v>
      </c>
      <c r="G47" s="66">
        <f>IF(F47="Prevenir",15,IF(F47="Detectar",10,0))</f>
        <v>15</v>
      </c>
      <c r="H47" s="805"/>
      <c r="I47" s="807"/>
      <c r="J47" s="801"/>
      <c r="K47" s="803"/>
    </row>
    <row r="48" spans="1:11" ht="28.5" x14ac:dyDescent="0.2">
      <c r="A48" s="783"/>
      <c r="B48" s="550"/>
      <c r="C48" s="820"/>
      <c r="D48" s="50" t="s">
        <v>214</v>
      </c>
      <c r="E48" s="103" t="s">
        <v>215</v>
      </c>
      <c r="F48" s="67" t="s">
        <v>182</v>
      </c>
      <c r="G48" s="66">
        <f>IF(F48="Confiable",15,0)</f>
        <v>15</v>
      </c>
      <c r="H48" s="805"/>
      <c r="I48" s="807"/>
      <c r="J48" s="801"/>
      <c r="K48" s="803"/>
    </row>
    <row r="49" spans="1:77" ht="42.75" x14ac:dyDescent="0.2">
      <c r="A49" s="783"/>
      <c r="B49" s="550"/>
      <c r="C49" s="820"/>
      <c r="D49" s="50" t="s">
        <v>216</v>
      </c>
      <c r="E49" s="103" t="s">
        <v>217</v>
      </c>
      <c r="F49" s="222" t="s">
        <v>185</v>
      </c>
      <c r="G49" s="66">
        <f>IF(F49="Se investigan y se resuelven oportunamente",15,0)</f>
        <v>15</v>
      </c>
      <c r="H49" s="805"/>
      <c r="I49" s="807"/>
      <c r="J49" s="801"/>
      <c r="K49" s="803"/>
    </row>
    <row r="50" spans="1:77" ht="28.5" x14ac:dyDescent="0.2">
      <c r="A50" s="784"/>
      <c r="B50" s="550"/>
      <c r="C50" s="821"/>
      <c r="D50" s="45" t="s">
        <v>218</v>
      </c>
      <c r="E50" s="103" t="s">
        <v>219</v>
      </c>
      <c r="F50" s="67" t="s">
        <v>188</v>
      </c>
      <c r="G50" s="66">
        <f>IF(F50="Completa",10,IF(F50="Incompleta",5,0))</f>
        <v>10</v>
      </c>
      <c r="H50" s="806"/>
      <c r="I50" s="807"/>
      <c r="J50" s="801"/>
      <c r="K50" s="803"/>
    </row>
    <row r="51" spans="1:77" s="60" customFormat="1" ht="15.75" thickBot="1" x14ac:dyDescent="0.25">
      <c r="A51" s="125"/>
      <c r="B51" s="127"/>
      <c r="C51" s="56"/>
      <c r="D51" s="57"/>
      <c r="E51" s="134" t="s">
        <v>220</v>
      </c>
      <c r="F51" s="131"/>
      <c r="G51" s="131">
        <f>SUM(G44:G50)</f>
        <v>100</v>
      </c>
      <c r="H51" s="59"/>
      <c r="I51" s="122"/>
      <c r="J51" s="122"/>
      <c r="K51" s="123"/>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row>
    <row r="52" spans="1:77" ht="15" thickBot="1" x14ac:dyDescent="0.25"/>
    <row r="53" spans="1:77" s="53" customFormat="1" ht="30" customHeight="1" x14ac:dyDescent="0.25">
      <c r="A53" s="811" t="s">
        <v>82</v>
      </c>
      <c r="B53" s="809" t="s">
        <v>223</v>
      </c>
      <c r="C53" s="813" t="s">
        <v>196</v>
      </c>
      <c r="D53" s="815" t="s">
        <v>197</v>
      </c>
      <c r="E53" s="815"/>
      <c r="F53" s="815"/>
      <c r="G53" s="815"/>
      <c r="H53" s="815"/>
      <c r="I53" s="108" t="s">
        <v>198</v>
      </c>
      <c r="J53" s="816" t="s">
        <v>199</v>
      </c>
      <c r="K53" s="818" t="s">
        <v>200</v>
      </c>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row>
    <row r="54" spans="1:77" s="54" customFormat="1" ht="60.75" thickBot="1" x14ac:dyDescent="0.3">
      <c r="A54" s="812"/>
      <c r="B54" s="810"/>
      <c r="C54" s="814"/>
      <c r="D54" s="109" t="s">
        <v>201</v>
      </c>
      <c r="E54" s="51" t="s">
        <v>202</v>
      </c>
      <c r="F54" s="109" t="s">
        <v>203</v>
      </c>
      <c r="G54" s="109" t="s">
        <v>204</v>
      </c>
      <c r="H54" s="109" t="s">
        <v>221</v>
      </c>
      <c r="I54" s="52" t="s">
        <v>206</v>
      </c>
      <c r="J54" s="817"/>
      <c r="K54" s="819"/>
    </row>
    <row r="55" spans="1:77" ht="20.25" customHeight="1" x14ac:dyDescent="0.2">
      <c r="A55" s="782" t="str">
        <f>DESCRIPCION!A16</f>
        <v xml:space="preserve">Posibilidad de solicitar y/o recibir dádivas o beneficios a nombre propio o de terceros para realizar trámites y/o servicios sin el cumplimiento de los requisitos legalmente establecidos </v>
      </c>
      <c r="B55" s="549" t="str">
        <f>DESCRIPCION!D16</f>
        <v>Debilidad en los canales de acceso a la publicidad de las condiciones del trámite y/o servicio</v>
      </c>
      <c r="C55" s="822" t="s">
        <v>504</v>
      </c>
      <c r="D55" s="786" t="s">
        <v>207</v>
      </c>
      <c r="E55" s="129" t="s">
        <v>208</v>
      </c>
      <c r="F55" s="70" t="s">
        <v>170</v>
      </c>
      <c r="G55" s="130">
        <f>IF(F55="Asignado",15,0)</f>
        <v>15</v>
      </c>
      <c r="H55" s="805" t="str">
        <f>IF(AND(G62&gt;0,G62&lt;=85),"Débil",IF(AND(G62&gt;85,G62&lt;=95),"Moderado",IF(G62&gt;96,"Fuerte"," ")))</f>
        <v>Fuerte</v>
      </c>
      <c r="I55" s="789" t="s">
        <v>192</v>
      </c>
      <c r="J55" s="777" t="str">
        <f>IF(AND(H55="Fuerte",I55="Fuerte (Siempre se Ejecuta)"),"Fuerte",IF(AND(H55="Fuerte",I55="Moderado (Algunas veces se ejecuta)"),"Moderado",IF(AND(H55="Fuerte",I55="Débil (No se ejecuta)"),"Débil",IF(AND(H55="Moderado",I55="Fuerte (Siempre se Ejecuta)"),"Moderado",IF(AND(H55="Moderado",I55="Moderado (Algunas veces se ejecuta)"),"Moderado",IF(AND(H55="Moderado",I55="Débil (No se ejecuta)"),"Débil",IF(AND(H55="Débil",I55="Fuerte (Siempre se Ejecuta)"),"Débil",IF(AND(H55="Débil",I55="Moderado (Algunas veces se ejecuta)"),"Débil",IF(AND(H55="Débil",I55="Débil (No se ejecuta)"),"Débil"," ")))))))))</f>
        <v>Fuerte</v>
      </c>
      <c r="K55" s="780" t="str">
        <f>IF(J55="Fuerte","NO",IF(J55=" "," ","SI"))</f>
        <v>NO</v>
      </c>
    </row>
    <row r="56" spans="1:77" ht="28.5" x14ac:dyDescent="0.2">
      <c r="A56" s="783"/>
      <c r="B56" s="550"/>
      <c r="C56" s="820"/>
      <c r="D56" s="786"/>
      <c r="E56" s="103" t="s">
        <v>209</v>
      </c>
      <c r="F56" s="67" t="s">
        <v>172</v>
      </c>
      <c r="G56" s="66">
        <f>IF(F56="Adecuado",15,0)</f>
        <v>15</v>
      </c>
      <c r="H56" s="805"/>
      <c r="I56" s="807"/>
      <c r="J56" s="801"/>
      <c r="K56" s="803"/>
    </row>
    <row r="57" spans="1:77" ht="42.75" x14ac:dyDescent="0.2">
      <c r="A57" s="783"/>
      <c r="B57" s="550"/>
      <c r="C57" s="820"/>
      <c r="D57" s="50" t="s">
        <v>210</v>
      </c>
      <c r="E57" s="103" t="s">
        <v>211</v>
      </c>
      <c r="F57" s="67" t="s">
        <v>175</v>
      </c>
      <c r="G57" s="66">
        <f>IF(F57="Oportuna",15,0)</f>
        <v>15</v>
      </c>
      <c r="H57" s="805"/>
      <c r="I57" s="807"/>
      <c r="J57" s="801"/>
      <c r="K57" s="803"/>
    </row>
    <row r="58" spans="1:77" ht="42.75" x14ac:dyDescent="0.2">
      <c r="A58" s="783"/>
      <c r="B58" s="550"/>
      <c r="C58" s="820"/>
      <c r="D58" s="50" t="s">
        <v>212</v>
      </c>
      <c r="E58" s="103" t="s">
        <v>213</v>
      </c>
      <c r="F58" s="218" t="s">
        <v>178</v>
      </c>
      <c r="G58" s="66">
        <f>IF(F58="Prevenir",15,IF(F58="Detectar",10,0))</f>
        <v>15</v>
      </c>
      <c r="H58" s="805"/>
      <c r="I58" s="807"/>
      <c r="J58" s="801"/>
      <c r="K58" s="803"/>
    </row>
    <row r="59" spans="1:77" ht="28.5" x14ac:dyDescent="0.2">
      <c r="A59" s="783"/>
      <c r="B59" s="550"/>
      <c r="C59" s="820"/>
      <c r="D59" s="50" t="s">
        <v>214</v>
      </c>
      <c r="E59" s="103" t="s">
        <v>215</v>
      </c>
      <c r="F59" s="67" t="s">
        <v>182</v>
      </c>
      <c r="G59" s="66">
        <f>IF(F59="Confiable",15,0)</f>
        <v>15</v>
      </c>
      <c r="H59" s="805"/>
      <c r="I59" s="807"/>
      <c r="J59" s="801"/>
      <c r="K59" s="803"/>
    </row>
    <row r="60" spans="1:77" ht="42.75" x14ac:dyDescent="0.2">
      <c r="A60" s="783"/>
      <c r="B60" s="550"/>
      <c r="C60" s="820"/>
      <c r="D60" s="50" t="s">
        <v>216</v>
      </c>
      <c r="E60" s="103" t="s">
        <v>217</v>
      </c>
      <c r="F60" s="222" t="s">
        <v>185</v>
      </c>
      <c r="G60" s="66">
        <f>IF(F60="Se investigan y se resuelven oportunamente",15,0)</f>
        <v>15</v>
      </c>
      <c r="H60" s="805"/>
      <c r="I60" s="807"/>
      <c r="J60" s="801"/>
      <c r="K60" s="803"/>
    </row>
    <row r="61" spans="1:77" ht="28.5" x14ac:dyDescent="0.2">
      <c r="A61" s="784"/>
      <c r="B61" s="551"/>
      <c r="C61" s="820"/>
      <c r="D61" s="45" t="s">
        <v>218</v>
      </c>
      <c r="E61" s="103" t="s">
        <v>219</v>
      </c>
      <c r="F61" s="67" t="s">
        <v>188</v>
      </c>
      <c r="G61" s="66">
        <f>IF(F61="Completa",10,IF(F61="Incompleta",5,0))</f>
        <v>10</v>
      </c>
      <c r="H61" s="806"/>
      <c r="I61" s="807"/>
      <c r="J61" s="801"/>
      <c r="K61" s="803"/>
    </row>
    <row r="62" spans="1:77" ht="15.75" thickBot="1" x14ac:dyDescent="0.25">
      <c r="A62" s="125"/>
      <c r="B62" s="126"/>
      <c r="C62" s="128"/>
      <c r="D62" s="57"/>
      <c r="E62" s="58" t="s">
        <v>220</v>
      </c>
      <c r="F62" s="16"/>
      <c r="G62" s="16">
        <f>SUM(G55:G61)</f>
        <v>100</v>
      </c>
      <c r="H62" s="59"/>
      <c r="I62" s="122"/>
      <c r="J62" s="122"/>
      <c r="K62" s="123"/>
    </row>
    <row r="63" spans="1:77" ht="15" thickBot="1" x14ac:dyDescent="0.25">
      <c r="A63" s="55"/>
    </row>
    <row r="64" spans="1:77" ht="34.5" customHeight="1" x14ac:dyDescent="0.2">
      <c r="A64" s="811" t="s">
        <v>82</v>
      </c>
      <c r="B64" s="809" t="s">
        <v>223</v>
      </c>
      <c r="C64" s="813" t="s">
        <v>196</v>
      </c>
      <c r="D64" s="815" t="s">
        <v>197</v>
      </c>
      <c r="E64" s="815"/>
      <c r="F64" s="815"/>
      <c r="G64" s="815"/>
      <c r="H64" s="815"/>
      <c r="I64" s="108" t="s">
        <v>198</v>
      </c>
      <c r="J64" s="816" t="s">
        <v>199</v>
      </c>
      <c r="K64" s="818" t="s">
        <v>200</v>
      </c>
    </row>
    <row r="65" spans="1:11" ht="66" customHeight="1" thickBot="1" x14ac:dyDescent="0.25">
      <c r="A65" s="812"/>
      <c r="B65" s="810"/>
      <c r="C65" s="814"/>
      <c r="D65" s="109" t="s">
        <v>201</v>
      </c>
      <c r="E65" s="51" t="s">
        <v>202</v>
      </c>
      <c r="F65" s="109" t="s">
        <v>203</v>
      </c>
      <c r="G65" s="109" t="s">
        <v>204</v>
      </c>
      <c r="H65" s="109" t="s">
        <v>221</v>
      </c>
      <c r="I65" s="52" t="s">
        <v>206</v>
      </c>
      <c r="J65" s="817"/>
      <c r="K65" s="819"/>
    </row>
    <row r="66" spans="1:11" ht="28.5" customHeight="1" x14ac:dyDescent="0.2">
      <c r="A66" s="782" t="str">
        <f>DESCRIPCION!A16</f>
        <v xml:space="preserve">Posibilidad de solicitar y/o recibir dádivas o beneficios a nombre propio o de terceros para realizar trámites y/o servicios sin el cumplimiento de los requisitos legalmente establecidos </v>
      </c>
      <c r="B66" s="549" t="str">
        <f>DESCRIPCION!D17</f>
        <v>Desconocimiento de los manuales, procedimientos, instructivos y demás documentos del proceso</v>
      </c>
      <c r="C66" s="822" t="s">
        <v>503</v>
      </c>
      <c r="D66" s="786" t="s">
        <v>207</v>
      </c>
      <c r="E66" s="129" t="s">
        <v>208</v>
      </c>
      <c r="F66" s="70" t="s">
        <v>170</v>
      </c>
      <c r="G66" s="130">
        <f>IF(F66="Asignado",15,0)</f>
        <v>15</v>
      </c>
      <c r="H66" s="805" t="str">
        <f>IF(AND(G73&gt;0,G73&lt;=85),"Débil",IF(AND(G73&gt;85,G73&lt;=95),"Moderado",IF(G73&gt;96,"Fuerte"," ")))</f>
        <v>Fuerte</v>
      </c>
      <c r="I66" s="789" t="s">
        <v>192</v>
      </c>
      <c r="J66" s="777" t="str">
        <f>IF(AND(H66="Fuerte",I66="Fuerte (Siempre se Ejecuta)"),"Fuerte",IF(AND(H66="Fuerte",I66="Moderado (Algunas veces se ejecuta)"),"Moderado",IF(AND(H66="Fuerte",I66="Débil (No se ejecuta)"),"Débil",IF(AND(H66="Moderado",I66="Fuerte (Siempre se Ejecuta)"),"Moderado",IF(AND(H66="Moderado",I66="Moderado (Algunas veces se ejecuta)"),"Moderado",IF(AND(H66="Moderado",I66="Débil (No se ejecuta)"),"Débil",IF(AND(H66="Débil",I66="Fuerte (Siempre se Ejecuta)"),"Débil",IF(AND(H66="Débil",I66="Moderado (Algunas veces se ejecuta)"),"Débil",IF(AND(H66="Débil",I66="Débil (No se ejecuta)"),"Débil"," ")))))))))</f>
        <v>Fuerte</v>
      </c>
      <c r="K66" s="780" t="str">
        <f>IF(J66="Fuerte","NO",IF(J66=" "," ","SI"))</f>
        <v>NO</v>
      </c>
    </row>
    <row r="67" spans="1:11" ht="31.5" customHeight="1" x14ac:dyDescent="0.2">
      <c r="A67" s="783"/>
      <c r="B67" s="550"/>
      <c r="C67" s="820"/>
      <c r="D67" s="786"/>
      <c r="E67" s="103" t="s">
        <v>209</v>
      </c>
      <c r="F67" s="67" t="s">
        <v>172</v>
      </c>
      <c r="G67" s="66">
        <f>IF(F67="Adecuado",15,0)</f>
        <v>15</v>
      </c>
      <c r="H67" s="805"/>
      <c r="I67" s="807"/>
      <c r="J67" s="801"/>
      <c r="K67" s="803"/>
    </row>
    <row r="68" spans="1:11" ht="34.5" customHeight="1" x14ac:dyDescent="0.2">
      <c r="A68" s="783"/>
      <c r="B68" s="550"/>
      <c r="C68" s="820"/>
      <c r="D68" s="50" t="s">
        <v>210</v>
      </c>
      <c r="E68" s="103" t="s">
        <v>211</v>
      </c>
      <c r="F68" s="67" t="s">
        <v>175</v>
      </c>
      <c r="G68" s="66">
        <f>IF(F68="Oportuna",15,0)</f>
        <v>15</v>
      </c>
      <c r="H68" s="805"/>
      <c r="I68" s="807"/>
      <c r="J68" s="801"/>
      <c r="K68" s="803"/>
    </row>
    <row r="69" spans="1:11" ht="46.5" customHeight="1" x14ac:dyDescent="0.2">
      <c r="A69" s="783"/>
      <c r="B69" s="550"/>
      <c r="C69" s="820"/>
      <c r="D69" s="50" t="s">
        <v>212</v>
      </c>
      <c r="E69" s="103" t="s">
        <v>213</v>
      </c>
      <c r="F69" s="218" t="s">
        <v>178</v>
      </c>
      <c r="G69" s="66">
        <f>IF(F69="Prevenir",15,IF(F69="Detectar",10,0))</f>
        <v>15</v>
      </c>
      <c r="H69" s="805"/>
      <c r="I69" s="807"/>
      <c r="J69" s="801"/>
      <c r="K69" s="803"/>
    </row>
    <row r="70" spans="1:11" ht="42.75" customHeight="1" x14ac:dyDescent="0.2">
      <c r="A70" s="783"/>
      <c r="B70" s="550"/>
      <c r="C70" s="820"/>
      <c r="D70" s="50" t="s">
        <v>214</v>
      </c>
      <c r="E70" s="103" t="s">
        <v>215</v>
      </c>
      <c r="F70" s="67" t="s">
        <v>182</v>
      </c>
      <c r="G70" s="66">
        <f>IF(F70="Confiable",15,0)</f>
        <v>15</v>
      </c>
      <c r="H70" s="805"/>
      <c r="I70" s="807"/>
      <c r="J70" s="801"/>
      <c r="K70" s="803"/>
    </row>
    <row r="71" spans="1:11" ht="47.25" customHeight="1" x14ac:dyDescent="0.2">
      <c r="A71" s="783"/>
      <c r="B71" s="550"/>
      <c r="C71" s="820"/>
      <c r="D71" s="50" t="s">
        <v>216</v>
      </c>
      <c r="E71" s="103" t="s">
        <v>217</v>
      </c>
      <c r="F71" s="222" t="s">
        <v>185</v>
      </c>
      <c r="G71" s="66">
        <f>IF(F71="Se investigan y se resuelven oportunamente",15,0)</f>
        <v>15</v>
      </c>
      <c r="H71" s="805"/>
      <c r="I71" s="807"/>
      <c r="J71" s="801"/>
      <c r="K71" s="803"/>
    </row>
    <row r="72" spans="1:11" ht="48" customHeight="1" x14ac:dyDescent="0.2">
      <c r="A72" s="784"/>
      <c r="B72" s="551"/>
      <c r="C72" s="820"/>
      <c r="D72" s="45" t="s">
        <v>218</v>
      </c>
      <c r="E72" s="103" t="s">
        <v>219</v>
      </c>
      <c r="F72" s="67" t="s">
        <v>188</v>
      </c>
      <c r="G72" s="66">
        <f>IF(F72="Completa",10,IF(F72="Incompleta",5,0))</f>
        <v>10</v>
      </c>
      <c r="H72" s="806"/>
      <c r="I72" s="807"/>
      <c r="J72" s="801"/>
      <c r="K72" s="803"/>
    </row>
    <row r="73" spans="1:11" ht="29.25" customHeight="1" thickBot="1" x14ac:dyDescent="0.25">
      <c r="A73" s="125"/>
      <c r="B73" s="126"/>
      <c r="C73" s="128"/>
      <c r="D73" s="57"/>
      <c r="E73" s="134" t="s">
        <v>220</v>
      </c>
      <c r="F73" s="131"/>
      <c r="G73" s="131">
        <f>SUM(G66:G72)</f>
        <v>100</v>
      </c>
      <c r="H73" s="59"/>
      <c r="I73" s="122"/>
      <c r="J73" s="122"/>
      <c r="K73" s="123"/>
    </row>
    <row r="74" spans="1:11" ht="18.75" customHeight="1" thickBot="1" x14ac:dyDescent="0.25">
      <c r="A74" s="55"/>
    </row>
    <row r="75" spans="1:11" s="54" customFormat="1" ht="30" customHeight="1" x14ac:dyDescent="0.25">
      <c r="A75" s="811" t="s">
        <v>82</v>
      </c>
      <c r="B75" s="809" t="s">
        <v>223</v>
      </c>
      <c r="C75" s="813" t="s">
        <v>196</v>
      </c>
      <c r="D75" s="815" t="s">
        <v>197</v>
      </c>
      <c r="E75" s="815"/>
      <c r="F75" s="815"/>
      <c r="G75" s="815"/>
      <c r="H75" s="815"/>
      <c r="I75" s="108" t="s">
        <v>198</v>
      </c>
      <c r="J75" s="816" t="s">
        <v>199</v>
      </c>
      <c r="K75" s="818" t="s">
        <v>200</v>
      </c>
    </row>
    <row r="76" spans="1:11" s="54" customFormat="1" ht="60.75" thickBot="1" x14ac:dyDescent="0.3">
      <c r="A76" s="812"/>
      <c r="B76" s="810"/>
      <c r="C76" s="814"/>
      <c r="D76" s="109" t="s">
        <v>201</v>
      </c>
      <c r="E76" s="51" t="s">
        <v>202</v>
      </c>
      <c r="F76" s="109" t="s">
        <v>203</v>
      </c>
      <c r="G76" s="109" t="s">
        <v>204</v>
      </c>
      <c r="H76" s="109" t="s">
        <v>221</v>
      </c>
      <c r="I76" s="52" t="s">
        <v>206</v>
      </c>
      <c r="J76" s="817"/>
      <c r="K76" s="819"/>
    </row>
    <row r="77" spans="1:11" ht="20.25" customHeight="1" x14ac:dyDescent="0.2">
      <c r="A77" s="782"/>
      <c r="B77" s="549"/>
      <c r="C77" s="820"/>
      <c r="D77" s="786" t="s">
        <v>207</v>
      </c>
      <c r="E77" s="129" t="s">
        <v>208</v>
      </c>
      <c r="F77" s="70" t="s">
        <v>169</v>
      </c>
      <c r="G77" s="130">
        <f>IF(F77="Asignado",15,0)</f>
        <v>0</v>
      </c>
      <c r="H77" s="805"/>
      <c r="I77" s="789" t="s">
        <v>192</v>
      </c>
      <c r="J77" s="777" t="str">
        <f>IF(AND(H77="Fuerte",I77="Fuerte (Siempre se Ejecuta)"),"Fuerte",IF(AND(H77="Fuerte",I77="Moderado (Algunas veces se ejecuta)"),"Moderado",IF(AND(H77="Fuerte",I77="Débil (No se ejecuta)"),"Débil",IF(AND(H77="Moderado",I77="Fuerte (Siempre se Ejecuta)"),"Moderado",IF(AND(H77="Moderado",I77="Moderado (Algunas veces se ejecuta)"),"Moderado",IF(AND(H77="Moderado",I77="Débil (No se ejecuta)"),"Débil",IF(AND(H77="Débil",I77="Fuerte (Siempre se Ejecuta)"),"Débil",IF(AND(H77="Débil",I77="Moderado (Algunas veces se ejecuta)"),"Débil",IF(AND(H77="Débil",I77="Débil (No se ejecuta)"),"Débil"," ")))))))))</f>
        <v xml:space="preserve"> </v>
      </c>
      <c r="K77" s="780" t="str">
        <f>IF(J77="Fuerte","NO",IF(J77=" "," ","SI"))</f>
        <v xml:space="preserve"> </v>
      </c>
    </row>
    <row r="78" spans="1:11" ht="28.5" x14ac:dyDescent="0.2">
      <c r="A78" s="783"/>
      <c r="B78" s="550"/>
      <c r="C78" s="820"/>
      <c r="D78" s="786"/>
      <c r="E78" s="103" t="s">
        <v>209</v>
      </c>
      <c r="F78" s="67" t="s">
        <v>169</v>
      </c>
      <c r="G78" s="66">
        <f>IF(F78="Adecuado",15,0)</f>
        <v>0</v>
      </c>
      <c r="H78" s="805"/>
      <c r="I78" s="807"/>
      <c r="J78" s="801"/>
      <c r="K78" s="803"/>
    </row>
    <row r="79" spans="1:11" ht="42.75" x14ac:dyDescent="0.2">
      <c r="A79" s="783"/>
      <c r="B79" s="550"/>
      <c r="C79" s="820"/>
      <c r="D79" s="50" t="s">
        <v>210</v>
      </c>
      <c r="E79" s="103" t="s">
        <v>211</v>
      </c>
      <c r="F79" s="67" t="s">
        <v>169</v>
      </c>
      <c r="G79" s="66">
        <f>IF(F79="Oportuna",15,0)</f>
        <v>0</v>
      </c>
      <c r="H79" s="805"/>
      <c r="I79" s="807"/>
      <c r="J79" s="801"/>
      <c r="K79" s="803"/>
    </row>
    <row r="80" spans="1:11" ht="42.75" x14ac:dyDescent="0.2">
      <c r="A80" s="783"/>
      <c r="B80" s="550"/>
      <c r="C80" s="820"/>
      <c r="D80" s="50" t="s">
        <v>212</v>
      </c>
      <c r="E80" s="103" t="s">
        <v>213</v>
      </c>
      <c r="F80" s="218" t="s">
        <v>169</v>
      </c>
      <c r="G80" s="66">
        <f>IF(F80="Prevenir",15,IF(F80="Detectar",10,0))</f>
        <v>0</v>
      </c>
      <c r="H80" s="805"/>
      <c r="I80" s="807"/>
      <c r="J80" s="801"/>
      <c r="K80" s="803"/>
    </row>
    <row r="81" spans="1:78" ht="28.5" x14ac:dyDescent="0.2">
      <c r="A81" s="783"/>
      <c r="B81" s="550"/>
      <c r="C81" s="820"/>
      <c r="D81" s="50" t="s">
        <v>214</v>
      </c>
      <c r="E81" s="103" t="s">
        <v>215</v>
      </c>
      <c r="F81" s="67" t="s">
        <v>169</v>
      </c>
      <c r="G81" s="66">
        <f>IF(F81="Confiable",15,0)</f>
        <v>0</v>
      </c>
      <c r="H81" s="805"/>
      <c r="I81" s="807"/>
      <c r="J81" s="801"/>
      <c r="K81" s="803"/>
    </row>
    <row r="82" spans="1:78" ht="42.75" x14ac:dyDescent="0.2">
      <c r="A82" s="783"/>
      <c r="B82" s="550"/>
      <c r="C82" s="820"/>
      <c r="D82" s="50" t="s">
        <v>216</v>
      </c>
      <c r="E82" s="103" t="s">
        <v>217</v>
      </c>
      <c r="F82" s="218" t="s">
        <v>169</v>
      </c>
      <c r="G82" s="66">
        <f>IF(F82="Se investigan y se resuelven oportunamente",15,0)</f>
        <v>0</v>
      </c>
      <c r="H82" s="805"/>
      <c r="I82" s="807"/>
      <c r="J82" s="801"/>
      <c r="K82" s="803"/>
    </row>
    <row r="83" spans="1:78" ht="28.5" x14ac:dyDescent="0.2">
      <c r="A83" s="784"/>
      <c r="B83" s="551"/>
      <c r="C83" s="821"/>
      <c r="D83" s="45" t="s">
        <v>218</v>
      </c>
      <c r="E83" s="103" t="s">
        <v>219</v>
      </c>
      <c r="F83" s="67" t="s">
        <v>169</v>
      </c>
      <c r="G83" s="66">
        <f>IF(F83="Completa",10,IF(F83="Incompleta",5,0))</f>
        <v>0</v>
      </c>
      <c r="H83" s="806"/>
      <c r="I83" s="807"/>
      <c r="J83" s="801"/>
      <c r="K83" s="803"/>
    </row>
    <row r="84" spans="1:78" s="60" customFormat="1" ht="15.75" thickBot="1" x14ac:dyDescent="0.25">
      <c r="A84" s="125"/>
      <c r="B84" s="126"/>
      <c r="C84" s="56" t="s">
        <v>243</v>
      </c>
      <c r="D84" s="57"/>
      <c r="E84" s="134" t="s">
        <v>220</v>
      </c>
      <c r="F84" s="131"/>
      <c r="G84" s="131">
        <f>SUM(G77:G83)</f>
        <v>0</v>
      </c>
      <c r="H84" s="59"/>
      <c r="I84" s="122"/>
      <c r="J84" s="122"/>
      <c r="K84" s="123"/>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row>
    <row r="85" spans="1:78" ht="15" thickBot="1" x14ac:dyDescent="0.25"/>
    <row r="86" spans="1:78" s="53" customFormat="1" ht="30" customHeight="1" x14ac:dyDescent="0.25">
      <c r="A86" s="811" t="s">
        <v>82</v>
      </c>
      <c r="B86" s="809" t="s">
        <v>223</v>
      </c>
      <c r="C86" s="813" t="s">
        <v>196</v>
      </c>
      <c r="D86" s="815" t="s">
        <v>197</v>
      </c>
      <c r="E86" s="815"/>
      <c r="F86" s="815"/>
      <c r="G86" s="815"/>
      <c r="H86" s="815"/>
      <c r="I86" s="108" t="s">
        <v>198</v>
      </c>
      <c r="J86" s="816" t="s">
        <v>199</v>
      </c>
      <c r="K86" s="818" t="s">
        <v>200</v>
      </c>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c r="BI86" s="54"/>
      <c r="BJ86" s="54"/>
      <c r="BK86" s="54"/>
      <c r="BL86" s="54"/>
      <c r="BM86" s="54"/>
      <c r="BN86" s="54"/>
      <c r="BO86" s="54"/>
      <c r="BP86" s="54"/>
      <c r="BQ86" s="54"/>
      <c r="BR86" s="54"/>
      <c r="BS86" s="54"/>
      <c r="BT86" s="54"/>
      <c r="BU86" s="54"/>
      <c r="BV86" s="54"/>
      <c r="BW86" s="54"/>
      <c r="BX86" s="54"/>
      <c r="BY86" s="54"/>
      <c r="BZ86" s="54"/>
    </row>
    <row r="87" spans="1:78" s="54" customFormat="1" ht="60.75" thickBot="1" x14ac:dyDescent="0.3">
      <c r="A87" s="812"/>
      <c r="B87" s="810"/>
      <c r="C87" s="814"/>
      <c r="D87" s="109" t="s">
        <v>201</v>
      </c>
      <c r="E87" s="51" t="s">
        <v>202</v>
      </c>
      <c r="F87" s="109" t="s">
        <v>203</v>
      </c>
      <c r="G87" s="109" t="s">
        <v>204</v>
      </c>
      <c r="H87" s="109" t="s">
        <v>221</v>
      </c>
      <c r="I87" s="52" t="s">
        <v>206</v>
      </c>
      <c r="J87" s="817"/>
      <c r="K87" s="819"/>
    </row>
    <row r="88" spans="1:78" ht="20.25" customHeight="1" x14ac:dyDescent="0.2">
      <c r="A88" s="782"/>
      <c r="B88" s="549"/>
      <c r="C88" s="820"/>
      <c r="D88" s="786" t="s">
        <v>207</v>
      </c>
      <c r="E88" s="129" t="s">
        <v>208</v>
      </c>
      <c r="F88" s="70" t="s">
        <v>169</v>
      </c>
      <c r="G88" s="130">
        <f>IF(F88="Asignado",15,0)</f>
        <v>0</v>
      </c>
      <c r="H88" s="805" t="str">
        <f>IF(AND(G95&gt;0,G95&lt;=85),"Débil",IF(AND(G95&gt;85,G95&lt;=95),"Moderado",IF(G95&gt;96,"Fuerte"," ")))</f>
        <v xml:space="preserve"> </v>
      </c>
      <c r="I88" s="789" t="s">
        <v>169</v>
      </c>
      <c r="J88" s="777" t="str">
        <f>IF(AND(H88="Fuerte",I88="Fuerte (Siempre se Ejecuta)"),"Fuerte",IF(AND(H88="Fuerte",I88="Moderado (Algunas veces se ejecuta)"),"Moderado",IF(AND(H88="Fuerte",I88="Débil (No se ejecuta)"),"Débil",IF(AND(H88="Moderado",I88="Fuerte (Siempre se Ejecuta)"),"Moderado",IF(AND(H88="Moderado",I88="Moderado (Algunas veces se ejecuta)"),"Moderado",IF(AND(H88="Moderado",I88="Débil (No se ejecuta)"),"Débil",IF(AND(H88="Débil",I88="Fuerte (Siempre se Ejecuta)"),"Débil",IF(AND(H88="Débil",I88="Moderado (Algunas veces se ejecuta)"),"Débil",IF(AND(H88="Débil",I88="Débil (No se ejecuta)"),"Débil"," ")))))))))</f>
        <v xml:space="preserve"> </v>
      </c>
      <c r="K88" s="780" t="str">
        <f>IF(J88="Fuerte","NO",IF(J88=" "," ","SI"))</f>
        <v xml:space="preserve"> </v>
      </c>
    </row>
    <row r="89" spans="1:78" ht="28.5" x14ac:dyDescent="0.2">
      <c r="A89" s="783"/>
      <c r="B89" s="550"/>
      <c r="C89" s="820"/>
      <c r="D89" s="786"/>
      <c r="E89" s="103" t="s">
        <v>209</v>
      </c>
      <c r="F89" s="67" t="s">
        <v>169</v>
      </c>
      <c r="G89" s="66">
        <f>IF(F89="Adecuado",15,0)</f>
        <v>0</v>
      </c>
      <c r="H89" s="805"/>
      <c r="I89" s="807"/>
      <c r="J89" s="801"/>
      <c r="K89" s="803"/>
    </row>
    <row r="90" spans="1:78" ht="42.75" x14ac:dyDescent="0.2">
      <c r="A90" s="783"/>
      <c r="B90" s="550"/>
      <c r="C90" s="820"/>
      <c r="D90" s="50" t="s">
        <v>210</v>
      </c>
      <c r="E90" s="103" t="s">
        <v>211</v>
      </c>
      <c r="F90" s="67" t="s">
        <v>169</v>
      </c>
      <c r="G90" s="66">
        <f>IF(F90="Oportuna",15,0)</f>
        <v>0</v>
      </c>
      <c r="H90" s="805"/>
      <c r="I90" s="807"/>
      <c r="J90" s="801"/>
      <c r="K90" s="803"/>
    </row>
    <row r="91" spans="1:78" ht="42.75" x14ac:dyDescent="0.2">
      <c r="A91" s="783"/>
      <c r="B91" s="550"/>
      <c r="C91" s="820"/>
      <c r="D91" s="50" t="s">
        <v>212</v>
      </c>
      <c r="E91" s="103" t="s">
        <v>213</v>
      </c>
      <c r="F91" s="218" t="s">
        <v>169</v>
      </c>
      <c r="G91" s="66">
        <f>IF(F91="Prevenir",15,IF(F91="Detectar",10,0))</f>
        <v>0</v>
      </c>
      <c r="H91" s="805"/>
      <c r="I91" s="807"/>
      <c r="J91" s="801"/>
      <c r="K91" s="803"/>
    </row>
    <row r="92" spans="1:78" ht="28.5" x14ac:dyDescent="0.2">
      <c r="A92" s="783"/>
      <c r="B92" s="550"/>
      <c r="C92" s="820"/>
      <c r="D92" s="50" t="s">
        <v>214</v>
      </c>
      <c r="E92" s="103" t="s">
        <v>215</v>
      </c>
      <c r="F92" s="67" t="s">
        <v>169</v>
      </c>
      <c r="G92" s="66">
        <f>IF(F92="Confiable",15,0)</f>
        <v>0</v>
      </c>
      <c r="H92" s="805"/>
      <c r="I92" s="807"/>
      <c r="J92" s="801"/>
      <c r="K92" s="803"/>
    </row>
    <row r="93" spans="1:78" ht="42.75" x14ac:dyDescent="0.2">
      <c r="A93" s="783"/>
      <c r="B93" s="550"/>
      <c r="C93" s="820"/>
      <c r="D93" s="50" t="s">
        <v>216</v>
      </c>
      <c r="E93" s="103" t="s">
        <v>217</v>
      </c>
      <c r="F93" s="218" t="s">
        <v>169</v>
      </c>
      <c r="G93" s="66">
        <f>IF(F93="Se investigan y se resuelven oportunamente",15,0)</f>
        <v>0</v>
      </c>
      <c r="H93" s="805"/>
      <c r="I93" s="807"/>
      <c r="J93" s="801"/>
      <c r="K93" s="803"/>
    </row>
    <row r="94" spans="1:78" ht="28.5" x14ac:dyDescent="0.2">
      <c r="A94" s="784"/>
      <c r="B94" s="551"/>
      <c r="C94" s="821"/>
      <c r="D94" s="45" t="s">
        <v>218</v>
      </c>
      <c r="E94" s="103" t="s">
        <v>219</v>
      </c>
      <c r="F94" s="67" t="s">
        <v>169</v>
      </c>
      <c r="G94" s="66">
        <f>IF(F94="Completa",10,IF(F94="Incompleta",5,0))</f>
        <v>0</v>
      </c>
      <c r="H94" s="806"/>
      <c r="I94" s="807"/>
      <c r="J94" s="801"/>
      <c r="K94" s="803"/>
    </row>
    <row r="95" spans="1:78" ht="15.75" thickBot="1" x14ac:dyDescent="0.25">
      <c r="A95" s="125"/>
      <c r="B95" s="126"/>
      <c r="C95" s="56"/>
      <c r="D95" s="57"/>
      <c r="E95" s="58" t="s">
        <v>220</v>
      </c>
      <c r="F95" s="16"/>
      <c r="G95" s="16">
        <f>SUM(G88:G94)</f>
        <v>0</v>
      </c>
      <c r="H95" s="59"/>
      <c r="I95" s="122"/>
      <c r="J95" s="122"/>
      <c r="K95" s="123"/>
    </row>
    <row r="96" spans="1:78" ht="15" thickBot="1" x14ac:dyDescent="0.25">
      <c r="A96" s="55"/>
    </row>
    <row r="97" spans="1:78" s="54" customFormat="1" ht="30" customHeight="1" x14ac:dyDescent="0.25">
      <c r="A97" s="811" t="s">
        <v>82</v>
      </c>
      <c r="B97" s="809" t="s">
        <v>223</v>
      </c>
      <c r="C97" s="813" t="s">
        <v>196</v>
      </c>
      <c r="D97" s="815" t="s">
        <v>197</v>
      </c>
      <c r="E97" s="815"/>
      <c r="F97" s="815"/>
      <c r="G97" s="815"/>
      <c r="H97" s="815"/>
      <c r="I97" s="108" t="s">
        <v>198</v>
      </c>
      <c r="J97" s="816" t="s">
        <v>199</v>
      </c>
      <c r="K97" s="818" t="s">
        <v>200</v>
      </c>
    </row>
    <row r="98" spans="1:78" s="54" customFormat="1" ht="60.75" thickBot="1" x14ac:dyDescent="0.3">
      <c r="A98" s="812"/>
      <c r="B98" s="810"/>
      <c r="C98" s="814"/>
      <c r="D98" s="109" t="s">
        <v>201</v>
      </c>
      <c r="E98" s="51" t="s">
        <v>202</v>
      </c>
      <c r="F98" s="109" t="s">
        <v>203</v>
      </c>
      <c r="G98" s="109" t="s">
        <v>204</v>
      </c>
      <c r="H98" s="109" t="s">
        <v>221</v>
      </c>
      <c r="I98" s="52" t="s">
        <v>206</v>
      </c>
      <c r="J98" s="817"/>
      <c r="K98" s="819"/>
    </row>
    <row r="99" spans="1:78" ht="20.25" customHeight="1" x14ac:dyDescent="0.2">
      <c r="A99" s="782"/>
      <c r="B99" s="549"/>
      <c r="C99" s="820"/>
      <c r="D99" s="786" t="s">
        <v>207</v>
      </c>
      <c r="E99" s="129" t="s">
        <v>208</v>
      </c>
      <c r="F99" s="70" t="s">
        <v>169</v>
      </c>
      <c r="G99" s="130">
        <f>IF(F99="Asignado",15,0)</f>
        <v>0</v>
      </c>
      <c r="H99" s="805" t="str">
        <f>IF(AND(G106&gt;0,G106&lt;=85),"Débil",IF(AND(G106&gt;85,G106&lt;=95),"Moderado",IF(G106&gt;96,"Fuerte"," ")))</f>
        <v xml:space="preserve"> </v>
      </c>
      <c r="I99" s="789" t="s">
        <v>169</v>
      </c>
      <c r="J99" s="777" t="str">
        <f>IF(AND(H99="Fuerte",I99="Fuerte (Siempre se Ejecuta)"),"Fuerte",IF(AND(H99="Fuerte",I99="Moderado (Algunas veces se ejecuta)"),"Moderado",IF(AND(H99="Fuerte",I99="Débil (No se ejecuta)"),"Débil",IF(AND(H99="Moderado",I99="Fuerte (Siempre se Ejecuta)"),"Moderado",IF(AND(H99="Moderado",I99="Moderado (Algunas veces se ejecuta)"),"Moderado",IF(AND(H99="Moderado",I99="Débil (No se ejecuta)"),"Débil",IF(AND(H99="Débil",I99="Fuerte (Siempre se Ejecuta)"),"Débil",IF(AND(H99="Débil",I99="Moderado (Algunas veces se ejecuta)"),"Débil",IF(AND(H99="Débil",I99="Débil (No se ejecuta)"),"Débil"," ")))))))))</f>
        <v xml:space="preserve"> </v>
      </c>
      <c r="K99" s="780" t="str">
        <f>IF(J99="Fuerte","NO",IF(J99=" "," ","SI"))</f>
        <v xml:space="preserve"> </v>
      </c>
    </row>
    <row r="100" spans="1:78" ht="28.5" x14ac:dyDescent="0.2">
      <c r="A100" s="783"/>
      <c r="B100" s="550"/>
      <c r="C100" s="820"/>
      <c r="D100" s="786"/>
      <c r="E100" s="103" t="s">
        <v>209</v>
      </c>
      <c r="F100" s="67" t="s">
        <v>169</v>
      </c>
      <c r="G100" s="66">
        <f>IF(F100="Adecuado",15,0)</f>
        <v>0</v>
      </c>
      <c r="H100" s="805"/>
      <c r="I100" s="807"/>
      <c r="J100" s="801"/>
      <c r="K100" s="803"/>
    </row>
    <row r="101" spans="1:78" ht="42.75" customHeight="1" x14ac:dyDescent="0.2">
      <c r="A101" s="783"/>
      <c r="B101" s="550"/>
      <c r="C101" s="820"/>
      <c r="D101" s="50" t="s">
        <v>210</v>
      </c>
      <c r="E101" s="103" t="s">
        <v>211</v>
      </c>
      <c r="F101" s="67" t="s">
        <v>169</v>
      </c>
      <c r="G101" s="66">
        <f>IF(F101="Oportuna",15,0)</f>
        <v>0</v>
      </c>
      <c r="H101" s="805"/>
      <c r="I101" s="807"/>
      <c r="J101" s="801"/>
      <c r="K101" s="803"/>
    </row>
    <row r="102" spans="1:78" ht="42.75" x14ac:dyDescent="0.2">
      <c r="A102" s="783"/>
      <c r="B102" s="550"/>
      <c r="C102" s="820"/>
      <c r="D102" s="50" t="s">
        <v>212</v>
      </c>
      <c r="E102" s="103" t="s">
        <v>213</v>
      </c>
      <c r="F102" s="218" t="s">
        <v>169</v>
      </c>
      <c r="G102" s="66">
        <f>IF(F102="Prevenir",15,IF(F102="Detectar",10,0))</f>
        <v>0</v>
      </c>
      <c r="H102" s="805"/>
      <c r="I102" s="807"/>
      <c r="J102" s="801"/>
      <c r="K102" s="803"/>
    </row>
    <row r="103" spans="1:78" ht="28.5" x14ac:dyDescent="0.2">
      <c r="A103" s="783"/>
      <c r="B103" s="550"/>
      <c r="C103" s="820"/>
      <c r="D103" s="50" t="s">
        <v>214</v>
      </c>
      <c r="E103" s="103" t="s">
        <v>215</v>
      </c>
      <c r="F103" s="67" t="s">
        <v>169</v>
      </c>
      <c r="G103" s="66">
        <f>IF(F103="Confiable",15,0)</f>
        <v>0</v>
      </c>
      <c r="H103" s="805"/>
      <c r="I103" s="807"/>
      <c r="J103" s="801"/>
      <c r="K103" s="803"/>
    </row>
    <row r="104" spans="1:78" ht="42.75" x14ac:dyDescent="0.2">
      <c r="A104" s="783"/>
      <c r="B104" s="550"/>
      <c r="C104" s="820"/>
      <c r="D104" s="50" t="s">
        <v>216</v>
      </c>
      <c r="E104" s="103" t="s">
        <v>217</v>
      </c>
      <c r="F104" s="218" t="s">
        <v>169</v>
      </c>
      <c r="G104" s="66">
        <f>IF(F104="Se investigan y se resuelven oportunamente",15,0)</f>
        <v>0</v>
      </c>
      <c r="H104" s="805"/>
      <c r="I104" s="807"/>
      <c r="J104" s="801"/>
      <c r="K104" s="803"/>
    </row>
    <row r="105" spans="1:78" ht="28.5" x14ac:dyDescent="0.2">
      <c r="A105" s="784"/>
      <c r="B105" s="551"/>
      <c r="C105" s="821"/>
      <c r="D105" s="45" t="s">
        <v>218</v>
      </c>
      <c r="E105" s="103" t="s">
        <v>219</v>
      </c>
      <c r="F105" s="67" t="s">
        <v>169</v>
      </c>
      <c r="G105" s="66">
        <f>IF(F105="Completa",10,IF(F105="Incompleta",5,0))</f>
        <v>0</v>
      </c>
      <c r="H105" s="806"/>
      <c r="I105" s="807"/>
      <c r="J105" s="801"/>
      <c r="K105" s="803"/>
    </row>
    <row r="106" spans="1:78" s="60" customFormat="1" ht="15.75" thickBot="1" x14ac:dyDescent="0.25">
      <c r="A106" s="125"/>
      <c r="B106" s="126"/>
      <c r="C106" s="56"/>
      <c r="D106" s="57"/>
      <c r="E106" s="58" t="s">
        <v>220</v>
      </c>
      <c r="F106" s="16"/>
      <c r="G106" s="16">
        <f>SUM(G99:G105)</f>
        <v>0</v>
      </c>
      <c r="H106" s="59"/>
      <c r="I106" s="122"/>
      <c r="J106" s="122"/>
      <c r="K106" s="123"/>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row>
    <row r="107" spans="1:78" ht="15" thickBot="1" x14ac:dyDescent="0.25"/>
    <row r="108" spans="1:78" s="53" customFormat="1" ht="30" customHeight="1" x14ac:dyDescent="0.25">
      <c r="A108" s="811" t="s">
        <v>82</v>
      </c>
      <c r="B108" s="809" t="s">
        <v>223</v>
      </c>
      <c r="C108" s="813" t="s">
        <v>196</v>
      </c>
      <c r="D108" s="815" t="s">
        <v>197</v>
      </c>
      <c r="E108" s="815"/>
      <c r="F108" s="815"/>
      <c r="G108" s="815"/>
      <c r="H108" s="815"/>
      <c r="I108" s="108" t="s">
        <v>198</v>
      </c>
      <c r="J108" s="816" t="s">
        <v>199</v>
      </c>
      <c r="K108" s="818" t="s">
        <v>200</v>
      </c>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4"/>
      <c r="BM108" s="54"/>
      <c r="BN108" s="54"/>
      <c r="BO108" s="54"/>
      <c r="BP108" s="54"/>
      <c r="BQ108" s="54"/>
      <c r="BR108" s="54"/>
      <c r="BS108" s="54"/>
      <c r="BT108" s="54"/>
      <c r="BU108" s="54"/>
      <c r="BV108" s="54"/>
      <c r="BW108" s="54"/>
      <c r="BX108" s="54"/>
      <c r="BY108" s="54"/>
      <c r="BZ108" s="54"/>
    </row>
    <row r="109" spans="1:78" s="54" customFormat="1" ht="60.75" thickBot="1" x14ac:dyDescent="0.3">
      <c r="A109" s="812"/>
      <c r="B109" s="810"/>
      <c r="C109" s="814"/>
      <c r="D109" s="109" t="s">
        <v>201</v>
      </c>
      <c r="E109" s="51" t="s">
        <v>202</v>
      </c>
      <c r="F109" s="109" t="s">
        <v>203</v>
      </c>
      <c r="G109" s="109" t="s">
        <v>204</v>
      </c>
      <c r="H109" s="109" t="s">
        <v>221</v>
      </c>
      <c r="I109" s="52" t="s">
        <v>206</v>
      </c>
      <c r="J109" s="817"/>
      <c r="K109" s="819"/>
    </row>
    <row r="110" spans="1:78" ht="20.25" customHeight="1" x14ac:dyDescent="0.2">
      <c r="A110" s="782"/>
      <c r="B110" s="549"/>
      <c r="C110" s="783"/>
      <c r="D110" s="786" t="s">
        <v>207</v>
      </c>
      <c r="E110" s="129" t="s">
        <v>208</v>
      </c>
      <c r="F110" s="70" t="s">
        <v>169</v>
      </c>
      <c r="G110" s="130">
        <f>IF(F110="Asignado",15,0)</f>
        <v>0</v>
      </c>
      <c r="H110" s="805" t="str">
        <f>IF(AND(G117&gt;0,G117&lt;=85),"Débil",IF(AND(G117&gt;85,G117&lt;=95),"Moderado",IF(G117&gt;96,"Fuerte"," ")))</f>
        <v xml:space="preserve"> </v>
      </c>
      <c r="I110" s="789" t="s">
        <v>169</v>
      </c>
      <c r="J110" s="777" t="str">
        <f>IF(AND(H110="Fuerte",I110="Fuerte (Siempre se Ejecuta)"),"Fuerte",IF(AND(H110="Fuerte",I110="Moderado (Algunas veces se ejecuta)"),"Moderado",IF(AND(H110="Fuerte",I110="Débil (No se ejecuta)"),"Débil",IF(AND(H110="Moderado",I110="Fuerte (Siempre se Ejecuta)"),"Moderado",IF(AND(H110="Moderado",I110="Moderado (Algunas veces se ejecuta)"),"Moderado",IF(AND(H110="Moderado",I110="Débil (No se ejecuta)"),"Débil",IF(AND(H110="Débil",I110="Fuerte (Siempre se Ejecuta)"),"Débil",IF(AND(H110="Débil",I110="Moderado (Algunas veces se ejecuta)"),"Débil",IF(AND(H110="Débil",I110="Débil (No se ejecuta)"),"Débil"," ")))))))))</f>
        <v xml:space="preserve"> </v>
      </c>
      <c r="K110" s="780" t="str">
        <f>IF(J110="Fuerte","NO",IF(J110=" "," ","SI"))</f>
        <v xml:space="preserve"> </v>
      </c>
    </row>
    <row r="111" spans="1:78" ht="28.5" x14ac:dyDescent="0.2">
      <c r="A111" s="783"/>
      <c r="B111" s="550"/>
      <c r="C111" s="783"/>
      <c r="D111" s="786"/>
      <c r="E111" s="103" t="s">
        <v>209</v>
      </c>
      <c r="F111" s="67" t="s">
        <v>169</v>
      </c>
      <c r="G111" s="66">
        <f>IF(F111="Adecuado",15,0)</f>
        <v>0</v>
      </c>
      <c r="H111" s="805"/>
      <c r="I111" s="807"/>
      <c r="J111" s="801"/>
      <c r="K111" s="803"/>
    </row>
    <row r="112" spans="1:78" ht="42.75" customHeight="1" x14ac:dyDescent="0.2">
      <c r="A112" s="783"/>
      <c r="B112" s="550"/>
      <c r="C112" s="783"/>
      <c r="D112" s="50" t="s">
        <v>210</v>
      </c>
      <c r="E112" s="103" t="s">
        <v>211</v>
      </c>
      <c r="F112" s="67" t="s">
        <v>169</v>
      </c>
      <c r="G112" s="66">
        <f>IF(F112="Oportuna",15,0)</f>
        <v>0</v>
      </c>
      <c r="H112" s="805"/>
      <c r="I112" s="807"/>
      <c r="J112" s="801"/>
      <c r="K112" s="803"/>
    </row>
    <row r="113" spans="1:78" ht="42.75" x14ac:dyDescent="0.2">
      <c r="A113" s="783"/>
      <c r="B113" s="550"/>
      <c r="C113" s="783"/>
      <c r="D113" s="50" t="s">
        <v>212</v>
      </c>
      <c r="E113" s="103" t="s">
        <v>213</v>
      </c>
      <c r="F113" s="218" t="s">
        <v>169</v>
      </c>
      <c r="G113" s="66">
        <f>IF(F113="Prevenir",15,IF(F113="Detectar",10,0))</f>
        <v>0</v>
      </c>
      <c r="H113" s="805"/>
      <c r="I113" s="807"/>
      <c r="J113" s="801"/>
      <c r="K113" s="803"/>
    </row>
    <row r="114" spans="1:78" ht="28.5" x14ac:dyDescent="0.2">
      <c r="A114" s="783"/>
      <c r="B114" s="550"/>
      <c r="C114" s="783"/>
      <c r="D114" s="50" t="s">
        <v>214</v>
      </c>
      <c r="E114" s="103" t="s">
        <v>215</v>
      </c>
      <c r="F114" s="67" t="s">
        <v>169</v>
      </c>
      <c r="G114" s="66">
        <f>IF(F114="Confiable",15,0)</f>
        <v>0</v>
      </c>
      <c r="H114" s="805"/>
      <c r="I114" s="807"/>
      <c r="J114" s="801"/>
      <c r="K114" s="803"/>
    </row>
    <row r="115" spans="1:78" ht="42.75" x14ac:dyDescent="0.2">
      <c r="A115" s="783"/>
      <c r="B115" s="550"/>
      <c r="C115" s="783"/>
      <c r="D115" s="50" t="s">
        <v>216</v>
      </c>
      <c r="E115" s="103" t="s">
        <v>217</v>
      </c>
      <c r="F115" s="218" t="s">
        <v>169</v>
      </c>
      <c r="G115" s="66">
        <f>IF(F115="Se investigan y se resuelven oportunamente",15,0)</f>
        <v>0</v>
      </c>
      <c r="H115" s="805"/>
      <c r="I115" s="807"/>
      <c r="J115" s="801"/>
      <c r="K115" s="803"/>
    </row>
    <row r="116" spans="1:78" ht="28.5" x14ac:dyDescent="0.2">
      <c r="A116" s="784"/>
      <c r="B116" s="551"/>
      <c r="C116" s="784"/>
      <c r="D116" s="45" t="s">
        <v>218</v>
      </c>
      <c r="E116" s="103" t="s">
        <v>219</v>
      </c>
      <c r="F116" s="67" t="s">
        <v>169</v>
      </c>
      <c r="G116" s="66">
        <f>IF(F116="Completa",10,IF(F116="Incompleta",5,0))</f>
        <v>0</v>
      </c>
      <c r="H116" s="806"/>
      <c r="I116" s="808"/>
      <c r="J116" s="802"/>
      <c r="K116" s="804"/>
    </row>
    <row r="117" spans="1:78" ht="15.75" thickBot="1" x14ac:dyDescent="0.25">
      <c r="A117" s="125"/>
      <c r="B117" s="126"/>
      <c r="C117" s="56"/>
      <c r="D117" s="57"/>
      <c r="E117" s="58" t="s">
        <v>220</v>
      </c>
      <c r="F117" s="16"/>
      <c r="G117" s="16">
        <f>SUM(G110:G116)</f>
        <v>0</v>
      </c>
      <c r="H117" s="135"/>
      <c r="I117" s="136"/>
      <c r="J117" s="136"/>
      <c r="K117" s="137"/>
    </row>
    <row r="118" spans="1:78" ht="15" thickBot="1" x14ac:dyDescent="0.25">
      <c r="A118" s="55"/>
    </row>
    <row r="119" spans="1:78" s="54" customFormat="1" ht="30" customHeight="1" x14ac:dyDescent="0.25">
      <c r="A119" s="790" t="s">
        <v>82</v>
      </c>
      <c r="B119" s="809" t="s">
        <v>223</v>
      </c>
      <c r="C119" s="792" t="s">
        <v>196</v>
      </c>
      <c r="D119" s="794" t="s">
        <v>197</v>
      </c>
      <c r="E119" s="795"/>
      <c r="F119" s="795"/>
      <c r="G119" s="795"/>
      <c r="H119" s="796"/>
      <c r="I119" s="108" t="s">
        <v>198</v>
      </c>
      <c r="J119" s="797" t="s">
        <v>199</v>
      </c>
      <c r="K119" s="799" t="s">
        <v>200</v>
      </c>
    </row>
    <row r="120" spans="1:78" s="54" customFormat="1" ht="60.75" thickBot="1" x14ac:dyDescent="0.3">
      <c r="A120" s="791"/>
      <c r="B120" s="810"/>
      <c r="C120" s="793"/>
      <c r="D120" s="109" t="s">
        <v>201</v>
      </c>
      <c r="E120" s="51" t="s">
        <v>202</v>
      </c>
      <c r="F120" s="109" t="s">
        <v>203</v>
      </c>
      <c r="G120" s="109" t="s">
        <v>204</v>
      </c>
      <c r="H120" s="109" t="s">
        <v>221</v>
      </c>
      <c r="I120" s="52" t="s">
        <v>206</v>
      </c>
      <c r="J120" s="798"/>
      <c r="K120" s="800"/>
    </row>
    <row r="121" spans="1:78" ht="20.25" customHeight="1" x14ac:dyDescent="0.2">
      <c r="A121" s="782"/>
      <c r="B121" s="549"/>
      <c r="C121" s="782"/>
      <c r="D121" s="785" t="s">
        <v>207</v>
      </c>
      <c r="E121" s="129" t="s">
        <v>208</v>
      </c>
      <c r="F121" s="70" t="s">
        <v>169</v>
      </c>
      <c r="G121" s="130">
        <f>IF(F121="Asignado",15,0)</f>
        <v>0</v>
      </c>
      <c r="H121" s="775" t="str">
        <f>IF(AND(G128&gt;0,G128&lt;=85),"Débil",IF(AND(G128&gt;85,G128&lt;=95),"Moderado",IF(G128&gt;96,"Fuerte"," ")))</f>
        <v xml:space="preserve"> </v>
      </c>
      <c r="I121" s="787" t="s">
        <v>169</v>
      </c>
      <c r="J121" s="775" t="str">
        <f>IF(AND(H121="Fuerte",I121="Fuerte (Siempre se Ejecuta)"),"Fuerte",IF(AND(H121="Fuerte",I121="Moderado (Algunas veces se ejecuta)"),"Moderado",IF(AND(H121="Fuerte",I121="Débil (No se ejecuta)"),"Débil",IF(AND(H121="Moderado",I121="Fuerte (Siempre se Ejecuta)"),"Moderado",IF(AND(H121="Moderado",I121="Moderado (Algunas veces se ejecuta)"),"Moderado",IF(AND(H121="Moderado",I121="Débil (No se ejecuta)"),"Débil",IF(AND(H121="Débil",I121="Fuerte (Siempre se Ejecuta)"),"Débil",IF(AND(H121="Débil",I121="Moderado (Algunas veces se ejecuta)"),"Débil",IF(AND(H121="Débil",I121="Débil (No se ejecuta)"),"Débil"," ")))))))))</f>
        <v xml:space="preserve"> </v>
      </c>
      <c r="K121" s="778" t="str">
        <f>IF(J121="Fuerte","NO",IF(J121=" "," ","SI"))</f>
        <v xml:space="preserve"> </v>
      </c>
    </row>
    <row r="122" spans="1:78" ht="28.5" x14ac:dyDescent="0.2">
      <c r="A122" s="783"/>
      <c r="B122" s="550"/>
      <c r="C122" s="783"/>
      <c r="D122" s="786"/>
      <c r="E122" s="103" t="s">
        <v>209</v>
      </c>
      <c r="F122" s="67" t="s">
        <v>169</v>
      </c>
      <c r="G122" s="66">
        <f>IF(F122="Adecuado",15,0)</f>
        <v>0</v>
      </c>
      <c r="H122" s="776"/>
      <c r="I122" s="788"/>
      <c r="J122" s="776"/>
      <c r="K122" s="779"/>
    </row>
    <row r="123" spans="1:78" ht="42.75" x14ac:dyDescent="0.2">
      <c r="A123" s="783"/>
      <c r="B123" s="550"/>
      <c r="C123" s="783"/>
      <c r="D123" s="50" t="s">
        <v>210</v>
      </c>
      <c r="E123" s="103" t="s">
        <v>211</v>
      </c>
      <c r="F123" s="67" t="s">
        <v>169</v>
      </c>
      <c r="G123" s="66">
        <f>IF(F123="Oportuna",15,0)</f>
        <v>0</v>
      </c>
      <c r="H123" s="776"/>
      <c r="I123" s="788"/>
      <c r="J123" s="776"/>
      <c r="K123" s="779"/>
    </row>
    <row r="124" spans="1:78" ht="42.75" x14ac:dyDescent="0.2">
      <c r="A124" s="783"/>
      <c r="B124" s="550"/>
      <c r="C124" s="783"/>
      <c r="D124" s="50" t="s">
        <v>212</v>
      </c>
      <c r="E124" s="103" t="s">
        <v>213</v>
      </c>
      <c r="F124" s="218" t="s">
        <v>169</v>
      </c>
      <c r="G124" s="66">
        <f>IF(F124="Prevenir",15,IF(F124="Detectar",10,0))</f>
        <v>0</v>
      </c>
      <c r="H124" s="776"/>
      <c r="I124" s="788"/>
      <c r="J124" s="776"/>
      <c r="K124" s="779"/>
    </row>
    <row r="125" spans="1:78" ht="28.5" x14ac:dyDescent="0.2">
      <c r="A125" s="783"/>
      <c r="B125" s="550"/>
      <c r="C125" s="783"/>
      <c r="D125" s="50" t="s">
        <v>214</v>
      </c>
      <c r="E125" s="103" t="s">
        <v>215</v>
      </c>
      <c r="F125" s="67" t="s">
        <v>169</v>
      </c>
      <c r="G125" s="66">
        <f>IF(F125="Confiable",15,0)</f>
        <v>0</v>
      </c>
      <c r="H125" s="776"/>
      <c r="I125" s="788"/>
      <c r="J125" s="776"/>
      <c r="K125" s="779"/>
    </row>
    <row r="126" spans="1:78" ht="42.75" x14ac:dyDescent="0.2">
      <c r="A126" s="783"/>
      <c r="B126" s="550"/>
      <c r="C126" s="783"/>
      <c r="D126" s="50" t="s">
        <v>216</v>
      </c>
      <c r="E126" s="103" t="s">
        <v>217</v>
      </c>
      <c r="F126" s="218" t="s">
        <v>169</v>
      </c>
      <c r="G126" s="66">
        <f>IF(F126="Se investigan y se resuelven oportunamente",15,0)</f>
        <v>0</v>
      </c>
      <c r="H126" s="776"/>
      <c r="I126" s="788"/>
      <c r="J126" s="776"/>
      <c r="K126" s="779"/>
    </row>
    <row r="127" spans="1:78" ht="28.5" x14ac:dyDescent="0.2">
      <c r="A127" s="784"/>
      <c r="B127" s="551"/>
      <c r="C127" s="784"/>
      <c r="D127" s="45" t="s">
        <v>218</v>
      </c>
      <c r="E127" s="103" t="s">
        <v>219</v>
      </c>
      <c r="F127" s="67" t="s">
        <v>169</v>
      </c>
      <c r="G127" s="66">
        <f>IF(F127="Completa",10,IF(F127="Incompleta",5,0))</f>
        <v>0</v>
      </c>
      <c r="H127" s="777"/>
      <c r="I127" s="789"/>
      <c r="J127" s="777"/>
      <c r="K127" s="780"/>
    </row>
    <row r="128" spans="1:78" s="60" customFormat="1" ht="15.75" thickBot="1" x14ac:dyDescent="0.25">
      <c r="A128" s="125"/>
      <c r="B128" s="126"/>
      <c r="C128" s="56"/>
      <c r="D128" s="57"/>
      <c r="E128" s="58" t="s">
        <v>220</v>
      </c>
      <c r="F128" s="16"/>
      <c r="G128" s="16">
        <f>SUM(G121:G127)</f>
        <v>0</v>
      </c>
      <c r="H128" s="135"/>
      <c r="I128" s="136"/>
      <c r="J128" s="136"/>
      <c r="K128" s="137"/>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1:78" ht="15" thickBot="1" x14ac:dyDescent="0.25"/>
    <row r="130" spans="1:78" s="53" customFormat="1" ht="30" customHeight="1" x14ac:dyDescent="0.25">
      <c r="A130" s="790" t="s">
        <v>82</v>
      </c>
      <c r="B130" s="809" t="s">
        <v>223</v>
      </c>
      <c r="C130" s="792" t="s">
        <v>196</v>
      </c>
      <c r="D130" s="794" t="s">
        <v>197</v>
      </c>
      <c r="E130" s="795"/>
      <c r="F130" s="795"/>
      <c r="G130" s="795"/>
      <c r="H130" s="796"/>
      <c r="I130" s="108" t="s">
        <v>198</v>
      </c>
      <c r="J130" s="797" t="s">
        <v>199</v>
      </c>
      <c r="K130" s="799" t="s">
        <v>200</v>
      </c>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c r="AK130" s="54"/>
      <c r="AL130" s="54"/>
      <c r="AM130" s="54"/>
      <c r="AN130" s="54"/>
      <c r="AO130" s="54"/>
      <c r="AP130" s="54"/>
      <c r="AQ130" s="54"/>
      <c r="AR130" s="54"/>
      <c r="AS130" s="54"/>
      <c r="AT130" s="54"/>
      <c r="AU130" s="54"/>
      <c r="AV130" s="54"/>
      <c r="AW130" s="54"/>
      <c r="AX130" s="54"/>
      <c r="AY130" s="54"/>
      <c r="AZ130" s="54"/>
      <c r="BA130" s="54"/>
      <c r="BB130" s="54"/>
      <c r="BC130" s="54"/>
      <c r="BD130" s="54"/>
      <c r="BE130" s="54"/>
      <c r="BF130" s="54"/>
      <c r="BG130" s="54"/>
      <c r="BH130" s="54"/>
      <c r="BI130" s="54"/>
      <c r="BJ130" s="54"/>
      <c r="BK130" s="54"/>
      <c r="BL130" s="54"/>
      <c r="BM130" s="54"/>
      <c r="BN130" s="54"/>
      <c r="BO130" s="54"/>
      <c r="BP130" s="54"/>
      <c r="BQ130" s="54"/>
      <c r="BR130" s="54"/>
      <c r="BS130" s="54"/>
      <c r="BT130" s="54"/>
      <c r="BU130" s="54"/>
      <c r="BV130" s="54"/>
      <c r="BW130" s="54"/>
      <c r="BX130" s="54"/>
      <c r="BY130" s="54"/>
      <c r="BZ130" s="54"/>
    </row>
    <row r="131" spans="1:78" s="54" customFormat="1" ht="60.75" thickBot="1" x14ac:dyDescent="0.3">
      <c r="A131" s="791"/>
      <c r="B131" s="810"/>
      <c r="C131" s="793"/>
      <c r="D131" s="109" t="s">
        <v>201</v>
      </c>
      <c r="E131" s="51" t="s">
        <v>202</v>
      </c>
      <c r="F131" s="109" t="s">
        <v>203</v>
      </c>
      <c r="G131" s="109" t="s">
        <v>204</v>
      </c>
      <c r="H131" s="109" t="s">
        <v>221</v>
      </c>
      <c r="I131" s="52" t="s">
        <v>206</v>
      </c>
      <c r="J131" s="798"/>
      <c r="K131" s="800"/>
    </row>
    <row r="132" spans="1:78" ht="20.25" customHeight="1" x14ac:dyDescent="0.2">
      <c r="A132" s="782"/>
      <c r="B132" s="549"/>
      <c r="C132" s="782"/>
      <c r="D132" s="785" t="s">
        <v>207</v>
      </c>
      <c r="E132" s="129" t="s">
        <v>208</v>
      </c>
      <c r="F132" s="70" t="s">
        <v>169</v>
      </c>
      <c r="G132" s="130">
        <f>IF(F132="Asignado",15,0)</f>
        <v>0</v>
      </c>
      <c r="H132" s="775" t="str">
        <f>IF(AND(G139&gt;0,G139&lt;=85),"Débil",IF(AND(G139&gt;85,G139&lt;=95),"Moderado",IF(G139&gt;96,"Fuerte"," ")))</f>
        <v xml:space="preserve"> </v>
      </c>
      <c r="I132" s="787" t="s">
        <v>169</v>
      </c>
      <c r="J132" s="775" t="str">
        <f>IF(AND(H132="Fuerte",I132="Fuerte (Siempre se Ejecuta)"),"Fuerte",IF(AND(H132="Fuerte",I132="Moderado (Algunas veces se ejecuta)"),"Moderado",IF(AND(H132="Fuerte",I132="Débil (No se ejecuta)"),"Débil",IF(AND(H132="Moderado",I132="Fuerte (Siempre se Ejecuta)"),"Moderado",IF(AND(H132="Moderado",I132="Moderado (Algunas veces se ejecuta)"),"Moderado",IF(AND(H132="Moderado",I132="Débil (No se ejecuta)"),"Débil",IF(AND(H132="Débil",I132="Fuerte (Siempre se Ejecuta)"),"Débil",IF(AND(H132="Débil",I132="Moderado (Algunas veces se ejecuta)"),"Débil",IF(AND(H132="Débil",I132="Débil (No se ejecuta)"),"Débil"," ")))))))))</f>
        <v xml:space="preserve"> </v>
      </c>
      <c r="K132" s="778" t="str">
        <f>IF(J132="Fuerte","NO",IF(J132=" "," ","SI"))</f>
        <v xml:space="preserve"> </v>
      </c>
    </row>
    <row r="133" spans="1:78" ht="28.5" x14ac:dyDescent="0.2">
      <c r="A133" s="783"/>
      <c r="B133" s="550"/>
      <c r="C133" s="783"/>
      <c r="D133" s="786"/>
      <c r="E133" s="103" t="s">
        <v>209</v>
      </c>
      <c r="F133" s="67" t="s">
        <v>169</v>
      </c>
      <c r="G133" s="66">
        <f>IF(F133="Adecuado",15,0)</f>
        <v>0</v>
      </c>
      <c r="H133" s="776"/>
      <c r="I133" s="788"/>
      <c r="J133" s="776"/>
      <c r="K133" s="779"/>
    </row>
    <row r="134" spans="1:78" ht="42.75" x14ac:dyDescent="0.2">
      <c r="A134" s="783"/>
      <c r="B134" s="550"/>
      <c r="C134" s="783"/>
      <c r="D134" s="50" t="s">
        <v>210</v>
      </c>
      <c r="E134" s="103" t="s">
        <v>211</v>
      </c>
      <c r="F134" s="67" t="s">
        <v>169</v>
      </c>
      <c r="G134" s="66">
        <f>IF(F134="Oportuna",15,0)</f>
        <v>0</v>
      </c>
      <c r="H134" s="776"/>
      <c r="I134" s="788"/>
      <c r="J134" s="776"/>
      <c r="K134" s="779"/>
    </row>
    <row r="135" spans="1:78" ht="42.75" x14ac:dyDescent="0.2">
      <c r="A135" s="783"/>
      <c r="B135" s="550"/>
      <c r="C135" s="783"/>
      <c r="D135" s="50" t="s">
        <v>212</v>
      </c>
      <c r="E135" s="103" t="s">
        <v>213</v>
      </c>
      <c r="F135" s="218" t="s">
        <v>169</v>
      </c>
      <c r="G135" s="66">
        <f>IF(F135="Prevenir",15,IF(F135="Detectar",10,0))</f>
        <v>0</v>
      </c>
      <c r="H135" s="776"/>
      <c r="I135" s="788"/>
      <c r="J135" s="776"/>
      <c r="K135" s="779"/>
    </row>
    <row r="136" spans="1:78" ht="28.5" x14ac:dyDescent="0.2">
      <c r="A136" s="783"/>
      <c r="B136" s="550"/>
      <c r="C136" s="783"/>
      <c r="D136" s="50" t="s">
        <v>214</v>
      </c>
      <c r="E136" s="103" t="s">
        <v>215</v>
      </c>
      <c r="F136" s="67" t="s">
        <v>169</v>
      </c>
      <c r="G136" s="66">
        <f>IF(F136="Confiable",15,0)</f>
        <v>0</v>
      </c>
      <c r="H136" s="776"/>
      <c r="I136" s="788"/>
      <c r="J136" s="776"/>
      <c r="K136" s="779"/>
    </row>
    <row r="137" spans="1:78" ht="42.75" x14ac:dyDescent="0.2">
      <c r="A137" s="783"/>
      <c r="B137" s="550"/>
      <c r="C137" s="783"/>
      <c r="D137" s="50" t="s">
        <v>216</v>
      </c>
      <c r="E137" s="103" t="s">
        <v>217</v>
      </c>
      <c r="F137" s="218" t="s">
        <v>169</v>
      </c>
      <c r="G137" s="66">
        <f>IF(F137="Se investigan y se resuelven oportunamente",15,0)</f>
        <v>0</v>
      </c>
      <c r="H137" s="776"/>
      <c r="I137" s="788"/>
      <c r="J137" s="776"/>
      <c r="K137" s="779"/>
    </row>
    <row r="138" spans="1:78" ht="28.5" x14ac:dyDescent="0.2">
      <c r="A138" s="784"/>
      <c r="B138" s="551"/>
      <c r="C138" s="784"/>
      <c r="D138" s="45" t="s">
        <v>218</v>
      </c>
      <c r="E138" s="103" t="s">
        <v>219</v>
      </c>
      <c r="F138" s="67" t="s">
        <v>169</v>
      </c>
      <c r="G138" s="66">
        <f>IF(F138="Completa",10,IF(F138="Incompleta",5,0))</f>
        <v>0</v>
      </c>
      <c r="H138" s="777"/>
      <c r="I138" s="789"/>
      <c r="J138" s="777"/>
      <c r="K138" s="780"/>
    </row>
    <row r="139" spans="1:78" ht="15.75" thickBot="1" x14ac:dyDescent="0.25">
      <c r="A139" s="125"/>
      <c r="B139" s="126"/>
      <c r="C139" s="56"/>
      <c r="D139" s="57"/>
      <c r="E139" s="58" t="s">
        <v>220</v>
      </c>
      <c r="F139" s="16"/>
      <c r="G139" s="16">
        <f>SUM(G132:G138)</f>
        <v>0</v>
      </c>
      <c r="H139" s="135"/>
      <c r="I139" s="136"/>
      <c r="J139" s="136"/>
      <c r="K139" s="137"/>
    </row>
    <row r="140" spans="1:78" ht="15" thickBot="1" x14ac:dyDescent="0.25">
      <c r="A140" s="55"/>
    </row>
    <row r="141" spans="1:78" s="54" customFormat="1" ht="30" customHeight="1" x14ac:dyDescent="0.25">
      <c r="A141" s="790" t="s">
        <v>82</v>
      </c>
      <c r="B141" s="809" t="s">
        <v>223</v>
      </c>
      <c r="C141" s="792" t="s">
        <v>196</v>
      </c>
      <c r="D141" s="794" t="s">
        <v>197</v>
      </c>
      <c r="E141" s="795"/>
      <c r="F141" s="795"/>
      <c r="G141" s="795"/>
      <c r="H141" s="796"/>
      <c r="I141" s="108" t="s">
        <v>198</v>
      </c>
      <c r="J141" s="797" t="s">
        <v>199</v>
      </c>
      <c r="K141" s="799" t="s">
        <v>200</v>
      </c>
    </row>
    <row r="142" spans="1:78" s="54" customFormat="1" ht="60.75" thickBot="1" x14ac:dyDescent="0.3">
      <c r="A142" s="791"/>
      <c r="B142" s="810"/>
      <c r="C142" s="793"/>
      <c r="D142" s="109" t="s">
        <v>201</v>
      </c>
      <c r="E142" s="51" t="s">
        <v>202</v>
      </c>
      <c r="F142" s="109" t="s">
        <v>203</v>
      </c>
      <c r="G142" s="109" t="s">
        <v>204</v>
      </c>
      <c r="H142" s="109" t="s">
        <v>221</v>
      </c>
      <c r="I142" s="52" t="s">
        <v>206</v>
      </c>
      <c r="J142" s="798"/>
      <c r="K142" s="800"/>
    </row>
    <row r="143" spans="1:78" ht="20.25" customHeight="1" x14ac:dyDescent="0.2">
      <c r="A143" s="782"/>
      <c r="B143" s="549"/>
      <c r="C143" s="782"/>
      <c r="D143" s="785" t="s">
        <v>207</v>
      </c>
      <c r="E143" s="129" t="s">
        <v>208</v>
      </c>
      <c r="F143" s="70" t="s">
        <v>169</v>
      </c>
      <c r="G143" s="130">
        <f>IF(F143="Asignado",15,0)</f>
        <v>0</v>
      </c>
      <c r="H143" s="775" t="str">
        <f>IF(AND(G150&gt;0,G150&lt;=85),"Débil",IF(AND(G150&gt;85,G150&lt;=95),"Moderado",IF(G150&gt;96,"Fuerte"," ")))</f>
        <v xml:space="preserve"> </v>
      </c>
      <c r="I143" s="787" t="s">
        <v>169</v>
      </c>
      <c r="J143" s="775" t="str">
        <f>IF(AND(H143="Fuerte",I143="Fuerte (Siempre se Ejecuta)"),"Fuerte",IF(AND(H143="Fuerte",I143="Moderado (Algunas veces se ejecuta)"),"Moderado",IF(AND(H143="Fuerte",I143="Débil (No se ejecuta)"),"Débil",IF(AND(H143="Moderado",I143="Fuerte (Siempre se Ejecuta)"),"Moderado",IF(AND(H143="Moderado",I143="Moderado (Algunas veces se ejecuta)"),"Moderado",IF(AND(H143="Moderado",I143="Débil (No se ejecuta)"),"Débil",IF(AND(H143="Débil",I143="Fuerte (Siempre se Ejecuta)"),"Débil",IF(AND(H143="Débil",I143="Moderado (Algunas veces se ejecuta)"),"Débil",IF(AND(H143="Débil",I143="Débil (No se ejecuta)"),"Débil"," ")))))))))</f>
        <v xml:space="preserve"> </v>
      </c>
      <c r="K143" s="778" t="str">
        <f>IF(J143="Fuerte","NO",IF(J143=" "," ","SI"))</f>
        <v xml:space="preserve"> </v>
      </c>
    </row>
    <row r="144" spans="1:78" ht="28.5" x14ac:dyDescent="0.2">
      <c r="A144" s="783"/>
      <c r="B144" s="550"/>
      <c r="C144" s="783"/>
      <c r="D144" s="786"/>
      <c r="E144" s="103" t="s">
        <v>209</v>
      </c>
      <c r="F144" s="67" t="s">
        <v>169</v>
      </c>
      <c r="G144" s="66">
        <f>IF(F144="Adecuado",15,0)</f>
        <v>0</v>
      </c>
      <c r="H144" s="776"/>
      <c r="I144" s="788"/>
      <c r="J144" s="776"/>
      <c r="K144" s="779"/>
    </row>
    <row r="145" spans="1:98" ht="42.75" x14ac:dyDescent="0.2">
      <c r="A145" s="783"/>
      <c r="B145" s="550"/>
      <c r="C145" s="783"/>
      <c r="D145" s="50" t="s">
        <v>210</v>
      </c>
      <c r="E145" s="103" t="s">
        <v>211</v>
      </c>
      <c r="F145" s="67" t="s">
        <v>169</v>
      </c>
      <c r="G145" s="66">
        <f>IF(F145="Oportuna",15,0)</f>
        <v>0</v>
      </c>
      <c r="H145" s="776"/>
      <c r="I145" s="788"/>
      <c r="J145" s="776"/>
      <c r="K145" s="779"/>
    </row>
    <row r="146" spans="1:98" ht="42.75" x14ac:dyDescent="0.2">
      <c r="A146" s="783"/>
      <c r="B146" s="550"/>
      <c r="C146" s="783"/>
      <c r="D146" s="50" t="s">
        <v>212</v>
      </c>
      <c r="E146" s="103" t="s">
        <v>213</v>
      </c>
      <c r="F146" s="218" t="s">
        <v>169</v>
      </c>
      <c r="G146" s="66">
        <f>IF(F146="Prevenir",15,IF(F146="Detectar",10,0))</f>
        <v>0</v>
      </c>
      <c r="H146" s="776"/>
      <c r="I146" s="788"/>
      <c r="J146" s="776"/>
      <c r="K146" s="779"/>
    </row>
    <row r="147" spans="1:98" ht="28.5" x14ac:dyDescent="0.2">
      <c r="A147" s="783"/>
      <c r="B147" s="550"/>
      <c r="C147" s="783"/>
      <c r="D147" s="50" t="s">
        <v>214</v>
      </c>
      <c r="E147" s="103" t="s">
        <v>215</v>
      </c>
      <c r="F147" s="67" t="s">
        <v>169</v>
      </c>
      <c r="G147" s="66">
        <f>IF(F147="Confiable",15,0)</f>
        <v>0</v>
      </c>
      <c r="H147" s="776"/>
      <c r="I147" s="788"/>
      <c r="J147" s="776"/>
      <c r="K147" s="779"/>
    </row>
    <row r="148" spans="1:98" ht="42.75" x14ac:dyDescent="0.2">
      <c r="A148" s="783"/>
      <c r="B148" s="550"/>
      <c r="C148" s="783"/>
      <c r="D148" s="50" t="s">
        <v>216</v>
      </c>
      <c r="E148" s="103" t="s">
        <v>217</v>
      </c>
      <c r="F148" s="218" t="s">
        <v>169</v>
      </c>
      <c r="G148" s="66">
        <f>IF(F148="Se investigan y se resuelven oportunamente",15,0)</f>
        <v>0</v>
      </c>
      <c r="H148" s="776"/>
      <c r="I148" s="788"/>
      <c r="J148" s="776"/>
      <c r="K148" s="779"/>
    </row>
    <row r="149" spans="1:98" ht="28.5" x14ac:dyDescent="0.2">
      <c r="A149" s="784"/>
      <c r="B149" s="551"/>
      <c r="C149" s="784"/>
      <c r="D149" s="45" t="s">
        <v>218</v>
      </c>
      <c r="E149" s="103" t="s">
        <v>219</v>
      </c>
      <c r="F149" s="67" t="s">
        <v>169</v>
      </c>
      <c r="G149" s="66">
        <f>IF(F149="Completa",10,IF(F149="Incompleta",5,0))</f>
        <v>0</v>
      </c>
      <c r="H149" s="777"/>
      <c r="I149" s="789"/>
      <c r="J149" s="777"/>
      <c r="K149" s="780"/>
    </row>
    <row r="150" spans="1:98" s="60" customFormat="1" ht="15.75" thickBot="1" x14ac:dyDescent="0.25">
      <c r="A150" s="125"/>
      <c r="B150" s="126"/>
      <c r="C150" s="56"/>
      <c r="D150" s="57"/>
      <c r="E150" s="58" t="s">
        <v>220</v>
      </c>
      <c r="F150" s="16"/>
      <c r="G150" s="16">
        <f>SUM(G143:G149)</f>
        <v>0</v>
      </c>
      <c r="H150" s="135"/>
      <c r="I150" s="136"/>
      <c r="J150" s="136"/>
      <c r="K150" s="137"/>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row>
    <row r="151" spans="1:98" ht="15" thickBot="1" x14ac:dyDescent="0.25"/>
    <row r="152" spans="1:98" ht="30" x14ac:dyDescent="0.2">
      <c r="A152" s="790" t="s">
        <v>82</v>
      </c>
      <c r="B152" s="809" t="s">
        <v>223</v>
      </c>
      <c r="C152" s="792" t="s">
        <v>196</v>
      </c>
      <c r="D152" s="794" t="s">
        <v>197</v>
      </c>
      <c r="E152" s="795"/>
      <c r="F152" s="795"/>
      <c r="G152" s="795"/>
      <c r="H152" s="796"/>
      <c r="I152" s="108" t="s">
        <v>198</v>
      </c>
      <c r="J152" s="797" t="s">
        <v>199</v>
      </c>
      <c r="K152" s="799" t="s">
        <v>200</v>
      </c>
    </row>
    <row r="153" spans="1:98" ht="60.75" thickBot="1" x14ac:dyDescent="0.25">
      <c r="A153" s="791"/>
      <c r="B153" s="810"/>
      <c r="C153" s="793"/>
      <c r="D153" s="109" t="s">
        <v>201</v>
      </c>
      <c r="E153" s="51" t="s">
        <v>202</v>
      </c>
      <c r="F153" s="109" t="s">
        <v>203</v>
      </c>
      <c r="G153" s="109" t="s">
        <v>204</v>
      </c>
      <c r="H153" s="109" t="s">
        <v>221</v>
      </c>
      <c r="I153" s="52" t="s">
        <v>206</v>
      </c>
      <c r="J153" s="798"/>
      <c r="K153" s="800"/>
    </row>
    <row r="154" spans="1:98" x14ac:dyDescent="0.2">
      <c r="A154" s="782">
        <f>DESCRIPCION!A18</f>
        <v>0</v>
      </c>
      <c r="B154" s="549">
        <f>DESCRIPCION!D19</f>
        <v>0</v>
      </c>
      <c r="C154" s="782"/>
      <c r="D154" s="785" t="s">
        <v>207</v>
      </c>
      <c r="E154" s="129" t="s">
        <v>208</v>
      </c>
      <c r="F154" s="70" t="s">
        <v>169</v>
      </c>
      <c r="G154" s="130">
        <f>IF(F154="Asignado",15,0)</f>
        <v>0</v>
      </c>
      <c r="H154" s="775" t="str">
        <f>IF(AND(G161&gt;0,G161&lt;=85),"Débil",IF(AND(G161&gt;85,G161&lt;=95),"Moderado",IF(G161&gt;96,"Fuerte"," ")))</f>
        <v xml:space="preserve"> </v>
      </c>
      <c r="I154" s="787" t="s">
        <v>169</v>
      </c>
      <c r="J154" s="775" t="str">
        <f>IF(AND(H154="Fuerte",I154="Fuerte (Siempre se Ejecuta)"),"Fuerte",IF(AND(H154="Fuerte",I154="Moderado (Algunas veces se ejecuta)"),"Moderado",IF(AND(H154="Fuerte",I154="Débil (No se ejecuta)"),"Débil",IF(AND(H154="Moderado",I154="Fuerte (Siempre se Ejecuta)"),"Moderado",IF(AND(H154="Moderado",I154="Moderado (Algunas veces se ejecuta)"),"Moderado",IF(AND(H154="Moderado",I154="Débil (No se ejecuta)"),"Débil",IF(AND(H154="Débil",I154="Fuerte (Siempre se Ejecuta)"),"Débil",IF(AND(H154="Débil",I154="Moderado (Algunas veces se ejecuta)"),"Débil",IF(AND(H154="Débil",I154="Débil (No se ejecuta)"),"Débil"," ")))))))))</f>
        <v xml:space="preserve"> </v>
      </c>
      <c r="K154" s="778" t="str">
        <f>IF(J154="Fuerte","NO",IF(J154=" "," ","SI"))</f>
        <v xml:space="preserve"> </v>
      </c>
    </row>
    <row r="155" spans="1:98" ht="28.5" x14ac:dyDescent="0.2">
      <c r="A155" s="783"/>
      <c r="B155" s="550"/>
      <c r="C155" s="783"/>
      <c r="D155" s="786"/>
      <c r="E155" s="103" t="s">
        <v>209</v>
      </c>
      <c r="F155" s="67" t="s">
        <v>169</v>
      </c>
      <c r="G155" s="66">
        <f>IF(F155="Adecuado",15,0)</f>
        <v>0</v>
      </c>
      <c r="H155" s="776"/>
      <c r="I155" s="788"/>
      <c r="J155" s="776"/>
      <c r="K155" s="779"/>
    </row>
    <row r="156" spans="1:98" ht="42.75" x14ac:dyDescent="0.2">
      <c r="A156" s="783"/>
      <c r="B156" s="550"/>
      <c r="C156" s="783"/>
      <c r="D156" s="50" t="s">
        <v>210</v>
      </c>
      <c r="E156" s="103" t="s">
        <v>211</v>
      </c>
      <c r="F156" s="67" t="s">
        <v>169</v>
      </c>
      <c r="G156" s="66">
        <f>IF(F156="Oportuna",15,0)</f>
        <v>0</v>
      </c>
      <c r="H156" s="776"/>
      <c r="I156" s="788"/>
      <c r="J156" s="776"/>
      <c r="K156" s="779"/>
    </row>
    <row r="157" spans="1:98" ht="42.75" x14ac:dyDescent="0.2">
      <c r="A157" s="783"/>
      <c r="B157" s="550"/>
      <c r="C157" s="783"/>
      <c r="D157" s="50" t="s">
        <v>212</v>
      </c>
      <c r="E157" s="103" t="s">
        <v>213</v>
      </c>
      <c r="F157" s="218" t="s">
        <v>169</v>
      </c>
      <c r="G157" s="66">
        <f>IF(F157="Prevenir",15,IF(F157="Detectar",10,0))</f>
        <v>0</v>
      </c>
      <c r="H157" s="776"/>
      <c r="I157" s="788"/>
      <c r="J157" s="776"/>
      <c r="K157" s="779"/>
    </row>
    <row r="158" spans="1:98" ht="28.5" x14ac:dyDescent="0.2">
      <c r="A158" s="783"/>
      <c r="B158" s="550"/>
      <c r="C158" s="783"/>
      <c r="D158" s="50" t="s">
        <v>214</v>
      </c>
      <c r="E158" s="103" t="s">
        <v>215</v>
      </c>
      <c r="F158" s="67" t="s">
        <v>169</v>
      </c>
      <c r="G158" s="66">
        <f>IF(F158="Confiable",15,0)</f>
        <v>0</v>
      </c>
      <c r="H158" s="776"/>
      <c r="I158" s="788"/>
      <c r="J158" s="776"/>
      <c r="K158" s="779"/>
    </row>
    <row r="159" spans="1:98" ht="42.75" x14ac:dyDescent="0.2">
      <c r="A159" s="783"/>
      <c r="B159" s="550"/>
      <c r="C159" s="783"/>
      <c r="D159" s="50" t="s">
        <v>216</v>
      </c>
      <c r="E159" s="103" t="s">
        <v>217</v>
      </c>
      <c r="F159" s="218" t="s">
        <v>169</v>
      </c>
      <c r="G159" s="66">
        <f>IF(F159="Se investigan y se resuelven oportunamente",15,0)</f>
        <v>0</v>
      </c>
      <c r="H159" s="776"/>
      <c r="I159" s="788"/>
      <c r="J159" s="776"/>
      <c r="K159" s="779"/>
    </row>
    <row r="160" spans="1:98" ht="28.5" x14ac:dyDescent="0.2">
      <c r="A160" s="784"/>
      <c r="B160" s="551"/>
      <c r="C160" s="784"/>
      <c r="D160" s="45" t="s">
        <v>218</v>
      </c>
      <c r="E160" s="103" t="s">
        <v>219</v>
      </c>
      <c r="F160" s="67" t="s">
        <v>169</v>
      </c>
      <c r="G160" s="66">
        <f>IF(F160="Completa",10,IF(F160="Incompleta",5,0))</f>
        <v>0</v>
      </c>
      <c r="H160" s="777"/>
      <c r="I160" s="789"/>
      <c r="J160" s="777"/>
      <c r="K160" s="780"/>
    </row>
    <row r="161" spans="1:11" ht="15.75" thickBot="1" x14ac:dyDescent="0.25">
      <c r="A161" s="125"/>
      <c r="B161" s="126"/>
      <c r="C161" s="56"/>
      <c r="D161" s="57"/>
      <c r="E161" s="58" t="s">
        <v>220</v>
      </c>
      <c r="F161" s="16"/>
      <c r="G161" s="16">
        <f>SUM(G154:G160)</f>
        <v>0</v>
      </c>
      <c r="H161" s="135"/>
      <c r="I161" s="136"/>
      <c r="J161" s="136"/>
      <c r="K161" s="137"/>
    </row>
    <row r="162" spans="1:11" ht="15" thickBot="1" x14ac:dyDescent="0.25"/>
    <row r="163" spans="1:11" ht="30" customHeight="1" x14ac:dyDescent="0.2">
      <c r="A163" s="790" t="s">
        <v>82</v>
      </c>
      <c r="B163" s="809" t="s">
        <v>223</v>
      </c>
      <c r="C163" s="792" t="s">
        <v>196</v>
      </c>
      <c r="D163" s="794" t="s">
        <v>197</v>
      </c>
      <c r="E163" s="795"/>
      <c r="F163" s="795"/>
      <c r="G163" s="795"/>
      <c r="H163" s="796"/>
      <c r="I163" s="108" t="s">
        <v>198</v>
      </c>
      <c r="J163" s="797" t="s">
        <v>199</v>
      </c>
      <c r="K163" s="799" t="s">
        <v>200</v>
      </c>
    </row>
    <row r="164" spans="1:11" ht="60.75" thickBot="1" x14ac:dyDescent="0.25">
      <c r="A164" s="791"/>
      <c r="B164" s="810"/>
      <c r="C164" s="793"/>
      <c r="D164" s="109" t="s">
        <v>201</v>
      </c>
      <c r="E164" s="51" t="s">
        <v>202</v>
      </c>
      <c r="F164" s="109" t="s">
        <v>203</v>
      </c>
      <c r="G164" s="109" t="s">
        <v>204</v>
      </c>
      <c r="H164" s="109" t="s">
        <v>221</v>
      </c>
      <c r="I164" s="52" t="s">
        <v>206</v>
      </c>
      <c r="J164" s="798"/>
      <c r="K164" s="800"/>
    </row>
    <row r="165" spans="1:11" ht="14.25" customHeight="1" x14ac:dyDescent="0.2">
      <c r="A165" s="782">
        <f>DESCRIPCION!A18</f>
        <v>0</v>
      </c>
      <c r="B165" s="549">
        <f>DESCRIPCION!D20</f>
        <v>0</v>
      </c>
      <c r="C165" s="782"/>
      <c r="D165" s="785" t="s">
        <v>207</v>
      </c>
      <c r="E165" s="129" t="s">
        <v>208</v>
      </c>
      <c r="F165" s="70" t="s">
        <v>169</v>
      </c>
      <c r="G165" s="130">
        <f>IF(F165="Asignado",15,0)</f>
        <v>0</v>
      </c>
      <c r="H165" s="775" t="str">
        <f>IF(AND(G172&gt;0,G172&lt;=85),"Débil",IF(AND(G172&gt;85,G172&lt;=95),"Moderado",IF(G172&gt;96,"Fuerte"," ")))</f>
        <v xml:space="preserve"> </v>
      </c>
      <c r="I165" s="787" t="s">
        <v>169</v>
      </c>
      <c r="J165" s="775" t="str">
        <f>IF(AND(H165="Fuerte",I165="Fuerte (Siempre se Ejecuta)"),"Fuerte",IF(AND(H165="Fuerte",I165="Moderado (Algunas veces se ejecuta)"),"Moderado",IF(AND(H165="Fuerte",I165="Débil (No se ejecuta)"),"Débil",IF(AND(H165="Moderado",I165="Fuerte (Siempre se Ejecuta)"),"Moderado",IF(AND(H165="Moderado",I165="Moderado (Algunas veces se ejecuta)"),"Moderado",IF(AND(H165="Moderado",I165="Débil (No se ejecuta)"),"Débil",IF(AND(H165="Débil",I165="Fuerte (Siempre se Ejecuta)"),"Débil",IF(AND(H165="Débil",I165="Moderado (Algunas veces se ejecuta)"),"Débil",IF(AND(H165="Débil",I165="Débil (No se ejecuta)"),"Débil"," ")))))))))</f>
        <v xml:space="preserve"> </v>
      </c>
      <c r="K165" s="778" t="str">
        <f>IF(J165="Fuerte","NO",IF(J165=" "," ","SI"))</f>
        <v xml:space="preserve"> </v>
      </c>
    </row>
    <row r="166" spans="1:11" ht="28.5" x14ac:dyDescent="0.2">
      <c r="A166" s="783"/>
      <c r="B166" s="550"/>
      <c r="C166" s="783"/>
      <c r="D166" s="786"/>
      <c r="E166" s="103" t="s">
        <v>209</v>
      </c>
      <c r="F166" s="67" t="s">
        <v>169</v>
      </c>
      <c r="G166" s="66">
        <f>IF(F166="Adecuado",15,0)</f>
        <v>0</v>
      </c>
      <c r="H166" s="776"/>
      <c r="I166" s="788"/>
      <c r="J166" s="776"/>
      <c r="K166" s="779"/>
    </row>
    <row r="167" spans="1:11" ht="42.75" x14ac:dyDescent="0.2">
      <c r="A167" s="783"/>
      <c r="B167" s="550"/>
      <c r="C167" s="783"/>
      <c r="D167" s="50" t="s">
        <v>210</v>
      </c>
      <c r="E167" s="103" t="s">
        <v>211</v>
      </c>
      <c r="F167" s="67" t="s">
        <v>169</v>
      </c>
      <c r="G167" s="66">
        <f>IF(F167="Oportuna",15,0)</f>
        <v>0</v>
      </c>
      <c r="H167" s="776"/>
      <c r="I167" s="788"/>
      <c r="J167" s="776"/>
      <c r="K167" s="779"/>
    </row>
    <row r="168" spans="1:11" ht="42.75" x14ac:dyDescent="0.2">
      <c r="A168" s="783"/>
      <c r="B168" s="550"/>
      <c r="C168" s="783"/>
      <c r="D168" s="50" t="s">
        <v>212</v>
      </c>
      <c r="E168" s="103" t="s">
        <v>213</v>
      </c>
      <c r="F168" s="218" t="s">
        <v>169</v>
      </c>
      <c r="G168" s="66">
        <f>IF(F168="Prevenir",15,IF(F168="Detectar",10,0))</f>
        <v>0</v>
      </c>
      <c r="H168" s="776"/>
      <c r="I168" s="788"/>
      <c r="J168" s="776"/>
      <c r="K168" s="779"/>
    </row>
    <row r="169" spans="1:11" ht="28.5" x14ac:dyDescent="0.2">
      <c r="A169" s="783"/>
      <c r="B169" s="550"/>
      <c r="C169" s="783"/>
      <c r="D169" s="50" t="s">
        <v>214</v>
      </c>
      <c r="E169" s="103" t="s">
        <v>215</v>
      </c>
      <c r="F169" s="67" t="s">
        <v>169</v>
      </c>
      <c r="G169" s="66">
        <f>IF(F169="Confiable",15,0)</f>
        <v>0</v>
      </c>
      <c r="H169" s="776"/>
      <c r="I169" s="788"/>
      <c r="J169" s="776"/>
      <c r="K169" s="779"/>
    </row>
    <row r="170" spans="1:11" ht="42.75" x14ac:dyDescent="0.2">
      <c r="A170" s="783"/>
      <c r="B170" s="550"/>
      <c r="C170" s="783"/>
      <c r="D170" s="50" t="s">
        <v>216</v>
      </c>
      <c r="E170" s="103" t="s">
        <v>217</v>
      </c>
      <c r="F170" s="218" t="s">
        <v>169</v>
      </c>
      <c r="G170" s="66">
        <f>IF(F170="Se investigan y se resuelven oportunamente",15,0)</f>
        <v>0</v>
      </c>
      <c r="H170" s="776"/>
      <c r="I170" s="788"/>
      <c r="J170" s="776"/>
      <c r="K170" s="779"/>
    </row>
    <row r="171" spans="1:11" ht="28.5" x14ac:dyDescent="0.2">
      <c r="A171" s="784"/>
      <c r="B171" s="551"/>
      <c r="C171" s="784"/>
      <c r="D171" s="45" t="s">
        <v>218</v>
      </c>
      <c r="E171" s="103" t="s">
        <v>219</v>
      </c>
      <c r="F171" s="67" t="s">
        <v>169</v>
      </c>
      <c r="G171" s="66">
        <f>IF(F171="Completa",10,IF(F171="Incompleta",5,0))</f>
        <v>0</v>
      </c>
      <c r="H171" s="777"/>
      <c r="I171" s="789"/>
      <c r="J171" s="777"/>
      <c r="K171" s="780"/>
    </row>
    <row r="172" spans="1:11" ht="15.75" thickBot="1" x14ac:dyDescent="0.25">
      <c r="A172" s="125"/>
      <c r="B172" s="126"/>
      <c r="C172" s="56"/>
      <c r="D172" s="57"/>
      <c r="E172" s="58" t="s">
        <v>220</v>
      </c>
      <c r="F172" s="16"/>
      <c r="G172" s="16">
        <f>SUM(G165:G171)</f>
        <v>0</v>
      </c>
      <c r="H172" s="135"/>
      <c r="I172" s="136"/>
      <c r="J172" s="136"/>
      <c r="K172" s="137"/>
    </row>
    <row r="173" spans="1:11" ht="15" thickBot="1" x14ac:dyDescent="0.25"/>
    <row r="174" spans="1:11" ht="30" x14ac:dyDescent="0.2">
      <c r="A174" s="790" t="s">
        <v>82</v>
      </c>
      <c r="B174" s="809" t="s">
        <v>223</v>
      </c>
      <c r="C174" s="792" t="s">
        <v>196</v>
      </c>
      <c r="D174" s="794" t="s">
        <v>197</v>
      </c>
      <c r="E174" s="795"/>
      <c r="F174" s="795"/>
      <c r="G174" s="795"/>
      <c r="H174" s="796"/>
      <c r="I174" s="108" t="s">
        <v>198</v>
      </c>
      <c r="J174" s="797" t="s">
        <v>199</v>
      </c>
      <c r="K174" s="799" t="s">
        <v>200</v>
      </c>
    </row>
    <row r="175" spans="1:11" ht="60.75" thickBot="1" x14ac:dyDescent="0.25">
      <c r="A175" s="791"/>
      <c r="B175" s="810"/>
      <c r="C175" s="793"/>
      <c r="D175" s="109" t="s">
        <v>201</v>
      </c>
      <c r="E175" s="51" t="s">
        <v>202</v>
      </c>
      <c r="F175" s="109" t="s">
        <v>203</v>
      </c>
      <c r="G175" s="109" t="s">
        <v>204</v>
      </c>
      <c r="H175" s="109" t="s">
        <v>221</v>
      </c>
      <c r="I175" s="52" t="s">
        <v>206</v>
      </c>
      <c r="J175" s="798"/>
      <c r="K175" s="800"/>
    </row>
    <row r="176" spans="1:11" x14ac:dyDescent="0.2">
      <c r="A176" s="782">
        <f>DESCRIPCION!A21</f>
        <v>0</v>
      </c>
      <c r="B176" s="549">
        <f>DESCRIPCION!D21</f>
        <v>0</v>
      </c>
      <c r="C176" s="782"/>
      <c r="D176" s="785" t="s">
        <v>207</v>
      </c>
      <c r="E176" s="129" t="s">
        <v>208</v>
      </c>
      <c r="F176" s="70" t="s">
        <v>171</v>
      </c>
      <c r="G176" s="130">
        <f>IF(F176="Asignado",15,0)</f>
        <v>0</v>
      </c>
      <c r="H176" s="775" t="str">
        <f>IF(AND(G183&gt;0,G183&lt;=85),"Débil",IF(AND(G183&gt;85,G183&lt;=95),"Moderado",IF(G183&gt;96,"Fuerte"," ")))</f>
        <v>Débil</v>
      </c>
      <c r="I176" s="787" t="s">
        <v>192</v>
      </c>
      <c r="J176" s="775" t="str">
        <f>IF(AND(H176="Fuerte",I176="Fuerte (Siempre se Ejecuta)"),"Fuerte",IF(AND(H176="Fuerte",I176="Moderado (Algunas veces se ejecuta)"),"Moderado",IF(AND(H176="Fuerte",I176="Débil (No se ejecuta)"),"Débil",IF(AND(H176="Moderado",I176="Fuerte (Siempre se Ejecuta)"),"Moderado",IF(AND(H176="Moderado",I176="Moderado (Algunas veces se ejecuta)"),"Moderado",IF(AND(H176="Moderado",I176="Débil (No se ejecuta)"),"Débil",IF(AND(H176="Débil",I176="Fuerte (Siempre se Ejecuta)"),"Débil",IF(AND(H176="Débil",I176="Moderado (Algunas veces se ejecuta)"),"Débil",IF(AND(H176="Débil",I176="Débil (No se ejecuta)"),"Débil"," ")))))))))</f>
        <v>Débil</v>
      </c>
      <c r="K176" s="778" t="str">
        <f>IF(J176="Fuerte","NO",IF(J176=" "," ","SI"))</f>
        <v>SI</v>
      </c>
    </row>
    <row r="177" spans="1:11" ht="28.5" x14ac:dyDescent="0.2">
      <c r="A177" s="783"/>
      <c r="B177" s="550"/>
      <c r="C177" s="783"/>
      <c r="D177" s="786"/>
      <c r="E177" s="103" t="s">
        <v>209</v>
      </c>
      <c r="F177" s="67" t="s">
        <v>172</v>
      </c>
      <c r="G177" s="66">
        <f>IF(F177="Adecuado",15,0)</f>
        <v>15</v>
      </c>
      <c r="H177" s="776"/>
      <c r="I177" s="788"/>
      <c r="J177" s="776"/>
      <c r="K177" s="779"/>
    </row>
    <row r="178" spans="1:11" ht="42.75" x14ac:dyDescent="0.2">
      <c r="A178" s="783"/>
      <c r="B178" s="550"/>
      <c r="C178" s="783"/>
      <c r="D178" s="50" t="s">
        <v>210</v>
      </c>
      <c r="E178" s="103" t="s">
        <v>211</v>
      </c>
      <c r="F178" s="67" t="s">
        <v>175</v>
      </c>
      <c r="G178" s="66">
        <f>IF(F178="Oportuna",15,0)</f>
        <v>15</v>
      </c>
      <c r="H178" s="776"/>
      <c r="I178" s="788"/>
      <c r="J178" s="776"/>
      <c r="K178" s="779"/>
    </row>
    <row r="179" spans="1:11" ht="42.75" x14ac:dyDescent="0.2">
      <c r="A179" s="783"/>
      <c r="B179" s="550"/>
      <c r="C179" s="783"/>
      <c r="D179" s="50" t="s">
        <v>212</v>
      </c>
      <c r="E179" s="103" t="s">
        <v>213</v>
      </c>
      <c r="F179" s="218" t="s">
        <v>169</v>
      </c>
      <c r="G179" s="66">
        <f>IF(F179="Prevenir",15,IF(F179="Detectar",10,0))</f>
        <v>0</v>
      </c>
      <c r="H179" s="776"/>
      <c r="I179" s="788"/>
      <c r="J179" s="776"/>
      <c r="K179" s="779"/>
    </row>
    <row r="180" spans="1:11" ht="28.5" x14ac:dyDescent="0.2">
      <c r="A180" s="783"/>
      <c r="B180" s="550"/>
      <c r="C180" s="783"/>
      <c r="D180" s="50" t="s">
        <v>214</v>
      </c>
      <c r="E180" s="103" t="s">
        <v>215</v>
      </c>
      <c r="F180" s="67" t="s">
        <v>169</v>
      </c>
      <c r="G180" s="66">
        <f>IF(F180="Confiable",15,0)</f>
        <v>0</v>
      </c>
      <c r="H180" s="776"/>
      <c r="I180" s="788"/>
      <c r="J180" s="776"/>
      <c r="K180" s="779"/>
    </row>
    <row r="181" spans="1:11" ht="42.75" x14ac:dyDescent="0.2">
      <c r="A181" s="783"/>
      <c r="B181" s="550"/>
      <c r="C181" s="783"/>
      <c r="D181" s="50" t="s">
        <v>216</v>
      </c>
      <c r="E181" s="103" t="s">
        <v>217</v>
      </c>
      <c r="F181" s="218" t="s">
        <v>169</v>
      </c>
      <c r="G181" s="66">
        <f>IF(F181="Se investigan y se resuelven oportunamente",15,0)</f>
        <v>0</v>
      </c>
      <c r="H181" s="776"/>
      <c r="I181" s="788"/>
      <c r="J181" s="776"/>
      <c r="K181" s="779"/>
    </row>
    <row r="182" spans="1:11" ht="28.5" x14ac:dyDescent="0.2">
      <c r="A182" s="784"/>
      <c r="B182" s="551"/>
      <c r="C182" s="784"/>
      <c r="D182" s="45" t="s">
        <v>218</v>
      </c>
      <c r="E182" s="103" t="s">
        <v>219</v>
      </c>
      <c r="F182" s="67" t="s">
        <v>169</v>
      </c>
      <c r="G182" s="66">
        <f>IF(F182="Completa",10,IF(F182="Incompleta",5,0))</f>
        <v>0</v>
      </c>
      <c r="H182" s="777"/>
      <c r="I182" s="789"/>
      <c r="J182" s="777"/>
      <c r="K182" s="780"/>
    </row>
    <row r="183" spans="1:11" ht="15.75" thickBot="1" x14ac:dyDescent="0.25">
      <c r="A183" s="125"/>
      <c r="B183" s="126"/>
      <c r="C183" s="56"/>
      <c r="D183" s="57"/>
      <c r="E183" s="58" t="s">
        <v>220</v>
      </c>
      <c r="F183" s="16"/>
      <c r="G183" s="16">
        <f>SUM(G176:G182)</f>
        <v>30</v>
      </c>
      <c r="H183" s="135"/>
      <c r="I183" s="136"/>
      <c r="J183" s="136"/>
      <c r="K183" s="137"/>
    </row>
    <row r="184" spans="1:11" ht="15" thickBot="1" x14ac:dyDescent="0.25"/>
    <row r="185" spans="1:11" ht="30" x14ac:dyDescent="0.2">
      <c r="A185" s="790" t="s">
        <v>82</v>
      </c>
      <c r="B185" s="809" t="s">
        <v>223</v>
      </c>
      <c r="C185" s="792" t="s">
        <v>196</v>
      </c>
      <c r="D185" s="794" t="s">
        <v>197</v>
      </c>
      <c r="E185" s="795"/>
      <c r="F185" s="795"/>
      <c r="G185" s="795"/>
      <c r="H185" s="796"/>
      <c r="I185" s="108" t="s">
        <v>198</v>
      </c>
      <c r="J185" s="797" t="s">
        <v>199</v>
      </c>
      <c r="K185" s="799" t="s">
        <v>200</v>
      </c>
    </row>
    <row r="186" spans="1:11" ht="60.75" thickBot="1" x14ac:dyDescent="0.25">
      <c r="A186" s="791"/>
      <c r="B186" s="810"/>
      <c r="C186" s="793"/>
      <c r="D186" s="109" t="s">
        <v>201</v>
      </c>
      <c r="E186" s="51" t="s">
        <v>202</v>
      </c>
      <c r="F186" s="109" t="s">
        <v>203</v>
      </c>
      <c r="G186" s="109" t="s">
        <v>204</v>
      </c>
      <c r="H186" s="109" t="s">
        <v>221</v>
      </c>
      <c r="I186" s="52" t="s">
        <v>206</v>
      </c>
      <c r="J186" s="798"/>
      <c r="K186" s="800"/>
    </row>
    <row r="187" spans="1:11" x14ac:dyDescent="0.2">
      <c r="A187" s="782">
        <f>DESCRIPCION!A21</f>
        <v>0</v>
      </c>
      <c r="B187" s="549">
        <f>DESCRIPCION!D22</f>
        <v>0</v>
      </c>
      <c r="C187" s="782"/>
      <c r="D187" s="785" t="s">
        <v>207</v>
      </c>
      <c r="E187" s="129" t="s">
        <v>208</v>
      </c>
      <c r="F187" s="70" t="s">
        <v>169</v>
      </c>
      <c r="G187" s="130">
        <f>IF(F187="Asignado",15,0)</f>
        <v>0</v>
      </c>
      <c r="H187" s="775" t="str">
        <f>IF(AND(G194&gt;0,G194&lt;=85),"Débil",IF(AND(G194&gt;85,G194&lt;=95),"Moderado",IF(G194&gt;96,"Fuerte"," ")))</f>
        <v xml:space="preserve"> </v>
      </c>
      <c r="I187" s="787" t="s">
        <v>169</v>
      </c>
      <c r="J187" s="775" t="str">
        <f>IF(AND(H187="Fuerte",I187="Fuerte (Siempre se Ejecuta)"),"Fuerte",IF(AND(H187="Fuerte",I187="Moderado (Algunas veces se ejecuta)"),"Moderado",IF(AND(H187="Fuerte",I187="Débil (No se ejecuta)"),"Débil",IF(AND(H187="Moderado",I187="Fuerte (Siempre se Ejecuta)"),"Moderado",IF(AND(H187="Moderado",I187="Moderado (Algunas veces se ejecuta)"),"Moderado",IF(AND(H187="Moderado",I187="Débil (No se ejecuta)"),"Débil",IF(AND(H187="Débil",I187="Fuerte (Siempre se Ejecuta)"),"Débil",IF(AND(H187="Débil",I187="Moderado (Algunas veces se ejecuta)"),"Débil",IF(AND(H187="Débil",I187="Débil (No se ejecuta)"),"Débil"," ")))))))))</f>
        <v xml:space="preserve"> </v>
      </c>
      <c r="K187" s="778" t="str">
        <f>IF(J187="Fuerte","NO",IF(J187=" "," ","SI"))</f>
        <v xml:space="preserve"> </v>
      </c>
    </row>
    <row r="188" spans="1:11" ht="28.5" x14ac:dyDescent="0.2">
      <c r="A188" s="783"/>
      <c r="B188" s="550"/>
      <c r="C188" s="783"/>
      <c r="D188" s="786"/>
      <c r="E188" s="103" t="s">
        <v>209</v>
      </c>
      <c r="F188" s="67" t="s">
        <v>169</v>
      </c>
      <c r="G188" s="66">
        <f>IF(F188="Adecuado",15,0)</f>
        <v>0</v>
      </c>
      <c r="H188" s="776"/>
      <c r="I188" s="788"/>
      <c r="J188" s="776"/>
      <c r="K188" s="779"/>
    </row>
    <row r="189" spans="1:11" ht="42.75" x14ac:dyDescent="0.2">
      <c r="A189" s="783"/>
      <c r="B189" s="550"/>
      <c r="C189" s="783"/>
      <c r="D189" s="50" t="s">
        <v>210</v>
      </c>
      <c r="E189" s="103" t="s">
        <v>211</v>
      </c>
      <c r="F189" s="67" t="s">
        <v>169</v>
      </c>
      <c r="G189" s="66">
        <f>IF(F189="Oportuna",15,0)</f>
        <v>0</v>
      </c>
      <c r="H189" s="776"/>
      <c r="I189" s="788"/>
      <c r="J189" s="776"/>
      <c r="K189" s="779"/>
    </row>
    <row r="190" spans="1:11" ht="42.75" x14ac:dyDescent="0.2">
      <c r="A190" s="783"/>
      <c r="B190" s="550"/>
      <c r="C190" s="783"/>
      <c r="D190" s="50" t="s">
        <v>212</v>
      </c>
      <c r="E190" s="103" t="s">
        <v>213</v>
      </c>
      <c r="F190" s="218" t="s">
        <v>169</v>
      </c>
      <c r="G190" s="66">
        <f>IF(F190="Prevenir",15,IF(F190="Detectar",10,0))</f>
        <v>0</v>
      </c>
      <c r="H190" s="776"/>
      <c r="I190" s="788"/>
      <c r="J190" s="776"/>
      <c r="K190" s="779"/>
    </row>
    <row r="191" spans="1:11" ht="28.5" x14ac:dyDescent="0.2">
      <c r="A191" s="783"/>
      <c r="B191" s="550"/>
      <c r="C191" s="783"/>
      <c r="D191" s="50" t="s">
        <v>214</v>
      </c>
      <c r="E191" s="103" t="s">
        <v>215</v>
      </c>
      <c r="F191" s="67" t="s">
        <v>169</v>
      </c>
      <c r="G191" s="66">
        <f>IF(F191="Confiable",15,0)</f>
        <v>0</v>
      </c>
      <c r="H191" s="776"/>
      <c r="I191" s="788"/>
      <c r="J191" s="776"/>
      <c r="K191" s="779"/>
    </row>
    <row r="192" spans="1:11" ht="42.75" x14ac:dyDescent="0.2">
      <c r="A192" s="783"/>
      <c r="B192" s="550"/>
      <c r="C192" s="783"/>
      <c r="D192" s="50" t="s">
        <v>216</v>
      </c>
      <c r="E192" s="103" t="s">
        <v>217</v>
      </c>
      <c r="F192" s="218" t="s">
        <v>169</v>
      </c>
      <c r="G192" s="66">
        <f>IF(F192="Se investigan y se resuelven oportunamente",15,0)</f>
        <v>0</v>
      </c>
      <c r="H192" s="776"/>
      <c r="I192" s="788"/>
      <c r="J192" s="776"/>
      <c r="K192" s="779"/>
    </row>
    <row r="193" spans="1:11" ht="28.5" x14ac:dyDescent="0.2">
      <c r="A193" s="784"/>
      <c r="B193" s="551"/>
      <c r="C193" s="784"/>
      <c r="D193" s="45" t="s">
        <v>218</v>
      </c>
      <c r="E193" s="103" t="s">
        <v>219</v>
      </c>
      <c r="F193" s="67" t="s">
        <v>169</v>
      </c>
      <c r="G193" s="66">
        <f>IF(F193="Completa",10,IF(F193="Incompleta",5,0))</f>
        <v>0</v>
      </c>
      <c r="H193" s="777"/>
      <c r="I193" s="789"/>
      <c r="J193" s="777"/>
      <c r="K193" s="780"/>
    </row>
    <row r="194" spans="1:11" ht="15.75" thickBot="1" x14ac:dyDescent="0.25">
      <c r="A194" s="125"/>
      <c r="B194" s="126"/>
      <c r="C194" s="56"/>
      <c r="D194" s="57"/>
      <c r="E194" s="58" t="s">
        <v>220</v>
      </c>
      <c r="F194" s="16"/>
      <c r="G194" s="16">
        <f>SUM(G187:G193)</f>
        <v>0</v>
      </c>
      <c r="H194" s="135"/>
      <c r="I194" s="136"/>
      <c r="J194" s="136"/>
      <c r="K194" s="137"/>
    </row>
    <row r="195" spans="1:11" ht="15" thickBot="1" x14ac:dyDescent="0.25"/>
    <row r="196" spans="1:11" ht="30" x14ac:dyDescent="0.2">
      <c r="A196" s="790" t="s">
        <v>82</v>
      </c>
      <c r="B196" s="809" t="s">
        <v>223</v>
      </c>
      <c r="C196" s="792" t="s">
        <v>196</v>
      </c>
      <c r="D196" s="794" t="s">
        <v>197</v>
      </c>
      <c r="E196" s="795"/>
      <c r="F196" s="795"/>
      <c r="G196" s="795"/>
      <c r="H196" s="796"/>
      <c r="I196" s="108" t="s">
        <v>198</v>
      </c>
      <c r="J196" s="797" t="s">
        <v>199</v>
      </c>
      <c r="K196" s="799" t="s">
        <v>200</v>
      </c>
    </row>
    <row r="197" spans="1:11" ht="60.75" thickBot="1" x14ac:dyDescent="0.25">
      <c r="A197" s="791"/>
      <c r="B197" s="810"/>
      <c r="C197" s="793"/>
      <c r="D197" s="109" t="s">
        <v>201</v>
      </c>
      <c r="E197" s="51" t="s">
        <v>202</v>
      </c>
      <c r="F197" s="109" t="s">
        <v>203</v>
      </c>
      <c r="G197" s="109" t="s">
        <v>204</v>
      </c>
      <c r="H197" s="109" t="s">
        <v>221</v>
      </c>
      <c r="I197" s="52" t="s">
        <v>206</v>
      </c>
      <c r="J197" s="798"/>
      <c r="K197" s="800"/>
    </row>
    <row r="198" spans="1:11" x14ac:dyDescent="0.2">
      <c r="A198" s="782">
        <f>DESCRIPCION!A21</f>
        <v>0</v>
      </c>
      <c r="B198" s="549">
        <f>DESCRIPCION!D23</f>
        <v>0</v>
      </c>
      <c r="C198" s="782"/>
      <c r="D198" s="785" t="s">
        <v>207</v>
      </c>
      <c r="E198" s="129" t="s">
        <v>208</v>
      </c>
      <c r="F198" s="70" t="s">
        <v>169</v>
      </c>
      <c r="G198" s="130">
        <f>IF(F198="Asignado",15,0)</f>
        <v>0</v>
      </c>
      <c r="H198" s="775" t="str">
        <f>IF(AND(G205&gt;0,G205&lt;=85),"Débil",IF(AND(G205&gt;85,G205&lt;=95),"Moderado",IF(G205&gt;96,"Fuerte"," ")))</f>
        <v xml:space="preserve"> </v>
      </c>
      <c r="I198" s="787" t="s">
        <v>169</v>
      </c>
      <c r="J198" s="775" t="str">
        <f>IF(AND(H198="Fuerte",I198="Fuerte (Siempre se Ejecuta)"),"Fuerte",IF(AND(H198="Fuerte",I198="Moderado (Algunas veces se ejecuta)"),"Moderado",IF(AND(H198="Fuerte",I198="Débil (No se ejecuta)"),"Débil",IF(AND(H198="Moderado",I198="Fuerte (Siempre se Ejecuta)"),"Moderado",IF(AND(H198="Moderado",I198="Moderado (Algunas veces se ejecuta)"),"Moderado",IF(AND(H198="Moderado",I198="Débil (No se ejecuta)"),"Débil",IF(AND(H198="Débil",I198="Fuerte (Siempre se Ejecuta)"),"Débil",IF(AND(H198="Débil",I198="Moderado (Algunas veces se ejecuta)"),"Débil",IF(AND(H198="Débil",I198="Débil (No se ejecuta)"),"Débil"," ")))))))))</f>
        <v xml:space="preserve"> </v>
      </c>
      <c r="K198" s="778" t="str">
        <f>IF(J198="Fuerte","NO",IF(J198=" "," ","SI"))</f>
        <v xml:space="preserve"> </v>
      </c>
    </row>
    <row r="199" spans="1:11" ht="28.5" x14ac:dyDescent="0.2">
      <c r="A199" s="783"/>
      <c r="B199" s="550"/>
      <c r="C199" s="783"/>
      <c r="D199" s="786"/>
      <c r="E199" s="103" t="s">
        <v>209</v>
      </c>
      <c r="F199" s="67" t="s">
        <v>169</v>
      </c>
      <c r="G199" s="66">
        <f>IF(F199="Adecuado",15,0)</f>
        <v>0</v>
      </c>
      <c r="H199" s="776"/>
      <c r="I199" s="788"/>
      <c r="J199" s="776"/>
      <c r="K199" s="779"/>
    </row>
    <row r="200" spans="1:11" ht="42.75" x14ac:dyDescent="0.2">
      <c r="A200" s="783"/>
      <c r="B200" s="550"/>
      <c r="C200" s="783"/>
      <c r="D200" s="50" t="s">
        <v>210</v>
      </c>
      <c r="E200" s="103" t="s">
        <v>211</v>
      </c>
      <c r="F200" s="67" t="s">
        <v>169</v>
      </c>
      <c r="G200" s="66">
        <f>IF(F200="Oportuna",15,0)</f>
        <v>0</v>
      </c>
      <c r="H200" s="776"/>
      <c r="I200" s="788"/>
      <c r="J200" s="776"/>
      <c r="K200" s="779"/>
    </row>
    <row r="201" spans="1:11" ht="42.75" x14ac:dyDescent="0.2">
      <c r="A201" s="783"/>
      <c r="B201" s="550"/>
      <c r="C201" s="783"/>
      <c r="D201" s="50" t="s">
        <v>212</v>
      </c>
      <c r="E201" s="103" t="s">
        <v>213</v>
      </c>
      <c r="F201" s="218" t="s">
        <v>169</v>
      </c>
      <c r="G201" s="66">
        <f>IF(F201="Prevenir",15,IF(F201="Detectar",10,0))</f>
        <v>0</v>
      </c>
      <c r="H201" s="776"/>
      <c r="I201" s="788"/>
      <c r="J201" s="776"/>
      <c r="K201" s="779"/>
    </row>
    <row r="202" spans="1:11" ht="28.5" x14ac:dyDescent="0.2">
      <c r="A202" s="783"/>
      <c r="B202" s="550"/>
      <c r="C202" s="783"/>
      <c r="D202" s="50" t="s">
        <v>214</v>
      </c>
      <c r="E202" s="103" t="s">
        <v>215</v>
      </c>
      <c r="F202" s="67" t="s">
        <v>169</v>
      </c>
      <c r="G202" s="66">
        <f>IF(F202="Confiable",15,0)</f>
        <v>0</v>
      </c>
      <c r="H202" s="776"/>
      <c r="I202" s="788"/>
      <c r="J202" s="776"/>
      <c r="K202" s="779"/>
    </row>
    <row r="203" spans="1:11" ht="42.75" x14ac:dyDescent="0.2">
      <c r="A203" s="783"/>
      <c r="B203" s="550"/>
      <c r="C203" s="783"/>
      <c r="D203" s="50" t="s">
        <v>216</v>
      </c>
      <c r="E203" s="103" t="s">
        <v>217</v>
      </c>
      <c r="F203" s="218" t="s">
        <v>169</v>
      </c>
      <c r="G203" s="66">
        <f>IF(F203="Se investigan y se resuelven oportunamente",15,0)</f>
        <v>0</v>
      </c>
      <c r="H203" s="776"/>
      <c r="I203" s="788"/>
      <c r="J203" s="776"/>
      <c r="K203" s="779"/>
    </row>
    <row r="204" spans="1:11" ht="28.5" x14ac:dyDescent="0.2">
      <c r="A204" s="784"/>
      <c r="B204" s="551"/>
      <c r="C204" s="784"/>
      <c r="D204" s="45" t="s">
        <v>218</v>
      </c>
      <c r="E204" s="103" t="s">
        <v>219</v>
      </c>
      <c r="F204" s="67" t="s">
        <v>169</v>
      </c>
      <c r="G204" s="66">
        <f>IF(F204="Completa",10,IF(F204="Incompleta",5,0))</f>
        <v>0</v>
      </c>
      <c r="H204" s="777"/>
      <c r="I204" s="789"/>
      <c r="J204" s="777"/>
      <c r="K204" s="780"/>
    </row>
    <row r="205" spans="1:11" ht="15.75" thickBot="1" x14ac:dyDescent="0.25">
      <c r="A205" s="125"/>
      <c r="B205" s="126"/>
      <c r="C205" s="56"/>
      <c r="D205" s="57"/>
      <c r="E205" s="58" t="s">
        <v>220</v>
      </c>
      <c r="F205" s="16"/>
      <c r="G205" s="16">
        <f>SUM(G198:G204)</f>
        <v>0</v>
      </c>
      <c r="H205" s="135"/>
      <c r="I205" s="136"/>
      <c r="J205" s="136"/>
      <c r="K205" s="137"/>
    </row>
    <row r="206" spans="1:11" ht="15" thickBot="1" x14ac:dyDescent="0.25"/>
    <row r="207" spans="1:11" ht="30" x14ac:dyDescent="0.2">
      <c r="A207" s="790" t="s">
        <v>82</v>
      </c>
      <c r="B207" s="809" t="s">
        <v>223</v>
      </c>
      <c r="C207" s="792" t="s">
        <v>196</v>
      </c>
      <c r="D207" s="794" t="s">
        <v>197</v>
      </c>
      <c r="E207" s="795"/>
      <c r="F207" s="795"/>
      <c r="G207" s="795"/>
      <c r="H207" s="796"/>
      <c r="I207" s="108" t="s">
        <v>198</v>
      </c>
      <c r="J207" s="797" t="s">
        <v>199</v>
      </c>
      <c r="K207" s="799" t="s">
        <v>200</v>
      </c>
    </row>
    <row r="208" spans="1:11" ht="60.75" thickBot="1" x14ac:dyDescent="0.25">
      <c r="A208" s="791"/>
      <c r="B208" s="810"/>
      <c r="C208" s="793"/>
      <c r="D208" s="109" t="s">
        <v>201</v>
      </c>
      <c r="E208" s="51" t="s">
        <v>202</v>
      </c>
      <c r="F208" s="109" t="s">
        <v>203</v>
      </c>
      <c r="G208" s="109" t="s">
        <v>204</v>
      </c>
      <c r="H208" s="109" t="s">
        <v>221</v>
      </c>
      <c r="I208" s="52" t="s">
        <v>206</v>
      </c>
      <c r="J208" s="798"/>
      <c r="K208" s="800"/>
    </row>
    <row r="209" spans="1:11" x14ac:dyDescent="0.2">
      <c r="A209" s="782">
        <f>DESCRIPCION!A24</f>
        <v>0</v>
      </c>
      <c r="B209" s="549">
        <f>DESCRIPCION!D24</f>
        <v>0</v>
      </c>
      <c r="C209" s="782"/>
      <c r="D209" s="785" t="s">
        <v>207</v>
      </c>
      <c r="E209" s="129" t="s">
        <v>208</v>
      </c>
      <c r="F209" s="70" t="s">
        <v>169</v>
      </c>
      <c r="G209" s="130">
        <f>IF(F209="Asignado",15,0)</f>
        <v>0</v>
      </c>
      <c r="H209" s="775" t="str">
        <f>IF(AND(G216&gt;0,G216&lt;=85),"Débil",IF(AND(G216&gt;85,G216&lt;=95),"Moderado",IF(G216&gt;96,"Fuerte"," ")))</f>
        <v xml:space="preserve"> </v>
      </c>
      <c r="I209" s="787" t="s">
        <v>169</v>
      </c>
      <c r="J209" s="775" t="str">
        <f>IF(AND(H209="Fuerte",I209="Fuerte (Siempre se Ejecuta)"),"Fuerte",IF(AND(H209="Fuerte",I209="Moderado (Algunas veces se ejecuta)"),"Moderado",IF(AND(H209="Fuerte",I209="Débil (No se ejecuta)"),"Débil",IF(AND(H209="Moderado",I209="Fuerte (Siempre se Ejecuta)"),"Moderado",IF(AND(H209="Moderado",I209="Moderado (Algunas veces se ejecuta)"),"Moderado",IF(AND(H209="Moderado",I209="Débil (No se ejecuta)"),"Débil",IF(AND(H209="Débil",I209="Fuerte (Siempre se Ejecuta)"),"Débil",IF(AND(H209="Débil",I209="Moderado (Algunas veces se ejecuta)"),"Débil",IF(AND(H209="Débil",I209="Débil (No se ejecuta)"),"Débil"," ")))))))))</f>
        <v xml:space="preserve"> </v>
      </c>
      <c r="K209" s="778" t="str">
        <f>IF(J209="Fuerte","NO",IF(J209=" "," ","SI"))</f>
        <v xml:space="preserve"> </v>
      </c>
    </row>
    <row r="210" spans="1:11" ht="28.5" x14ac:dyDescent="0.2">
      <c r="A210" s="783"/>
      <c r="B210" s="550"/>
      <c r="C210" s="783"/>
      <c r="D210" s="786"/>
      <c r="E210" s="103" t="s">
        <v>209</v>
      </c>
      <c r="F210" s="67" t="s">
        <v>169</v>
      </c>
      <c r="G210" s="66">
        <f>IF(F210="Adecuado",15,0)</f>
        <v>0</v>
      </c>
      <c r="H210" s="776"/>
      <c r="I210" s="788"/>
      <c r="J210" s="776"/>
      <c r="K210" s="779"/>
    </row>
    <row r="211" spans="1:11" ht="42.75" x14ac:dyDescent="0.2">
      <c r="A211" s="783"/>
      <c r="B211" s="550"/>
      <c r="C211" s="783"/>
      <c r="D211" s="50" t="s">
        <v>210</v>
      </c>
      <c r="E211" s="103" t="s">
        <v>211</v>
      </c>
      <c r="F211" s="67" t="s">
        <v>169</v>
      </c>
      <c r="G211" s="66">
        <f>IF(F211="Oportuna",15,0)</f>
        <v>0</v>
      </c>
      <c r="H211" s="776"/>
      <c r="I211" s="788"/>
      <c r="J211" s="776"/>
      <c r="K211" s="779"/>
    </row>
    <row r="212" spans="1:11" ht="42.75" x14ac:dyDescent="0.2">
      <c r="A212" s="783"/>
      <c r="B212" s="550"/>
      <c r="C212" s="783"/>
      <c r="D212" s="50" t="s">
        <v>212</v>
      </c>
      <c r="E212" s="103" t="s">
        <v>213</v>
      </c>
      <c r="F212" s="218" t="s">
        <v>169</v>
      </c>
      <c r="G212" s="66">
        <f>IF(F212="Prevenir",15,IF(F212="Detectar",10,0))</f>
        <v>0</v>
      </c>
      <c r="H212" s="776"/>
      <c r="I212" s="788"/>
      <c r="J212" s="776"/>
      <c r="K212" s="779"/>
    </row>
    <row r="213" spans="1:11" ht="28.5" x14ac:dyDescent="0.2">
      <c r="A213" s="783"/>
      <c r="B213" s="550"/>
      <c r="C213" s="783"/>
      <c r="D213" s="50" t="s">
        <v>214</v>
      </c>
      <c r="E213" s="103" t="s">
        <v>215</v>
      </c>
      <c r="F213" s="67" t="s">
        <v>169</v>
      </c>
      <c r="G213" s="66">
        <f>IF(F213="Confiable",15,0)</f>
        <v>0</v>
      </c>
      <c r="H213" s="776"/>
      <c r="I213" s="788"/>
      <c r="J213" s="776"/>
      <c r="K213" s="779"/>
    </row>
    <row r="214" spans="1:11" ht="42.75" x14ac:dyDescent="0.2">
      <c r="A214" s="783"/>
      <c r="B214" s="550"/>
      <c r="C214" s="783"/>
      <c r="D214" s="50" t="s">
        <v>216</v>
      </c>
      <c r="E214" s="103" t="s">
        <v>217</v>
      </c>
      <c r="F214" s="218" t="s">
        <v>169</v>
      </c>
      <c r="G214" s="66">
        <f>IF(F214="Se investigan y se resuelven oportunamente",15,0)</f>
        <v>0</v>
      </c>
      <c r="H214" s="776"/>
      <c r="I214" s="788"/>
      <c r="J214" s="776"/>
      <c r="K214" s="779"/>
    </row>
    <row r="215" spans="1:11" ht="28.5" x14ac:dyDescent="0.2">
      <c r="A215" s="784"/>
      <c r="B215" s="551"/>
      <c r="C215" s="784"/>
      <c r="D215" s="45" t="s">
        <v>218</v>
      </c>
      <c r="E215" s="103" t="s">
        <v>219</v>
      </c>
      <c r="F215" s="67" t="s">
        <v>169</v>
      </c>
      <c r="G215" s="66">
        <f>IF(F215="Completa",10,IF(F215="Incompleta",5,0))</f>
        <v>0</v>
      </c>
      <c r="H215" s="777"/>
      <c r="I215" s="789"/>
      <c r="J215" s="777"/>
      <c r="K215" s="780"/>
    </row>
    <row r="216" spans="1:11" ht="15.75" thickBot="1" x14ac:dyDescent="0.25">
      <c r="A216" s="125"/>
      <c r="B216" s="126"/>
      <c r="C216" s="56"/>
      <c r="D216" s="57"/>
      <c r="E216" s="58" t="s">
        <v>220</v>
      </c>
      <c r="F216" s="16"/>
      <c r="G216" s="16">
        <f>SUM(G209:G215)</f>
        <v>0</v>
      </c>
      <c r="H216" s="135"/>
      <c r="I216" s="136"/>
      <c r="J216" s="136"/>
      <c r="K216" s="137"/>
    </row>
    <row r="217" spans="1:11" ht="15" thickBot="1" x14ac:dyDescent="0.25"/>
    <row r="218" spans="1:11" ht="30" x14ac:dyDescent="0.2">
      <c r="A218" s="790" t="s">
        <v>82</v>
      </c>
      <c r="B218" s="809" t="s">
        <v>223</v>
      </c>
      <c r="C218" s="792" t="s">
        <v>196</v>
      </c>
      <c r="D218" s="794" t="s">
        <v>197</v>
      </c>
      <c r="E218" s="795"/>
      <c r="F218" s="795"/>
      <c r="G218" s="795"/>
      <c r="H218" s="796"/>
      <c r="I218" s="108" t="s">
        <v>198</v>
      </c>
      <c r="J218" s="797" t="s">
        <v>199</v>
      </c>
      <c r="K218" s="799" t="s">
        <v>200</v>
      </c>
    </row>
    <row r="219" spans="1:11" ht="60.75" thickBot="1" x14ac:dyDescent="0.25">
      <c r="A219" s="791"/>
      <c r="B219" s="810"/>
      <c r="C219" s="793"/>
      <c r="D219" s="109" t="s">
        <v>201</v>
      </c>
      <c r="E219" s="51" t="s">
        <v>202</v>
      </c>
      <c r="F219" s="109" t="s">
        <v>203</v>
      </c>
      <c r="G219" s="109" t="s">
        <v>204</v>
      </c>
      <c r="H219" s="109" t="s">
        <v>221</v>
      </c>
      <c r="I219" s="52" t="s">
        <v>206</v>
      </c>
      <c r="J219" s="798"/>
      <c r="K219" s="800"/>
    </row>
    <row r="220" spans="1:11" x14ac:dyDescent="0.2">
      <c r="A220" s="782">
        <f>DESCRIPCION!A24</f>
        <v>0</v>
      </c>
      <c r="B220" s="549">
        <f>DESCRIPCION!D25</f>
        <v>0</v>
      </c>
      <c r="C220" s="782"/>
      <c r="D220" s="785" t="s">
        <v>207</v>
      </c>
      <c r="E220" s="129" t="s">
        <v>208</v>
      </c>
      <c r="F220" s="70" t="s">
        <v>169</v>
      </c>
      <c r="G220" s="130">
        <f>IF(F220="Asignado",15,0)</f>
        <v>0</v>
      </c>
      <c r="H220" s="775" t="str">
        <f>IF(AND(G227&gt;0,G227&lt;=85),"Débil",IF(AND(G227&gt;85,G227&lt;=95),"Moderado",IF(G227&gt;96,"Fuerte"," ")))</f>
        <v xml:space="preserve"> </v>
      </c>
      <c r="I220" s="787" t="s">
        <v>193</v>
      </c>
      <c r="J220" s="775" t="str">
        <f>IF(AND(H220="Fuerte",I220="Fuerte (Siempre se Ejecuta)"),"Fuerte",IF(AND(H220="Fuerte",I220="Moderado (Algunas veces se ejecuta)"),"Moderado",IF(AND(H220="Fuerte",I220="Débil (No se ejecuta)"),"Débil",IF(AND(H220="Moderado",I220="Fuerte (Siempre se Ejecuta)"),"Moderado",IF(AND(H220="Moderado",I220="Moderado (Algunas veces se ejecuta)"),"Moderado",IF(AND(H220="Moderado",I220="Débil (No se ejecuta)"),"Débil",IF(AND(H220="Débil",I220="Fuerte (Siempre se Ejecuta)"),"Débil",IF(AND(H220="Débil",I220="Moderado (Algunas veces se ejecuta)"),"Débil",IF(AND(H220="Débil",I220="Débil (No se ejecuta)"),"Débil"," ")))))))))</f>
        <v xml:space="preserve"> </v>
      </c>
      <c r="K220" s="778" t="str">
        <f>IF(J220="Fuerte","NO",IF(J220=" "," ","SI"))</f>
        <v xml:space="preserve"> </v>
      </c>
    </row>
    <row r="221" spans="1:11" ht="28.5" x14ac:dyDescent="0.2">
      <c r="A221" s="783"/>
      <c r="B221" s="550"/>
      <c r="C221" s="783"/>
      <c r="D221" s="786"/>
      <c r="E221" s="103" t="s">
        <v>209</v>
      </c>
      <c r="F221" s="67" t="s">
        <v>169</v>
      </c>
      <c r="G221" s="66">
        <f>IF(F221="Adecuado",15,0)</f>
        <v>0</v>
      </c>
      <c r="H221" s="776"/>
      <c r="I221" s="788"/>
      <c r="J221" s="776"/>
      <c r="K221" s="779"/>
    </row>
    <row r="222" spans="1:11" ht="42.75" x14ac:dyDescent="0.2">
      <c r="A222" s="783"/>
      <c r="B222" s="550"/>
      <c r="C222" s="783"/>
      <c r="D222" s="50" t="s">
        <v>210</v>
      </c>
      <c r="E222" s="103" t="s">
        <v>211</v>
      </c>
      <c r="F222" s="67" t="s">
        <v>169</v>
      </c>
      <c r="G222" s="66">
        <f>IF(F222="Oportuna",15,0)</f>
        <v>0</v>
      </c>
      <c r="H222" s="776"/>
      <c r="I222" s="788"/>
      <c r="J222" s="776"/>
      <c r="K222" s="779"/>
    </row>
    <row r="223" spans="1:11" ht="42.75" x14ac:dyDescent="0.2">
      <c r="A223" s="783"/>
      <c r="B223" s="550"/>
      <c r="C223" s="783"/>
      <c r="D223" s="50" t="s">
        <v>212</v>
      </c>
      <c r="E223" s="103" t="s">
        <v>213</v>
      </c>
      <c r="F223" s="218" t="s">
        <v>169</v>
      </c>
      <c r="G223" s="66">
        <f>IF(F223="Prevenir",15,IF(F223="Detectar",10,0))</f>
        <v>0</v>
      </c>
      <c r="H223" s="776"/>
      <c r="I223" s="788"/>
      <c r="J223" s="776"/>
      <c r="K223" s="779"/>
    </row>
    <row r="224" spans="1:11" ht="28.5" x14ac:dyDescent="0.2">
      <c r="A224" s="783"/>
      <c r="B224" s="550"/>
      <c r="C224" s="783"/>
      <c r="D224" s="50" t="s">
        <v>214</v>
      </c>
      <c r="E224" s="103" t="s">
        <v>215</v>
      </c>
      <c r="F224" s="67" t="s">
        <v>169</v>
      </c>
      <c r="G224" s="66">
        <f>IF(F224="Confiable",15,0)</f>
        <v>0</v>
      </c>
      <c r="H224" s="776"/>
      <c r="I224" s="788"/>
      <c r="J224" s="776"/>
      <c r="K224" s="779"/>
    </row>
    <row r="225" spans="1:11" ht="42.75" x14ac:dyDescent="0.2">
      <c r="A225" s="783"/>
      <c r="B225" s="550"/>
      <c r="C225" s="783"/>
      <c r="D225" s="50" t="s">
        <v>216</v>
      </c>
      <c r="E225" s="103" t="s">
        <v>217</v>
      </c>
      <c r="F225" s="218" t="s">
        <v>169</v>
      </c>
      <c r="G225" s="66">
        <f>IF(F225="Se investigan y se resuelven oportunamente",15,0)</f>
        <v>0</v>
      </c>
      <c r="H225" s="776"/>
      <c r="I225" s="788"/>
      <c r="J225" s="776"/>
      <c r="K225" s="779"/>
    </row>
    <row r="226" spans="1:11" ht="28.5" x14ac:dyDescent="0.2">
      <c r="A226" s="784"/>
      <c r="B226" s="551"/>
      <c r="C226" s="784"/>
      <c r="D226" s="45" t="s">
        <v>218</v>
      </c>
      <c r="E226" s="103" t="s">
        <v>219</v>
      </c>
      <c r="F226" s="67" t="s">
        <v>169</v>
      </c>
      <c r="G226" s="66">
        <f>IF(F226="Completa",10,IF(F226="Incompleta",5,0))</f>
        <v>0</v>
      </c>
      <c r="H226" s="777"/>
      <c r="I226" s="789"/>
      <c r="J226" s="777"/>
      <c r="K226" s="780"/>
    </row>
    <row r="227" spans="1:11" ht="15.75" thickBot="1" x14ac:dyDescent="0.25">
      <c r="A227" s="125"/>
      <c r="B227" s="126"/>
      <c r="C227" s="56"/>
      <c r="D227" s="57"/>
      <c r="E227" s="58" t="s">
        <v>220</v>
      </c>
      <c r="F227" s="16"/>
      <c r="G227" s="16">
        <f>SUM(G220:G226)</f>
        <v>0</v>
      </c>
      <c r="H227" s="135"/>
      <c r="I227" s="136"/>
      <c r="J227" s="136"/>
      <c r="K227" s="137"/>
    </row>
    <row r="228" spans="1:11" ht="15" thickBot="1" x14ac:dyDescent="0.25"/>
    <row r="229" spans="1:11" ht="30" x14ac:dyDescent="0.2">
      <c r="A229" s="790" t="s">
        <v>82</v>
      </c>
      <c r="B229" s="809" t="s">
        <v>223</v>
      </c>
      <c r="C229" s="792" t="s">
        <v>196</v>
      </c>
      <c r="D229" s="794" t="s">
        <v>197</v>
      </c>
      <c r="E229" s="795"/>
      <c r="F229" s="795"/>
      <c r="G229" s="795"/>
      <c r="H229" s="796"/>
      <c r="I229" s="108" t="s">
        <v>198</v>
      </c>
      <c r="J229" s="797" t="s">
        <v>199</v>
      </c>
      <c r="K229" s="799" t="s">
        <v>200</v>
      </c>
    </row>
    <row r="230" spans="1:11" ht="60.75" thickBot="1" x14ac:dyDescent="0.25">
      <c r="A230" s="791"/>
      <c r="B230" s="810"/>
      <c r="C230" s="793"/>
      <c r="D230" s="109" t="s">
        <v>201</v>
      </c>
      <c r="E230" s="51" t="s">
        <v>202</v>
      </c>
      <c r="F230" s="109" t="s">
        <v>203</v>
      </c>
      <c r="G230" s="109" t="s">
        <v>204</v>
      </c>
      <c r="H230" s="109" t="s">
        <v>221</v>
      </c>
      <c r="I230" s="52" t="s">
        <v>206</v>
      </c>
      <c r="J230" s="798"/>
      <c r="K230" s="800"/>
    </row>
    <row r="231" spans="1:11" x14ac:dyDescent="0.2">
      <c r="A231" s="782">
        <f>DESCRIPCION!A24</f>
        <v>0</v>
      </c>
      <c r="B231" s="549">
        <f>DESCRIPCION!D26</f>
        <v>0</v>
      </c>
      <c r="C231" s="782"/>
      <c r="D231" s="785" t="s">
        <v>207</v>
      </c>
      <c r="E231" s="129" t="s">
        <v>208</v>
      </c>
      <c r="F231" s="70" t="s">
        <v>169</v>
      </c>
      <c r="G231" s="130">
        <f>IF(F231="Asignado",15,0)</f>
        <v>0</v>
      </c>
      <c r="H231" s="775" t="str">
        <f>IF(AND(G238&gt;0,G238&lt;=85),"Débil",IF(AND(G238&gt;85,G238&lt;=95),"Moderado",IF(G238&gt;96,"Fuerte"," ")))</f>
        <v xml:space="preserve"> </v>
      </c>
      <c r="I231" s="787" t="s">
        <v>169</v>
      </c>
      <c r="J231" s="775" t="str">
        <f>IF(AND(H231="Fuerte",I231="Fuerte (Siempre se Ejecuta)"),"Fuerte",IF(AND(H231="Fuerte",I231="Moderado (Algunas veces se ejecuta)"),"Moderado",IF(AND(H231="Fuerte",I231="Débil (No se ejecuta)"),"Débil",IF(AND(H231="Moderado",I231="Fuerte (Siempre se Ejecuta)"),"Moderado",IF(AND(H231="Moderado",I231="Moderado (Algunas veces se ejecuta)"),"Moderado",IF(AND(H231="Moderado",I231="Débil (No se ejecuta)"),"Débil",IF(AND(H231="Débil",I231="Fuerte (Siempre se Ejecuta)"),"Débil",IF(AND(H231="Débil",I231="Moderado (Algunas veces se ejecuta)"),"Débil",IF(AND(H231="Débil",I231="Débil (No se ejecuta)"),"Débil"," ")))))))))</f>
        <v xml:space="preserve"> </v>
      </c>
      <c r="K231" s="778" t="str">
        <f>IF(J231="Fuerte","NO",IF(J231=" "," ","SI"))</f>
        <v xml:space="preserve"> </v>
      </c>
    </row>
    <row r="232" spans="1:11" ht="28.5" x14ac:dyDescent="0.2">
      <c r="A232" s="783"/>
      <c r="B232" s="550"/>
      <c r="C232" s="783"/>
      <c r="D232" s="786"/>
      <c r="E232" s="103" t="s">
        <v>209</v>
      </c>
      <c r="F232" s="67" t="s">
        <v>169</v>
      </c>
      <c r="G232" s="66">
        <f>IF(F232="Adecuado",15,0)</f>
        <v>0</v>
      </c>
      <c r="H232" s="776"/>
      <c r="I232" s="788"/>
      <c r="J232" s="776"/>
      <c r="K232" s="779"/>
    </row>
    <row r="233" spans="1:11" ht="42.75" x14ac:dyDescent="0.2">
      <c r="A233" s="783"/>
      <c r="B233" s="550"/>
      <c r="C233" s="783"/>
      <c r="D233" s="50" t="s">
        <v>210</v>
      </c>
      <c r="E233" s="103" t="s">
        <v>211</v>
      </c>
      <c r="F233" s="67" t="s">
        <v>169</v>
      </c>
      <c r="G233" s="66">
        <f>IF(F233="Oportuna",15,0)</f>
        <v>0</v>
      </c>
      <c r="H233" s="776"/>
      <c r="I233" s="788"/>
      <c r="J233" s="776"/>
      <c r="K233" s="779"/>
    </row>
    <row r="234" spans="1:11" ht="42.75" x14ac:dyDescent="0.2">
      <c r="A234" s="783"/>
      <c r="B234" s="550"/>
      <c r="C234" s="783"/>
      <c r="D234" s="50" t="s">
        <v>212</v>
      </c>
      <c r="E234" s="103" t="s">
        <v>213</v>
      </c>
      <c r="F234" s="218" t="s">
        <v>169</v>
      </c>
      <c r="G234" s="66">
        <f>IF(F234="Prevenir",15,IF(F234="Detectar",10,0))</f>
        <v>0</v>
      </c>
      <c r="H234" s="776"/>
      <c r="I234" s="788"/>
      <c r="J234" s="776"/>
      <c r="K234" s="779"/>
    </row>
    <row r="235" spans="1:11" ht="28.5" x14ac:dyDescent="0.2">
      <c r="A235" s="783"/>
      <c r="B235" s="550"/>
      <c r="C235" s="783"/>
      <c r="D235" s="50" t="s">
        <v>214</v>
      </c>
      <c r="E235" s="103" t="s">
        <v>215</v>
      </c>
      <c r="F235" s="67" t="s">
        <v>169</v>
      </c>
      <c r="G235" s="66">
        <f>IF(F235="Confiable",15,0)</f>
        <v>0</v>
      </c>
      <c r="H235" s="776"/>
      <c r="I235" s="788"/>
      <c r="J235" s="776"/>
      <c r="K235" s="779"/>
    </row>
    <row r="236" spans="1:11" ht="42.75" x14ac:dyDescent="0.2">
      <c r="A236" s="783"/>
      <c r="B236" s="550"/>
      <c r="C236" s="783"/>
      <c r="D236" s="50" t="s">
        <v>216</v>
      </c>
      <c r="E236" s="103" t="s">
        <v>217</v>
      </c>
      <c r="F236" s="218" t="s">
        <v>169</v>
      </c>
      <c r="G236" s="66">
        <f>IF(F236="Se investigan y se resuelven oportunamente",15,0)</f>
        <v>0</v>
      </c>
      <c r="H236" s="776"/>
      <c r="I236" s="788"/>
      <c r="J236" s="776"/>
      <c r="K236" s="779"/>
    </row>
    <row r="237" spans="1:11" ht="28.5" x14ac:dyDescent="0.2">
      <c r="A237" s="784"/>
      <c r="B237" s="551"/>
      <c r="C237" s="784"/>
      <c r="D237" s="45" t="s">
        <v>218</v>
      </c>
      <c r="E237" s="103" t="s">
        <v>219</v>
      </c>
      <c r="F237" s="67" t="s">
        <v>169</v>
      </c>
      <c r="G237" s="66">
        <f>IF(F237="Completa",10,IF(F237="Incompleta",5,0))</f>
        <v>0</v>
      </c>
      <c r="H237" s="777"/>
      <c r="I237" s="789"/>
      <c r="J237" s="777"/>
      <c r="K237" s="780"/>
    </row>
    <row r="238" spans="1:11" ht="15.75" thickBot="1" x14ac:dyDescent="0.25">
      <c r="A238" s="125"/>
      <c r="B238" s="126"/>
      <c r="C238" s="56"/>
      <c r="D238" s="57"/>
      <c r="E238" s="58" t="s">
        <v>220</v>
      </c>
      <c r="F238" s="16"/>
      <c r="G238" s="16">
        <f>SUM(G231:G237)</f>
        <v>0</v>
      </c>
      <c r="H238" s="135"/>
      <c r="I238" s="136"/>
      <c r="J238" s="136"/>
      <c r="K238" s="137"/>
    </row>
    <row r="239" spans="1:11" ht="15" thickBot="1" x14ac:dyDescent="0.25"/>
    <row r="240" spans="1:11" ht="30" x14ac:dyDescent="0.2">
      <c r="A240" s="790" t="s">
        <v>82</v>
      </c>
      <c r="B240" s="809" t="s">
        <v>223</v>
      </c>
      <c r="C240" s="792" t="s">
        <v>196</v>
      </c>
      <c r="D240" s="794" t="s">
        <v>197</v>
      </c>
      <c r="E240" s="795"/>
      <c r="F240" s="795"/>
      <c r="G240" s="795"/>
      <c r="H240" s="796"/>
      <c r="I240" s="108" t="s">
        <v>198</v>
      </c>
      <c r="J240" s="797" t="s">
        <v>199</v>
      </c>
      <c r="K240" s="799" t="s">
        <v>200</v>
      </c>
    </row>
    <row r="241" spans="1:11" ht="60.75" thickBot="1" x14ac:dyDescent="0.25">
      <c r="A241" s="791"/>
      <c r="B241" s="810"/>
      <c r="C241" s="793"/>
      <c r="D241" s="109" t="s">
        <v>201</v>
      </c>
      <c r="E241" s="51" t="s">
        <v>202</v>
      </c>
      <c r="F241" s="109" t="s">
        <v>203</v>
      </c>
      <c r="G241" s="109" t="s">
        <v>204</v>
      </c>
      <c r="H241" s="109" t="s">
        <v>221</v>
      </c>
      <c r="I241" s="52" t="s">
        <v>206</v>
      </c>
      <c r="J241" s="798"/>
      <c r="K241" s="800"/>
    </row>
    <row r="242" spans="1:11" x14ac:dyDescent="0.2">
      <c r="A242" s="782">
        <f>DESCRIPCION!A27</f>
        <v>0</v>
      </c>
      <c r="B242" s="549">
        <f>DESCRIPCION!D27</f>
        <v>0</v>
      </c>
      <c r="C242" s="782"/>
      <c r="D242" s="785" t="s">
        <v>207</v>
      </c>
      <c r="E242" s="129" t="s">
        <v>208</v>
      </c>
      <c r="F242" s="70" t="s">
        <v>169</v>
      </c>
      <c r="G242" s="130">
        <f>IF(F242="Asignado",15,0)</f>
        <v>0</v>
      </c>
      <c r="H242" s="775" t="str">
        <f>IF(AND(G249&gt;0,G249&lt;=85),"Débil",IF(AND(G249&gt;85,G249&lt;=95),"Moderado",IF(G249&gt;96,"Fuerte"," ")))</f>
        <v xml:space="preserve"> </v>
      </c>
      <c r="I242" s="787" t="s">
        <v>169</v>
      </c>
      <c r="J242" s="775" t="str">
        <f>IF(AND(H242="Fuerte",I242="Fuerte (Siempre se Ejecuta)"),"Fuerte",IF(AND(H242="Fuerte",I242="Moderado (Algunas veces se ejecuta)"),"Moderado",IF(AND(H242="Fuerte",I242="Débil (No se ejecuta)"),"Débil",IF(AND(H242="Moderado",I242="Fuerte (Siempre se Ejecuta)"),"Moderado",IF(AND(H242="Moderado",I242="Moderado (Algunas veces se ejecuta)"),"Moderado",IF(AND(H242="Moderado",I242="Débil (No se ejecuta)"),"Débil",IF(AND(H242="Débil",I242="Fuerte (Siempre se Ejecuta)"),"Débil",IF(AND(H242="Débil",I242="Moderado (Algunas veces se ejecuta)"),"Débil",IF(AND(H242="Débil",I242="Débil (No se ejecuta)"),"Débil"," ")))))))))</f>
        <v xml:space="preserve"> </v>
      </c>
      <c r="K242" s="778" t="str">
        <f>IF(J242="Fuerte","NO",IF(J242=" "," ","SI"))</f>
        <v xml:space="preserve"> </v>
      </c>
    </row>
    <row r="243" spans="1:11" ht="28.5" x14ac:dyDescent="0.2">
      <c r="A243" s="783"/>
      <c r="B243" s="550"/>
      <c r="C243" s="783"/>
      <c r="D243" s="786"/>
      <c r="E243" s="103" t="s">
        <v>209</v>
      </c>
      <c r="F243" s="67" t="s">
        <v>169</v>
      </c>
      <c r="G243" s="66">
        <f>IF(F243="Adecuado",15,0)</f>
        <v>0</v>
      </c>
      <c r="H243" s="776"/>
      <c r="I243" s="788"/>
      <c r="J243" s="776"/>
      <c r="K243" s="779"/>
    </row>
    <row r="244" spans="1:11" ht="42.75" x14ac:dyDescent="0.2">
      <c r="A244" s="783"/>
      <c r="B244" s="550"/>
      <c r="C244" s="783"/>
      <c r="D244" s="50" t="s">
        <v>210</v>
      </c>
      <c r="E244" s="103" t="s">
        <v>211</v>
      </c>
      <c r="F244" s="67" t="s">
        <v>169</v>
      </c>
      <c r="G244" s="66">
        <f>IF(F244="Oportuna",15,0)</f>
        <v>0</v>
      </c>
      <c r="H244" s="776"/>
      <c r="I244" s="788"/>
      <c r="J244" s="776"/>
      <c r="K244" s="779"/>
    </row>
    <row r="245" spans="1:11" ht="42.75" x14ac:dyDescent="0.2">
      <c r="A245" s="783"/>
      <c r="B245" s="550"/>
      <c r="C245" s="783"/>
      <c r="D245" s="50" t="s">
        <v>212</v>
      </c>
      <c r="E245" s="103" t="s">
        <v>213</v>
      </c>
      <c r="F245" s="218" t="s">
        <v>169</v>
      </c>
      <c r="G245" s="66">
        <f>IF(F245="Prevenir",15,IF(F245="Detectar",10,0))</f>
        <v>0</v>
      </c>
      <c r="H245" s="776"/>
      <c r="I245" s="788"/>
      <c r="J245" s="776"/>
      <c r="K245" s="779"/>
    </row>
    <row r="246" spans="1:11" ht="28.5" x14ac:dyDescent="0.2">
      <c r="A246" s="783"/>
      <c r="B246" s="550"/>
      <c r="C246" s="783"/>
      <c r="D246" s="50" t="s">
        <v>214</v>
      </c>
      <c r="E246" s="103" t="s">
        <v>215</v>
      </c>
      <c r="F246" s="67" t="s">
        <v>169</v>
      </c>
      <c r="G246" s="66">
        <f>IF(F246="Confiable",15,0)</f>
        <v>0</v>
      </c>
      <c r="H246" s="776"/>
      <c r="I246" s="788"/>
      <c r="J246" s="776"/>
      <c r="K246" s="779"/>
    </row>
    <row r="247" spans="1:11" ht="42.75" x14ac:dyDescent="0.2">
      <c r="A247" s="783"/>
      <c r="B247" s="550"/>
      <c r="C247" s="783"/>
      <c r="D247" s="50" t="s">
        <v>216</v>
      </c>
      <c r="E247" s="103" t="s">
        <v>217</v>
      </c>
      <c r="F247" s="218" t="s">
        <v>169</v>
      </c>
      <c r="G247" s="66">
        <f>IF(F247="Se investigan y se resuelven oportunamente",15,0)</f>
        <v>0</v>
      </c>
      <c r="H247" s="776"/>
      <c r="I247" s="788"/>
      <c r="J247" s="776"/>
      <c r="K247" s="779"/>
    </row>
    <row r="248" spans="1:11" ht="28.5" x14ac:dyDescent="0.2">
      <c r="A248" s="784"/>
      <c r="B248" s="551"/>
      <c r="C248" s="784"/>
      <c r="D248" s="45" t="s">
        <v>218</v>
      </c>
      <c r="E248" s="103" t="s">
        <v>219</v>
      </c>
      <c r="F248" s="67" t="s">
        <v>169</v>
      </c>
      <c r="G248" s="66">
        <f>IF(F248="Completa",10,IF(F248="Incompleta",5,0))</f>
        <v>0</v>
      </c>
      <c r="H248" s="777"/>
      <c r="I248" s="789"/>
      <c r="J248" s="777"/>
      <c r="K248" s="780"/>
    </row>
    <row r="249" spans="1:11" ht="15.75" thickBot="1" x14ac:dyDescent="0.25">
      <c r="A249" s="125"/>
      <c r="B249" s="126"/>
      <c r="C249" s="56"/>
      <c r="D249" s="57"/>
      <c r="E249" s="58" t="s">
        <v>220</v>
      </c>
      <c r="F249" s="16"/>
      <c r="G249" s="16">
        <f>SUM(G242:G248)</f>
        <v>0</v>
      </c>
      <c r="H249" s="135"/>
      <c r="I249" s="136"/>
      <c r="J249" s="136"/>
      <c r="K249" s="137"/>
    </row>
    <row r="250" spans="1:11" ht="15" thickBot="1" x14ac:dyDescent="0.25"/>
    <row r="251" spans="1:11" ht="30" x14ac:dyDescent="0.2">
      <c r="A251" s="790" t="s">
        <v>82</v>
      </c>
      <c r="B251" s="809" t="s">
        <v>223</v>
      </c>
      <c r="C251" s="792" t="s">
        <v>196</v>
      </c>
      <c r="D251" s="794" t="s">
        <v>197</v>
      </c>
      <c r="E251" s="795"/>
      <c r="F251" s="795"/>
      <c r="G251" s="795"/>
      <c r="H251" s="796"/>
      <c r="I251" s="108" t="s">
        <v>198</v>
      </c>
      <c r="J251" s="797" t="s">
        <v>199</v>
      </c>
      <c r="K251" s="799" t="s">
        <v>200</v>
      </c>
    </row>
    <row r="252" spans="1:11" ht="60.75" thickBot="1" x14ac:dyDescent="0.25">
      <c r="A252" s="791"/>
      <c r="B252" s="810"/>
      <c r="C252" s="793"/>
      <c r="D252" s="109" t="s">
        <v>201</v>
      </c>
      <c r="E252" s="51" t="s">
        <v>202</v>
      </c>
      <c r="F252" s="109" t="s">
        <v>203</v>
      </c>
      <c r="G252" s="109" t="s">
        <v>204</v>
      </c>
      <c r="H252" s="109" t="s">
        <v>221</v>
      </c>
      <c r="I252" s="52" t="s">
        <v>206</v>
      </c>
      <c r="J252" s="798"/>
      <c r="K252" s="800"/>
    </row>
    <row r="253" spans="1:11" x14ac:dyDescent="0.2">
      <c r="A253" s="782">
        <f>DESCRIPCION!A27</f>
        <v>0</v>
      </c>
      <c r="B253" s="549">
        <f>DESCRIPCION!D28</f>
        <v>0</v>
      </c>
      <c r="C253" s="782"/>
      <c r="D253" s="785" t="s">
        <v>207</v>
      </c>
      <c r="E253" s="129" t="s">
        <v>208</v>
      </c>
      <c r="F253" s="70" t="s">
        <v>169</v>
      </c>
      <c r="G253" s="130">
        <f>IF(F253="Asignado",15,0)</f>
        <v>0</v>
      </c>
      <c r="H253" s="775" t="str">
        <f>IF(AND(G260&gt;0,G260&lt;=85),"Débil",IF(AND(G260&gt;85,G260&lt;=95),"Moderado",IF(G260&gt;96,"Fuerte"," ")))</f>
        <v xml:space="preserve"> </v>
      </c>
      <c r="I253" s="787" t="s">
        <v>169</v>
      </c>
      <c r="J253" s="775" t="str">
        <f>IF(AND(H253="Fuerte",I253="Fuerte (Siempre se Ejecuta)"),"Fuerte",IF(AND(H253="Fuerte",I253="Moderado (Algunas veces se ejecuta)"),"Moderado",IF(AND(H253="Fuerte",I253="Débil (No se ejecuta)"),"Débil",IF(AND(H253="Moderado",I253="Fuerte (Siempre se Ejecuta)"),"Moderado",IF(AND(H253="Moderado",I253="Moderado (Algunas veces se ejecuta)"),"Moderado",IF(AND(H253="Moderado",I253="Débil (No se ejecuta)"),"Débil",IF(AND(H253="Débil",I253="Fuerte (Siempre se Ejecuta)"),"Débil",IF(AND(H253="Débil",I253="Moderado (Algunas veces se ejecuta)"),"Débil",IF(AND(H253="Débil",I253="Débil (No se ejecuta)"),"Débil"," ")))))))))</f>
        <v xml:space="preserve"> </v>
      </c>
      <c r="K253" s="778" t="str">
        <f>IF(J253="Fuerte","NO",IF(J253=" "," ","SI"))</f>
        <v xml:space="preserve"> </v>
      </c>
    </row>
    <row r="254" spans="1:11" ht="28.5" x14ac:dyDescent="0.2">
      <c r="A254" s="783"/>
      <c r="B254" s="550"/>
      <c r="C254" s="783"/>
      <c r="D254" s="786"/>
      <c r="E254" s="103" t="s">
        <v>209</v>
      </c>
      <c r="F254" s="67" t="s">
        <v>169</v>
      </c>
      <c r="G254" s="66">
        <f>IF(F254="Adecuado",15,0)</f>
        <v>0</v>
      </c>
      <c r="H254" s="776"/>
      <c r="I254" s="788"/>
      <c r="J254" s="776"/>
      <c r="K254" s="779"/>
    </row>
    <row r="255" spans="1:11" ht="42.75" x14ac:dyDescent="0.2">
      <c r="A255" s="783"/>
      <c r="B255" s="550"/>
      <c r="C255" s="783"/>
      <c r="D255" s="50" t="s">
        <v>210</v>
      </c>
      <c r="E255" s="103" t="s">
        <v>211</v>
      </c>
      <c r="F255" s="67" t="s">
        <v>169</v>
      </c>
      <c r="G255" s="66">
        <f>IF(F255="Oportuna",15,0)</f>
        <v>0</v>
      </c>
      <c r="H255" s="776"/>
      <c r="I255" s="788"/>
      <c r="J255" s="776"/>
      <c r="K255" s="779"/>
    </row>
    <row r="256" spans="1:11" ht="42.75" x14ac:dyDescent="0.2">
      <c r="A256" s="783"/>
      <c r="B256" s="550"/>
      <c r="C256" s="783"/>
      <c r="D256" s="50" t="s">
        <v>212</v>
      </c>
      <c r="E256" s="103" t="s">
        <v>213</v>
      </c>
      <c r="F256" s="218" t="s">
        <v>169</v>
      </c>
      <c r="G256" s="66">
        <f>IF(F256="Prevenir",15,IF(F256="Detectar",10,0))</f>
        <v>0</v>
      </c>
      <c r="H256" s="776"/>
      <c r="I256" s="788"/>
      <c r="J256" s="776"/>
      <c r="K256" s="779"/>
    </row>
    <row r="257" spans="1:11" ht="28.5" x14ac:dyDescent="0.2">
      <c r="A257" s="783"/>
      <c r="B257" s="550"/>
      <c r="C257" s="783"/>
      <c r="D257" s="50" t="s">
        <v>214</v>
      </c>
      <c r="E257" s="103" t="s">
        <v>215</v>
      </c>
      <c r="F257" s="67" t="s">
        <v>169</v>
      </c>
      <c r="G257" s="66">
        <f>IF(F257="Confiable",15,0)</f>
        <v>0</v>
      </c>
      <c r="H257" s="776"/>
      <c r="I257" s="788"/>
      <c r="J257" s="776"/>
      <c r="K257" s="779"/>
    </row>
    <row r="258" spans="1:11" ht="42.75" x14ac:dyDescent="0.2">
      <c r="A258" s="783"/>
      <c r="B258" s="550"/>
      <c r="C258" s="783"/>
      <c r="D258" s="50" t="s">
        <v>216</v>
      </c>
      <c r="E258" s="103" t="s">
        <v>217</v>
      </c>
      <c r="F258" s="218" t="s">
        <v>169</v>
      </c>
      <c r="G258" s="66">
        <f>IF(F258="Se investigan y se resuelven oportunamente",15,0)</f>
        <v>0</v>
      </c>
      <c r="H258" s="776"/>
      <c r="I258" s="788"/>
      <c r="J258" s="776"/>
      <c r="K258" s="779"/>
    </row>
    <row r="259" spans="1:11" ht="28.5" x14ac:dyDescent="0.2">
      <c r="A259" s="784"/>
      <c r="B259" s="551"/>
      <c r="C259" s="784"/>
      <c r="D259" s="45" t="s">
        <v>218</v>
      </c>
      <c r="E259" s="103" t="s">
        <v>219</v>
      </c>
      <c r="F259" s="67" t="s">
        <v>169</v>
      </c>
      <c r="G259" s="66">
        <f>IF(F259="Completa",10,IF(F259="Incompleta",5,0))</f>
        <v>0</v>
      </c>
      <c r="H259" s="777"/>
      <c r="I259" s="789"/>
      <c r="J259" s="777"/>
      <c r="K259" s="780"/>
    </row>
    <row r="260" spans="1:11" ht="15.75" thickBot="1" x14ac:dyDescent="0.25">
      <c r="A260" s="125"/>
      <c r="B260" s="126"/>
      <c r="C260" s="56"/>
      <c r="D260" s="57"/>
      <c r="E260" s="58" t="s">
        <v>220</v>
      </c>
      <c r="F260" s="16"/>
      <c r="G260" s="16">
        <f>SUM(G253:G259)</f>
        <v>0</v>
      </c>
      <c r="H260" s="135"/>
      <c r="I260" s="136"/>
      <c r="J260" s="136"/>
      <c r="K260" s="137"/>
    </row>
    <row r="261" spans="1:11" ht="15" thickBot="1" x14ac:dyDescent="0.25"/>
    <row r="262" spans="1:11" ht="30" x14ac:dyDescent="0.2">
      <c r="A262" s="790" t="s">
        <v>82</v>
      </c>
      <c r="B262" s="809" t="s">
        <v>223</v>
      </c>
      <c r="C262" s="792" t="s">
        <v>196</v>
      </c>
      <c r="D262" s="794" t="s">
        <v>197</v>
      </c>
      <c r="E262" s="795"/>
      <c r="F262" s="795"/>
      <c r="G262" s="795"/>
      <c r="H262" s="796"/>
      <c r="I262" s="108" t="s">
        <v>198</v>
      </c>
      <c r="J262" s="797" t="s">
        <v>199</v>
      </c>
      <c r="K262" s="799" t="s">
        <v>200</v>
      </c>
    </row>
    <row r="263" spans="1:11" ht="60.75" thickBot="1" x14ac:dyDescent="0.25">
      <c r="A263" s="791"/>
      <c r="B263" s="810"/>
      <c r="C263" s="793"/>
      <c r="D263" s="109" t="s">
        <v>201</v>
      </c>
      <c r="E263" s="51" t="s">
        <v>202</v>
      </c>
      <c r="F263" s="109" t="s">
        <v>203</v>
      </c>
      <c r="G263" s="109" t="s">
        <v>204</v>
      </c>
      <c r="H263" s="109" t="s">
        <v>221</v>
      </c>
      <c r="I263" s="52" t="s">
        <v>206</v>
      </c>
      <c r="J263" s="798"/>
      <c r="K263" s="800"/>
    </row>
    <row r="264" spans="1:11" x14ac:dyDescent="0.2">
      <c r="A264" s="782">
        <f>DESCRIPCION!A27</f>
        <v>0</v>
      </c>
      <c r="B264" s="549">
        <f>DESCRIPCION!D29</f>
        <v>0</v>
      </c>
      <c r="C264" s="782"/>
      <c r="D264" s="785" t="s">
        <v>207</v>
      </c>
      <c r="E264" s="129" t="s">
        <v>208</v>
      </c>
      <c r="F264" s="70" t="s">
        <v>169</v>
      </c>
      <c r="G264" s="130">
        <f>IF(F264="Asignado",15,0)</f>
        <v>0</v>
      </c>
      <c r="H264" s="775" t="str">
        <f>IF(AND(G271&gt;0,G271&lt;=85),"Débil",IF(AND(G271&gt;85,G271&lt;=95),"Moderado",IF(G271&gt;96,"Fuerte"," ")))</f>
        <v xml:space="preserve"> </v>
      </c>
      <c r="I264" s="787" t="s">
        <v>169</v>
      </c>
      <c r="J264" s="775" t="str">
        <f>IF(AND(H264="Fuerte",I264="Fuerte (Siempre se Ejecuta)"),"Fuerte",IF(AND(H264="Fuerte",I264="Moderado (Algunas veces se ejecuta)"),"Moderado",IF(AND(H264="Fuerte",I264="Débil (No se ejecuta)"),"Débil",IF(AND(H264="Moderado",I264="Fuerte (Siempre se Ejecuta)"),"Moderado",IF(AND(H264="Moderado",I264="Moderado (Algunas veces se ejecuta)"),"Moderado",IF(AND(H264="Moderado",I264="Débil (No se ejecuta)"),"Débil",IF(AND(H264="Débil",I264="Fuerte (Siempre se Ejecuta)"),"Débil",IF(AND(H264="Débil",I264="Moderado (Algunas veces se ejecuta)"),"Débil",IF(AND(H264="Débil",I264="Débil (No se ejecuta)"),"Débil"," ")))))))))</f>
        <v xml:space="preserve"> </v>
      </c>
      <c r="K264" s="778" t="str">
        <f>IF(J264="Fuerte","NO",IF(J264=" "," ","SI"))</f>
        <v xml:space="preserve"> </v>
      </c>
    </row>
    <row r="265" spans="1:11" ht="28.5" x14ac:dyDescent="0.2">
      <c r="A265" s="783"/>
      <c r="B265" s="550"/>
      <c r="C265" s="783"/>
      <c r="D265" s="786"/>
      <c r="E265" s="103" t="s">
        <v>209</v>
      </c>
      <c r="F265" s="67" t="s">
        <v>169</v>
      </c>
      <c r="G265" s="66">
        <f>IF(F265="Adecuado",15,0)</f>
        <v>0</v>
      </c>
      <c r="H265" s="776"/>
      <c r="I265" s="788"/>
      <c r="J265" s="776"/>
      <c r="K265" s="779"/>
    </row>
    <row r="266" spans="1:11" ht="42.75" x14ac:dyDescent="0.2">
      <c r="A266" s="783"/>
      <c r="B266" s="550"/>
      <c r="C266" s="783"/>
      <c r="D266" s="50" t="s">
        <v>210</v>
      </c>
      <c r="E266" s="103" t="s">
        <v>211</v>
      </c>
      <c r="F266" s="67" t="s">
        <v>169</v>
      </c>
      <c r="G266" s="66">
        <f>IF(F266="Oportuna",15,0)</f>
        <v>0</v>
      </c>
      <c r="H266" s="776"/>
      <c r="I266" s="788"/>
      <c r="J266" s="776"/>
      <c r="K266" s="779"/>
    </row>
    <row r="267" spans="1:11" ht="42.75" x14ac:dyDescent="0.2">
      <c r="A267" s="783"/>
      <c r="B267" s="550"/>
      <c r="C267" s="783"/>
      <c r="D267" s="50" t="s">
        <v>212</v>
      </c>
      <c r="E267" s="103" t="s">
        <v>213</v>
      </c>
      <c r="F267" s="218" t="s">
        <v>169</v>
      </c>
      <c r="G267" s="66">
        <f>IF(F267="Prevenir",15,IF(F267="Detectar",10,0))</f>
        <v>0</v>
      </c>
      <c r="H267" s="776"/>
      <c r="I267" s="788"/>
      <c r="J267" s="776"/>
      <c r="K267" s="779"/>
    </row>
    <row r="268" spans="1:11" ht="28.5" x14ac:dyDescent="0.2">
      <c r="A268" s="783"/>
      <c r="B268" s="550"/>
      <c r="C268" s="783"/>
      <c r="D268" s="50" t="s">
        <v>214</v>
      </c>
      <c r="E268" s="103" t="s">
        <v>215</v>
      </c>
      <c r="F268" s="67" t="s">
        <v>169</v>
      </c>
      <c r="G268" s="66">
        <f>IF(F268="Confiable",15,0)</f>
        <v>0</v>
      </c>
      <c r="H268" s="776"/>
      <c r="I268" s="788"/>
      <c r="J268" s="776"/>
      <c r="K268" s="779"/>
    </row>
    <row r="269" spans="1:11" ht="42.75" x14ac:dyDescent="0.2">
      <c r="A269" s="783"/>
      <c r="B269" s="550"/>
      <c r="C269" s="783"/>
      <c r="D269" s="50" t="s">
        <v>216</v>
      </c>
      <c r="E269" s="103" t="s">
        <v>217</v>
      </c>
      <c r="F269" s="218" t="s">
        <v>169</v>
      </c>
      <c r="G269" s="66">
        <f>IF(F269="Se investigan y se resuelven oportunamente",15,0)</f>
        <v>0</v>
      </c>
      <c r="H269" s="776"/>
      <c r="I269" s="788"/>
      <c r="J269" s="776"/>
      <c r="K269" s="779"/>
    </row>
    <row r="270" spans="1:11" ht="28.5" x14ac:dyDescent="0.2">
      <c r="A270" s="784"/>
      <c r="B270" s="551"/>
      <c r="C270" s="784"/>
      <c r="D270" s="45" t="s">
        <v>218</v>
      </c>
      <c r="E270" s="103" t="s">
        <v>219</v>
      </c>
      <c r="F270" s="67" t="s">
        <v>169</v>
      </c>
      <c r="G270" s="66">
        <f>IF(F270="Completa",10,IF(F270="Incompleta",5,0))</f>
        <v>0</v>
      </c>
      <c r="H270" s="777"/>
      <c r="I270" s="789"/>
      <c r="J270" s="777"/>
      <c r="K270" s="780"/>
    </row>
    <row r="271" spans="1:11" ht="15.75" thickBot="1" x14ac:dyDescent="0.25">
      <c r="A271" s="125"/>
      <c r="B271" s="126"/>
      <c r="C271" s="56"/>
      <c r="D271" s="57"/>
      <c r="E271" s="58" t="s">
        <v>220</v>
      </c>
      <c r="F271" s="16"/>
      <c r="G271" s="16">
        <f>SUM(G264:G270)</f>
        <v>0</v>
      </c>
      <c r="H271" s="135"/>
      <c r="I271" s="136"/>
      <c r="J271" s="136"/>
      <c r="K271" s="137"/>
    </row>
    <row r="272" spans="1:11" ht="15" thickBot="1" x14ac:dyDescent="0.25"/>
    <row r="273" spans="1:11" ht="30" x14ac:dyDescent="0.2">
      <c r="A273" s="790" t="s">
        <v>82</v>
      </c>
      <c r="B273" s="809" t="s">
        <v>223</v>
      </c>
      <c r="C273" s="792" t="s">
        <v>196</v>
      </c>
      <c r="D273" s="794" t="s">
        <v>197</v>
      </c>
      <c r="E273" s="795"/>
      <c r="F273" s="795"/>
      <c r="G273" s="795"/>
      <c r="H273" s="796"/>
      <c r="I273" s="108" t="s">
        <v>198</v>
      </c>
      <c r="J273" s="797" t="s">
        <v>199</v>
      </c>
      <c r="K273" s="799" t="s">
        <v>200</v>
      </c>
    </row>
    <row r="274" spans="1:11" ht="60.75" thickBot="1" x14ac:dyDescent="0.25">
      <c r="A274" s="791"/>
      <c r="B274" s="810"/>
      <c r="C274" s="793"/>
      <c r="D274" s="109" t="s">
        <v>201</v>
      </c>
      <c r="E274" s="51" t="s">
        <v>202</v>
      </c>
      <c r="F274" s="109" t="s">
        <v>203</v>
      </c>
      <c r="G274" s="109" t="s">
        <v>204</v>
      </c>
      <c r="H274" s="109" t="s">
        <v>221</v>
      </c>
      <c r="I274" s="52" t="s">
        <v>206</v>
      </c>
      <c r="J274" s="798"/>
      <c r="K274" s="800"/>
    </row>
    <row r="275" spans="1:11" x14ac:dyDescent="0.2">
      <c r="A275" s="782">
        <f>DESCRIPCION!A30</f>
        <v>0</v>
      </c>
      <c r="B275" s="549">
        <f>DESCRIPCION!D30</f>
        <v>0</v>
      </c>
      <c r="C275" s="782"/>
      <c r="D275" s="785" t="s">
        <v>207</v>
      </c>
      <c r="E275" s="129" t="s">
        <v>208</v>
      </c>
      <c r="F275" s="70" t="s">
        <v>169</v>
      </c>
      <c r="G275" s="130">
        <f>IF(F275="Asignado",15,0)</f>
        <v>0</v>
      </c>
      <c r="H275" s="775" t="str">
        <f>IF(AND(G282&gt;0,G282&lt;=85),"Débil",IF(AND(G282&gt;85,G282&lt;=95),"Moderado",IF(G282&gt;96,"Fuerte"," ")))</f>
        <v xml:space="preserve"> </v>
      </c>
      <c r="I275" s="787" t="s">
        <v>169</v>
      </c>
      <c r="J275" s="775" t="str">
        <f>IF(AND(H275="Fuerte",I275="Fuerte (Siempre se Ejecuta)"),"Fuerte",IF(AND(H275="Fuerte",I275="Moderado (Algunas veces se ejecuta)"),"Moderado",IF(AND(H275="Fuerte",I275="Débil (No se ejecuta)"),"Débil",IF(AND(H275="Moderado",I275="Fuerte (Siempre se Ejecuta)"),"Moderado",IF(AND(H275="Moderado",I275="Moderado (Algunas veces se ejecuta)"),"Moderado",IF(AND(H275="Moderado",I275="Débil (No se ejecuta)"),"Débil",IF(AND(H275="Débil",I275="Fuerte (Siempre se Ejecuta)"),"Débil",IF(AND(H275="Débil",I275="Moderado (Algunas veces se ejecuta)"),"Débil",IF(AND(H275="Débil",I275="Débil (No se ejecuta)"),"Débil"," ")))))))))</f>
        <v xml:space="preserve"> </v>
      </c>
      <c r="K275" s="778" t="str">
        <f>IF(J275="Fuerte","NO",IF(J275=" "," ","SI"))</f>
        <v xml:space="preserve"> </v>
      </c>
    </row>
    <row r="276" spans="1:11" ht="28.5" x14ac:dyDescent="0.2">
      <c r="A276" s="783"/>
      <c r="B276" s="550"/>
      <c r="C276" s="783"/>
      <c r="D276" s="786"/>
      <c r="E276" s="103" t="s">
        <v>209</v>
      </c>
      <c r="F276" s="67" t="s">
        <v>169</v>
      </c>
      <c r="G276" s="66">
        <f>IF(F276="Adecuado",15,0)</f>
        <v>0</v>
      </c>
      <c r="H276" s="776"/>
      <c r="I276" s="788"/>
      <c r="J276" s="776"/>
      <c r="K276" s="779"/>
    </row>
    <row r="277" spans="1:11" ht="42.75" x14ac:dyDescent="0.2">
      <c r="A277" s="783"/>
      <c r="B277" s="550"/>
      <c r="C277" s="783"/>
      <c r="D277" s="50" t="s">
        <v>210</v>
      </c>
      <c r="E277" s="103" t="s">
        <v>211</v>
      </c>
      <c r="F277" s="67" t="s">
        <v>169</v>
      </c>
      <c r="G277" s="66">
        <f>IF(F277="Oportuna",15,0)</f>
        <v>0</v>
      </c>
      <c r="H277" s="776"/>
      <c r="I277" s="788"/>
      <c r="J277" s="776"/>
      <c r="K277" s="779"/>
    </row>
    <row r="278" spans="1:11" ht="42.75" x14ac:dyDescent="0.2">
      <c r="A278" s="783"/>
      <c r="B278" s="550"/>
      <c r="C278" s="783"/>
      <c r="D278" s="50" t="s">
        <v>212</v>
      </c>
      <c r="E278" s="103" t="s">
        <v>213</v>
      </c>
      <c r="F278" s="218" t="s">
        <v>169</v>
      </c>
      <c r="G278" s="66">
        <f>IF(F278="Prevenir",15,IF(F278="Detectar",10,0))</f>
        <v>0</v>
      </c>
      <c r="H278" s="776"/>
      <c r="I278" s="788"/>
      <c r="J278" s="776"/>
      <c r="K278" s="779"/>
    </row>
    <row r="279" spans="1:11" ht="28.5" x14ac:dyDescent="0.2">
      <c r="A279" s="783"/>
      <c r="B279" s="550"/>
      <c r="C279" s="783"/>
      <c r="D279" s="50" t="s">
        <v>214</v>
      </c>
      <c r="E279" s="103" t="s">
        <v>215</v>
      </c>
      <c r="F279" s="67" t="s">
        <v>169</v>
      </c>
      <c r="G279" s="66">
        <f>IF(F279="Confiable",15,0)</f>
        <v>0</v>
      </c>
      <c r="H279" s="776"/>
      <c r="I279" s="788"/>
      <c r="J279" s="776"/>
      <c r="K279" s="779"/>
    </row>
    <row r="280" spans="1:11" ht="42.75" x14ac:dyDescent="0.2">
      <c r="A280" s="783"/>
      <c r="B280" s="550"/>
      <c r="C280" s="783"/>
      <c r="D280" s="50" t="s">
        <v>216</v>
      </c>
      <c r="E280" s="103" t="s">
        <v>217</v>
      </c>
      <c r="F280" s="218" t="s">
        <v>169</v>
      </c>
      <c r="G280" s="66">
        <f>IF(F280="Se investigan y se resuelven oportunamente",15,0)</f>
        <v>0</v>
      </c>
      <c r="H280" s="776"/>
      <c r="I280" s="788"/>
      <c r="J280" s="776"/>
      <c r="K280" s="779"/>
    </row>
    <row r="281" spans="1:11" ht="28.5" x14ac:dyDescent="0.2">
      <c r="A281" s="784"/>
      <c r="B281" s="551"/>
      <c r="C281" s="784"/>
      <c r="D281" s="45" t="s">
        <v>218</v>
      </c>
      <c r="E281" s="103" t="s">
        <v>219</v>
      </c>
      <c r="F281" s="67" t="s">
        <v>169</v>
      </c>
      <c r="G281" s="66">
        <f>IF(F281="Completa",10,IF(F281="Incompleta",5,0))</f>
        <v>0</v>
      </c>
      <c r="H281" s="777"/>
      <c r="I281" s="789"/>
      <c r="J281" s="777"/>
      <c r="K281" s="780"/>
    </row>
    <row r="282" spans="1:11" ht="15.75" thickBot="1" x14ac:dyDescent="0.25">
      <c r="A282" s="125"/>
      <c r="B282" s="126"/>
      <c r="C282" s="56"/>
      <c r="D282" s="57"/>
      <c r="E282" s="58" t="s">
        <v>220</v>
      </c>
      <c r="F282" s="16"/>
      <c r="G282" s="16">
        <f>SUM(G275:G281)</f>
        <v>0</v>
      </c>
      <c r="H282" s="135"/>
      <c r="I282" s="136"/>
      <c r="J282" s="136"/>
      <c r="K282" s="137"/>
    </row>
    <row r="283" spans="1:11" ht="15" thickBot="1" x14ac:dyDescent="0.25"/>
    <row r="284" spans="1:11" ht="30" x14ac:dyDescent="0.2">
      <c r="A284" s="790" t="s">
        <v>82</v>
      </c>
      <c r="B284" s="809" t="s">
        <v>223</v>
      </c>
      <c r="C284" s="792" t="s">
        <v>196</v>
      </c>
      <c r="D284" s="794" t="s">
        <v>197</v>
      </c>
      <c r="E284" s="795"/>
      <c r="F284" s="795"/>
      <c r="G284" s="795"/>
      <c r="H284" s="796"/>
      <c r="I284" s="108" t="s">
        <v>198</v>
      </c>
      <c r="J284" s="797" t="s">
        <v>199</v>
      </c>
      <c r="K284" s="799" t="s">
        <v>200</v>
      </c>
    </row>
    <row r="285" spans="1:11" ht="60.75" thickBot="1" x14ac:dyDescent="0.25">
      <c r="A285" s="791"/>
      <c r="B285" s="810"/>
      <c r="C285" s="793"/>
      <c r="D285" s="109" t="s">
        <v>201</v>
      </c>
      <c r="E285" s="51" t="s">
        <v>202</v>
      </c>
      <c r="F285" s="109" t="s">
        <v>203</v>
      </c>
      <c r="G285" s="109" t="s">
        <v>204</v>
      </c>
      <c r="H285" s="109" t="s">
        <v>221</v>
      </c>
      <c r="I285" s="52" t="s">
        <v>206</v>
      </c>
      <c r="J285" s="798"/>
      <c r="K285" s="800"/>
    </row>
    <row r="286" spans="1:11" x14ac:dyDescent="0.2">
      <c r="A286" s="782">
        <f>DESCRIPCION!A30</f>
        <v>0</v>
      </c>
      <c r="B286" s="549">
        <f>DESCRIPCION!D31</f>
        <v>0</v>
      </c>
      <c r="C286" s="782"/>
      <c r="D286" s="785" t="s">
        <v>207</v>
      </c>
      <c r="E286" s="129" t="s">
        <v>208</v>
      </c>
      <c r="F286" s="70" t="s">
        <v>169</v>
      </c>
      <c r="G286" s="130">
        <f>IF(F286="Asignado",15,0)</f>
        <v>0</v>
      </c>
      <c r="H286" s="775" t="str">
        <f>IF(AND(G293&gt;0,G293&lt;=85),"Débil",IF(AND(G293&gt;85,G293&lt;=95),"Moderado",IF(G293&gt;96,"Fuerte"," ")))</f>
        <v xml:space="preserve"> </v>
      </c>
      <c r="I286" s="787" t="s">
        <v>169</v>
      </c>
      <c r="J286" s="775" t="str">
        <f>IF(AND(H286="Fuerte",I286="Fuerte (Siempre se Ejecuta)"),"Fuerte",IF(AND(H286="Fuerte",I286="Moderado (Algunas veces se ejecuta)"),"Moderado",IF(AND(H286="Fuerte",I286="Débil (No se ejecuta)"),"Débil",IF(AND(H286="Moderado",I286="Fuerte (Siempre se Ejecuta)"),"Moderado",IF(AND(H286="Moderado",I286="Moderado (Algunas veces se ejecuta)"),"Moderado",IF(AND(H286="Moderado",I286="Débil (No se ejecuta)"),"Débil",IF(AND(H286="Débil",I286="Fuerte (Siempre se Ejecuta)"),"Débil",IF(AND(H286="Débil",I286="Moderado (Algunas veces se ejecuta)"),"Débil",IF(AND(H286="Débil",I286="Débil (No se ejecuta)"),"Débil"," ")))))))))</f>
        <v xml:space="preserve"> </v>
      </c>
      <c r="K286" s="778" t="str">
        <f>IF(J286="Fuerte","NO",IF(J286=" "," ","SI"))</f>
        <v xml:space="preserve"> </v>
      </c>
    </row>
    <row r="287" spans="1:11" ht="28.5" x14ac:dyDescent="0.2">
      <c r="A287" s="783"/>
      <c r="B287" s="550"/>
      <c r="C287" s="783"/>
      <c r="D287" s="786"/>
      <c r="E287" s="103" t="s">
        <v>209</v>
      </c>
      <c r="F287" s="67" t="s">
        <v>169</v>
      </c>
      <c r="G287" s="66">
        <f>IF(F287="Adecuado",15,0)</f>
        <v>0</v>
      </c>
      <c r="H287" s="776"/>
      <c r="I287" s="788"/>
      <c r="J287" s="776"/>
      <c r="K287" s="779"/>
    </row>
    <row r="288" spans="1:11" ht="42.75" x14ac:dyDescent="0.2">
      <c r="A288" s="783"/>
      <c r="B288" s="550"/>
      <c r="C288" s="783"/>
      <c r="D288" s="50" t="s">
        <v>210</v>
      </c>
      <c r="E288" s="103" t="s">
        <v>211</v>
      </c>
      <c r="F288" s="67" t="s">
        <v>169</v>
      </c>
      <c r="G288" s="66">
        <f>IF(F288="Oportuna",15,0)</f>
        <v>0</v>
      </c>
      <c r="H288" s="776"/>
      <c r="I288" s="788"/>
      <c r="J288" s="776"/>
      <c r="K288" s="779"/>
    </row>
    <row r="289" spans="1:11" ht="42.75" x14ac:dyDescent="0.2">
      <c r="A289" s="783"/>
      <c r="B289" s="550"/>
      <c r="C289" s="783"/>
      <c r="D289" s="50" t="s">
        <v>212</v>
      </c>
      <c r="E289" s="103" t="s">
        <v>213</v>
      </c>
      <c r="F289" s="218" t="s">
        <v>169</v>
      </c>
      <c r="G289" s="66">
        <f>IF(F289="Prevenir",15,IF(F289="Detectar",10,0))</f>
        <v>0</v>
      </c>
      <c r="H289" s="776"/>
      <c r="I289" s="788"/>
      <c r="J289" s="776"/>
      <c r="K289" s="779"/>
    </row>
    <row r="290" spans="1:11" ht="28.5" x14ac:dyDescent="0.2">
      <c r="A290" s="783"/>
      <c r="B290" s="550"/>
      <c r="C290" s="783"/>
      <c r="D290" s="50" t="s">
        <v>214</v>
      </c>
      <c r="E290" s="103" t="s">
        <v>215</v>
      </c>
      <c r="F290" s="67" t="s">
        <v>169</v>
      </c>
      <c r="G290" s="66">
        <f>IF(F290="Confiable",15,0)</f>
        <v>0</v>
      </c>
      <c r="H290" s="776"/>
      <c r="I290" s="788"/>
      <c r="J290" s="776"/>
      <c r="K290" s="779"/>
    </row>
    <row r="291" spans="1:11" ht="42.75" x14ac:dyDescent="0.2">
      <c r="A291" s="783"/>
      <c r="B291" s="550"/>
      <c r="C291" s="783"/>
      <c r="D291" s="50" t="s">
        <v>216</v>
      </c>
      <c r="E291" s="103" t="s">
        <v>217</v>
      </c>
      <c r="F291" s="218" t="s">
        <v>169</v>
      </c>
      <c r="G291" s="66">
        <f>IF(F291="Se investigan y se resuelven oportunamente",15,0)</f>
        <v>0</v>
      </c>
      <c r="H291" s="776"/>
      <c r="I291" s="788"/>
      <c r="J291" s="776"/>
      <c r="K291" s="779"/>
    </row>
    <row r="292" spans="1:11" ht="28.5" x14ac:dyDescent="0.2">
      <c r="A292" s="784"/>
      <c r="B292" s="551"/>
      <c r="C292" s="784"/>
      <c r="D292" s="45" t="s">
        <v>218</v>
      </c>
      <c r="E292" s="103" t="s">
        <v>219</v>
      </c>
      <c r="F292" s="67" t="s">
        <v>169</v>
      </c>
      <c r="G292" s="66">
        <f>IF(F292="Completa",10,IF(F292="Incompleta",5,0))</f>
        <v>0</v>
      </c>
      <c r="H292" s="777"/>
      <c r="I292" s="789"/>
      <c r="J292" s="777"/>
      <c r="K292" s="780"/>
    </row>
    <row r="293" spans="1:11" ht="15.75" thickBot="1" x14ac:dyDescent="0.25">
      <c r="A293" s="125"/>
      <c r="B293" s="126"/>
      <c r="C293" s="56"/>
      <c r="D293" s="57"/>
      <c r="E293" s="58" t="s">
        <v>220</v>
      </c>
      <c r="F293" s="16"/>
      <c r="G293" s="16">
        <f>SUM(G286:G292)</f>
        <v>0</v>
      </c>
      <c r="H293" s="135"/>
      <c r="I293" s="136"/>
      <c r="J293" s="136"/>
      <c r="K293" s="137"/>
    </row>
    <row r="294" spans="1:11" ht="15" thickBot="1" x14ac:dyDescent="0.25"/>
    <row r="295" spans="1:11" ht="30" x14ac:dyDescent="0.2">
      <c r="A295" s="790" t="s">
        <v>82</v>
      </c>
      <c r="B295" s="809" t="s">
        <v>223</v>
      </c>
      <c r="C295" s="792" t="s">
        <v>196</v>
      </c>
      <c r="D295" s="794" t="s">
        <v>197</v>
      </c>
      <c r="E295" s="795"/>
      <c r="F295" s="795"/>
      <c r="G295" s="795"/>
      <c r="H295" s="796"/>
      <c r="I295" s="108" t="s">
        <v>198</v>
      </c>
      <c r="J295" s="797" t="s">
        <v>199</v>
      </c>
      <c r="K295" s="799" t="s">
        <v>200</v>
      </c>
    </row>
    <row r="296" spans="1:11" ht="60.75" thickBot="1" x14ac:dyDescent="0.25">
      <c r="A296" s="791"/>
      <c r="B296" s="810"/>
      <c r="C296" s="793"/>
      <c r="D296" s="109" t="s">
        <v>201</v>
      </c>
      <c r="E296" s="51" t="s">
        <v>202</v>
      </c>
      <c r="F296" s="109" t="s">
        <v>203</v>
      </c>
      <c r="G296" s="109" t="s">
        <v>204</v>
      </c>
      <c r="H296" s="109" t="s">
        <v>221</v>
      </c>
      <c r="I296" s="52" t="s">
        <v>206</v>
      </c>
      <c r="J296" s="798"/>
      <c r="K296" s="800"/>
    </row>
    <row r="297" spans="1:11" x14ac:dyDescent="0.2">
      <c r="A297" s="782">
        <f>DESCRIPCION!A30</f>
        <v>0</v>
      </c>
      <c r="B297" s="549">
        <f>DESCRIPCION!D32</f>
        <v>0</v>
      </c>
      <c r="C297" s="782"/>
      <c r="D297" s="785" t="s">
        <v>207</v>
      </c>
      <c r="E297" s="129" t="s">
        <v>208</v>
      </c>
      <c r="F297" s="70" t="s">
        <v>169</v>
      </c>
      <c r="G297" s="130">
        <f>IF(F297="Asignado",15,0)</f>
        <v>0</v>
      </c>
      <c r="H297" s="775" t="str">
        <f>IF(AND(G304&gt;0,G304&lt;=85),"Débil",IF(AND(G304&gt;85,G304&lt;=95),"Moderado",IF(G304&gt;96,"Fuerte"," ")))</f>
        <v xml:space="preserve"> </v>
      </c>
      <c r="I297" s="787" t="s">
        <v>169</v>
      </c>
      <c r="J297" s="775" t="str">
        <f>IF(AND(H297="Fuerte",I297="Fuerte (Siempre se Ejecuta)"),"Fuerte",IF(AND(H297="Fuerte",I297="Moderado (Algunas veces se ejecuta)"),"Moderado",IF(AND(H297="Fuerte",I297="Débil (No se ejecuta)"),"Débil",IF(AND(H297="Moderado",I297="Fuerte (Siempre se Ejecuta)"),"Moderado",IF(AND(H297="Moderado",I297="Moderado (Algunas veces se ejecuta)"),"Moderado",IF(AND(H297="Moderado",I297="Débil (No se ejecuta)"),"Débil",IF(AND(H297="Débil",I297="Fuerte (Siempre se Ejecuta)"),"Débil",IF(AND(H297="Débil",I297="Moderado (Algunas veces se ejecuta)"),"Débil",IF(AND(H297="Débil",I297="Débil (No se ejecuta)"),"Débil"," ")))))))))</f>
        <v xml:space="preserve"> </v>
      </c>
      <c r="K297" s="778" t="str">
        <f>IF(J297="Fuerte","NO",IF(J297=" "," ","SI"))</f>
        <v xml:space="preserve"> </v>
      </c>
    </row>
    <row r="298" spans="1:11" ht="28.5" x14ac:dyDescent="0.2">
      <c r="A298" s="783"/>
      <c r="B298" s="550"/>
      <c r="C298" s="783"/>
      <c r="D298" s="786"/>
      <c r="E298" s="103" t="s">
        <v>209</v>
      </c>
      <c r="F298" s="67" t="s">
        <v>169</v>
      </c>
      <c r="G298" s="66">
        <f>IF(F298="Adecuado",15,0)</f>
        <v>0</v>
      </c>
      <c r="H298" s="776"/>
      <c r="I298" s="788"/>
      <c r="J298" s="776"/>
      <c r="K298" s="779"/>
    </row>
    <row r="299" spans="1:11" ht="42.75" x14ac:dyDescent="0.2">
      <c r="A299" s="783"/>
      <c r="B299" s="550"/>
      <c r="C299" s="783"/>
      <c r="D299" s="50" t="s">
        <v>210</v>
      </c>
      <c r="E299" s="103" t="s">
        <v>211</v>
      </c>
      <c r="F299" s="67" t="s">
        <v>169</v>
      </c>
      <c r="G299" s="66">
        <f>IF(F299="Oportuna",15,0)</f>
        <v>0</v>
      </c>
      <c r="H299" s="776"/>
      <c r="I299" s="788"/>
      <c r="J299" s="776"/>
      <c r="K299" s="779"/>
    </row>
    <row r="300" spans="1:11" ht="42.75" x14ac:dyDescent="0.2">
      <c r="A300" s="783"/>
      <c r="B300" s="550"/>
      <c r="C300" s="783"/>
      <c r="D300" s="50" t="s">
        <v>212</v>
      </c>
      <c r="E300" s="103" t="s">
        <v>213</v>
      </c>
      <c r="F300" s="218" t="s">
        <v>169</v>
      </c>
      <c r="G300" s="66">
        <f>IF(F300="Prevenir",15,IF(F300="Detectar",10,0))</f>
        <v>0</v>
      </c>
      <c r="H300" s="776"/>
      <c r="I300" s="788"/>
      <c r="J300" s="776"/>
      <c r="K300" s="779"/>
    </row>
    <row r="301" spans="1:11" ht="28.5" x14ac:dyDescent="0.2">
      <c r="A301" s="783"/>
      <c r="B301" s="550"/>
      <c r="C301" s="783"/>
      <c r="D301" s="50" t="s">
        <v>214</v>
      </c>
      <c r="E301" s="103" t="s">
        <v>215</v>
      </c>
      <c r="F301" s="67" t="s">
        <v>169</v>
      </c>
      <c r="G301" s="66">
        <f>IF(F301="Confiable",15,0)</f>
        <v>0</v>
      </c>
      <c r="H301" s="776"/>
      <c r="I301" s="788"/>
      <c r="J301" s="776"/>
      <c r="K301" s="779"/>
    </row>
    <row r="302" spans="1:11" ht="42.75" x14ac:dyDescent="0.2">
      <c r="A302" s="783"/>
      <c r="B302" s="550"/>
      <c r="C302" s="783"/>
      <c r="D302" s="50" t="s">
        <v>216</v>
      </c>
      <c r="E302" s="103" t="s">
        <v>217</v>
      </c>
      <c r="F302" s="218" t="s">
        <v>169</v>
      </c>
      <c r="G302" s="66">
        <f>IF(F302="Se investigan y se resuelven oportunamente",15,0)</f>
        <v>0</v>
      </c>
      <c r="H302" s="776"/>
      <c r="I302" s="788"/>
      <c r="J302" s="776"/>
      <c r="K302" s="779"/>
    </row>
    <row r="303" spans="1:11" ht="28.5" x14ac:dyDescent="0.2">
      <c r="A303" s="784"/>
      <c r="B303" s="551"/>
      <c r="C303" s="784"/>
      <c r="D303" s="45" t="s">
        <v>218</v>
      </c>
      <c r="E303" s="103" t="s">
        <v>219</v>
      </c>
      <c r="F303" s="67" t="s">
        <v>169</v>
      </c>
      <c r="G303" s="66">
        <f>IF(F303="Completa",10,IF(F303="Incompleta",5,0))</f>
        <v>0</v>
      </c>
      <c r="H303" s="777"/>
      <c r="I303" s="789"/>
      <c r="J303" s="777"/>
      <c r="K303" s="780"/>
    </row>
    <row r="304" spans="1:11" ht="15.75" thickBot="1" x14ac:dyDescent="0.25">
      <c r="A304" s="125"/>
      <c r="B304" s="126"/>
      <c r="C304" s="56"/>
      <c r="D304" s="57"/>
      <c r="E304" s="58" t="s">
        <v>220</v>
      </c>
      <c r="F304" s="16"/>
      <c r="G304" s="16">
        <f>SUM(G297:G303)</f>
        <v>0</v>
      </c>
      <c r="H304" s="135"/>
      <c r="I304" s="136"/>
      <c r="J304" s="136"/>
      <c r="K304" s="137"/>
    </row>
    <row r="305" spans="1:11" ht="15" thickBot="1" x14ac:dyDescent="0.25"/>
    <row r="306" spans="1:11" ht="30" x14ac:dyDescent="0.2">
      <c r="A306" s="790" t="s">
        <v>82</v>
      </c>
      <c r="B306" s="809" t="s">
        <v>223</v>
      </c>
      <c r="C306" s="792" t="s">
        <v>196</v>
      </c>
      <c r="D306" s="794" t="s">
        <v>197</v>
      </c>
      <c r="E306" s="795"/>
      <c r="F306" s="795"/>
      <c r="G306" s="795"/>
      <c r="H306" s="796"/>
      <c r="I306" s="108" t="s">
        <v>198</v>
      </c>
      <c r="J306" s="797" t="s">
        <v>199</v>
      </c>
      <c r="K306" s="799" t="s">
        <v>200</v>
      </c>
    </row>
    <row r="307" spans="1:11" ht="60.75" thickBot="1" x14ac:dyDescent="0.25">
      <c r="A307" s="791"/>
      <c r="B307" s="810"/>
      <c r="C307" s="793"/>
      <c r="D307" s="109" t="s">
        <v>201</v>
      </c>
      <c r="E307" s="51" t="s">
        <v>202</v>
      </c>
      <c r="F307" s="109" t="s">
        <v>203</v>
      </c>
      <c r="G307" s="109" t="s">
        <v>204</v>
      </c>
      <c r="H307" s="109" t="s">
        <v>221</v>
      </c>
      <c r="I307" s="52" t="s">
        <v>206</v>
      </c>
      <c r="J307" s="798"/>
      <c r="K307" s="800"/>
    </row>
    <row r="308" spans="1:11" x14ac:dyDescent="0.2">
      <c r="A308" s="782">
        <f>DESCRIPCION!A33</f>
        <v>0</v>
      </c>
      <c r="B308" s="549">
        <f>DESCRIPCION!D33</f>
        <v>0</v>
      </c>
      <c r="C308" s="782"/>
      <c r="D308" s="785" t="s">
        <v>207</v>
      </c>
      <c r="E308" s="129" t="s">
        <v>208</v>
      </c>
      <c r="F308" s="70" t="s">
        <v>169</v>
      </c>
      <c r="G308" s="130">
        <f>IF(F308="Asignado",15,0)</f>
        <v>0</v>
      </c>
      <c r="H308" s="775" t="str">
        <f>IF(AND(G315&gt;0,G315&lt;=85),"Débil",IF(AND(G315&gt;85,G315&lt;=95),"Moderado",IF(G315&gt;96,"Fuerte"," ")))</f>
        <v xml:space="preserve"> </v>
      </c>
      <c r="I308" s="787" t="s">
        <v>169</v>
      </c>
      <c r="J308" s="775" t="str">
        <f>IF(AND(H308="Fuerte",I308="Fuerte (Siempre se Ejecuta)"),"Fuerte",IF(AND(H308="Fuerte",I308="Moderado (Algunas veces se ejecuta)"),"Moderado",IF(AND(H308="Fuerte",I308="Débil (No se ejecuta)"),"Débil",IF(AND(H308="Moderado",I308="Fuerte (Siempre se Ejecuta)"),"Moderado",IF(AND(H308="Moderado",I308="Moderado (Algunas veces se ejecuta)"),"Moderado",IF(AND(H308="Moderado",I308="Débil (No se ejecuta)"),"Débil",IF(AND(H308="Débil",I308="Fuerte (Siempre se Ejecuta)"),"Débil",IF(AND(H308="Débil",I308="Moderado (Algunas veces se ejecuta)"),"Débil",IF(AND(H308="Débil",I308="Débil (No se ejecuta)"),"Débil"," ")))))))))</f>
        <v xml:space="preserve"> </v>
      </c>
      <c r="K308" s="778" t="str">
        <f>IF(J308="Fuerte","NO",IF(J308=" "," ","SI"))</f>
        <v xml:space="preserve"> </v>
      </c>
    </row>
    <row r="309" spans="1:11" ht="28.5" x14ac:dyDescent="0.2">
      <c r="A309" s="783"/>
      <c r="B309" s="550"/>
      <c r="C309" s="783"/>
      <c r="D309" s="786"/>
      <c r="E309" s="103" t="s">
        <v>209</v>
      </c>
      <c r="F309" s="67" t="s">
        <v>169</v>
      </c>
      <c r="G309" s="66">
        <f>IF(F309="Adecuado",15,0)</f>
        <v>0</v>
      </c>
      <c r="H309" s="776"/>
      <c r="I309" s="788"/>
      <c r="J309" s="776"/>
      <c r="K309" s="779"/>
    </row>
    <row r="310" spans="1:11" ht="42.75" x14ac:dyDescent="0.2">
      <c r="A310" s="783"/>
      <c r="B310" s="550"/>
      <c r="C310" s="783"/>
      <c r="D310" s="50" t="s">
        <v>210</v>
      </c>
      <c r="E310" s="103" t="s">
        <v>211</v>
      </c>
      <c r="F310" s="67" t="s">
        <v>169</v>
      </c>
      <c r="G310" s="66">
        <f>IF(F310="Oportuna",15,0)</f>
        <v>0</v>
      </c>
      <c r="H310" s="776"/>
      <c r="I310" s="788"/>
      <c r="J310" s="776"/>
      <c r="K310" s="779"/>
    </row>
    <row r="311" spans="1:11" ht="42.75" x14ac:dyDescent="0.2">
      <c r="A311" s="783"/>
      <c r="B311" s="550"/>
      <c r="C311" s="783"/>
      <c r="D311" s="50" t="s">
        <v>212</v>
      </c>
      <c r="E311" s="103" t="s">
        <v>213</v>
      </c>
      <c r="F311" s="218" t="s">
        <v>169</v>
      </c>
      <c r="G311" s="66">
        <f>IF(F311="Prevenir",15,IF(F311="Detectar",10,0))</f>
        <v>0</v>
      </c>
      <c r="H311" s="776"/>
      <c r="I311" s="788"/>
      <c r="J311" s="776"/>
      <c r="K311" s="779"/>
    </row>
    <row r="312" spans="1:11" ht="28.5" x14ac:dyDescent="0.2">
      <c r="A312" s="783"/>
      <c r="B312" s="550"/>
      <c r="C312" s="783"/>
      <c r="D312" s="50" t="s">
        <v>214</v>
      </c>
      <c r="E312" s="103" t="s">
        <v>215</v>
      </c>
      <c r="F312" s="67" t="s">
        <v>169</v>
      </c>
      <c r="G312" s="66">
        <f>IF(F312="Confiable",15,0)</f>
        <v>0</v>
      </c>
      <c r="H312" s="776"/>
      <c r="I312" s="788"/>
      <c r="J312" s="776"/>
      <c r="K312" s="779"/>
    </row>
    <row r="313" spans="1:11" ht="42.75" x14ac:dyDescent="0.2">
      <c r="A313" s="783"/>
      <c r="B313" s="550"/>
      <c r="C313" s="783"/>
      <c r="D313" s="50" t="s">
        <v>216</v>
      </c>
      <c r="E313" s="103" t="s">
        <v>217</v>
      </c>
      <c r="F313" s="218" t="s">
        <v>169</v>
      </c>
      <c r="G313" s="66">
        <f>IF(F313="Se investigan y se resuelven oportunamente",15,0)</f>
        <v>0</v>
      </c>
      <c r="H313" s="776"/>
      <c r="I313" s="788"/>
      <c r="J313" s="776"/>
      <c r="K313" s="779"/>
    </row>
    <row r="314" spans="1:11" ht="28.5" x14ac:dyDescent="0.2">
      <c r="A314" s="784"/>
      <c r="B314" s="551"/>
      <c r="C314" s="784"/>
      <c r="D314" s="45" t="s">
        <v>218</v>
      </c>
      <c r="E314" s="103" t="s">
        <v>219</v>
      </c>
      <c r="F314" s="67" t="s">
        <v>169</v>
      </c>
      <c r="G314" s="66">
        <f>IF(F314="Completa",10,IF(F314="Incompleta",5,0))</f>
        <v>0</v>
      </c>
      <c r="H314" s="777"/>
      <c r="I314" s="789"/>
      <c r="J314" s="777"/>
      <c r="K314" s="780"/>
    </row>
    <row r="315" spans="1:11" ht="15.75" thickBot="1" x14ac:dyDescent="0.25">
      <c r="A315" s="125"/>
      <c r="B315" s="126"/>
      <c r="C315" s="56"/>
      <c r="D315" s="57"/>
      <c r="E315" s="58" t="s">
        <v>220</v>
      </c>
      <c r="F315" s="16"/>
      <c r="G315" s="16">
        <f>SUM(G308:G314)</f>
        <v>0</v>
      </c>
      <c r="H315" s="135"/>
      <c r="I315" s="136"/>
      <c r="J315" s="136"/>
      <c r="K315" s="137"/>
    </row>
    <row r="316" spans="1:11" ht="15" thickBot="1" x14ac:dyDescent="0.25"/>
    <row r="317" spans="1:11" ht="30" x14ac:dyDescent="0.2">
      <c r="A317" s="790" t="s">
        <v>82</v>
      </c>
      <c r="B317" s="809" t="s">
        <v>223</v>
      </c>
      <c r="C317" s="792" t="s">
        <v>196</v>
      </c>
      <c r="D317" s="794" t="s">
        <v>197</v>
      </c>
      <c r="E317" s="795"/>
      <c r="F317" s="795"/>
      <c r="G317" s="795"/>
      <c r="H317" s="796"/>
      <c r="I317" s="108" t="s">
        <v>198</v>
      </c>
      <c r="J317" s="797" t="s">
        <v>199</v>
      </c>
      <c r="K317" s="799" t="s">
        <v>200</v>
      </c>
    </row>
    <row r="318" spans="1:11" ht="60.75" thickBot="1" x14ac:dyDescent="0.25">
      <c r="A318" s="791"/>
      <c r="B318" s="810"/>
      <c r="C318" s="793"/>
      <c r="D318" s="109" t="s">
        <v>201</v>
      </c>
      <c r="E318" s="51" t="s">
        <v>202</v>
      </c>
      <c r="F318" s="109" t="s">
        <v>203</v>
      </c>
      <c r="G318" s="109" t="s">
        <v>204</v>
      </c>
      <c r="H318" s="109" t="s">
        <v>221</v>
      </c>
      <c r="I318" s="52" t="s">
        <v>206</v>
      </c>
      <c r="J318" s="798"/>
      <c r="K318" s="800"/>
    </row>
    <row r="319" spans="1:11" x14ac:dyDescent="0.2">
      <c r="A319" s="782">
        <f>DESCRIPCION!A33</f>
        <v>0</v>
      </c>
      <c r="B319" s="549">
        <f>DESCRIPCION!D34</f>
        <v>0</v>
      </c>
      <c r="C319" s="782"/>
      <c r="D319" s="785" t="s">
        <v>207</v>
      </c>
      <c r="E319" s="129" t="s">
        <v>208</v>
      </c>
      <c r="F319" s="70" t="s">
        <v>169</v>
      </c>
      <c r="G319" s="130">
        <f>IF(F319="Asignado",15,0)</f>
        <v>0</v>
      </c>
      <c r="H319" s="775" t="str">
        <f>IF(AND(G326&gt;0,G326&lt;=85),"Débil",IF(AND(G326&gt;85,G326&lt;=95),"Moderado",IF(G326&gt;96,"Fuerte"," ")))</f>
        <v xml:space="preserve"> </v>
      </c>
      <c r="I319" s="787" t="s">
        <v>192</v>
      </c>
      <c r="J319" s="775" t="str">
        <f>IF(AND(H319="Fuerte",I319="Fuerte (Siempre se Ejecuta)"),"Fuerte",IF(AND(H319="Fuerte",I319="Moderado (Algunas veces se ejecuta)"),"Moderado",IF(AND(H319="Fuerte",I319="Débil (No se ejecuta)"),"Débil",IF(AND(H319="Moderado",I319="Fuerte (Siempre se Ejecuta)"),"Moderado",IF(AND(H319="Moderado",I319="Moderado (Algunas veces se ejecuta)"),"Moderado",IF(AND(H319="Moderado",I319="Débil (No se ejecuta)"),"Débil",IF(AND(H319="Débil",I319="Fuerte (Siempre se Ejecuta)"),"Débil",IF(AND(H319="Débil",I319="Moderado (Algunas veces se ejecuta)"),"Débil",IF(AND(H319="Débil",I319="Débil (No se ejecuta)"),"Débil"," ")))))))))</f>
        <v xml:space="preserve"> </v>
      </c>
      <c r="K319" s="778" t="str">
        <f>IF(J319="Fuerte","NO",IF(J319=" "," ","SI"))</f>
        <v xml:space="preserve"> </v>
      </c>
    </row>
    <row r="320" spans="1:11" ht="28.5" x14ac:dyDescent="0.2">
      <c r="A320" s="783"/>
      <c r="B320" s="550"/>
      <c r="C320" s="783"/>
      <c r="D320" s="786"/>
      <c r="E320" s="103" t="s">
        <v>209</v>
      </c>
      <c r="F320" s="67" t="s">
        <v>169</v>
      </c>
      <c r="G320" s="66">
        <f>IF(F320="Adecuado",15,0)</f>
        <v>0</v>
      </c>
      <c r="H320" s="776"/>
      <c r="I320" s="788"/>
      <c r="J320" s="776"/>
      <c r="K320" s="779"/>
    </row>
    <row r="321" spans="1:11" ht="42.75" x14ac:dyDescent="0.2">
      <c r="A321" s="783"/>
      <c r="B321" s="550"/>
      <c r="C321" s="783"/>
      <c r="D321" s="50" t="s">
        <v>210</v>
      </c>
      <c r="E321" s="103" t="s">
        <v>211</v>
      </c>
      <c r="F321" s="67" t="s">
        <v>169</v>
      </c>
      <c r="G321" s="66">
        <f>IF(F321="Oportuna",15,0)</f>
        <v>0</v>
      </c>
      <c r="H321" s="776"/>
      <c r="I321" s="788"/>
      <c r="J321" s="776"/>
      <c r="K321" s="779"/>
    </row>
    <row r="322" spans="1:11" ht="42.75" x14ac:dyDescent="0.2">
      <c r="A322" s="783"/>
      <c r="B322" s="550"/>
      <c r="C322" s="783"/>
      <c r="D322" s="50" t="s">
        <v>212</v>
      </c>
      <c r="E322" s="103" t="s">
        <v>213</v>
      </c>
      <c r="F322" s="218" t="s">
        <v>169</v>
      </c>
      <c r="G322" s="66">
        <f>IF(F322="Prevenir",15,IF(F322="Detectar",10,0))</f>
        <v>0</v>
      </c>
      <c r="H322" s="776"/>
      <c r="I322" s="788"/>
      <c r="J322" s="776"/>
      <c r="K322" s="779"/>
    </row>
    <row r="323" spans="1:11" ht="28.5" x14ac:dyDescent="0.2">
      <c r="A323" s="783"/>
      <c r="B323" s="550"/>
      <c r="C323" s="783"/>
      <c r="D323" s="50" t="s">
        <v>214</v>
      </c>
      <c r="E323" s="103" t="s">
        <v>215</v>
      </c>
      <c r="F323" s="67" t="s">
        <v>169</v>
      </c>
      <c r="G323" s="66">
        <f>IF(F323="Confiable",15,0)</f>
        <v>0</v>
      </c>
      <c r="H323" s="776"/>
      <c r="I323" s="788"/>
      <c r="J323" s="776"/>
      <c r="K323" s="779"/>
    </row>
    <row r="324" spans="1:11" ht="42.75" x14ac:dyDescent="0.2">
      <c r="A324" s="783"/>
      <c r="B324" s="550"/>
      <c r="C324" s="783"/>
      <c r="D324" s="50" t="s">
        <v>216</v>
      </c>
      <c r="E324" s="103" t="s">
        <v>217</v>
      </c>
      <c r="F324" s="218" t="s">
        <v>169</v>
      </c>
      <c r="G324" s="66">
        <f>IF(F324="Se investigan y se resuelven oportunamente",15,0)</f>
        <v>0</v>
      </c>
      <c r="H324" s="776"/>
      <c r="I324" s="788"/>
      <c r="J324" s="776"/>
      <c r="K324" s="779"/>
    </row>
    <row r="325" spans="1:11" ht="28.5" x14ac:dyDescent="0.2">
      <c r="A325" s="784"/>
      <c r="B325" s="551"/>
      <c r="C325" s="784"/>
      <c r="D325" s="45" t="s">
        <v>218</v>
      </c>
      <c r="E325" s="103" t="s">
        <v>219</v>
      </c>
      <c r="F325" s="67" t="s">
        <v>169</v>
      </c>
      <c r="G325" s="66">
        <f>IF(F325="Completa",10,IF(F325="Incompleta",5,0))</f>
        <v>0</v>
      </c>
      <c r="H325" s="777"/>
      <c r="I325" s="789"/>
      <c r="J325" s="777"/>
      <c r="K325" s="780"/>
    </row>
    <row r="326" spans="1:11" ht="15.75" thickBot="1" x14ac:dyDescent="0.25">
      <c r="A326" s="125"/>
      <c r="B326" s="126"/>
      <c r="C326" s="56"/>
      <c r="D326" s="57"/>
      <c r="E326" s="58" t="s">
        <v>220</v>
      </c>
      <c r="F326" s="16"/>
      <c r="G326" s="16">
        <f>SUM(G319:G325)</f>
        <v>0</v>
      </c>
      <c r="H326" s="135"/>
      <c r="I326" s="136"/>
      <c r="J326" s="136"/>
      <c r="K326" s="137"/>
    </row>
    <row r="327" spans="1:11" ht="15" thickBot="1" x14ac:dyDescent="0.25"/>
    <row r="328" spans="1:11" ht="30" x14ac:dyDescent="0.2">
      <c r="A328" s="790" t="s">
        <v>82</v>
      </c>
      <c r="B328" s="809" t="s">
        <v>223</v>
      </c>
      <c r="C328" s="792" t="s">
        <v>196</v>
      </c>
      <c r="D328" s="794" t="s">
        <v>197</v>
      </c>
      <c r="E328" s="795"/>
      <c r="F328" s="795"/>
      <c r="G328" s="795"/>
      <c r="H328" s="796"/>
      <c r="I328" s="108" t="s">
        <v>198</v>
      </c>
      <c r="J328" s="797" t="s">
        <v>199</v>
      </c>
      <c r="K328" s="799" t="s">
        <v>200</v>
      </c>
    </row>
    <row r="329" spans="1:11" ht="60.75" thickBot="1" x14ac:dyDescent="0.25">
      <c r="A329" s="791"/>
      <c r="B329" s="810"/>
      <c r="C329" s="793"/>
      <c r="D329" s="109" t="s">
        <v>201</v>
      </c>
      <c r="E329" s="51" t="s">
        <v>202</v>
      </c>
      <c r="F329" s="109" t="s">
        <v>203</v>
      </c>
      <c r="G329" s="109" t="s">
        <v>204</v>
      </c>
      <c r="H329" s="109" t="s">
        <v>221</v>
      </c>
      <c r="I329" s="52" t="s">
        <v>206</v>
      </c>
      <c r="J329" s="798"/>
      <c r="K329" s="800"/>
    </row>
    <row r="330" spans="1:11" x14ac:dyDescent="0.2">
      <c r="A330" s="782">
        <f>DESCRIPCION!A33</f>
        <v>0</v>
      </c>
      <c r="B330" s="549">
        <f>DESCRIPCION!D35</f>
        <v>0</v>
      </c>
      <c r="C330" s="782"/>
      <c r="D330" s="785" t="s">
        <v>207</v>
      </c>
      <c r="E330" s="129" t="s">
        <v>208</v>
      </c>
      <c r="F330" s="70" t="s">
        <v>169</v>
      </c>
      <c r="G330" s="130">
        <f>IF(F330="Asignado",15,0)</f>
        <v>0</v>
      </c>
      <c r="H330" s="775" t="str">
        <f>IF(AND(G337&gt;0,G337&lt;=85),"Débil",IF(AND(G337&gt;85,G337&lt;=95),"Moderado",IF(G337&gt;96,"Fuerte"," ")))</f>
        <v xml:space="preserve"> </v>
      </c>
      <c r="I330" s="787" t="s">
        <v>169</v>
      </c>
      <c r="J330" s="775" t="str">
        <f>IF(AND(H330="Fuerte",I330="Fuerte (Siempre se Ejecuta)"),"Fuerte",IF(AND(H330="Fuerte",I330="Moderado (Algunas veces se ejecuta)"),"Moderado",IF(AND(H330="Fuerte",I330="Débil (No se ejecuta)"),"Débil",IF(AND(H330="Moderado",I330="Fuerte (Siempre se Ejecuta)"),"Moderado",IF(AND(H330="Moderado",I330="Moderado (Algunas veces se ejecuta)"),"Moderado",IF(AND(H330="Moderado",I330="Débil (No se ejecuta)"),"Débil",IF(AND(H330="Débil",I330="Fuerte (Siempre se Ejecuta)"),"Débil",IF(AND(H330="Débil",I330="Moderado (Algunas veces se ejecuta)"),"Débil",IF(AND(H330="Débil",I330="Débil (No se ejecuta)"),"Débil"," ")))))))))</f>
        <v xml:space="preserve"> </v>
      </c>
      <c r="K330" s="778" t="str">
        <f>IF(J330="Fuerte","NO",IF(J330=" "," ","SI"))</f>
        <v xml:space="preserve"> </v>
      </c>
    </row>
    <row r="331" spans="1:11" ht="28.5" x14ac:dyDescent="0.2">
      <c r="A331" s="783"/>
      <c r="B331" s="550"/>
      <c r="C331" s="783"/>
      <c r="D331" s="786"/>
      <c r="E331" s="103" t="s">
        <v>209</v>
      </c>
      <c r="F331" s="67" t="s">
        <v>169</v>
      </c>
      <c r="G331" s="66">
        <f>IF(F331="Adecuado",15,0)</f>
        <v>0</v>
      </c>
      <c r="H331" s="776"/>
      <c r="I331" s="788"/>
      <c r="J331" s="776"/>
      <c r="K331" s="779"/>
    </row>
    <row r="332" spans="1:11" ht="42.75" x14ac:dyDescent="0.2">
      <c r="A332" s="783"/>
      <c r="B332" s="550"/>
      <c r="C332" s="783"/>
      <c r="D332" s="50" t="s">
        <v>210</v>
      </c>
      <c r="E332" s="103" t="s">
        <v>211</v>
      </c>
      <c r="F332" s="67" t="s">
        <v>169</v>
      </c>
      <c r="G332" s="66">
        <f>IF(F332="Oportuna",15,0)</f>
        <v>0</v>
      </c>
      <c r="H332" s="776"/>
      <c r="I332" s="788"/>
      <c r="J332" s="776"/>
      <c r="K332" s="779"/>
    </row>
    <row r="333" spans="1:11" ht="42.75" x14ac:dyDescent="0.2">
      <c r="A333" s="783"/>
      <c r="B333" s="550"/>
      <c r="C333" s="783"/>
      <c r="D333" s="50" t="s">
        <v>212</v>
      </c>
      <c r="E333" s="103" t="s">
        <v>213</v>
      </c>
      <c r="F333" s="218" t="s">
        <v>169</v>
      </c>
      <c r="G333" s="66">
        <f>IF(F333="Prevenir",15,IF(F333="Detectar",10,0))</f>
        <v>0</v>
      </c>
      <c r="H333" s="776"/>
      <c r="I333" s="788"/>
      <c r="J333" s="776"/>
      <c r="K333" s="779"/>
    </row>
    <row r="334" spans="1:11" ht="28.5" x14ac:dyDescent="0.2">
      <c r="A334" s="783"/>
      <c r="B334" s="550"/>
      <c r="C334" s="783"/>
      <c r="D334" s="50" t="s">
        <v>214</v>
      </c>
      <c r="E334" s="103" t="s">
        <v>215</v>
      </c>
      <c r="F334" s="67" t="s">
        <v>169</v>
      </c>
      <c r="G334" s="66">
        <f>IF(F334="Confiable",15,0)</f>
        <v>0</v>
      </c>
      <c r="H334" s="776"/>
      <c r="I334" s="788"/>
      <c r="J334" s="776"/>
      <c r="K334" s="779"/>
    </row>
    <row r="335" spans="1:11" ht="42.75" x14ac:dyDescent="0.2">
      <c r="A335" s="783"/>
      <c r="B335" s="550"/>
      <c r="C335" s="783"/>
      <c r="D335" s="50" t="s">
        <v>216</v>
      </c>
      <c r="E335" s="103" t="s">
        <v>217</v>
      </c>
      <c r="F335" s="218" t="s">
        <v>169</v>
      </c>
      <c r="G335" s="66">
        <f>IF(F335="Se investigan y se resuelven oportunamente",15,0)</f>
        <v>0</v>
      </c>
      <c r="H335" s="776"/>
      <c r="I335" s="788"/>
      <c r="J335" s="776"/>
      <c r="K335" s="779"/>
    </row>
    <row r="336" spans="1:11" ht="28.5" x14ac:dyDescent="0.2">
      <c r="A336" s="784"/>
      <c r="B336" s="551"/>
      <c r="C336" s="784"/>
      <c r="D336" s="45" t="s">
        <v>218</v>
      </c>
      <c r="E336" s="103" t="s">
        <v>219</v>
      </c>
      <c r="F336" s="67" t="s">
        <v>169</v>
      </c>
      <c r="G336" s="66">
        <f>IF(F336="Completa",10,IF(F336="Incompleta",5,0))</f>
        <v>0</v>
      </c>
      <c r="H336" s="777"/>
      <c r="I336" s="789"/>
      <c r="J336" s="777"/>
      <c r="K336" s="780"/>
    </row>
    <row r="337" spans="1:11" ht="15.75" thickBot="1" x14ac:dyDescent="0.25">
      <c r="A337" s="125"/>
      <c r="B337" s="126"/>
      <c r="C337" s="56"/>
      <c r="D337" s="57"/>
      <c r="E337" s="58" t="s">
        <v>220</v>
      </c>
      <c r="F337" s="16"/>
      <c r="G337" s="16">
        <f>SUM(G330:G336)</f>
        <v>0</v>
      </c>
      <c r="H337" s="135"/>
      <c r="I337" s="136"/>
      <c r="J337" s="136"/>
      <c r="K337" s="137"/>
    </row>
  </sheetData>
  <sheetProtection selectLockedCells="1"/>
  <mergeCells count="431">
    <mergeCell ref="K328:K329"/>
    <mergeCell ref="A330:A336"/>
    <mergeCell ref="B330:B336"/>
    <mergeCell ref="C330:C336"/>
    <mergeCell ref="D330:D331"/>
    <mergeCell ref="H330:H336"/>
    <mergeCell ref="I330:I336"/>
    <mergeCell ref="J330:J336"/>
    <mergeCell ref="K330:K336"/>
    <mergeCell ref="A328:A329"/>
    <mergeCell ref="B328:B329"/>
    <mergeCell ref="C328:C329"/>
    <mergeCell ref="D328:H328"/>
    <mergeCell ref="J328:J329"/>
    <mergeCell ref="K317:K318"/>
    <mergeCell ref="A319:A325"/>
    <mergeCell ref="B319:B325"/>
    <mergeCell ref="C319:C325"/>
    <mergeCell ref="D319:D320"/>
    <mergeCell ref="H319:H325"/>
    <mergeCell ref="I319:I325"/>
    <mergeCell ref="J319:J325"/>
    <mergeCell ref="K319:K325"/>
    <mergeCell ref="A317:A318"/>
    <mergeCell ref="B317:B318"/>
    <mergeCell ref="C317:C318"/>
    <mergeCell ref="D317:H317"/>
    <mergeCell ref="J317:J318"/>
    <mergeCell ref="K306:K307"/>
    <mergeCell ref="A308:A314"/>
    <mergeCell ref="B308:B314"/>
    <mergeCell ref="C308:C314"/>
    <mergeCell ref="D308:D309"/>
    <mergeCell ref="H308:H314"/>
    <mergeCell ref="I308:I314"/>
    <mergeCell ref="J308:J314"/>
    <mergeCell ref="K308:K314"/>
    <mergeCell ref="A306:A307"/>
    <mergeCell ref="B306:B307"/>
    <mergeCell ref="C306:C307"/>
    <mergeCell ref="D306:H306"/>
    <mergeCell ref="J306:J307"/>
    <mergeCell ref="D295:H295"/>
    <mergeCell ref="J295:J296"/>
    <mergeCell ref="K295:K296"/>
    <mergeCell ref="A297:A303"/>
    <mergeCell ref="B297:B303"/>
    <mergeCell ref="C297:C303"/>
    <mergeCell ref="D297:D298"/>
    <mergeCell ref="H297:H303"/>
    <mergeCell ref="I297:I303"/>
    <mergeCell ref="J297:J303"/>
    <mergeCell ref="K297:K303"/>
    <mergeCell ref="A295:A296"/>
    <mergeCell ref="B295:B296"/>
    <mergeCell ref="C295:C296"/>
    <mergeCell ref="A284:A285"/>
    <mergeCell ref="B284:B285"/>
    <mergeCell ref="C284:C285"/>
    <mergeCell ref="D284:H284"/>
    <mergeCell ref="J284:J285"/>
    <mergeCell ref="K284:K285"/>
    <mergeCell ref="A286:A292"/>
    <mergeCell ref="B286:B292"/>
    <mergeCell ref="C286:C292"/>
    <mergeCell ref="D286:D287"/>
    <mergeCell ref="H286:H292"/>
    <mergeCell ref="I286:I292"/>
    <mergeCell ref="J286:J292"/>
    <mergeCell ref="K286:K292"/>
    <mergeCell ref="A273:A274"/>
    <mergeCell ref="B273:B274"/>
    <mergeCell ref="C273:C274"/>
    <mergeCell ref="D273:H273"/>
    <mergeCell ref="J273:J274"/>
    <mergeCell ref="K273:K274"/>
    <mergeCell ref="A275:A281"/>
    <mergeCell ref="B275:B281"/>
    <mergeCell ref="C275:C281"/>
    <mergeCell ref="D275:D276"/>
    <mergeCell ref="H275:H281"/>
    <mergeCell ref="I275:I281"/>
    <mergeCell ref="J275:J281"/>
    <mergeCell ref="K275:K281"/>
    <mergeCell ref="A262:A263"/>
    <mergeCell ref="B262:B263"/>
    <mergeCell ref="C262:C263"/>
    <mergeCell ref="D262:H262"/>
    <mergeCell ref="J262:J263"/>
    <mergeCell ref="K262:K263"/>
    <mergeCell ref="A264:A270"/>
    <mergeCell ref="B264:B270"/>
    <mergeCell ref="C264:C270"/>
    <mergeCell ref="D264:D265"/>
    <mergeCell ref="H264:H270"/>
    <mergeCell ref="I264:I270"/>
    <mergeCell ref="J264:J270"/>
    <mergeCell ref="K264:K270"/>
    <mergeCell ref="A251:A252"/>
    <mergeCell ref="B251:B252"/>
    <mergeCell ref="C251:C252"/>
    <mergeCell ref="D251:H251"/>
    <mergeCell ref="J251:J252"/>
    <mergeCell ref="K251:K252"/>
    <mergeCell ref="A253:A259"/>
    <mergeCell ref="B253:B259"/>
    <mergeCell ref="C253:C259"/>
    <mergeCell ref="D253:D254"/>
    <mergeCell ref="H253:H259"/>
    <mergeCell ref="I253:I259"/>
    <mergeCell ref="J253:J259"/>
    <mergeCell ref="K253:K259"/>
    <mergeCell ref="A240:A241"/>
    <mergeCell ref="B240:B241"/>
    <mergeCell ref="C240:C241"/>
    <mergeCell ref="D240:H240"/>
    <mergeCell ref="J240:J241"/>
    <mergeCell ref="K240:K241"/>
    <mergeCell ref="A242:A248"/>
    <mergeCell ref="B242:B248"/>
    <mergeCell ref="C242:C248"/>
    <mergeCell ref="D242:D243"/>
    <mergeCell ref="H242:H248"/>
    <mergeCell ref="I242:I248"/>
    <mergeCell ref="J242:J248"/>
    <mergeCell ref="K242:K248"/>
    <mergeCell ref="A229:A230"/>
    <mergeCell ref="B229:B230"/>
    <mergeCell ref="C229:C230"/>
    <mergeCell ref="D229:H229"/>
    <mergeCell ref="J229:J230"/>
    <mergeCell ref="K229:K230"/>
    <mergeCell ref="A231:A237"/>
    <mergeCell ref="B231:B237"/>
    <mergeCell ref="C231:C237"/>
    <mergeCell ref="D231:D232"/>
    <mergeCell ref="H231:H237"/>
    <mergeCell ref="I231:I237"/>
    <mergeCell ref="J231:J237"/>
    <mergeCell ref="K231:K237"/>
    <mergeCell ref="A218:A219"/>
    <mergeCell ref="B218:B219"/>
    <mergeCell ref="C218:C219"/>
    <mergeCell ref="D218:H218"/>
    <mergeCell ref="J218:J219"/>
    <mergeCell ref="K218:K219"/>
    <mergeCell ref="A220:A226"/>
    <mergeCell ref="B220:B226"/>
    <mergeCell ref="C220:C226"/>
    <mergeCell ref="D220:D221"/>
    <mergeCell ref="H220:H226"/>
    <mergeCell ref="I220:I226"/>
    <mergeCell ref="J220:J226"/>
    <mergeCell ref="K220:K226"/>
    <mergeCell ref="A207:A208"/>
    <mergeCell ref="B207:B208"/>
    <mergeCell ref="C207:C208"/>
    <mergeCell ref="D207:H207"/>
    <mergeCell ref="J207:J208"/>
    <mergeCell ref="K207:K208"/>
    <mergeCell ref="A209:A215"/>
    <mergeCell ref="B209:B215"/>
    <mergeCell ref="C209:C215"/>
    <mergeCell ref="D209:D210"/>
    <mergeCell ref="H209:H215"/>
    <mergeCell ref="I209:I215"/>
    <mergeCell ref="J209:J215"/>
    <mergeCell ref="K209:K215"/>
    <mergeCell ref="A196:A197"/>
    <mergeCell ref="B196:B197"/>
    <mergeCell ref="C196:C197"/>
    <mergeCell ref="D196:H196"/>
    <mergeCell ref="J196:J197"/>
    <mergeCell ref="K196:K197"/>
    <mergeCell ref="A198:A204"/>
    <mergeCell ref="B198:B204"/>
    <mergeCell ref="C198:C204"/>
    <mergeCell ref="D198:D199"/>
    <mergeCell ref="H198:H204"/>
    <mergeCell ref="I198:I204"/>
    <mergeCell ref="J198:J204"/>
    <mergeCell ref="K198:K204"/>
    <mergeCell ref="A185:A186"/>
    <mergeCell ref="B185:B186"/>
    <mergeCell ref="C185:C186"/>
    <mergeCell ref="D185:H185"/>
    <mergeCell ref="J185:J186"/>
    <mergeCell ref="K185:K186"/>
    <mergeCell ref="A187:A193"/>
    <mergeCell ref="B187:B193"/>
    <mergeCell ref="C187:C193"/>
    <mergeCell ref="D187:D188"/>
    <mergeCell ref="H187:H193"/>
    <mergeCell ref="I187:I193"/>
    <mergeCell ref="J187:J193"/>
    <mergeCell ref="K187:K193"/>
    <mergeCell ref="A174:A175"/>
    <mergeCell ref="B174:B175"/>
    <mergeCell ref="C174:C175"/>
    <mergeCell ref="D174:H174"/>
    <mergeCell ref="J174:J175"/>
    <mergeCell ref="K174:K175"/>
    <mergeCell ref="A176:A182"/>
    <mergeCell ref="B176:B182"/>
    <mergeCell ref="C176:C182"/>
    <mergeCell ref="D176:D177"/>
    <mergeCell ref="H176:H182"/>
    <mergeCell ref="I176:I182"/>
    <mergeCell ref="J176:J182"/>
    <mergeCell ref="K176:K182"/>
    <mergeCell ref="A163:A164"/>
    <mergeCell ref="B163:B164"/>
    <mergeCell ref="C163:C164"/>
    <mergeCell ref="D163:H163"/>
    <mergeCell ref="J163:J164"/>
    <mergeCell ref="K163:K164"/>
    <mergeCell ref="A165:A171"/>
    <mergeCell ref="B165:B171"/>
    <mergeCell ref="C165:C171"/>
    <mergeCell ref="D165:D166"/>
    <mergeCell ref="H165:H171"/>
    <mergeCell ref="I165:I171"/>
    <mergeCell ref="J165:J171"/>
    <mergeCell ref="K165:K171"/>
    <mergeCell ref="J152:J153"/>
    <mergeCell ref="K152:K153"/>
    <mergeCell ref="A154:A160"/>
    <mergeCell ref="B154:B160"/>
    <mergeCell ref="C154:C160"/>
    <mergeCell ref="D154:D155"/>
    <mergeCell ref="H154:H160"/>
    <mergeCell ref="I154:I160"/>
    <mergeCell ref="J154:J160"/>
    <mergeCell ref="K154:K160"/>
    <mergeCell ref="A132:A138"/>
    <mergeCell ref="B132:B138"/>
    <mergeCell ref="B141:B142"/>
    <mergeCell ref="A143:A149"/>
    <mergeCell ref="B143:B149"/>
    <mergeCell ref="A152:A153"/>
    <mergeCell ref="B152:B153"/>
    <mergeCell ref="C152:C153"/>
    <mergeCell ref="D152:H152"/>
    <mergeCell ref="J66:J72"/>
    <mergeCell ref="K66:K72"/>
    <mergeCell ref="B99:B105"/>
    <mergeCell ref="A99:A105"/>
    <mergeCell ref="A110:A116"/>
    <mergeCell ref="B110:B116"/>
    <mergeCell ref="A121:A127"/>
    <mergeCell ref="B121:B127"/>
    <mergeCell ref="B130:B131"/>
    <mergeCell ref="J77:J83"/>
    <mergeCell ref="K77:K83"/>
    <mergeCell ref="D86:H86"/>
    <mergeCell ref="J86:J87"/>
    <mergeCell ref="K86:K87"/>
    <mergeCell ref="D77:D78"/>
    <mergeCell ref="H77:H83"/>
    <mergeCell ref="I77:I83"/>
    <mergeCell ref="J88:J94"/>
    <mergeCell ref="K88:K94"/>
    <mergeCell ref="A97:A98"/>
    <mergeCell ref="C97:C98"/>
    <mergeCell ref="D97:H97"/>
    <mergeCell ref="J97:J98"/>
    <mergeCell ref="K97:K98"/>
    <mergeCell ref="B77:B83"/>
    <mergeCell ref="A77:A83"/>
    <mergeCell ref="B88:B94"/>
    <mergeCell ref="A88:A94"/>
    <mergeCell ref="A64:A65"/>
    <mergeCell ref="B64:B65"/>
    <mergeCell ref="A53:A54"/>
    <mergeCell ref="C53:C54"/>
    <mergeCell ref="A86:A87"/>
    <mergeCell ref="C86:C87"/>
    <mergeCell ref="C77:C83"/>
    <mergeCell ref="B86:B87"/>
    <mergeCell ref="C88:C94"/>
    <mergeCell ref="K1:K4"/>
    <mergeCell ref="A9:A10"/>
    <mergeCell ref="J11:J17"/>
    <mergeCell ref="K11:K17"/>
    <mergeCell ref="J9:J10"/>
    <mergeCell ref="K9:K10"/>
    <mergeCell ref="D11:D12"/>
    <mergeCell ref="H11:H17"/>
    <mergeCell ref="D9:H9"/>
    <mergeCell ref="I11:I17"/>
    <mergeCell ref="C11:C17"/>
    <mergeCell ref="C9:C10"/>
    <mergeCell ref="B5:G5"/>
    <mergeCell ref="B9:B10"/>
    <mergeCell ref="B11:B17"/>
    <mergeCell ref="A11:A17"/>
    <mergeCell ref="A6:K6"/>
    <mergeCell ref="A7:K7"/>
    <mergeCell ref="I1:J1"/>
    <mergeCell ref="I2:J2"/>
    <mergeCell ref="I3:J3"/>
    <mergeCell ref="I4:J4"/>
    <mergeCell ref="B1:H2"/>
    <mergeCell ref="B3:H4"/>
    <mergeCell ref="A20:A21"/>
    <mergeCell ref="C20:C21"/>
    <mergeCell ref="D20:H20"/>
    <mergeCell ref="J20:J21"/>
    <mergeCell ref="K20:K21"/>
    <mergeCell ref="C22:C28"/>
    <mergeCell ref="D22:D23"/>
    <mergeCell ref="H22:H28"/>
    <mergeCell ref="I22:I28"/>
    <mergeCell ref="J22:J28"/>
    <mergeCell ref="K22:K28"/>
    <mergeCell ref="B20:B21"/>
    <mergeCell ref="A22:A28"/>
    <mergeCell ref="B22:B28"/>
    <mergeCell ref="A31:A32"/>
    <mergeCell ref="C31:C32"/>
    <mergeCell ref="D31:H31"/>
    <mergeCell ref="J31:J32"/>
    <mergeCell ref="K31:K32"/>
    <mergeCell ref="C33:C39"/>
    <mergeCell ref="D33:D34"/>
    <mergeCell ref="H33:H39"/>
    <mergeCell ref="I33:I39"/>
    <mergeCell ref="B31:B32"/>
    <mergeCell ref="B33:B39"/>
    <mergeCell ref="A33:A39"/>
    <mergeCell ref="D53:H53"/>
    <mergeCell ref="J53:J54"/>
    <mergeCell ref="K53:K54"/>
    <mergeCell ref="J33:J39"/>
    <mergeCell ref="K33:K39"/>
    <mergeCell ref="A42:A43"/>
    <mergeCell ref="C42:C43"/>
    <mergeCell ref="D42:H42"/>
    <mergeCell ref="J42:J43"/>
    <mergeCell ref="K42:K43"/>
    <mergeCell ref="J44:J50"/>
    <mergeCell ref="K44:K50"/>
    <mergeCell ref="C44:C50"/>
    <mergeCell ref="D44:D45"/>
    <mergeCell ref="H44:H50"/>
    <mergeCell ref="I44:I50"/>
    <mergeCell ref="B42:B43"/>
    <mergeCell ref="B53:B54"/>
    <mergeCell ref="A44:A50"/>
    <mergeCell ref="B44:B50"/>
    <mergeCell ref="J55:J61"/>
    <mergeCell ref="K55:K61"/>
    <mergeCell ref="A75:A76"/>
    <mergeCell ref="C75:C76"/>
    <mergeCell ref="D75:H75"/>
    <mergeCell ref="J75:J76"/>
    <mergeCell ref="K75:K76"/>
    <mergeCell ref="D55:D56"/>
    <mergeCell ref="H55:H61"/>
    <mergeCell ref="I55:I61"/>
    <mergeCell ref="B75:B76"/>
    <mergeCell ref="C64:C65"/>
    <mergeCell ref="D64:H64"/>
    <mergeCell ref="J64:J65"/>
    <mergeCell ref="K64:K65"/>
    <mergeCell ref="A66:A72"/>
    <mergeCell ref="B66:B72"/>
    <mergeCell ref="C66:C72"/>
    <mergeCell ref="D66:D67"/>
    <mergeCell ref="H66:H72"/>
    <mergeCell ref="I66:I72"/>
    <mergeCell ref="A55:A61"/>
    <mergeCell ref="B55:B61"/>
    <mergeCell ref="C55:C61"/>
    <mergeCell ref="D88:D89"/>
    <mergeCell ref="H88:H94"/>
    <mergeCell ref="I88:I94"/>
    <mergeCell ref="B97:B98"/>
    <mergeCell ref="J99:J105"/>
    <mergeCell ref="K99:K105"/>
    <mergeCell ref="A108:A109"/>
    <mergeCell ref="C108:C109"/>
    <mergeCell ref="D108:H108"/>
    <mergeCell ref="J108:J109"/>
    <mergeCell ref="K108:K109"/>
    <mergeCell ref="C99:C105"/>
    <mergeCell ref="D99:D100"/>
    <mergeCell ref="H99:H105"/>
    <mergeCell ref="I99:I105"/>
    <mergeCell ref="B108:B109"/>
    <mergeCell ref="K130:K131"/>
    <mergeCell ref="C121:C127"/>
    <mergeCell ref="D121:D122"/>
    <mergeCell ref="H121:H127"/>
    <mergeCell ref="I121:I127"/>
    <mergeCell ref="J110:J116"/>
    <mergeCell ref="K110:K116"/>
    <mergeCell ref="A119:A120"/>
    <mergeCell ref="C119:C120"/>
    <mergeCell ref="D119:H119"/>
    <mergeCell ref="J119:J120"/>
    <mergeCell ref="K119:K120"/>
    <mergeCell ref="C110:C116"/>
    <mergeCell ref="D110:D111"/>
    <mergeCell ref="H110:H116"/>
    <mergeCell ref="I110:I116"/>
    <mergeCell ref="B119:B120"/>
    <mergeCell ref="J143:J149"/>
    <mergeCell ref="K143:K149"/>
    <mergeCell ref="A1:A4"/>
    <mergeCell ref="C143:C149"/>
    <mergeCell ref="D143:D144"/>
    <mergeCell ref="H143:H149"/>
    <mergeCell ref="I143:I149"/>
    <mergeCell ref="J132:J138"/>
    <mergeCell ref="K132:K138"/>
    <mergeCell ref="A141:A142"/>
    <mergeCell ref="C141:C142"/>
    <mergeCell ref="D141:H141"/>
    <mergeCell ref="J141:J142"/>
    <mergeCell ref="K141:K142"/>
    <mergeCell ref="C132:C138"/>
    <mergeCell ref="D132:D133"/>
    <mergeCell ref="H132:H138"/>
    <mergeCell ref="I132:I138"/>
    <mergeCell ref="J121:J127"/>
    <mergeCell ref="K121:K127"/>
    <mergeCell ref="A130:A131"/>
    <mergeCell ref="C130:C131"/>
    <mergeCell ref="D130:H130"/>
    <mergeCell ref="J130:J131"/>
  </mergeCell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NOOO!$A$152:$A$154</xm:f>
          </x14:formula1>
          <xm:sqref>F11 F22 F33 F44 F55 F77 F88 F99 F110 F66 F121 F132 F143 F154 F165 F176 F187 F198 F209 F220 F231 F242 F253 F264 F275 F286 F297 F308 F319 F330</xm:sqref>
        </x14:dataValidation>
        <x14:dataValidation type="list" allowBlank="1" showInputMessage="1" showErrorMessage="1">
          <x14:formula1>
            <xm:f>NOOO!$A$155:$A$157</xm:f>
          </x14:formula1>
          <xm:sqref>F12 F23 F34 F45 F56 F78 F89 F100 F111 F67 F122 F133 F144 F155 F166 F177 F188 F199 F210 F221 F232 F243 F254 F265 F276 F287 F298 F309 F320 F331</xm:sqref>
        </x14:dataValidation>
        <x14:dataValidation type="list" allowBlank="1" showInputMessage="1" showErrorMessage="1">
          <x14:formula1>
            <xm:f>NOOO!$A$160:$A$162</xm:f>
          </x14:formula1>
          <xm:sqref>F13 F24 F35 F46 F57 F79 F90 F101 F112 F68 F123 F134 F145 F156 F167 F178 F189 F200 F211 F222 F233 F244 F255 F266 F277 F288 F299 F310 F321 F332</xm:sqref>
        </x14:dataValidation>
        <x14:dataValidation type="list" allowBlank="1" showInputMessage="1" showErrorMessage="1">
          <x14:formula1>
            <xm:f>NOOO!$A$165:$A$168</xm:f>
          </x14:formula1>
          <xm:sqref>F14 F25 F36 F47 F58 F80 F91 F102 F113 F69 F124 F135 F146 F157 F168 F179 F190 F201 F212 F223 F234 F245 F256 F267 F278 F289 F300 F311 F322 F333</xm:sqref>
        </x14:dataValidation>
        <x14:dataValidation type="list" allowBlank="1" showInputMessage="1" showErrorMessage="1">
          <x14:formula1>
            <xm:f>NOOO!$A$171:$A$173</xm:f>
          </x14:formula1>
          <xm:sqref>F15 F26 F37 F48 F59 F81 F92 F103 F114 F70 F125 F136 F147 F158 F169 F180 F191 F202 F213 F224 F235 F246 F257 F268 F279 F290 F301 F312 F323 F334</xm:sqref>
        </x14:dataValidation>
        <x14:dataValidation type="list" allowBlank="1" showInputMessage="1" showErrorMessage="1">
          <x14:formula1>
            <xm:f>NOOO!$A$176:$A$178</xm:f>
          </x14:formula1>
          <xm:sqref>F16 F27 F38 F49 F60 F82 F93 F104 F115 F71 F126 F137 F148 F159 F170 F181 F192 F203 F214 F225 F236 F247 F258 F269 F280 F291 F302 F313 F324 F335</xm:sqref>
        </x14:dataValidation>
        <x14:dataValidation type="list" allowBlank="1" showInputMessage="1" showErrorMessage="1">
          <x14:formula1>
            <xm:f>NOOO!$A$181:$A$184</xm:f>
          </x14:formula1>
          <xm:sqref>F17 F28 F39 F50 F61 F83 F94 F105 F116 F72 F127 F138 F149 F160 F171 F182 F193 F204 F215 F226 F237 F248 F259 F270 F281 F292 F303 F314 F325 F336</xm:sqref>
        </x14:dataValidation>
        <x14:dataValidation type="list" allowBlank="1" showInputMessage="1" showErrorMessage="1">
          <x14:formula1>
            <xm:f>NOOO!$A$187:$A$190</xm:f>
          </x14:formula1>
          <xm:sqref>I11:I17 I22:I28 I33:I39 I44:I50 I55:I61 I77:I83 I88:I94 I99:I105 I110:I116 I66:I72 I121:I127 I132:I138 I143:I149 I154:I160 I165:I171 I176:I182 I187:I193 I198:I204 I209:I215 I220:I226 I231:I237 I242:I248 I253:I259 I264:I270 I275:I281 I286:I292 I297:I303 I308:I314 I319:I325 I330:I336</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rgb="FF7030A0"/>
  </sheetPr>
  <dimension ref="A1:DG44"/>
  <sheetViews>
    <sheetView topLeftCell="D1" zoomScale="80" zoomScaleNormal="80" workbookViewId="0">
      <selection activeCell="F19" sqref="F19"/>
    </sheetView>
  </sheetViews>
  <sheetFormatPr baseColWidth="10" defaultColWidth="11.42578125" defaultRowHeight="14.25" x14ac:dyDescent="0.2"/>
  <cols>
    <col min="1" max="1" width="38.28515625" style="1" customWidth="1"/>
    <col min="2" max="2" width="60.7109375" style="1" customWidth="1"/>
    <col min="3" max="3" width="58.42578125" style="1" customWidth="1"/>
    <col min="4" max="5" width="29.28515625" style="1" customWidth="1"/>
    <col min="6" max="6" width="22.85546875" style="1" customWidth="1"/>
    <col min="7" max="7" width="13.85546875" style="1" customWidth="1"/>
    <col min="8" max="8" width="22" style="1" customWidth="1"/>
    <col min="9" max="16384" width="11.42578125" style="1"/>
  </cols>
  <sheetData>
    <row r="1" spans="1:111" customFormat="1" ht="15.75" customHeight="1" x14ac:dyDescent="0.25">
      <c r="A1" s="781"/>
      <c r="B1" s="869" t="str">
        <f>CONTEXTO!B1</f>
        <v xml:space="preserve">PROCESO:  SISTEMA INTEGRADO DE GESTIÓN </v>
      </c>
      <c r="C1" s="870"/>
      <c r="D1" s="871"/>
      <c r="E1" s="424" t="s">
        <v>380</v>
      </c>
      <c r="F1" s="388"/>
      <c r="G1" s="388"/>
      <c r="H1" s="549"/>
    </row>
    <row r="2" spans="1:111" customFormat="1" ht="15.75" customHeight="1" x14ac:dyDescent="0.25">
      <c r="A2" s="448"/>
      <c r="B2" s="872"/>
      <c r="C2" s="873"/>
      <c r="D2" s="874"/>
      <c r="E2" s="425" t="s">
        <v>381</v>
      </c>
      <c r="F2" s="426"/>
      <c r="G2" s="426"/>
      <c r="H2" s="550"/>
    </row>
    <row r="3" spans="1:111" customFormat="1" ht="36" customHeight="1" x14ac:dyDescent="0.25">
      <c r="A3" s="448"/>
      <c r="B3" s="872" t="s">
        <v>222</v>
      </c>
      <c r="C3" s="873"/>
      <c r="D3" s="874"/>
      <c r="E3" s="425" t="s">
        <v>382</v>
      </c>
      <c r="F3" s="426"/>
      <c r="G3" s="426"/>
      <c r="H3" s="550"/>
    </row>
    <row r="4" spans="1:111" customFormat="1" ht="15.75" customHeight="1" thickBot="1" x14ac:dyDescent="0.3">
      <c r="A4" s="449"/>
      <c r="B4" s="875"/>
      <c r="C4" s="876"/>
      <c r="D4" s="877"/>
      <c r="E4" s="462" t="s">
        <v>377</v>
      </c>
      <c r="F4" s="338"/>
      <c r="G4" s="338"/>
      <c r="H4" s="866"/>
    </row>
    <row r="5" spans="1:111" ht="15" thickBot="1" x14ac:dyDescent="0.25">
      <c r="A5" s="55"/>
      <c r="C5" s="32"/>
      <c r="D5" s="32"/>
      <c r="E5" s="32"/>
      <c r="F5" s="32"/>
      <c r="G5" s="32"/>
      <c r="H5" s="73"/>
    </row>
    <row r="6" spans="1:111" customFormat="1" ht="24" customHeight="1" x14ac:dyDescent="0.25">
      <c r="A6" s="887" t="str">
        <f>+CONTEXTO!A8</f>
        <v xml:space="preserve">PROCESO: GESTION DE INFRAESTRUCTURA Y OBRAS PUBLICAS </v>
      </c>
      <c r="B6" s="888"/>
      <c r="C6" s="888"/>
      <c r="D6" s="888"/>
      <c r="E6" s="888"/>
      <c r="F6" s="888"/>
      <c r="G6" s="888"/>
      <c r="H6" s="889"/>
    </row>
    <row r="7" spans="1:111" customFormat="1" ht="72" customHeight="1" thickBot="1" x14ac:dyDescent="0.3">
      <c r="A7" s="890" t="str">
        <f>+CONTEXTO!A9</f>
        <v xml:space="preserve">OBJETIVO: IDENTIFICAR Y GENERAR LOS ESTUDIOS, DISEÑOS Y PROYECTOS, CON EL FIN DE ADELANTAR LA CONSTRUCCIÓN Y EL MANTENIMIENTO DE LAS OBRAS DE INFRAESTRUCTURA Y OBRAS PUBLICAS, QUE REQUIERA LA CIUDAD ACORDES CON LAS NECESIDADES DE DESARROLLO CONTRIBUYENDO A LA PROTECCION DEL AMBIENTE Y EL DESARROLLO SOSTENIBLE DEL MUNICIPIO.
</v>
      </c>
      <c r="B7" s="891"/>
      <c r="C7" s="891"/>
      <c r="D7" s="891"/>
      <c r="E7" s="891"/>
      <c r="F7" s="891"/>
      <c r="G7" s="891"/>
      <c r="H7" s="892"/>
    </row>
    <row r="8" spans="1:111" ht="15" thickBot="1" x14ac:dyDescent="0.25">
      <c r="A8" s="55"/>
      <c r="C8" s="32"/>
      <c r="D8" s="32"/>
      <c r="E8" s="32"/>
      <c r="F8" s="32"/>
      <c r="G8" s="32"/>
      <c r="H8" s="73"/>
    </row>
    <row r="9" spans="1:111" s="53" customFormat="1" ht="30" customHeight="1" x14ac:dyDescent="0.25">
      <c r="A9" s="878" t="s">
        <v>82</v>
      </c>
      <c r="B9" s="867" t="s">
        <v>223</v>
      </c>
      <c r="C9" s="868" t="s">
        <v>196</v>
      </c>
      <c r="D9" s="868" t="s">
        <v>205</v>
      </c>
      <c r="E9" s="868" t="s">
        <v>224</v>
      </c>
      <c r="F9" s="879" t="s">
        <v>225</v>
      </c>
      <c r="G9" s="879"/>
      <c r="H9" s="858" t="s">
        <v>226</v>
      </c>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row>
    <row r="10" spans="1:111" s="54" customFormat="1" ht="48.75" customHeight="1" x14ac:dyDescent="0.25">
      <c r="A10" s="878"/>
      <c r="B10" s="867"/>
      <c r="C10" s="868"/>
      <c r="D10" s="868"/>
      <c r="E10" s="868"/>
      <c r="F10" s="879"/>
      <c r="G10" s="879"/>
      <c r="H10" s="858"/>
    </row>
    <row r="11" spans="1:111" s="54" customFormat="1" ht="151.5" customHeight="1" x14ac:dyDescent="0.25">
      <c r="A11" s="294" t="str">
        <f>DESCRIPCION!A10</f>
        <v xml:space="preserve">Posibilidad de perdida economica y reputacional por sanciones debido al prestamo de maquinaria de propiedad de la entidad o alquiler para beneficio de un tercero.  </v>
      </c>
      <c r="B11" s="103" t="str">
        <f>DESCRIPCION!D10</f>
        <v xml:space="preserve">Falta de seguimiento y control en el desarrollo de las actividades </v>
      </c>
      <c r="C11" s="139" t="str">
        <f>'CONTROLES Y EVALUACIÓN'!C11:C17</f>
        <v xml:space="preserve">1) El secretario de despacho y/o Supervisor  2) mensualmente 3) realizara seguimiento a la maquinaria sea propia o alquilada 4) a traves de las actas parciales si es por contrato o con el personal designado si es maquinaria de la dependencia si se esta cumpliendo con las labores asignadas 5) y al no cumplimiento se haran los requerimiento necesarios 6) dejando como evidencia oficios y/o memornados a que haya lugar </v>
      </c>
      <c r="D11" s="248" t="str">
        <f>'CONTROLES Y EVALUACIÓN'!H11</f>
        <v>Fuerte</v>
      </c>
      <c r="E11" s="248" t="str">
        <f>'CONTROLES Y EVALUACIÓN'!I11</f>
        <v>Fuerte (Siempre se Ejecuta)</v>
      </c>
      <c r="F11" s="138" t="str">
        <f>IF(AND(D11="Fuerte",E11="Fuerte (Siempre se Ejecuta)"),"Fuerte",IF(AND(D11="Fuerte",E11="Moderado (Algunas veces se ejecuta)"),"Moderado",IF(AND(D11="Fuerte",E11="Débil (No se ejecuta)"),"Débil",IF(AND(D11="Moderado",E11="Fuerte (Siempre se Ejecuta)"),"Moderado",IF(AND(D11="Moderado",E11="Moderado (Algunas veces se ejecuta)"),"Moderado",IF(AND(D11="Moderado",E11="Débil (No se ejecuta)"),"Débil",IF(AND(D11="Débil",E11="Fuerte (Siempre se Ejecuta)"),"Débil",IF(AND(D11="Débil",E11="Moderado (Algunas veces se ejecuta)"),"Débil",IF(AND(D11="Débil",E11="Débil (No se ejecuta)"),"Débil"," ")))))))))</f>
        <v>Fuerte</v>
      </c>
      <c r="G11" s="66">
        <f>IF(F11="Fuerte",100,IF(F11="Moderado",50,IF(F11="Débil",0," ")))</f>
        <v>100</v>
      </c>
      <c r="H11" s="667" t="str">
        <f>IF(G12=100,"Fuerte",IF(AND(G12&gt;=50,G12&lt;=99),"Moderado",IF(AND(G12&gt;0,G12&lt;=49),"Débil"," ")))</f>
        <v>Fuerte</v>
      </c>
    </row>
    <row r="12" spans="1:111" s="54" customFormat="1" ht="30.75" customHeight="1" x14ac:dyDescent="0.25">
      <c r="A12" s="860"/>
      <c r="B12" s="861"/>
      <c r="C12" s="861"/>
      <c r="D12" s="861"/>
      <c r="E12" s="861"/>
      <c r="F12" s="862"/>
      <c r="G12" s="250">
        <f>AVERAGE(G11:G11)</f>
        <v>100</v>
      </c>
      <c r="H12" s="859"/>
    </row>
    <row r="13" spans="1:111" s="54" customFormat="1" ht="153.75" customHeight="1" x14ac:dyDescent="0.25">
      <c r="A13" s="801" t="str">
        <f>DESCRIPCION!A12</f>
        <v xml:space="preserve">Probabilidad de perdida economica y reputacional debido a que la  entidad  sea relacionada con actividades ilícitas al elegir a proveedores con practicas de lavado de activos, financiación del terrorismo o cualquier otra actividad ilegal. </v>
      </c>
      <c r="B13" s="103" t="str">
        <f>DESCRIPCION!D12</f>
        <v>Presentacion de proveedores en los procesos contractuales con documentacion falsa</v>
      </c>
      <c r="C13" s="139" t="str">
        <f>'CONTROLES Y EVALUACIÓN'!C22</f>
        <v xml:space="preserve">1) El secretario de despacho y el comité estructurador  2) cada vez que se requiera 3) verificar los requisitos de los procesos contractuales 4) para que se tengan proponentes de conformidad a la ley 5) y no se tengan que incurrir a sanciones y demandas  </v>
      </c>
      <c r="D13" s="104" t="str">
        <f>'CONTROLES Y EVALUACIÓN'!H22</f>
        <v>Fuerte</v>
      </c>
      <c r="E13" s="104" t="str">
        <f>'CONTROLES Y EVALUACIÓN'!I22</f>
        <v>Fuerte (Siempre se Ejecuta)</v>
      </c>
      <c r="F13" s="138" t="str">
        <f>IF(AND(D13="Fuerte",E13="Fuerte (Siempre se Ejecuta)"),"Fuerte",IF(AND(D13="Fuerte",E13="Moderado (Algunas veces se ejecuta)"),"Moderado",IF(AND(D13="Fuerte",E13="Débil (No se ejecuta)"),"Débil",IF(AND(D13="Moderado",E13="Fuerte (Siempre se Ejecuta)"),"Moderado",IF(AND(D13="Moderado",E13="Moderado (Algunas veces se ejecuta)"),"Moderado",IF(AND(D13="Moderado",E13="Débil (No se ejecuta)"),"Débil",IF(AND(D13="Débil",E13="Fuerte (Siempre se Ejecuta)"),"Débil",IF(AND(D13="Débil",E13="Moderado (Algunas veces se ejecuta)"),"Débil",IF(AND(D13="Débil",E13="Débil (No se ejecuta)"),"Débil"," ")))))))))</f>
        <v>Fuerte</v>
      </c>
      <c r="G13" s="66">
        <f>IF(F13="Fuerte",100,IF(F13="Moderado",50,IF(F13="Débil",0," ")))</f>
        <v>100</v>
      </c>
      <c r="H13" s="667" t="str">
        <f>IF(G15=100,"Fuerte",IF(AND(G15&gt;=50,G15&lt;=99),"Moderado",IF(AND(G15&gt;0,G15&lt;=49),"Débil"," ")))</f>
        <v>Fuerte</v>
      </c>
    </row>
    <row r="14" spans="1:111" s="54" customFormat="1" ht="153.75" customHeight="1" x14ac:dyDescent="0.25">
      <c r="A14" s="801"/>
      <c r="B14" s="103" t="str">
        <f>DESCRIPCION!D13</f>
        <v xml:space="preserve">Evaluacion de los proveedores de manera superficial </v>
      </c>
      <c r="C14" s="139" t="str">
        <f>'CONTROLES Y EVALUACIÓN'!C33</f>
        <v xml:space="preserve">1) El secretario de despacho y el comité estructurador  2) cada vez que se requiera 3) verificar los requisitos de los procesos contractuales 4) para que se tengan proponentes de conformidad a la ley 5) y no se tengan que incurrir a sanciones y demandas  </v>
      </c>
      <c r="D14" s="104" t="str">
        <f>'CONTROLES Y EVALUACIÓN'!H33</f>
        <v>Fuerte</v>
      </c>
      <c r="E14" s="104" t="str">
        <f>'CONTROLES Y EVALUACIÓN'!I33</f>
        <v>Fuerte (Siempre se Ejecuta)</v>
      </c>
      <c r="F14" s="138" t="str">
        <f>IF(AND(D14="Fuerte",E14="Fuerte (Siempre se Ejecuta)"),"Fuerte",IF(AND(D14="Fuerte",E14="Moderado (Algunas veces se ejecuta)"),"Moderado",IF(AND(D14="Fuerte",E14="Débil (No se ejecuta)"),"Débil",IF(AND(D14="Moderado",E14="Fuerte (Siempre se Ejecuta)"),"Moderado",IF(AND(D14="Moderado",E14="Moderado (Algunas veces se ejecuta)"),"Moderado",IF(AND(D14="Moderado",E14="Débil (No se ejecuta)"),"Débil",IF(AND(D14="Débil",E14="Fuerte (Siempre se Ejecuta)"),"Débil",IF(AND(D14="Débil",E14="Moderado (Algunas veces se ejecuta)"),"Débil",IF(AND(D14="Débil",E14="Débil (No se ejecuta)"),"Débil"," ")))))))))</f>
        <v>Fuerte</v>
      </c>
      <c r="G14" s="66">
        <f>IF(F14="Fuerte",100,IF(F14="Moderado",50,IF(F14="Débil",0," ")))</f>
        <v>100</v>
      </c>
      <c r="H14" s="668"/>
    </row>
    <row r="15" spans="1:111" s="54" customFormat="1" ht="36" customHeight="1" x14ac:dyDescent="0.25">
      <c r="A15" s="863"/>
      <c r="B15" s="864"/>
      <c r="C15" s="864"/>
      <c r="D15" s="864"/>
      <c r="E15" s="864"/>
      <c r="F15" s="865"/>
      <c r="G15" s="140">
        <f>AVERAGE(G13:G14)</f>
        <v>100</v>
      </c>
      <c r="H15" s="859"/>
    </row>
    <row r="16" spans="1:111" s="54" customFormat="1" ht="135" customHeight="1" x14ac:dyDescent="0.25">
      <c r="A16" s="294" t="str">
        <f>DESCRIPCION!A14</f>
        <v xml:space="preserve">Probabilidad de perdida economica o reputacional debido a que la Entidad  sea relacionada con actividades ilícitas al aprobar mediante informes de supervision el pago  a terceros vinculados a practicas de lavado de activos, financiación del terrorismo o cualquier otra actividad ilegal. </v>
      </c>
      <c r="B16" s="103" t="str">
        <f>DESCRIPCION!D14</f>
        <v>Presentacion de proveedores en los procesos contractuales con documentacion falsa</v>
      </c>
      <c r="C16" s="139" t="str">
        <f>'CONTROLES Y EVALUACIÓN'!C44</f>
        <v xml:space="preserve">1) El secretario de despacho y el comité estructurador  2) cada vez que se requiera 3) verificar los requisitos de los procesos contractuales 4) para que se tengan proponentes de conformidad a la ley 5) y no se tengan que incurrir a sanciones y demandas  </v>
      </c>
      <c r="D16" s="104" t="str">
        <f>'CONTROLES Y EVALUACIÓN'!H44</f>
        <v>Fuerte</v>
      </c>
      <c r="E16" s="104" t="str">
        <f>'CONTROLES Y EVALUACIÓN'!I44</f>
        <v>Fuerte (Siempre se Ejecuta)</v>
      </c>
      <c r="F16" s="138" t="str">
        <f>IF(AND(D16="Fuerte",E16="Fuerte (Siempre se Ejecuta)"),"Fuerte",IF(AND(D16="Fuerte",E16="Moderado (Algunas veces se ejecuta)"),"Moderado",IF(AND(D16="Fuerte",E16="Débil (No se ejecuta)"),"Débil",IF(AND(D16="Moderado",E16="Fuerte (Siempre se Ejecuta)"),"Moderado",IF(AND(D16="Moderado",E16="Moderado (Algunas veces se ejecuta)"),"Moderado",IF(AND(D16="Moderado",E16="Débil (No se ejecuta)"),"Débil",IF(AND(D16="Débil",E16="Fuerte (Siempre se Ejecuta)"),"Débil",IF(AND(D16="Débil",E16="Moderado (Algunas veces se ejecuta)"),"Débil",IF(AND(D16="Débil",E16="Débil (No se ejecuta)"),"Débil"," ")))))))))</f>
        <v>Fuerte</v>
      </c>
      <c r="G16" s="66">
        <f>IF(F16="Fuerte",100,IF(F16="Moderado",50,IF(F16="Débil",0," ")))</f>
        <v>100</v>
      </c>
      <c r="H16" s="667" t="str">
        <f>IF(G17=100,"Fuerte",IF(AND(G17&gt;=50,G17&lt;=99),"Moderado",IF(AND(G17&gt;0,G17&lt;=49),"Débil"," ")))</f>
        <v>Fuerte</v>
      </c>
    </row>
    <row r="17" spans="1:8" s="54" customFormat="1" ht="33.75" customHeight="1" x14ac:dyDescent="0.25">
      <c r="A17" s="855"/>
      <c r="B17" s="856"/>
      <c r="C17" s="856"/>
      <c r="D17" s="856"/>
      <c r="E17" s="856"/>
      <c r="F17" s="857"/>
      <c r="G17" s="141">
        <f>AVERAGE(G16:G16)</f>
        <v>100</v>
      </c>
      <c r="H17" s="668"/>
    </row>
    <row r="18" spans="1:8" s="54" customFormat="1" ht="113.25" customHeight="1" x14ac:dyDescent="0.25">
      <c r="A18" s="880" t="str">
        <f>DESCRIPCION!A16</f>
        <v xml:space="preserve">Posibilidad de solicitar y/o recibir dádivas o beneficios a nombre propio o de terceros para realizar trámites y/o servicios sin el cumplimiento de los requisitos legalmente establecidos </v>
      </c>
      <c r="B18" s="103" t="str">
        <f>DESCRIPCION!D16</f>
        <v>Debilidad en los canales de acceso a la publicidad de las condiciones del trámite y/o servicio</v>
      </c>
      <c r="C18" s="139" t="str">
        <f>'CONTROLES Y EVALUACIÓN'!C55</f>
        <v xml:space="preserve">1) El secretario de despacho 2) cada vez que se requiera  3) realizara publicidad y/o comunicados de los servicios y /o actividades propias de la secretaria 4) en las redes sociales y/o comites tecnicos 5) para de manera oportuna dar a conocer a la ciudadanía en general  6) y como evidencia las respectivas publicaciones y/o comuinicados  </v>
      </c>
      <c r="D18" s="104" t="str">
        <f>'CONTROLES Y EVALUACIÓN'!H55</f>
        <v>Fuerte</v>
      </c>
      <c r="E18" s="292" t="str">
        <f>'CONTROLES Y EVALUACIÓN'!I55</f>
        <v>Fuerte (Siempre se Ejecuta)</v>
      </c>
      <c r="F18" s="138" t="str">
        <f>IF(AND(D18="Fuerte",E18="Fuerte (Siempre se Ejecuta)"),"Fuerte",IF(AND(D18="Fuerte",E18="Moderado (Algunas veces se ejecuta)"),"Moderado",IF(AND(D18="Fuerte",E18="Débil (No se ejecuta)"),"Débil",IF(AND(D18="Moderado",E18="Fuerte (Siempre se Ejecuta)"),"Moderado",IF(AND(D18="Moderado",E18="Moderado (Algunas veces se ejecuta)"),"Moderado",IF(AND(D18="Moderado",E18="Débil (No se ejecuta)"),"Débil",IF(AND(D18="Débil",E18="Fuerte (Siempre se Ejecuta)"),"Débil",IF(AND(D18="Débil",E18="Moderado (Algunas veces se ejecuta)"),"Débil",IF(AND(D18="Débil",E18="Débil (No se ejecuta)"),"Débil"," ")))))))))</f>
        <v>Fuerte</v>
      </c>
      <c r="G18" s="66">
        <f>IF(F18="Fuerte",100,IF(F18="Moderado",50,IF(F18="Débil",0," ")))</f>
        <v>100</v>
      </c>
      <c r="H18" s="667" t="str">
        <f>IF(G20=100,"Fuerte",IF(AND(G20&gt;=50,G20&lt;=99),"Moderado",IF(AND(G20&gt;0,G20&lt;=49),"Débil"," ")))</f>
        <v>Fuerte</v>
      </c>
    </row>
    <row r="19" spans="1:8" ht="113.25" customHeight="1" x14ac:dyDescent="0.2">
      <c r="A19" s="783"/>
      <c r="B19" s="103" t="str">
        <f>DESCRIPCION!D17</f>
        <v>Desconocimiento de los manuales, procedimientos, instructivos y demás documentos del proceso</v>
      </c>
      <c r="C19" s="139" t="str">
        <f>'CONTROLES Y EVALUACIÓN'!C66</f>
        <v xml:space="preserve">1) El secretario de despacho 2) mensualmente 3) verificar que se este cumpliendo con lo establecido en los documentos propios del proceso 4) en comites tecnicos seguimiento 5) para de manera oportuna realizar las observaciones necesarias 6) y como evidencia las respectivas actas de reunion </v>
      </c>
      <c r="D19" s="104" t="str">
        <f>'CONTROLES Y EVALUACIÓN'!H66</f>
        <v>Fuerte</v>
      </c>
      <c r="E19" s="104" t="str">
        <f>'CONTROLES Y EVALUACIÓN'!I66</f>
        <v>Fuerte (Siempre se Ejecuta)</v>
      </c>
      <c r="F19" s="138" t="str">
        <f>IF(AND(D19="Fuerte",E19="Fuerte (Siempre se Ejecuta)"),"Fuerte",IF(AND(D19="Fuerte",E19="Moderado (Algunas veces se ejecuta)"),"Moderado",IF(AND(D19="Fuerte",E19="Débil (No se ejecuta)"),"Débil",IF(AND(D19="Moderado",E19="Fuerte (Siempre se Ejecuta)"),"Moderado",IF(AND(D19="Moderado",E19="Moderado (Algunas veces se ejecuta)"),"Moderado",IF(AND(D19="Moderado",E19="Débil (No se ejecuta)"),"Débil",IF(AND(D19="Débil",E19="Fuerte (Siempre se Ejecuta)"),"Débil",IF(AND(D19="Débil",E19="Moderado (Algunas veces se ejecuta)"),"Débil",IF(AND(D19="Débil",E19="Débil (No se ejecuta)"),"Débil"," ")))))))))</f>
        <v>Fuerte</v>
      </c>
      <c r="G19" s="66">
        <f>IF(F19="Fuerte",100,IF(F19="Moderado",50,IF(F19="Débil",0," ")))</f>
        <v>100</v>
      </c>
      <c r="H19" s="668"/>
    </row>
    <row r="20" spans="1:8" ht="31.5" customHeight="1" x14ac:dyDescent="0.2">
      <c r="A20" s="855"/>
      <c r="B20" s="856"/>
      <c r="C20" s="856"/>
      <c r="D20" s="856"/>
      <c r="E20" s="856"/>
      <c r="F20" s="857"/>
      <c r="G20" s="141">
        <f>AVERAGE(G18:G19)</f>
        <v>100</v>
      </c>
      <c r="H20" s="668"/>
    </row>
    <row r="21" spans="1:8" ht="112.5" customHeight="1" x14ac:dyDescent="0.2">
      <c r="A21" s="880">
        <f>DESCRIPCION!A18</f>
        <v>0</v>
      </c>
      <c r="B21" s="103">
        <f>DESCRIPCION!D18</f>
        <v>0</v>
      </c>
      <c r="C21" s="139">
        <f>'CONTROLES Y EVALUACIÓN'!C143</f>
        <v>0</v>
      </c>
      <c r="D21" s="104" t="str">
        <f>'CONTROLES Y EVALUACIÓN'!H143</f>
        <v xml:space="preserve"> </v>
      </c>
      <c r="E21" s="104" t="str">
        <f>'CONTROLES Y EVALUACIÓN'!I143</f>
        <v>Seleccionar</v>
      </c>
      <c r="F21" s="138" t="str">
        <f>'CONTROLES Y EVALUACIÓN'!J143</f>
        <v xml:space="preserve"> </v>
      </c>
      <c r="G21" s="66" t="str">
        <f>IF(F21="Fuerte",100,IF(F21="Moderado",50,IF(F21="Débil",0," ")))</f>
        <v xml:space="preserve"> </v>
      </c>
      <c r="H21" s="667" t="e">
        <f>IF(G24=100,"Fuerte",IF(AND(G24&gt;=50,G24&lt;=99),"Moderado",IF(AND(G24&gt;0,G24&lt;=49),"Débil"," ")))</f>
        <v>#DIV/0!</v>
      </c>
    </row>
    <row r="22" spans="1:8" ht="99.75" customHeight="1" x14ac:dyDescent="0.2">
      <c r="A22" s="783"/>
      <c r="B22" s="103">
        <f>DESCRIPCION!D19</f>
        <v>0</v>
      </c>
      <c r="C22" s="139">
        <f>'CONTROLES Y EVALUACIÓN'!C154</f>
        <v>0</v>
      </c>
      <c r="D22" s="104" t="str">
        <f>'CONTROLES Y EVALUACIÓN'!H154</f>
        <v xml:space="preserve"> </v>
      </c>
      <c r="E22" s="104" t="str">
        <f>'CONTROLES Y EVALUACIÓN'!I154</f>
        <v>Seleccionar</v>
      </c>
      <c r="F22" s="138" t="str">
        <f>'CONTROLES Y EVALUACIÓN'!J154</f>
        <v xml:space="preserve"> </v>
      </c>
      <c r="G22" s="66" t="str">
        <f>IF(F22="Fuerte",100,IF(F22="Moderado",50,IF(F22="Débil",0," ")))</f>
        <v xml:space="preserve"> </v>
      </c>
      <c r="H22" s="668"/>
    </row>
    <row r="23" spans="1:8" ht="96.75" customHeight="1" x14ac:dyDescent="0.2">
      <c r="A23" s="784"/>
      <c r="B23" s="103">
        <f>DESCRIPCION!D20</f>
        <v>0</v>
      </c>
      <c r="C23" s="139">
        <f>'CONTROLES Y EVALUACIÓN'!C165</f>
        <v>0</v>
      </c>
      <c r="D23" s="104" t="str">
        <f>'CONTROLES Y EVALUACIÓN'!H165</f>
        <v xml:space="preserve"> </v>
      </c>
      <c r="E23" s="104" t="str">
        <f>'CONTROLES Y EVALUACIÓN'!I165</f>
        <v>Seleccionar</v>
      </c>
      <c r="F23" s="138" t="str">
        <f>'CONTROLES Y EVALUACIÓN'!J165</f>
        <v xml:space="preserve"> </v>
      </c>
      <c r="G23" s="66" t="str">
        <f>IF(F23="Fuerte",100,IF(F23="Moderado",50,IF(F23="Débil",0," ")))</f>
        <v xml:space="preserve"> </v>
      </c>
      <c r="H23" s="668"/>
    </row>
    <row r="24" spans="1:8" ht="24" customHeight="1" x14ac:dyDescent="0.2">
      <c r="A24" s="855"/>
      <c r="B24" s="856"/>
      <c r="C24" s="856"/>
      <c r="D24" s="856"/>
      <c r="E24" s="856"/>
      <c r="F24" s="857"/>
      <c r="G24" s="141" t="e">
        <f>AVERAGE(G21:G23)</f>
        <v>#DIV/0!</v>
      </c>
      <c r="H24" s="668"/>
    </row>
    <row r="25" spans="1:8" ht="120" customHeight="1" x14ac:dyDescent="0.2">
      <c r="A25" s="880">
        <f>DESCRIPCION!A21</f>
        <v>0</v>
      </c>
      <c r="B25" s="103">
        <f>DESCRIPCION!D21</f>
        <v>0</v>
      </c>
      <c r="C25" s="139">
        <f>'CONTROLES Y EVALUACIÓN'!C176</f>
        <v>0</v>
      </c>
      <c r="D25" s="104"/>
      <c r="E25" s="104" t="str">
        <f>'CONTROLES Y EVALUACIÓN'!I176</f>
        <v>Fuerte (Siempre se Ejecuta)</v>
      </c>
      <c r="F25" s="138" t="str">
        <f>'CONTROLES Y EVALUACIÓN'!J176</f>
        <v>Débil</v>
      </c>
      <c r="G25" s="66">
        <f>IF(F25="Fuerte",100,IF(F25="Moderado",50,IF(F25="Débil",0," ")))</f>
        <v>0</v>
      </c>
      <c r="H25" s="667" t="str">
        <f>IF(G28=100,"Fuerte",IF(AND(G28&gt;=50,G28&lt;=99),"Moderado",IF(AND(G28&gt;0,G28&lt;=49),"Débil"," ")))</f>
        <v xml:space="preserve"> </v>
      </c>
    </row>
    <row r="26" spans="1:8" ht="114" customHeight="1" x14ac:dyDescent="0.2">
      <c r="A26" s="783"/>
      <c r="B26" s="103">
        <f>DESCRIPCION!B22</f>
        <v>0</v>
      </c>
      <c r="C26" s="139">
        <f>'CONTROLES Y EVALUACIÓN'!C187</f>
        <v>0</v>
      </c>
      <c r="D26" s="104" t="str">
        <f>'CONTROLES Y EVALUACIÓN'!H187</f>
        <v xml:space="preserve"> </v>
      </c>
      <c r="E26" s="104" t="str">
        <f>'CONTROLES Y EVALUACIÓN'!I187</f>
        <v>Seleccionar</v>
      </c>
      <c r="F26" s="138" t="str">
        <f>'CONTROLES Y EVALUACIÓN'!J187</f>
        <v xml:space="preserve"> </v>
      </c>
      <c r="G26" s="66" t="str">
        <f>IF(F26="Fuerte",100,IF(F26="Moderado",50,IF(F26="Débil",0," ")))</f>
        <v xml:space="preserve"> </v>
      </c>
      <c r="H26" s="668"/>
    </row>
    <row r="27" spans="1:8" ht="100.5" customHeight="1" x14ac:dyDescent="0.2">
      <c r="A27" s="784"/>
      <c r="B27" s="103">
        <f>DESCRIPCION!B23</f>
        <v>0</v>
      </c>
      <c r="C27" s="139">
        <f>'CONTROLES Y EVALUACIÓN'!C198</f>
        <v>0</v>
      </c>
      <c r="D27" s="104" t="str">
        <f>'CONTROLES Y EVALUACIÓN'!H198</f>
        <v xml:space="preserve"> </v>
      </c>
      <c r="E27" s="104" t="str">
        <f>'CONTROLES Y EVALUACIÓN'!I198</f>
        <v>Seleccionar</v>
      </c>
      <c r="F27" s="138" t="str">
        <f>'CONTROLES Y EVALUACIÓN'!J198</f>
        <v xml:space="preserve"> </v>
      </c>
      <c r="G27" s="66" t="str">
        <f>IF(F27="Fuerte",100,IF(F27="Moderado",50,IF(F27="Débil",0," ")))</f>
        <v xml:space="preserve"> </v>
      </c>
      <c r="H27" s="668"/>
    </row>
    <row r="28" spans="1:8" ht="30" customHeight="1" x14ac:dyDescent="0.2">
      <c r="A28" s="855"/>
      <c r="B28" s="856"/>
      <c r="C28" s="856"/>
      <c r="D28" s="856"/>
      <c r="E28" s="856"/>
      <c r="F28" s="857"/>
      <c r="G28" s="141">
        <f>AVERAGE(G25:G27)</f>
        <v>0</v>
      </c>
      <c r="H28" s="668"/>
    </row>
    <row r="29" spans="1:8" ht="107.25" customHeight="1" x14ac:dyDescent="0.2">
      <c r="A29" s="880">
        <f>DESCRIPCION!A24</f>
        <v>0</v>
      </c>
      <c r="B29" s="103">
        <f>DESCRIPCION!D24</f>
        <v>0</v>
      </c>
      <c r="C29" s="139">
        <f>'CONTROLES Y EVALUACIÓN'!C209</f>
        <v>0</v>
      </c>
      <c r="D29" s="104" t="str">
        <f>'CONTROLES Y EVALUACIÓN'!H209</f>
        <v xml:space="preserve"> </v>
      </c>
      <c r="E29" s="104" t="str">
        <f>'CONTROLES Y EVALUACIÓN'!I209</f>
        <v>Seleccionar</v>
      </c>
      <c r="F29" s="138" t="str">
        <f>'CONTROLES Y EVALUACIÓN'!J209</f>
        <v xml:space="preserve"> </v>
      </c>
      <c r="G29" s="66" t="str">
        <f>IF(F29="Fuerte",100,IF(F29="Moderado",50,IF(F29="Débil",0," ")))</f>
        <v xml:space="preserve"> </v>
      </c>
      <c r="H29" s="667" t="e">
        <f>IF(G32=100,"Fuerte",IF(AND(G32&gt;=50,G32&lt;=99),"Moderado",IF(AND(G32&gt;0,G32&lt;=49),"Débil"," ")))</f>
        <v>#DIV/0!</v>
      </c>
    </row>
    <row r="30" spans="1:8" ht="108.75" customHeight="1" x14ac:dyDescent="0.2">
      <c r="A30" s="783"/>
      <c r="B30" s="103">
        <f>DESCRIPCION!D25</f>
        <v>0</v>
      </c>
      <c r="C30" s="139">
        <f>'CONTROLES Y EVALUACIÓN'!C220</f>
        <v>0</v>
      </c>
      <c r="D30" s="104" t="str">
        <f>'CONTROLES Y EVALUACIÓN'!H220</f>
        <v xml:space="preserve"> </v>
      </c>
      <c r="E30" s="104" t="str">
        <f>'CONTROLES Y EVALUACIÓN'!I220</f>
        <v>Moderado (Algunas veces se ejecuta)</v>
      </c>
      <c r="F30" s="138" t="str">
        <f>'CONTROLES Y EVALUACIÓN'!J220</f>
        <v xml:space="preserve"> </v>
      </c>
      <c r="G30" s="66" t="str">
        <f>IF(F30="Fuerte",100,IF(F30="Moderado",50,IF(F30="Débil",0," ")))</f>
        <v xml:space="preserve"> </v>
      </c>
      <c r="H30" s="668"/>
    </row>
    <row r="31" spans="1:8" ht="111" customHeight="1" x14ac:dyDescent="0.2">
      <c r="A31" s="784"/>
      <c r="B31" s="103">
        <f>DESCRIPCION!D26</f>
        <v>0</v>
      </c>
      <c r="C31" s="139">
        <f>'CONTROLES Y EVALUACIÓN'!C231</f>
        <v>0</v>
      </c>
      <c r="D31" s="104" t="str">
        <f>'CONTROLES Y EVALUACIÓN'!H231</f>
        <v xml:space="preserve"> </v>
      </c>
      <c r="E31" s="104" t="str">
        <f>'CONTROLES Y EVALUACIÓN'!I231</f>
        <v>Seleccionar</v>
      </c>
      <c r="F31" s="138" t="str">
        <f>'CONTROLES Y EVALUACIÓN'!J231</f>
        <v xml:space="preserve"> </v>
      </c>
      <c r="G31" s="66" t="str">
        <f>IF(F31="Fuerte",100,IF(F31="Moderado",50,IF(F31="Débil",0," ")))</f>
        <v xml:space="preserve"> </v>
      </c>
      <c r="H31" s="668"/>
    </row>
    <row r="32" spans="1:8" ht="31.5" customHeight="1" x14ac:dyDescent="0.2">
      <c r="A32" s="855"/>
      <c r="B32" s="856"/>
      <c r="C32" s="856"/>
      <c r="D32" s="856"/>
      <c r="E32" s="856"/>
      <c r="F32" s="857"/>
      <c r="G32" s="141" t="e">
        <f>AVERAGE(G29:G31)</f>
        <v>#DIV/0!</v>
      </c>
      <c r="H32" s="668"/>
    </row>
    <row r="33" spans="1:8" ht="85.5" customHeight="1" x14ac:dyDescent="0.2">
      <c r="A33" s="880">
        <f>DESCRIPCION!A27</f>
        <v>0</v>
      </c>
      <c r="B33" s="103">
        <f>DESCRIPCION!D27</f>
        <v>0</v>
      </c>
      <c r="C33" s="139">
        <f>'CONTROLES Y EVALUACIÓN'!C242</f>
        <v>0</v>
      </c>
      <c r="D33" s="104" t="str">
        <f>'CONTROLES Y EVALUACIÓN'!H242</f>
        <v xml:space="preserve"> </v>
      </c>
      <c r="E33" s="104" t="str">
        <f>'CONTROLES Y EVALUACIÓN'!I242</f>
        <v>Seleccionar</v>
      </c>
      <c r="F33" s="138" t="str">
        <f>'CONTROLES Y EVALUACIÓN'!J242</f>
        <v xml:space="preserve"> </v>
      </c>
      <c r="G33" s="66" t="str">
        <f>IF(F33="Fuerte",100,IF(F33="Moderado",50,IF(F33="Débil",0," ")))</f>
        <v xml:space="preserve"> </v>
      </c>
      <c r="H33" s="667" t="e">
        <f>IF(G36=100,"Fuerte",IF(AND(G36&gt;=50,G36&lt;=99),"Moderado",IF(AND(G36&gt;0,G36&lt;=49),"Débil"," ")))</f>
        <v>#DIV/0!</v>
      </c>
    </row>
    <row r="34" spans="1:8" ht="92.25" customHeight="1" x14ac:dyDescent="0.2">
      <c r="A34" s="783"/>
      <c r="B34" s="103">
        <f>DESCRIPCION!D28</f>
        <v>0</v>
      </c>
      <c r="C34" s="139">
        <f>'CONTROLES Y EVALUACIÓN'!C253</f>
        <v>0</v>
      </c>
      <c r="D34" s="104" t="str">
        <f>'CONTROLES Y EVALUACIÓN'!H253</f>
        <v xml:space="preserve"> </v>
      </c>
      <c r="E34" s="104" t="str">
        <f>'CONTROLES Y EVALUACIÓN'!I253</f>
        <v>Seleccionar</v>
      </c>
      <c r="F34" s="138" t="str">
        <f>'CONTROLES Y EVALUACIÓN'!J253</f>
        <v xml:space="preserve"> </v>
      </c>
      <c r="G34" s="66" t="str">
        <f>IF(F34="Fuerte",100,IF(F34="Moderado",50,IF(F34="Débil",0," ")))</f>
        <v xml:space="preserve"> </v>
      </c>
      <c r="H34" s="668"/>
    </row>
    <row r="35" spans="1:8" ht="86.25" customHeight="1" x14ac:dyDescent="0.2">
      <c r="A35" s="784"/>
      <c r="B35" s="103">
        <f>DESCRIPCION!D29</f>
        <v>0</v>
      </c>
      <c r="C35" s="139">
        <f>'CONTROLES Y EVALUACIÓN'!C264</f>
        <v>0</v>
      </c>
      <c r="D35" s="104" t="str">
        <f>'CONTROLES Y EVALUACIÓN'!H264</f>
        <v xml:space="preserve"> </v>
      </c>
      <c r="E35" s="104" t="str">
        <f>'CONTROLES Y EVALUACIÓN'!I264</f>
        <v>Seleccionar</v>
      </c>
      <c r="F35" s="138" t="str">
        <f>'CONTROLES Y EVALUACIÓN'!J264</f>
        <v xml:space="preserve"> </v>
      </c>
      <c r="G35" s="66" t="str">
        <f>IF(F35="Fuerte",100,IF(F35="Moderado",50,IF(F35="Débil",0," ")))</f>
        <v xml:space="preserve"> </v>
      </c>
      <c r="H35" s="668"/>
    </row>
    <row r="36" spans="1:8" ht="28.5" customHeight="1" x14ac:dyDescent="0.2">
      <c r="A36" s="855"/>
      <c r="B36" s="856"/>
      <c r="C36" s="856"/>
      <c r="D36" s="856"/>
      <c r="E36" s="856"/>
      <c r="F36" s="857"/>
      <c r="G36" s="141" t="e">
        <f>AVERAGE(G33:G35)</f>
        <v>#DIV/0!</v>
      </c>
      <c r="H36" s="668"/>
    </row>
    <row r="37" spans="1:8" ht="71.25" customHeight="1" x14ac:dyDescent="0.2">
      <c r="A37" s="880">
        <f>DESCRIPCION!A30</f>
        <v>0</v>
      </c>
      <c r="B37" s="103">
        <f>DESCRIPCION!D30</f>
        <v>0</v>
      </c>
      <c r="C37" s="139">
        <f>'CONTROLES Y EVALUACIÓN'!C275</f>
        <v>0</v>
      </c>
      <c r="D37" s="104" t="str">
        <f>'CONTROLES Y EVALUACIÓN'!H275</f>
        <v xml:space="preserve"> </v>
      </c>
      <c r="E37" s="104" t="str">
        <f>'CONTROLES Y EVALUACIÓN'!I275</f>
        <v>Seleccionar</v>
      </c>
      <c r="F37" s="138" t="str">
        <f>'CONTROLES Y EVALUACIÓN'!J275</f>
        <v xml:space="preserve"> </v>
      </c>
      <c r="G37" s="66" t="str">
        <f>IF(F37="Fuerte",100,IF(F37="Moderado",50,IF(F37="Débil",0," ")))</f>
        <v xml:space="preserve"> </v>
      </c>
      <c r="H37" s="667" t="e">
        <f>IF(G40=100,"Fuerte",IF(AND(G40&gt;=50,G40&lt;=99),"Moderado",IF(AND(G40&gt;0,G40&lt;=49),"Débil"," ")))</f>
        <v>#DIV/0!</v>
      </c>
    </row>
    <row r="38" spans="1:8" ht="91.5" customHeight="1" x14ac:dyDescent="0.2">
      <c r="A38" s="783"/>
      <c r="B38" s="103">
        <f>DESCRIPCION!D31</f>
        <v>0</v>
      </c>
      <c r="C38" s="139">
        <f>'CONTROLES Y EVALUACIÓN'!C286</f>
        <v>0</v>
      </c>
      <c r="D38" s="104" t="str">
        <f>'CONTROLES Y EVALUACIÓN'!H286</f>
        <v xml:space="preserve"> </v>
      </c>
      <c r="E38" s="104" t="str">
        <f>'CONTROLES Y EVALUACIÓN'!I286</f>
        <v>Seleccionar</v>
      </c>
      <c r="F38" s="138" t="str">
        <f>'CONTROLES Y EVALUACIÓN'!J286</f>
        <v xml:space="preserve"> </v>
      </c>
      <c r="G38" s="66" t="str">
        <f>IF(F38="Fuerte",100,IF(F38="Moderado",50,IF(F38="Débil",0," ")))</f>
        <v xml:space="preserve"> </v>
      </c>
      <c r="H38" s="668"/>
    </row>
    <row r="39" spans="1:8" ht="85.5" customHeight="1" x14ac:dyDescent="0.2">
      <c r="A39" s="784"/>
      <c r="B39" s="103">
        <f>DESCRIPCION!D32</f>
        <v>0</v>
      </c>
      <c r="C39" s="139">
        <f>'CONTROLES Y EVALUACIÓN'!C297</f>
        <v>0</v>
      </c>
      <c r="D39" s="104" t="str">
        <f>'CONTROLES Y EVALUACIÓN'!H297</f>
        <v xml:space="preserve"> </v>
      </c>
      <c r="E39" s="104" t="str">
        <f>'CONTROLES Y EVALUACIÓN'!I297</f>
        <v>Seleccionar</v>
      </c>
      <c r="F39" s="138" t="str">
        <f>'CONTROLES Y EVALUACIÓN'!J297</f>
        <v xml:space="preserve"> </v>
      </c>
      <c r="G39" s="66" t="str">
        <f>IF(F39="Fuerte",100,IF(F39="Moderado",50,IF(F39="Débil",0," ")))</f>
        <v xml:space="preserve"> </v>
      </c>
      <c r="H39" s="668"/>
    </row>
    <row r="40" spans="1:8" ht="33.75" customHeight="1" x14ac:dyDescent="0.2">
      <c r="A40" s="855"/>
      <c r="B40" s="856"/>
      <c r="C40" s="856"/>
      <c r="D40" s="856"/>
      <c r="E40" s="856"/>
      <c r="F40" s="857"/>
      <c r="G40" s="141" t="e">
        <f>AVERAGE(G37:G39)</f>
        <v>#DIV/0!</v>
      </c>
      <c r="H40" s="668"/>
    </row>
    <row r="41" spans="1:8" ht="107.25" customHeight="1" x14ac:dyDescent="0.2">
      <c r="A41" s="881">
        <f>DESCRIPCION!A33</f>
        <v>0</v>
      </c>
      <c r="B41" s="103">
        <f>DESCRIPCION!D33</f>
        <v>0</v>
      </c>
      <c r="C41" s="139">
        <f>'CONTROLES Y EVALUACIÓN'!C308</f>
        <v>0</v>
      </c>
      <c r="D41" s="104" t="str">
        <f>'CONTROLES Y EVALUACIÓN'!H308</f>
        <v xml:space="preserve"> </v>
      </c>
      <c r="E41" s="104" t="str">
        <f>'CONTROLES Y EVALUACIÓN'!I308</f>
        <v>Seleccionar</v>
      </c>
      <c r="F41" s="138" t="str">
        <f>'CONTROLES Y EVALUACIÓN'!J308</f>
        <v xml:space="preserve"> </v>
      </c>
      <c r="G41" s="66" t="str">
        <f>IF(F41="Fuerte",100,IF(F41="Moderado",50,IF(F41="Débil",0," ")))</f>
        <v xml:space="preserve"> </v>
      </c>
      <c r="H41" s="667" t="e">
        <f>IF(G44=100,"Fuerte",IF(AND(G44&gt;=50,G44&lt;=99),"Moderado",IF(AND(G44&gt;0,G44&lt;=49),"Débil"," ")))</f>
        <v>#DIV/0!</v>
      </c>
    </row>
    <row r="42" spans="1:8" ht="99.75" customHeight="1" x14ac:dyDescent="0.2">
      <c r="A42" s="882"/>
      <c r="B42" s="103">
        <f>DESCRIPCION!D34</f>
        <v>0</v>
      </c>
      <c r="C42" s="139">
        <f>'CONTROLES Y EVALUACIÓN'!C319</f>
        <v>0</v>
      </c>
      <c r="D42" s="104" t="str">
        <f>'CONTROLES Y EVALUACIÓN'!H319</f>
        <v xml:space="preserve"> </v>
      </c>
      <c r="E42" s="104" t="str">
        <f>'CONTROLES Y EVALUACIÓN'!I319</f>
        <v>Fuerte (Siempre se Ejecuta)</v>
      </c>
      <c r="F42" s="138" t="str">
        <f>'CONTROLES Y EVALUACIÓN'!J319</f>
        <v xml:space="preserve"> </v>
      </c>
      <c r="G42" s="66" t="str">
        <f>IF(F42="Fuerte",100,IF(F42="Moderado",50,IF(F42="Débil",0," ")))</f>
        <v xml:space="preserve"> </v>
      </c>
      <c r="H42" s="668"/>
    </row>
    <row r="43" spans="1:8" ht="96" customHeight="1" x14ac:dyDescent="0.2">
      <c r="A43" s="883"/>
      <c r="B43" s="103">
        <f>DESCRIPCION!D35</f>
        <v>0</v>
      </c>
      <c r="C43" s="139">
        <f>'CONTROLES Y EVALUACIÓN'!C330</f>
        <v>0</v>
      </c>
      <c r="D43" s="104" t="str">
        <f>'CONTROLES Y EVALUACIÓN'!H330</f>
        <v xml:space="preserve"> </v>
      </c>
      <c r="E43" s="104" t="str">
        <f>'CONTROLES Y EVALUACIÓN'!I330</f>
        <v>Seleccionar</v>
      </c>
      <c r="F43" s="138" t="str">
        <f>'CONTROLES Y EVALUACIÓN'!J330</f>
        <v xml:space="preserve"> </v>
      </c>
      <c r="G43" s="66" t="str">
        <f>IF(F43="Fuerte",100,IF(F43="Moderado",50,IF(F43="Débil",0," ")))</f>
        <v xml:space="preserve"> </v>
      </c>
      <c r="H43" s="668"/>
    </row>
    <row r="44" spans="1:8" ht="30.75" customHeight="1" thickBot="1" x14ac:dyDescent="0.25">
      <c r="A44" s="884"/>
      <c r="B44" s="885"/>
      <c r="C44" s="885"/>
      <c r="D44" s="885"/>
      <c r="E44" s="885"/>
      <c r="F44" s="886"/>
      <c r="G44" s="142" t="e">
        <f>AVERAGE(G41:G43)</f>
        <v>#DIV/0!</v>
      </c>
      <c r="H44" s="669"/>
    </row>
  </sheetData>
  <sheetProtection selectLockedCells="1"/>
  <mergeCells count="45">
    <mergeCell ref="A41:A43"/>
    <mergeCell ref="H41:H44"/>
    <mergeCell ref="A44:F44"/>
    <mergeCell ref="A6:H6"/>
    <mergeCell ref="A7:H7"/>
    <mergeCell ref="A33:A35"/>
    <mergeCell ref="H33:H36"/>
    <mergeCell ref="A36:F36"/>
    <mergeCell ref="A37:A39"/>
    <mergeCell ref="H37:H40"/>
    <mergeCell ref="A40:F40"/>
    <mergeCell ref="A25:A27"/>
    <mergeCell ref="H25:H28"/>
    <mergeCell ref="A28:F28"/>
    <mergeCell ref="A29:A31"/>
    <mergeCell ref="H29:H32"/>
    <mergeCell ref="A32:F32"/>
    <mergeCell ref="A18:A19"/>
    <mergeCell ref="H18:H20"/>
    <mergeCell ref="A20:F20"/>
    <mergeCell ref="A21:A23"/>
    <mergeCell ref="H21:H24"/>
    <mergeCell ref="A24:F24"/>
    <mergeCell ref="E3:G3"/>
    <mergeCell ref="E4:G4"/>
    <mergeCell ref="H1:H4"/>
    <mergeCell ref="A1:A4"/>
    <mergeCell ref="B9:B10"/>
    <mergeCell ref="D9:D10"/>
    <mergeCell ref="B1:D2"/>
    <mergeCell ref="B3:D4"/>
    <mergeCell ref="A9:A10"/>
    <mergeCell ref="C9:C10"/>
    <mergeCell ref="E9:E10"/>
    <mergeCell ref="E1:G1"/>
    <mergeCell ref="E2:G2"/>
    <mergeCell ref="F9:G10"/>
    <mergeCell ref="A17:F17"/>
    <mergeCell ref="H16:H17"/>
    <mergeCell ref="H9:H10"/>
    <mergeCell ref="A13:A14"/>
    <mergeCell ref="H11:H12"/>
    <mergeCell ref="A12:F12"/>
    <mergeCell ref="A15:F15"/>
    <mergeCell ref="H13:H15"/>
  </mergeCells>
  <pageMargins left="0.7" right="0.7" top="0.75" bottom="0.75" header="0.3" footer="0.3"/>
  <pageSetup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2" tint="-0.499984740745262"/>
  </sheetPr>
  <dimension ref="A1:X243"/>
  <sheetViews>
    <sheetView topLeftCell="A8" zoomScaleNormal="100" workbookViewId="0">
      <selection activeCell="G16" sqref="G16:G17"/>
    </sheetView>
  </sheetViews>
  <sheetFormatPr baseColWidth="10" defaultRowHeight="15" x14ac:dyDescent="0.25"/>
  <cols>
    <col min="8" max="8" width="10.5703125" customWidth="1"/>
    <col min="9" max="9" width="10.42578125" customWidth="1"/>
    <col min="11" max="11" width="16" customWidth="1"/>
  </cols>
  <sheetData>
    <row r="1" spans="1:12" x14ac:dyDescent="0.25">
      <c r="A1" s="450"/>
      <c r="B1" s="723"/>
      <c r="C1" s="405" t="str">
        <f>CONTEXTO!B1</f>
        <v xml:space="preserve">PROCESO:  SISTEMA INTEGRADO DE GESTIÓN </v>
      </c>
      <c r="D1" s="405"/>
      <c r="E1" s="405"/>
      <c r="F1" s="405"/>
      <c r="G1" s="424" t="s">
        <v>383</v>
      </c>
      <c r="H1" s="388"/>
      <c r="I1" s="388"/>
      <c r="J1" s="721"/>
      <c r="K1" s="376"/>
      <c r="L1" s="1"/>
    </row>
    <row r="2" spans="1:12" x14ac:dyDescent="0.25">
      <c r="A2" s="451"/>
      <c r="B2" s="445"/>
      <c r="C2" s="406"/>
      <c r="D2" s="406"/>
      <c r="E2" s="406"/>
      <c r="F2" s="406"/>
      <c r="G2" s="425" t="s">
        <v>388</v>
      </c>
      <c r="H2" s="426"/>
      <c r="I2" s="426"/>
      <c r="J2" s="722"/>
      <c r="K2" s="377"/>
      <c r="L2" s="1"/>
    </row>
    <row r="3" spans="1:12" x14ac:dyDescent="0.25">
      <c r="A3" s="451"/>
      <c r="B3" s="445"/>
      <c r="C3" s="406" t="s">
        <v>32</v>
      </c>
      <c r="D3" s="406"/>
      <c r="E3" s="406"/>
      <c r="F3" s="406"/>
      <c r="G3" s="425" t="s">
        <v>382</v>
      </c>
      <c r="H3" s="426"/>
      <c r="I3" s="426"/>
      <c r="J3" s="722"/>
      <c r="K3" s="377"/>
      <c r="L3" s="1"/>
    </row>
    <row r="4" spans="1:12" x14ac:dyDescent="0.25">
      <c r="A4" s="451"/>
      <c r="B4" s="445"/>
      <c r="C4" s="406"/>
      <c r="D4" s="406"/>
      <c r="E4" s="406"/>
      <c r="F4" s="406"/>
      <c r="G4" s="425" t="s">
        <v>378</v>
      </c>
      <c r="H4" s="426"/>
      <c r="I4" s="426"/>
      <c r="J4" s="722"/>
      <c r="K4" s="377"/>
      <c r="L4" s="1"/>
    </row>
    <row r="5" spans="1:12" ht="15.75" x14ac:dyDescent="0.25">
      <c r="A5" s="408"/>
      <c r="B5" s="409"/>
      <c r="C5" s="409"/>
      <c r="D5" s="409"/>
      <c r="E5" s="409"/>
      <c r="F5" s="409"/>
      <c r="G5" s="409"/>
      <c r="H5" s="409"/>
      <c r="I5" s="409"/>
      <c r="J5" s="409"/>
      <c r="K5" s="410"/>
      <c r="L5" s="1"/>
    </row>
    <row r="6" spans="1:12" x14ac:dyDescent="0.25">
      <c r="A6" s="732" t="s">
        <v>110</v>
      </c>
      <c r="B6" s="733"/>
      <c r="C6" s="733"/>
      <c r="D6" s="733"/>
      <c r="E6" s="733"/>
      <c r="F6" s="733"/>
      <c r="G6" s="733"/>
      <c r="H6" s="733"/>
      <c r="I6" s="733"/>
      <c r="J6" s="733"/>
      <c r="K6" s="734"/>
      <c r="L6" s="1"/>
    </row>
    <row r="7" spans="1:12" x14ac:dyDescent="0.25">
      <c r="A7" s="732"/>
      <c r="B7" s="733"/>
      <c r="C7" s="733"/>
      <c r="D7" s="733"/>
      <c r="E7" s="733"/>
      <c r="F7" s="733"/>
      <c r="G7" s="733"/>
      <c r="H7" s="733"/>
      <c r="I7" s="733"/>
      <c r="J7" s="733"/>
      <c r="K7" s="734"/>
      <c r="L7" s="1"/>
    </row>
    <row r="8" spans="1:12" x14ac:dyDescent="0.25">
      <c r="A8" s="726" t="str">
        <f>CONTEXTO!A8</f>
        <v xml:space="preserve">PROCESO: GESTION DE INFRAESTRUCTURA Y OBRAS PUBLICAS </v>
      </c>
      <c r="B8" s="727"/>
      <c r="C8" s="727"/>
      <c r="D8" s="727"/>
      <c r="E8" s="727"/>
      <c r="F8" s="727"/>
      <c r="G8" s="727"/>
      <c r="H8" s="727"/>
      <c r="I8" s="727"/>
      <c r="J8" s="727"/>
      <c r="K8" s="728"/>
      <c r="L8" s="1"/>
    </row>
    <row r="9" spans="1:12" ht="56.25" customHeight="1" thickBot="1" x14ac:dyDescent="0.3">
      <c r="A9" s="729" t="str">
        <f>CONTEXTO!A9</f>
        <v xml:space="preserve">OBJETIVO: IDENTIFICAR Y GENERAR LOS ESTUDIOS, DISEÑOS Y PROYECTOS, CON EL FIN DE ADELANTAR LA CONSTRUCCIÓN Y EL MANTENIMIENTO DE LAS OBRAS DE INFRAESTRUCTURA Y OBRAS PUBLICAS, QUE REQUIERA LA CIUDAD ACORDES CON LAS NECESIDADES DE DESARROLLO CONTRIBUYENDO A LA PROTECCION DEL AMBIENTE Y EL DESARROLLO SOSTENIBLE DEL MUNICIPIO.
</v>
      </c>
      <c r="B9" s="730"/>
      <c r="C9" s="730"/>
      <c r="D9" s="730"/>
      <c r="E9" s="730"/>
      <c r="F9" s="730"/>
      <c r="G9" s="730"/>
      <c r="H9" s="730"/>
      <c r="I9" s="730"/>
      <c r="J9" s="730"/>
      <c r="K9" s="731"/>
      <c r="L9" s="1"/>
    </row>
    <row r="10" spans="1:12" ht="15.75" thickBot="1" x14ac:dyDescent="0.3">
      <c r="A10" s="724"/>
      <c r="B10" s="725"/>
      <c r="C10" s="725"/>
      <c r="D10" s="725"/>
      <c r="E10" s="725"/>
      <c r="F10" s="725"/>
      <c r="G10" s="725"/>
      <c r="H10" s="725"/>
      <c r="I10" s="725"/>
      <c r="J10" s="725"/>
      <c r="K10" s="725"/>
      <c r="L10" s="1"/>
    </row>
    <row r="11" spans="1:12" ht="15.75" customHeight="1" thickBot="1" x14ac:dyDescent="0.3">
      <c r="A11" s="899" t="s">
        <v>111</v>
      </c>
      <c r="B11" s="893" t="str">
        <f>DESCRIPCION!A10</f>
        <v xml:space="preserve">Posibilidad de perdida economica y reputacional por sanciones debido al prestamo de maquinaria de propiedad de la entidad o alquiler para beneficio de un tercero.  </v>
      </c>
      <c r="C11" s="893"/>
      <c r="D11" s="893"/>
      <c r="E11" s="893"/>
      <c r="F11" s="893"/>
      <c r="G11" s="893"/>
      <c r="H11" s="894"/>
      <c r="I11" s="902" t="s">
        <v>334</v>
      </c>
      <c r="J11" s="903"/>
      <c r="K11" s="150" t="str">
        <f>IF(J18="x","EXTREMA",IF(J20="x","ALTA",IF(J22="x","MODERADA",IF(J24="x","BAJA",""))))</f>
        <v>EXTREMA</v>
      </c>
      <c r="L11" s="1"/>
    </row>
    <row r="12" spans="1:12" ht="16.5" thickBot="1" x14ac:dyDescent="0.3">
      <c r="A12" s="900"/>
      <c r="B12" s="895"/>
      <c r="C12" s="895"/>
      <c r="D12" s="895"/>
      <c r="E12" s="895"/>
      <c r="F12" s="895"/>
      <c r="G12" s="895"/>
      <c r="H12" s="896"/>
      <c r="I12" s="897" t="s">
        <v>335</v>
      </c>
      <c r="J12" s="898"/>
      <c r="K12" s="195" t="str">
        <f>'VALORACION RIESGOS INHERENTES'!K11</f>
        <v>EXTREMA</v>
      </c>
      <c r="L12" s="1"/>
    </row>
    <row r="13" spans="1:12" ht="16.5" thickBot="1" x14ac:dyDescent="0.3">
      <c r="A13" s="901"/>
      <c r="B13" s="673" t="s">
        <v>285</v>
      </c>
      <c r="C13" s="674"/>
      <c r="D13" s="674"/>
      <c r="E13" s="674"/>
      <c r="F13" s="674"/>
      <c r="G13" s="674"/>
      <c r="H13" s="674"/>
      <c r="I13" s="674"/>
      <c r="J13" s="677"/>
      <c r="K13" s="252" t="str">
        <f>'EVALUACIÓN SOLIDEZ CONTROLES'!H11</f>
        <v>Fuerte</v>
      </c>
      <c r="L13" s="1"/>
    </row>
    <row r="14" spans="1:12" ht="16.5" thickBot="1" x14ac:dyDescent="0.3">
      <c r="A14" s="197" t="s">
        <v>113</v>
      </c>
      <c r="B14" s="198"/>
      <c r="C14" s="198"/>
      <c r="D14" s="249"/>
      <c r="E14" s="922" t="s">
        <v>339</v>
      </c>
      <c r="F14" s="923"/>
      <c r="G14" s="924"/>
      <c r="H14" s="673" t="s">
        <v>337</v>
      </c>
      <c r="I14" s="677"/>
      <c r="J14" s="678" t="s">
        <v>126</v>
      </c>
      <c r="K14" s="679"/>
      <c r="L14" s="1"/>
    </row>
    <row r="15" spans="1:12" ht="47.25" customHeight="1" x14ac:dyDescent="0.25">
      <c r="A15" s="179"/>
      <c r="B15" s="158"/>
      <c r="C15" s="180"/>
      <c r="D15" s="158"/>
      <c r="E15" s="158"/>
      <c r="F15" s="158"/>
      <c r="G15" s="158"/>
      <c r="H15" s="158"/>
      <c r="I15" s="158"/>
      <c r="J15" s="175"/>
      <c r="K15" s="176"/>
      <c r="L15" s="1"/>
    </row>
    <row r="16" spans="1:12" ht="39" customHeight="1" x14ac:dyDescent="0.25">
      <c r="A16" s="689" t="s">
        <v>113</v>
      </c>
      <c r="B16" s="158">
        <v>5</v>
      </c>
      <c r="C16" s="690"/>
      <c r="D16" s="686"/>
      <c r="E16" s="687"/>
      <c r="F16" s="687" t="s">
        <v>333</v>
      </c>
      <c r="G16" s="687"/>
      <c r="H16" s="158"/>
      <c r="I16" s="158"/>
      <c r="J16" s="696" t="s">
        <v>112</v>
      </c>
      <c r="K16" s="697"/>
      <c r="L16" s="1"/>
    </row>
    <row r="17" spans="1:24" x14ac:dyDescent="0.25">
      <c r="A17" s="689"/>
      <c r="B17" s="158" t="s">
        <v>115</v>
      </c>
      <c r="C17" s="691"/>
      <c r="D17" s="686"/>
      <c r="E17" s="687"/>
      <c r="F17" s="687"/>
      <c r="G17" s="687"/>
      <c r="H17" s="158"/>
      <c r="I17" s="158"/>
      <c r="J17" s="160"/>
      <c r="K17" s="161"/>
      <c r="L17" s="1"/>
    </row>
    <row r="18" spans="1:24" ht="27.75" x14ac:dyDescent="0.25">
      <c r="A18" s="689"/>
      <c r="B18" s="158">
        <v>4</v>
      </c>
      <c r="C18" s="735"/>
      <c r="D18" s="686"/>
      <c r="E18" s="686"/>
      <c r="F18" s="695"/>
      <c r="G18" s="687"/>
      <c r="H18" s="158"/>
      <c r="I18" s="158"/>
      <c r="J18" s="166" t="str">
        <f xml:space="preserve"> IF(OR(E16="X",F16="X",G16="x",F18="x",G18="X",F20="X",G20="X",G22="X" ),"x","")</f>
        <v>x</v>
      </c>
      <c r="K18" s="161" t="s">
        <v>114</v>
      </c>
      <c r="L18" s="1"/>
    </row>
    <row r="19" spans="1:24" ht="27.75" x14ac:dyDescent="0.25">
      <c r="A19" s="689"/>
      <c r="B19" s="158" t="s">
        <v>117</v>
      </c>
      <c r="C19" s="736"/>
      <c r="D19" s="686"/>
      <c r="E19" s="686"/>
      <c r="F19" s="695"/>
      <c r="G19" s="687"/>
      <c r="H19" s="158"/>
      <c r="I19" s="158"/>
      <c r="J19" s="167"/>
      <c r="K19" s="161"/>
      <c r="L19" s="1"/>
    </row>
    <row r="20" spans="1:24" ht="27.75" x14ac:dyDescent="0.25">
      <c r="A20" s="689"/>
      <c r="B20" s="158">
        <v>3</v>
      </c>
      <c r="C20" s="680"/>
      <c r="D20" s="684"/>
      <c r="E20" s="685"/>
      <c r="F20" s="695"/>
      <c r="G20" s="687"/>
      <c r="H20" s="158"/>
      <c r="I20" s="158"/>
      <c r="J20" s="168" t="str">
        <f xml:space="preserve"> IF(OR(C16="X",D16="X",D18="x",E18="x",E20="X",F22="X",F24="X",G24="X" ),"x","")</f>
        <v/>
      </c>
      <c r="K20" s="161" t="s">
        <v>116</v>
      </c>
      <c r="L20" s="1"/>
      <c r="X20" s="41"/>
    </row>
    <row r="21" spans="1:24" ht="27.75" x14ac:dyDescent="0.25">
      <c r="A21" s="689"/>
      <c r="B21" s="158" t="s">
        <v>119</v>
      </c>
      <c r="C21" s="681"/>
      <c r="D21" s="684"/>
      <c r="E21" s="686"/>
      <c r="F21" s="695"/>
      <c r="G21" s="687"/>
      <c r="H21" s="158"/>
      <c r="I21" s="158"/>
      <c r="J21" s="169"/>
      <c r="K21" s="161"/>
      <c r="L21" s="1"/>
    </row>
    <row r="22" spans="1:24" ht="27.75" x14ac:dyDescent="0.25">
      <c r="A22" s="689"/>
      <c r="B22" s="158">
        <v>2</v>
      </c>
      <c r="C22" s="680"/>
      <c r="D22" s="682" t="s">
        <v>333</v>
      </c>
      <c r="E22" s="683"/>
      <c r="F22" s="685"/>
      <c r="G22" s="687"/>
      <c r="H22" s="158"/>
      <c r="I22" s="158"/>
      <c r="J22" s="170" t="str">
        <f xml:space="preserve"> IF(OR(C18="X",D20="X",E22="x",E24="x" ),"x","")</f>
        <v/>
      </c>
      <c r="K22" s="161" t="s">
        <v>118</v>
      </c>
      <c r="L22" s="1"/>
    </row>
    <row r="23" spans="1:24" ht="27.75" x14ac:dyDescent="0.25">
      <c r="A23" s="689"/>
      <c r="B23" s="158" t="s">
        <v>241</v>
      </c>
      <c r="C23" s="681"/>
      <c r="D23" s="682"/>
      <c r="E23" s="684"/>
      <c r="F23" s="686"/>
      <c r="G23" s="687"/>
      <c r="H23" s="158"/>
      <c r="I23" s="158"/>
      <c r="J23" s="169"/>
      <c r="K23" s="161"/>
      <c r="L23" s="1"/>
    </row>
    <row r="24" spans="1:24" ht="27.75" x14ac:dyDescent="0.25">
      <c r="A24" s="689"/>
      <c r="B24" s="158">
        <v>1</v>
      </c>
      <c r="C24" s="680"/>
      <c r="D24" s="711"/>
      <c r="E24" s="713"/>
      <c r="F24" s="715"/>
      <c r="G24" s="717"/>
      <c r="H24" s="158"/>
      <c r="I24" s="158"/>
      <c r="J24" s="171" t="str">
        <f xml:space="preserve"> IF(OR(C20="X",C22="X",C24="x",D22="x",D24="x" ),"x","")</f>
        <v>x</v>
      </c>
      <c r="K24" s="161" t="s">
        <v>120</v>
      </c>
      <c r="L24" s="1"/>
    </row>
    <row r="25" spans="1:24" x14ac:dyDescent="0.25">
      <c r="A25" s="689"/>
      <c r="B25" s="158" t="s">
        <v>121</v>
      </c>
      <c r="C25" s="710"/>
      <c r="D25" s="712"/>
      <c r="E25" s="714"/>
      <c r="F25" s="716"/>
      <c r="G25" s="718"/>
      <c r="H25" s="158"/>
      <c r="I25" s="158"/>
      <c r="J25" s="148"/>
      <c r="K25" s="149"/>
      <c r="L25" s="1"/>
    </row>
    <row r="26" spans="1:24" x14ac:dyDescent="0.25">
      <c r="A26" s="179"/>
      <c r="B26" s="158"/>
      <c r="C26" s="158">
        <v>1</v>
      </c>
      <c r="D26" s="158">
        <v>2</v>
      </c>
      <c r="E26" s="158">
        <v>3</v>
      </c>
      <c r="F26" s="158">
        <v>4</v>
      </c>
      <c r="G26" s="158">
        <v>5</v>
      </c>
      <c r="H26" s="158"/>
      <c r="I26" s="158"/>
      <c r="J26" s="698"/>
      <c r="K26" s="699"/>
      <c r="L26" s="1"/>
    </row>
    <row r="27" spans="1:24" x14ac:dyDescent="0.25">
      <c r="A27" s="179"/>
      <c r="B27" s="158"/>
      <c r="C27" s="158" t="s">
        <v>122</v>
      </c>
      <c r="D27" s="158" t="s">
        <v>123</v>
      </c>
      <c r="E27" s="158" t="s">
        <v>124</v>
      </c>
      <c r="F27" s="158" t="s">
        <v>125</v>
      </c>
      <c r="G27" s="158" t="s">
        <v>126</v>
      </c>
      <c r="H27" s="158"/>
      <c r="I27" s="158"/>
      <c r="J27" s="158"/>
      <c r="K27" s="176"/>
      <c r="L27" s="1"/>
    </row>
    <row r="28" spans="1:24" ht="15" customHeight="1" x14ac:dyDescent="0.25">
      <c r="A28" s="179"/>
      <c r="B28" s="158"/>
      <c r="C28" s="688" t="s">
        <v>127</v>
      </c>
      <c r="D28" s="688"/>
      <c r="E28" s="688"/>
      <c r="F28" s="688"/>
      <c r="G28" s="688"/>
      <c r="H28" s="158"/>
      <c r="I28" s="158"/>
      <c r="J28" s="158"/>
      <c r="K28" s="176"/>
      <c r="L28" s="1"/>
    </row>
    <row r="29" spans="1:24" ht="15" customHeight="1" x14ac:dyDescent="0.25">
      <c r="A29" s="179"/>
      <c r="B29" s="158"/>
      <c r="C29" s="688"/>
      <c r="D29" s="688"/>
      <c r="E29" s="688"/>
      <c r="F29" s="688"/>
      <c r="G29" s="688"/>
      <c r="H29" s="158"/>
      <c r="I29" s="158"/>
      <c r="J29" s="158"/>
      <c r="K29" s="176"/>
      <c r="L29" s="1"/>
    </row>
    <row r="30" spans="1:24" ht="15.75" thickBot="1" x14ac:dyDescent="0.3">
      <c r="A30" s="181"/>
      <c r="B30" s="182"/>
      <c r="C30" s="182"/>
      <c r="D30" s="182"/>
      <c r="E30" s="182"/>
      <c r="F30" s="182"/>
      <c r="G30" s="182"/>
      <c r="H30" s="182"/>
      <c r="I30" s="182"/>
      <c r="J30" s="182"/>
      <c r="K30" s="183"/>
      <c r="L30" s="1"/>
    </row>
    <row r="31" spans="1:24" ht="15.75" thickBot="1" x14ac:dyDescent="0.3">
      <c r="A31" s="1"/>
      <c r="B31" s="1"/>
      <c r="C31" s="1"/>
      <c r="D31" s="1"/>
      <c r="E31" s="1"/>
      <c r="F31" s="1"/>
      <c r="G31" s="1"/>
      <c r="H31" s="1"/>
      <c r="I31" s="1"/>
      <c r="J31" s="1"/>
      <c r="K31" s="1"/>
      <c r="L31" s="1"/>
    </row>
    <row r="32" spans="1:24" ht="15.75" customHeight="1" thickBot="1" x14ac:dyDescent="0.3">
      <c r="A32" s="899" t="s">
        <v>111</v>
      </c>
      <c r="B32" s="909" t="str">
        <f>DESCRIPCION!A12</f>
        <v xml:space="preserve">Probabilidad de perdida economica y reputacional debido a que la  entidad  sea relacionada con actividades ilícitas al elegir a proveedores con practicas de lavado de activos, financiación del terrorismo o cualquier otra actividad ilegal. </v>
      </c>
      <c r="C32" s="893"/>
      <c r="D32" s="893"/>
      <c r="E32" s="893"/>
      <c r="F32" s="893"/>
      <c r="G32" s="893"/>
      <c r="H32" s="894"/>
      <c r="I32" s="902" t="s">
        <v>334</v>
      </c>
      <c r="J32" s="903"/>
      <c r="K32" s="145" t="str">
        <f>IF(J39="x","EXTREMA",IF(J41="x","ALTA",IF(J43="x","MODERADA",IF(J45="x","BAJA",""))))</f>
        <v>EXTREMA</v>
      </c>
      <c r="L32" s="1"/>
    </row>
    <row r="33" spans="1:12" ht="16.5" thickBot="1" x14ac:dyDescent="0.3">
      <c r="A33" s="900"/>
      <c r="B33" s="910"/>
      <c r="C33" s="895"/>
      <c r="D33" s="895"/>
      <c r="E33" s="895"/>
      <c r="F33" s="895"/>
      <c r="G33" s="895"/>
      <c r="H33" s="896"/>
      <c r="I33" s="897" t="s">
        <v>335</v>
      </c>
      <c r="J33" s="898"/>
      <c r="K33" s="196" t="str">
        <f>'VALORACION RIESGOS INHERENTES'!K31</f>
        <v>EXTREMA</v>
      </c>
      <c r="L33" s="1"/>
    </row>
    <row r="34" spans="1:12" ht="16.5" thickBot="1" x14ac:dyDescent="0.3">
      <c r="A34" s="901"/>
      <c r="B34" s="673" t="s">
        <v>285</v>
      </c>
      <c r="C34" s="674"/>
      <c r="D34" s="674"/>
      <c r="E34" s="674"/>
      <c r="F34" s="674"/>
      <c r="G34" s="674"/>
      <c r="H34" s="674"/>
      <c r="I34" s="674"/>
      <c r="J34" s="677"/>
      <c r="K34" s="252" t="str">
        <f>'EVALUACIÓN SOLIDEZ CONTROLES'!H13</f>
        <v>Fuerte</v>
      </c>
      <c r="L34" s="1"/>
    </row>
    <row r="35" spans="1:12" ht="16.5" thickBot="1" x14ac:dyDescent="0.3">
      <c r="A35" s="197" t="s">
        <v>113</v>
      </c>
      <c r="B35" s="198"/>
      <c r="C35" s="198"/>
      <c r="D35" s="249"/>
      <c r="E35" s="922" t="s">
        <v>117</v>
      </c>
      <c r="F35" s="923"/>
      <c r="G35" s="924"/>
      <c r="H35" s="673" t="s">
        <v>337</v>
      </c>
      <c r="I35" s="677"/>
      <c r="J35" s="678" t="s">
        <v>126</v>
      </c>
      <c r="K35" s="679"/>
      <c r="L35" s="1"/>
    </row>
    <row r="36" spans="1:12" ht="39" customHeight="1" thickBot="1" x14ac:dyDescent="0.3">
      <c r="A36" s="174"/>
      <c r="B36" s="173"/>
      <c r="C36" s="173"/>
      <c r="D36" s="173"/>
      <c r="E36" s="173"/>
      <c r="F36" s="173"/>
      <c r="G36" s="173"/>
      <c r="H36" s="173"/>
      <c r="I36" s="173"/>
      <c r="J36" s="175"/>
      <c r="K36" s="176"/>
      <c r="L36" s="1"/>
    </row>
    <row r="37" spans="1:12" ht="28.5" customHeight="1" thickBot="1" x14ac:dyDescent="0.3">
      <c r="A37" s="702" t="s">
        <v>113</v>
      </c>
      <c r="B37" s="172">
        <v>5</v>
      </c>
      <c r="C37" s="921"/>
      <c r="D37" s="705"/>
      <c r="E37" s="703"/>
      <c r="F37" s="703"/>
      <c r="G37" s="703"/>
      <c r="H37" s="173"/>
      <c r="I37" s="173"/>
      <c r="J37" s="700" t="s">
        <v>112</v>
      </c>
      <c r="K37" s="701"/>
      <c r="L37" s="1"/>
    </row>
    <row r="38" spans="1:12" ht="15.75" thickBot="1" x14ac:dyDescent="0.3">
      <c r="A38" s="702"/>
      <c r="B38" s="172" t="s">
        <v>115</v>
      </c>
      <c r="C38" s="719"/>
      <c r="D38" s="705"/>
      <c r="E38" s="703"/>
      <c r="F38" s="703"/>
      <c r="G38" s="703"/>
      <c r="H38" s="173"/>
      <c r="I38" s="173"/>
      <c r="J38" s="177"/>
      <c r="K38" s="20"/>
      <c r="L38" s="1"/>
    </row>
    <row r="39" spans="1:12" ht="29.25" thickBot="1" x14ac:dyDescent="0.3">
      <c r="A39" s="702"/>
      <c r="B39" s="172">
        <v>4</v>
      </c>
      <c r="C39" s="704"/>
      <c r="D39" s="705"/>
      <c r="E39" s="705"/>
      <c r="F39" s="706"/>
      <c r="G39" s="703" t="s">
        <v>333</v>
      </c>
      <c r="H39" s="173"/>
      <c r="I39" s="173"/>
      <c r="J39" s="187" t="str">
        <f xml:space="preserve"> IF(OR(E37="X",F37="X",G37="x",F39="x",G39="X",F41="X",G41="X",G43="X" ),"x","")</f>
        <v>x</v>
      </c>
      <c r="K39" s="20" t="s">
        <v>114</v>
      </c>
      <c r="L39" s="1"/>
    </row>
    <row r="40" spans="1:12" ht="29.25" thickBot="1" x14ac:dyDescent="0.3">
      <c r="A40" s="702"/>
      <c r="B40" s="172" t="s">
        <v>117</v>
      </c>
      <c r="C40" s="704"/>
      <c r="D40" s="705"/>
      <c r="E40" s="705"/>
      <c r="F40" s="707"/>
      <c r="G40" s="703"/>
      <c r="H40" s="173"/>
      <c r="I40" s="173"/>
      <c r="J40" s="188"/>
      <c r="K40" s="20"/>
      <c r="L40" s="1"/>
    </row>
    <row r="41" spans="1:12" ht="29.25" thickBot="1" x14ac:dyDescent="0.3">
      <c r="A41" s="702"/>
      <c r="B41" s="172">
        <v>3</v>
      </c>
      <c r="C41" s="708"/>
      <c r="D41" s="720"/>
      <c r="E41" s="737"/>
      <c r="F41" s="706"/>
      <c r="G41" s="703"/>
      <c r="H41" s="173"/>
      <c r="I41" s="173"/>
      <c r="J41" s="189" t="str">
        <f xml:space="preserve"> IF(OR(C37="X",D37="X",D39="x",E39="x",E41="X",F43="X",F45="X",G45="X" ),"x","")</f>
        <v/>
      </c>
      <c r="K41" s="20" t="s">
        <v>116</v>
      </c>
      <c r="L41" s="1"/>
    </row>
    <row r="42" spans="1:12" ht="29.25" thickBot="1" x14ac:dyDescent="0.3">
      <c r="A42" s="702"/>
      <c r="B42" s="172" t="s">
        <v>119</v>
      </c>
      <c r="C42" s="708"/>
      <c r="D42" s="720"/>
      <c r="E42" s="705"/>
      <c r="F42" s="707"/>
      <c r="G42" s="703"/>
      <c r="H42" s="173"/>
      <c r="I42" s="173"/>
      <c r="J42" s="190"/>
      <c r="K42" s="20"/>
      <c r="L42" s="1"/>
    </row>
    <row r="43" spans="1:12" ht="29.25" thickBot="1" x14ac:dyDescent="0.3">
      <c r="A43" s="702"/>
      <c r="B43" s="172">
        <v>2</v>
      </c>
      <c r="C43" s="708"/>
      <c r="D43" s="740" t="s">
        <v>333</v>
      </c>
      <c r="E43" s="747"/>
      <c r="F43" s="748"/>
      <c r="G43" s="703"/>
      <c r="H43" s="173"/>
      <c r="I43" s="173"/>
      <c r="J43" s="191" t="str">
        <f xml:space="preserve"> IF(OR(C39="X",D41="X",E43="x",E45="x" ),"x","")</f>
        <v/>
      </c>
      <c r="K43" s="20" t="s">
        <v>118</v>
      </c>
      <c r="L43" s="1"/>
    </row>
    <row r="44" spans="1:12" ht="29.25" thickBot="1" x14ac:dyDescent="0.3">
      <c r="A44" s="702"/>
      <c r="B44" s="172" t="s">
        <v>241</v>
      </c>
      <c r="C44" s="708"/>
      <c r="D44" s="740"/>
      <c r="E44" s="720"/>
      <c r="F44" s="749"/>
      <c r="G44" s="703"/>
      <c r="H44" s="173"/>
      <c r="I44" s="173"/>
      <c r="J44" s="190"/>
      <c r="K44" s="20"/>
      <c r="L44" s="1"/>
    </row>
    <row r="45" spans="1:12" ht="29.25" thickBot="1" x14ac:dyDescent="0.3">
      <c r="A45" s="702"/>
      <c r="B45" s="172">
        <v>1</v>
      </c>
      <c r="C45" s="708"/>
      <c r="D45" s="740"/>
      <c r="E45" s="742"/>
      <c r="F45" s="744"/>
      <c r="G45" s="705"/>
      <c r="H45" s="173"/>
      <c r="I45" s="173"/>
      <c r="J45" s="192" t="str">
        <f xml:space="preserve"> IF(OR(C41="X",C43="X",D43="x",C45="x",D45="x" ),"x","")</f>
        <v>x</v>
      </c>
      <c r="K45" s="20" t="s">
        <v>120</v>
      </c>
      <c r="L45" s="1"/>
    </row>
    <row r="46" spans="1:12" ht="15.75" thickBot="1" x14ac:dyDescent="0.3">
      <c r="A46" s="702"/>
      <c r="B46" s="172" t="s">
        <v>121</v>
      </c>
      <c r="C46" s="739"/>
      <c r="D46" s="741"/>
      <c r="E46" s="743"/>
      <c r="F46" s="745"/>
      <c r="G46" s="746"/>
      <c r="H46" s="178"/>
      <c r="I46" s="173"/>
      <c r="J46" s="173"/>
      <c r="K46" s="172"/>
      <c r="L46" s="1"/>
    </row>
    <row r="47" spans="1:12" x14ac:dyDescent="0.25">
      <c r="A47" s="174"/>
      <c r="B47" s="173"/>
      <c r="C47" s="173">
        <v>1</v>
      </c>
      <c r="D47" s="173">
        <v>2</v>
      </c>
      <c r="E47" s="173">
        <v>3</v>
      </c>
      <c r="F47" s="173">
        <v>4</v>
      </c>
      <c r="G47" s="173">
        <v>5</v>
      </c>
      <c r="H47" s="173"/>
      <c r="I47" s="173"/>
      <c r="J47" s="173"/>
      <c r="K47" s="172"/>
      <c r="L47" s="1"/>
    </row>
    <row r="48" spans="1:12" x14ac:dyDescent="0.25">
      <c r="A48" s="174"/>
      <c r="B48" s="173"/>
      <c r="C48" s="173" t="s">
        <v>122</v>
      </c>
      <c r="D48" s="173" t="s">
        <v>123</v>
      </c>
      <c r="E48" s="173" t="s">
        <v>124</v>
      </c>
      <c r="F48" s="173" t="s">
        <v>125</v>
      </c>
      <c r="G48" s="173" t="s">
        <v>126</v>
      </c>
      <c r="H48" s="173"/>
      <c r="I48" s="173"/>
      <c r="J48" s="173"/>
      <c r="K48" s="172"/>
      <c r="L48" s="1"/>
    </row>
    <row r="49" spans="1:12" ht="15" customHeight="1" x14ac:dyDescent="0.25">
      <c r="A49" s="174"/>
      <c r="B49" s="173"/>
      <c r="C49" s="738" t="s">
        <v>127</v>
      </c>
      <c r="D49" s="738"/>
      <c r="E49" s="738"/>
      <c r="F49" s="738"/>
      <c r="G49" s="738"/>
      <c r="H49" s="173"/>
      <c r="I49" s="173"/>
      <c r="J49" s="173"/>
      <c r="K49" s="172"/>
      <c r="L49" s="1"/>
    </row>
    <row r="50" spans="1:12" ht="15" customHeight="1" x14ac:dyDescent="0.25">
      <c r="A50" s="174"/>
      <c r="B50" s="173"/>
      <c r="C50" s="738"/>
      <c r="D50" s="738"/>
      <c r="E50" s="738"/>
      <c r="F50" s="738"/>
      <c r="G50" s="738"/>
      <c r="H50" s="173"/>
      <c r="I50" s="173"/>
      <c r="J50" s="173"/>
      <c r="K50" s="172"/>
      <c r="L50" s="1"/>
    </row>
    <row r="51" spans="1:12" ht="15.75" thickBot="1" x14ac:dyDescent="0.3">
      <c r="A51" s="21"/>
      <c r="B51" s="19"/>
      <c r="C51" s="19"/>
      <c r="D51" s="19"/>
      <c r="E51" s="19"/>
      <c r="F51" s="19"/>
      <c r="G51" s="19"/>
      <c r="H51" s="19"/>
      <c r="I51" s="19"/>
      <c r="J51" s="19"/>
      <c r="K51" s="144"/>
      <c r="L51" s="1"/>
    </row>
    <row r="52" spans="1:12" ht="15.75" thickBot="1" x14ac:dyDescent="0.3">
      <c r="A52" s="1"/>
      <c r="B52" s="1"/>
      <c r="C52" s="1"/>
      <c r="D52" s="1"/>
      <c r="E52" s="1"/>
      <c r="F52" s="1"/>
      <c r="G52" s="1"/>
      <c r="H52" s="1"/>
      <c r="I52" s="1"/>
      <c r="J52" s="1"/>
      <c r="K52" s="1"/>
      <c r="L52" s="1"/>
    </row>
    <row r="53" spans="1:12" ht="16.5" customHeight="1" thickBot="1" x14ac:dyDescent="0.3">
      <c r="A53" s="899" t="s">
        <v>111</v>
      </c>
      <c r="B53" s="893" t="str">
        <f>DESCRIPCION!A14</f>
        <v xml:space="preserve">Probabilidad de perdida economica o reputacional debido a que la Entidad  sea relacionada con actividades ilícitas al aprobar mediante informes de supervision el pago  a terceros vinculados a practicas de lavado de activos, financiación del terrorismo o cualquier otra actividad ilegal. </v>
      </c>
      <c r="C53" s="893"/>
      <c r="D53" s="893"/>
      <c r="E53" s="893"/>
      <c r="F53" s="893"/>
      <c r="G53" s="893"/>
      <c r="H53" s="894"/>
      <c r="I53" s="902" t="s">
        <v>334</v>
      </c>
      <c r="J53" s="903"/>
      <c r="K53" s="145" t="str">
        <f>IF(J60="x","EXTREMA",IF(J62="x","ALTA",IF(J64="x","MODERADA",IF(J66="x","BAJA",""))))</f>
        <v>EXTREMA</v>
      </c>
      <c r="L53" s="1"/>
    </row>
    <row r="54" spans="1:12" ht="16.5" thickBot="1" x14ac:dyDescent="0.3">
      <c r="A54" s="900"/>
      <c r="B54" s="895"/>
      <c r="C54" s="895"/>
      <c r="D54" s="895"/>
      <c r="E54" s="895"/>
      <c r="F54" s="895"/>
      <c r="G54" s="895"/>
      <c r="H54" s="896"/>
      <c r="I54" s="897" t="s">
        <v>335</v>
      </c>
      <c r="J54" s="898"/>
      <c r="K54" s="196" t="str">
        <f>'VALORACION RIESGOS INHERENTES'!K51</f>
        <v>EXTREMA</v>
      </c>
      <c r="L54" s="1"/>
    </row>
    <row r="55" spans="1:12" ht="16.5" thickBot="1" x14ac:dyDescent="0.3">
      <c r="A55" s="901"/>
      <c r="B55" s="673" t="s">
        <v>285</v>
      </c>
      <c r="C55" s="674"/>
      <c r="D55" s="674"/>
      <c r="E55" s="674"/>
      <c r="F55" s="674"/>
      <c r="G55" s="674"/>
      <c r="H55" s="674"/>
      <c r="I55" s="674"/>
      <c r="J55" s="677"/>
      <c r="K55" s="194" t="str">
        <f>'EVALUACIÓN SOLIDEZ CONTROLES'!H16</f>
        <v>Fuerte</v>
      </c>
      <c r="L55" s="1"/>
    </row>
    <row r="56" spans="1:12" ht="16.5" thickBot="1" x14ac:dyDescent="0.3">
      <c r="A56" s="197" t="s">
        <v>113</v>
      </c>
      <c r="B56" s="198"/>
      <c r="C56" s="198"/>
      <c r="D56" s="249"/>
      <c r="E56" s="922" t="s">
        <v>117</v>
      </c>
      <c r="F56" s="923"/>
      <c r="G56" s="924"/>
      <c r="H56" s="673" t="s">
        <v>337</v>
      </c>
      <c r="I56" s="677"/>
      <c r="J56" s="678" t="s">
        <v>126</v>
      </c>
      <c r="K56" s="679"/>
      <c r="L56" s="1"/>
    </row>
    <row r="57" spans="1:12" ht="40.5" customHeight="1" thickBot="1" x14ac:dyDescent="0.3">
      <c r="A57" s="174"/>
      <c r="B57" s="173"/>
      <c r="C57" s="173"/>
      <c r="D57" s="173"/>
      <c r="E57" s="173"/>
      <c r="F57" s="173"/>
      <c r="G57" s="173"/>
      <c r="H57" s="173"/>
      <c r="I57" s="173"/>
      <c r="J57" s="175"/>
      <c r="K57" s="176"/>
      <c r="L57" s="1"/>
    </row>
    <row r="58" spans="1:12" ht="22.5" customHeight="1" thickBot="1" x14ac:dyDescent="0.3">
      <c r="A58" s="702" t="s">
        <v>113</v>
      </c>
      <c r="B58" s="172">
        <v>5</v>
      </c>
      <c r="C58" s="921"/>
      <c r="D58" s="705"/>
      <c r="E58" s="703"/>
      <c r="F58" s="703"/>
      <c r="G58" s="703"/>
      <c r="H58" s="173"/>
      <c r="I58" s="173"/>
      <c r="J58" s="700" t="s">
        <v>112</v>
      </c>
      <c r="K58" s="701"/>
      <c r="L58" s="1"/>
    </row>
    <row r="59" spans="1:12" ht="23.25" customHeight="1" thickBot="1" x14ac:dyDescent="0.3">
      <c r="A59" s="702"/>
      <c r="B59" s="172" t="s">
        <v>115</v>
      </c>
      <c r="C59" s="719"/>
      <c r="D59" s="705"/>
      <c r="E59" s="703"/>
      <c r="F59" s="703"/>
      <c r="G59" s="703"/>
      <c r="H59" s="173"/>
      <c r="I59" s="173"/>
      <c r="J59" s="177"/>
      <c r="K59" s="20"/>
      <c r="L59" s="1"/>
    </row>
    <row r="60" spans="1:12" ht="29.25" thickBot="1" x14ac:dyDescent="0.3">
      <c r="A60" s="702"/>
      <c r="B60" s="172">
        <v>4</v>
      </c>
      <c r="C60" s="704"/>
      <c r="D60" s="705"/>
      <c r="E60" s="705"/>
      <c r="F60" s="706"/>
      <c r="G60" s="703" t="s">
        <v>333</v>
      </c>
      <c r="H60" s="173"/>
      <c r="I60" s="173"/>
      <c r="J60" s="187" t="str">
        <f xml:space="preserve"> IF(OR(E58="X",F58="X",G58="x",F60="x",G60="X",F62="X",G62="X",G64="X" ),"x","")</f>
        <v>x</v>
      </c>
      <c r="K60" s="20" t="s">
        <v>114</v>
      </c>
      <c r="L60" s="1"/>
    </row>
    <row r="61" spans="1:12" ht="29.25" thickBot="1" x14ac:dyDescent="0.3">
      <c r="A61" s="702"/>
      <c r="B61" s="172" t="s">
        <v>117</v>
      </c>
      <c r="C61" s="704"/>
      <c r="D61" s="705"/>
      <c r="E61" s="705"/>
      <c r="F61" s="707"/>
      <c r="G61" s="703"/>
      <c r="H61" s="173"/>
      <c r="I61" s="173"/>
      <c r="J61" s="188"/>
      <c r="K61" s="20"/>
      <c r="L61" s="1"/>
    </row>
    <row r="62" spans="1:12" ht="29.25" thickBot="1" x14ac:dyDescent="0.3">
      <c r="A62" s="702"/>
      <c r="B62" s="172">
        <v>3</v>
      </c>
      <c r="C62" s="708"/>
      <c r="D62" s="720"/>
      <c r="E62" s="737"/>
      <c r="F62" s="706"/>
      <c r="G62" s="703"/>
      <c r="H62" s="173"/>
      <c r="I62" s="173"/>
      <c r="J62" s="189" t="str">
        <f xml:space="preserve"> IF(OR(C58="X",D58="X",D60="x",E60="x",E62="X",F64="X",F66="X",G66="X" ),"x","")</f>
        <v/>
      </c>
      <c r="K62" s="20" t="s">
        <v>116</v>
      </c>
      <c r="L62" s="1"/>
    </row>
    <row r="63" spans="1:12" ht="29.25" thickBot="1" x14ac:dyDescent="0.3">
      <c r="A63" s="702"/>
      <c r="B63" s="172" t="s">
        <v>119</v>
      </c>
      <c r="C63" s="708"/>
      <c r="D63" s="720"/>
      <c r="E63" s="705"/>
      <c r="F63" s="707"/>
      <c r="G63" s="703"/>
      <c r="H63" s="173"/>
      <c r="I63" s="173"/>
      <c r="J63" s="190"/>
      <c r="K63" s="20"/>
      <c r="L63" s="1"/>
    </row>
    <row r="64" spans="1:12" ht="29.25" thickBot="1" x14ac:dyDescent="0.3">
      <c r="A64" s="702"/>
      <c r="B64" s="172">
        <v>2</v>
      </c>
      <c r="C64" s="708"/>
      <c r="D64" s="740" t="s">
        <v>333</v>
      </c>
      <c r="E64" s="747"/>
      <c r="F64" s="748"/>
      <c r="G64" s="703"/>
      <c r="H64" s="173"/>
      <c r="I64" s="173"/>
      <c r="J64" s="191" t="str">
        <f xml:space="preserve"> IF(OR(C60="X",D62="X",E64="x",E66="x" ),"x","")</f>
        <v/>
      </c>
      <c r="K64" s="20" t="s">
        <v>118</v>
      </c>
      <c r="L64" s="1"/>
    </row>
    <row r="65" spans="1:12" ht="29.25" thickBot="1" x14ac:dyDescent="0.3">
      <c r="A65" s="702"/>
      <c r="B65" s="172" t="s">
        <v>241</v>
      </c>
      <c r="C65" s="708"/>
      <c r="D65" s="740"/>
      <c r="E65" s="720"/>
      <c r="F65" s="749"/>
      <c r="G65" s="703"/>
      <c r="H65" s="173"/>
      <c r="I65" s="173"/>
      <c r="J65" s="190"/>
      <c r="K65" s="20"/>
      <c r="L65" s="1"/>
    </row>
    <row r="66" spans="1:12" ht="29.25" thickBot="1" x14ac:dyDescent="0.3">
      <c r="A66" s="702"/>
      <c r="B66" s="172">
        <v>1</v>
      </c>
      <c r="C66" s="708"/>
      <c r="D66" s="740"/>
      <c r="E66" s="720"/>
      <c r="F66" s="705"/>
      <c r="G66" s="705"/>
      <c r="H66" s="173"/>
      <c r="I66" s="173"/>
      <c r="J66" s="192" t="str">
        <f xml:space="preserve"> IF(OR(C62="X",C64="X",D64="x",C66="x",D66="x" ),"x","")</f>
        <v>x</v>
      </c>
      <c r="K66" s="20" t="s">
        <v>120</v>
      </c>
      <c r="L66" s="1"/>
    </row>
    <row r="67" spans="1:12" ht="15.75" thickBot="1" x14ac:dyDescent="0.3">
      <c r="A67" s="702"/>
      <c r="B67" s="172" t="s">
        <v>121</v>
      </c>
      <c r="C67" s="739"/>
      <c r="D67" s="741"/>
      <c r="E67" s="743"/>
      <c r="F67" s="746"/>
      <c r="G67" s="746"/>
      <c r="H67" s="178"/>
      <c r="I67" s="173"/>
      <c r="J67" s="173"/>
      <c r="K67" s="172"/>
      <c r="L67" s="1"/>
    </row>
    <row r="68" spans="1:12" x14ac:dyDescent="0.25">
      <c r="A68" s="174"/>
      <c r="B68" s="173"/>
      <c r="C68" s="173">
        <v>1</v>
      </c>
      <c r="D68" s="173">
        <v>2</v>
      </c>
      <c r="E68" s="173">
        <v>3</v>
      </c>
      <c r="F68" s="173">
        <v>4</v>
      </c>
      <c r="G68" s="173">
        <v>5</v>
      </c>
      <c r="H68" s="173"/>
      <c r="I68" s="173"/>
      <c r="J68" s="173"/>
      <c r="K68" s="172"/>
      <c r="L68" s="1"/>
    </row>
    <row r="69" spans="1:12" x14ac:dyDescent="0.25">
      <c r="A69" s="174"/>
      <c r="B69" s="173"/>
      <c r="C69" s="173" t="s">
        <v>122</v>
      </c>
      <c r="D69" s="173" t="s">
        <v>123</v>
      </c>
      <c r="E69" s="173" t="s">
        <v>124</v>
      </c>
      <c r="F69" s="173" t="s">
        <v>125</v>
      </c>
      <c r="G69" s="173" t="s">
        <v>126</v>
      </c>
      <c r="H69" s="173"/>
      <c r="I69" s="173"/>
      <c r="J69" s="173"/>
      <c r="K69" s="172"/>
      <c r="L69" s="1"/>
    </row>
    <row r="70" spans="1:12" ht="15" customHeight="1" x14ac:dyDescent="0.25">
      <c r="A70" s="174"/>
      <c r="B70" s="173"/>
      <c r="C70" s="738" t="s">
        <v>127</v>
      </c>
      <c r="D70" s="738"/>
      <c r="E70" s="738"/>
      <c r="F70" s="738"/>
      <c r="G70" s="738"/>
      <c r="H70" s="173"/>
      <c r="I70" s="173"/>
      <c r="J70" s="173"/>
      <c r="K70" s="172"/>
      <c r="L70" s="1"/>
    </row>
    <row r="71" spans="1:12" ht="15" customHeight="1" x14ac:dyDescent="0.25">
      <c r="A71" s="174"/>
      <c r="B71" s="173"/>
      <c r="C71" s="738"/>
      <c r="D71" s="738"/>
      <c r="E71" s="738"/>
      <c r="F71" s="738"/>
      <c r="G71" s="738"/>
      <c r="H71" s="173"/>
      <c r="I71" s="173"/>
      <c r="J71" s="173"/>
      <c r="K71" s="172"/>
      <c r="L71" s="1"/>
    </row>
    <row r="72" spans="1:12" ht="15.75" thickBot="1" x14ac:dyDescent="0.3">
      <c r="A72" s="184"/>
      <c r="B72" s="185"/>
      <c r="C72" s="185"/>
      <c r="D72" s="185"/>
      <c r="E72" s="185"/>
      <c r="F72" s="185"/>
      <c r="G72" s="185"/>
      <c r="H72" s="185"/>
      <c r="I72" s="185"/>
      <c r="J72" s="185"/>
      <c r="K72" s="186"/>
      <c r="L72" s="1"/>
    </row>
    <row r="73" spans="1:12" ht="15.75" thickBot="1" x14ac:dyDescent="0.3">
      <c r="A73" s="1"/>
      <c r="B73" s="1"/>
      <c r="C73" s="1"/>
      <c r="D73" s="1"/>
      <c r="E73" s="1"/>
      <c r="F73" s="1"/>
      <c r="G73" s="1"/>
      <c r="H73" s="1"/>
      <c r="I73" s="1"/>
      <c r="J73" s="1"/>
      <c r="K73" s="1"/>
      <c r="L73" s="1"/>
    </row>
    <row r="74" spans="1:12" ht="16.5" customHeight="1" thickBot="1" x14ac:dyDescent="0.3">
      <c r="A74" s="899" t="s">
        <v>111</v>
      </c>
      <c r="B74" s="909" t="str">
        <f>DESCRIPCION!A16</f>
        <v xml:space="preserve">Posibilidad de solicitar y/o recibir dádivas o beneficios a nombre propio o de terceros para realizar trámites y/o servicios sin el cumplimiento de los requisitos legalmente establecidos </v>
      </c>
      <c r="C74" s="893"/>
      <c r="D74" s="893"/>
      <c r="E74" s="893"/>
      <c r="F74" s="893"/>
      <c r="G74" s="893"/>
      <c r="H74" s="894"/>
      <c r="I74" s="902" t="s">
        <v>334</v>
      </c>
      <c r="J74" s="903"/>
      <c r="K74" s="145" t="str">
        <f>IF(J81="x","EXTREMA",IF(J83="x","ALTA",IF(J85="x","MODERADA",IF(J87="x","BAJA",""))))</f>
        <v>EXTREMA</v>
      </c>
      <c r="L74" s="1"/>
    </row>
    <row r="75" spans="1:12" ht="15.75" customHeight="1" thickBot="1" x14ac:dyDescent="0.3">
      <c r="A75" s="900"/>
      <c r="B75" s="910"/>
      <c r="C75" s="895"/>
      <c r="D75" s="895"/>
      <c r="E75" s="895"/>
      <c r="F75" s="895"/>
      <c r="G75" s="895"/>
      <c r="H75" s="896"/>
      <c r="I75" s="897" t="s">
        <v>335</v>
      </c>
      <c r="J75" s="898"/>
      <c r="K75" s="194" t="str">
        <f>'VALORACION RIESGOS INHERENTES'!K71</f>
        <v>EXTREMA</v>
      </c>
      <c r="L75" s="1"/>
    </row>
    <row r="76" spans="1:12" ht="16.5" thickBot="1" x14ac:dyDescent="0.3">
      <c r="A76" s="901"/>
      <c r="B76" s="673" t="s">
        <v>285</v>
      </c>
      <c r="C76" s="674"/>
      <c r="D76" s="674"/>
      <c r="E76" s="674"/>
      <c r="F76" s="674"/>
      <c r="G76" s="674"/>
      <c r="H76" s="674"/>
      <c r="I76" s="674"/>
      <c r="J76" s="677"/>
      <c r="K76" s="194" t="str">
        <f>'EVALUACIÓN SOLIDEZ CONTROLES'!H18</f>
        <v>Fuerte</v>
      </c>
      <c r="L76" s="1"/>
    </row>
    <row r="77" spans="1:12" ht="21.75" customHeight="1" thickBot="1" x14ac:dyDescent="0.3">
      <c r="A77" s="197" t="s">
        <v>113</v>
      </c>
      <c r="B77" s="198"/>
      <c r="C77" s="198"/>
      <c r="D77" s="249"/>
      <c r="E77" s="922" t="s">
        <v>117</v>
      </c>
      <c r="F77" s="923"/>
      <c r="G77" s="924"/>
      <c r="H77" s="673" t="s">
        <v>337</v>
      </c>
      <c r="I77" s="677"/>
      <c r="J77" s="678" t="s">
        <v>126</v>
      </c>
      <c r="K77" s="679"/>
      <c r="L77" s="1"/>
    </row>
    <row r="78" spans="1:12" ht="36.75" customHeight="1" x14ac:dyDescent="0.25">
      <c r="A78" s="179"/>
      <c r="B78" s="158"/>
      <c r="C78" s="180"/>
      <c r="D78" s="158"/>
      <c r="E78" s="158"/>
      <c r="F78" s="158"/>
      <c r="G78" s="158"/>
      <c r="H78" s="158"/>
      <c r="I78" s="158"/>
      <c r="J78" s="175"/>
      <c r="K78" s="176"/>
      <c r="L78" s="1"/>
    </row>
    <row r="79" spans="1:12" ht="38.25" customHeight="1" x14ac:dyDescent="0.25">
      <c r="A79" s="689" t="s">
        <v>113</v>
      </c>
      <c r="B79" s="158">
        <v>5</v>
      </c>
      <c r="C79" s="690"/>
      <c r="D79" s="686"/>
      <c r="E79" s="687"/>
      <c r="F79" s="687"/>
      <c r="G79" s="687"/>
      <c r="H79" s="158"/>
      <c r="I79" s="158"/>
      <c r="J79" s="696" t="s">
        <v>112</v>
      </c>
      <c r="K79" s="697"/>
      <c r="L79" s="1"/>
    </row>
    <row r="80" spans="1:12" x14ac:dyDescent="0.25">
      <c r="A80" s="689"/>
      <c r="B80" s="158" t="s">
        <v>115</v>
      </c>
      <c r="C80" s="691"/>
      <c r="D80" s="686"/>
      <c r="E80" s="687"/>
      <c r="F80" s="687"/>
      <c r="G80" s="687"/>
      <c r="H80" s="158"/>
      <c r="I80" s="158"/>
      <c r="J80" s="160"/>
      <c r="K80" s="161"/>
      <c r="L80" s="1"/>
    </row>
    <row r="81" spans="1:12" ht="27.75" x14ac:dyDescent="0.25">
      <c r="A81" s="689"/>
      <c r="B81" s="158">
        <v>4</v>
      </c>
      <c r="C81" s="735"/>
      <c r="D81" s="686"/>
      <c r="E81" s="686"/>
      <c r="F81" s="695"/>
      <c r="G81" s="687" t="s">
        <v>333</v>
      </c>
      <c r="H81" s="158"/>
      <c r="I81" s="158"/>
      <c r="J81" s="166" t="str">
        <f xml:space="preserve"> IF(OR(E79="X",F79="X",G79="x",F81="x",G81="X",F83="X",G83="X",G85="X" ),"x","")</f>
        <v>x</v>
      </c>
      <c r="K81" s="161" t="s">
        <v>114</v>
      </c>
      <c r="L81" s="1"/>
    </row>
    <row r="82" spans="1:12" ht="27.75" x14ac:dyDescent="0.25">
      <c r="A82" s="689"/>
      <c r="B82" s="158" t="s">
        <v>117</v>
      </c>
      <c r="C82" s="736"/>
      <c r="D82" s="686"/>
      <c r="E82" s="686"/>
      <c r="F82" s="695"/>
      <c r="G82" s="687"/>
      <c r="H82" s="158"/>
      <c r="I82" s="158"/>
      <c r="J82" s="167"/>
      <c r="K82" s="161"/>
      <c r="L82" s="1"/>
    </row>
    <row r="83" spans="1:12" ht="27.75" x14ac:dyDescent="0.25">
      <c r="A83" s="689"/>
      <c r="B83" s="158">
        <v>3</v>
      </c>
      <c r="C83" s="680"/>
      <c r="D83" s="684"/>
      <c r="E83" s="685"/>
      <c r="F83" s="695"/>
      <c r="G83" s="687"/>
      <c r="H83" s="158"/>
      <c r="I83" s="158"/>
      <c r="J83" s="168" t="str">
        <f xml:space="preserve"> IF(OR(C79="X",D79="X",D81="x",E81="x",E83="X",F85="X",F87="X",G87="X" ),"x","")</f>
        <v/>
      </c>
      <c r="K83" s="161" t="s">
        <v>116</v>
      </c>
      <c r="L83" s="1"/>
    </row>
    <row r="84" spans="1:12" ht="27.75" x14ac:dyDescent="0.25">
      <c r="A84" s="689"/>
      <c r="B84" s="158" t="s">
        <v>119</v>
      </c>
      <c r="C84" s="681"/>
      <c r="D84" s="684"/>
      <c r="E84" s="686"/>
      <c r="F84" s="695"/>
      <c r="G84" s="687"/>
      <c r="H84" s="158"/>
      <c r="I84" s="158"/>
      <c r="J84" s="169"/>
      <c r="K84" s="161"/>
      <c r="L84" s="1"/>
    </row>
    <row r="85" spans="1:12" ht="27.75" x14ac:dyDescent="0.25">
      <c r="A85" s="689"/>
      <c r="B85" s="158">
        <v>2</v>
      </c>
      <c r="C85" s="680"/>
      <c r="D85" s="682" t="s">
        <v>333</v>
      </c>
      <c r="E85" s="683"/>
      <c r="F85" s="685"/>
      <c r="G85" s="687"/>
      <c r="H85" s="158"/>
      <c r="I85" s="158"/>
      <c r="J85" s="170" t="str">
        <f xml:space="preserve"> IF(OR(C81="X",D83="X",E85="x",E87="x" ),"x","")</f>
        <v/>
      </c>
      <c r="K85" s="161" t="s">
        <v>118</v>
      </c>
      <c r="L85" s="1"/>
    </row>
    <row r="86" spans="1:12" ht="27.75" x14ac:dyDescent="0.25">
      <c r="A86" s="689"/>
      <c r="B86" s="158" t="s">
        <v>241</v>
      </c>
      <c r="C86" s="681"/>
      <c r="D86" s="682"/>
      <c r="E86" s="684"/>
      <c r="F86" s="686"/>
      <c r="G86" s="687"/>
      <c r="H86" s="158"/>
      <c r="I86" s="158"/>
      <c r="J86" s="169"/>
      <c r="K86" s="161"/>
      <c r="L86" s="1"/>
    </row>
    <row r="87" spans="1:12" ht="27.75" x14ac:dyDescent="0.25">
      <c r="A87" s="689"/>
      <c r="B87" s="158">
        <v>1</v>
      </c>
      <c r="C87" s="680"/>
      <c r="D87" s="711"/>
      <c r="E87" s="713"/>
      <c r="F87" s="715"/>
      <c r="G87" s="717"/>
      <c r="H87" s="158"/>
      <c r="I87" s="158"/>
      <c r="J87" s="171" t="str">
        <f xml:space="preserve"> IF(OR(C83="X",C85="X",D85="x",D87="x",C87="x" ),"x","")</f>
        <v>x</v>
      </c>
      <c r="K87" s="161" t="s">
        <v>120</v>
      </c>
      <c r="L87" s="1"/>
    </row>
    <row r="88" spans="1:12" x14ac:dyDescent="0.25">
      <c r="A88" s="689"/>
      <c r="B88" s="158" t="s">
        <v>121</v>
      </c>
      <c r="C88" s="710"/>
      <c r="D88" s="712"/>
      <c r="E88" s="714"/>
      <c r="F88" s="716"/>
      <c r="G88" s="718"/>
      <c r="H88" s="158"/>
      <c r="I88" s="158"/>
      <c r="J88" s="158"/>
      <c r="K88" s="159"/>
      <c r="L88" s="1"/>
    </row>
    <row r="89" spans="1:12" x14ac:dyDescent="0.25">
      <c r="A89" s="179"/>
      <c r="B89" s="158"/>
      <c r="C89" s="158">
        <v>1</v>
      </c>
      <c r="D89" s="158">
        <v>2</v>
      </c>
      <c r="E89" s="158">
        <v>3</v>
      </c>
      <c r="F89" s="158">
        <v>4</v>
      </c>
      <c r="G89" s="158">
        <v>5</v>
      </c>
      <c r="H89" s="158"/>
      <c r="I89" s="158"/>
      <c r="J89" s="158"/>
      <c r="K89" s="159"/>
      <c r="L89" s="1"/>
    </row>
    <row r="90" spans="1:12" x14ac:dyDescent="0.25">
      <c r="A90" s="179"/>
      <c r="B90" s="158"/>
      <c r="C90" s="158" t="s">
        <v>122</v>
      </c>
      <c r="D90" s="158" t="s">
        <v>123</v>
      </c>
      <c r="E90" s="158" t="s">
        <v>124</v>
      </c>
      <c r="F90" s="158" t="s">
        <v>125</v>
      </c>
      <c r="G90" s="158" t="s">
        <v>126</v>
      </c>
      <c r="H90" s="158"/>
      <c r="I90" s="696"/>
      <c r="J90" s="696"/>
      <c r="K90" s="697"/>
      <c r="L90" s="1"/>
    </row>
    <row r="91" spans="1:12" ht="15" customHeight="1" x14ac:dyDescent="0.25">
      <c r="A91" s="179"/>
      <c r="B91" s="158"/>
      <c r="C91" s="688" t="s">
        <v>127</v>
      </c>
      <c r="D91" s="688"/>
      <c r="E91" s="688"/>
      <c r="F91" s="688"/>
      <c r="G91" s="688"/>
      <c r="H91" s="158"/>
      <c r="I91" s="158"/>
      <c r="J91" s="158"/>
      <c r="K91" s="159"/>
      <c r="L91" s="1"/>
    </row>
    <row r="92" spans="1:12" ht="15" customHeight="1" x14ac:dyDescent="0.25">
      <c r="A92" s="179"/>
      <c r="B92" s="158"/>
      <c r="C92" s="688"/>
      <c r="D92" s="688"/>
      <c r="E92" s="688"/>
      <c r="F92" s="688"/>
      <c r="G92" s="688"/>
      <c r="H92" s="158"/>
      <c r="I92" s="158"/>
      <c r="J92" s="158"/>
      <c r="K92" s="159"/>
      <c r="L92" s="1"/>
    </row>
    <row r="93" spans="1:12" ht="15.75" thickBot="1" x14ac:dyDescent="0.3">
      <c r="A93" s="81"/>
      <c r="B93" s="82"/>
      <c r="C93" s="82"/>
      <c r="D93" s="82"/>
      <c r="E93" s="82"/>
      <c r="F93" s="82"/>
      <c r="G93" s="82"/>
      <c r="H93" s="82"/>
      <c r="I93" s="82"/>
      <c r="J93" s="82"/>
      <c r="K93" s="83"/>
      <c r="L93" s="1"/>
    </row>
    <row r="94" spans="1:12" ht="15.75" thickBot="1" x14ac:dyDescent="0.3">
      <c r="A94" s="1"/>
      <c r="B94" s="1"/>
      <c r="C94" s="1"/>
      <c r="D94" s="1"/>
      <c r="E94" s="1"/>
      <c r="F94" s="1"/>
      <c r="G94" s="1"/>
      <c r="H94" s="1"/>
      <c r="I94" s="1"/>
      <c r="J94" s="1"/>
      <c r="K94" s="1"/>
      <c r="L94" s="1"/>
    </row>
    <row r="95" spans="1:12" ht="15.75" customHeight="1" thickBot="1" x14ac:dyDescent="0.3">
      <c r="A95" s="899" t="s">
        <v>111</v>
      </c>
      <c r="B95" s="904">
        <f>DESCRIPCION!A18</f>
        <v>0</v>
      </c>
      <c r="C95" s="904"/>
      <c r="D95" s="904"/>
      <c r="E95" s="904"/>
      <c r="F95" s="904"/>
      <c r="G95" s="904"/>
      <c r="H95" s="905"/>
      <c r="I95" s="902" t="s">
        <v>334</v>
      </c>
      <c r="J95" s="903"/>
      <c r="K95" s="145" t="str">
        <f>IF(J102="x","EXTREMA",IF(J104="x","ALTA",IF(J106="x","MODERADA",IF(J108="x","BAJA",""))))</f>
        <v/>
      </c>
      <c r="L95" s="1"/>
    </row>
    <row r="96" spans="1:12" ht="16.5" thickBot="1" x14ac:dyDescent="0.3">
      <c r="A96" s="900"/>
      <c r="B96" s="906"/>
      <c r="C96" s="906"/>
      <c r="D96" s="906"/>
      <c r="E96" s="906"/>
      <c r="F96" s="906"/>
      <c r="G96" s="906"/>
      <c r="H96" s="907"/>
      <c r="I96" s="897" t="s">
        <v>335</v>
      </c>
      <c r="J96" s="898"/>
      <c r="K96" s="195" t="str">
        <f>'VALORACION RIESGOS INHERENTES'!K91</f>
        <v/>
      </c>
      <c r="L96" s="1"/>
    </row>
    <row r="97" spans="1:12" ht="16.5" thickBot="1" x14ac:dyDescent="0.3">
      <c r="A97" s="901"/>
      <c r="B97" s="897" t="s">
        <v>285</v>
      </c>
      <c r="C97" s="908"/>
      <c r="D97" s="908"/>
      <c r="E97" s="908"/>
      <c r="F97" s="908"/>
      <c r="G97" s="908"/>
      <c r="H97" s="908"/>
      <c r="I97" s="908"/>
      <c r="J97" s="898"/>
      <c r="K97" s="195" t="e">
        <f>'EVALUACIÓN SOLIDEZ CONTROLES'!H21</f>
        <v>#DIV/0!</v>
      </c>
      <c r="L97" s="1"/>
    </row>
    <row r="98" spans="1:12" ht="20.25" customHeight="1" thickBot="1" x14ac:dyDescent="0.3">
      <c r="A98" s="197" t="s">
        <v>113</v>
      </c>
      <c r="B98" s="198"/>
      <c r="C98" s="198"/>
      <c r="D98" s="249"/>
      <c r="E98" s="922"/>
      <c r="F98" s="923"/>
      <c r="G98" s="924"/>
      <c r="H98" s="673" t="s">
        <v>337</v>
      </c>
      <c r="I98" s="677"/>
      <c r="J98" s="678"/>
      <c r="K98" s="679"/>
      <c r="L98" s="1"/>
    </row>
    <row r="99" spans="1:12" ht="38.25" customHeight="1" x14ac:dyDescent="0.25">
      <c r="A99" s="179"/>
      <c r="B99" s="158"/>
      <c r="C99" s="180"/>
      <c r="D99" s="158"/>
      <c r="E99" s="158"/>
      <c r="F99" s="158"/>
      <c r="G99" s="158"/>
      <c r="H99" s="158"/>
      <c r="I99" s="158"/>
      <c r="J99" s="175"/>
      <c r="K99" s="176"/>
      <c r="L99" s="1"/>
    </row>
    <row r="100" spans="1:12" ht="39" customHeight="1" x14ac:dyDescent="0.25">
      <c r="A100" s="689" t="s">
        <v>113</v>
      </c>
      <c r="B100" s="158">
        <v>5</v>
      </c>
      <c r="C100" s="690"/>
      <c r="D100" s="686"/>
      <c r="E100" s="687"/>
      <c r="F100" s="687"/>
      <c r="G100" s="687"/>
      <c r="H100" s="158"/>
      <c r="I100" s="158"/>
      <c r="J100" s="696" t="s">
        <v>112</v>
      </c>
      <c r="K100" s="697"/>
      <c r="L100" s="1"/>
    </row>
    <row r="101" spans="1:12" x14ac:dyDescent="0.25">
      <c r="A101" s="689"/>
      <c r="B101" s="158" t="s">
        <v>115</v>
      </c>
      <c r="C101" s="691"/>
      <c r="D101" s="686"/>
      <c r="E101" s="687"/>
      <c r="F101" s="687"/>
      <c r="G101" s="687"/>
      <c r="H101" s="158"/>
      <c r="I101" s="158"/>
      <c r="J101" s="160"/>
      <c r="K101" s="161"/>
      <c r="L101" s="1"/>
    </row>
    <row r="102" spans="1:12" ht="27.75" x14ac:dyDescent="0.25">
      <c r="A102" s="689"/>
      <c r="B102" s="158">
        <v>4</v>
      </c>
      <c r="C102" s="735"/>
      <c r="D102" s="686"/>
      <c r="E102" s="686"/>
      <c r="F102" s="695"/>
      <c r="G102" s="687"/>
      <c r="H102" s="158"/>
      <c r="I102" s="158"/>
      <c r="J102" s="166" t="str">
        <f xml:space="preserve"> IF(OR(E100="X",F100="X",G100="x",F102="x",G102="X",F104="X",G104="X",G106="X" ),"x","")</f>
        <v/>
      </c>
      <c r="K102" s="161" t="s">
        <v>114</v>
      </c>
      <c r="L102" s="1"/>
    </row>
    <row r="103" spans="1:12" ht="27.75" x14ac:dyDescent="0.25">
      <c r="A103" s="689"/>
      <c r="B103" s="158" t="s">
        <v>117</v>
      </c>
      <c r="C103" s="736"/>
      <c r="D103" s="686"/>
      <c r="E103" s="686"/>
      <c r="F103" s="695"/>
      <c r="G103" s="687"/>
      <c r="H103" s="158"/>
      <c r="I103" s="158"/>
      <c r="J103" s="167"/>
      <c r="K103" s="161"/>
      <c r="L103" s="1"/>
    </row>
    <row r="104" spans="1:12" ht="27.75" x14ac:dyDescent="0.25">
      <c r="A104" s="689"/>
      <c r="B104" s="158">
        <v>3</v>
      </c>
      <c r="C104" s="680"/>
      <c r="D104" s="684"/>
      <c r="E104" s="685"/>
      <c r="F104" s="695"/>
      <c r="G104" s="687"/>
      <c r="H104" s="158"/>
      <c r="I104" s="158"/>
      <c r="J104" s="168" t="str">
        <f xml:space="preserve"> IF(OR(C100="X",D100="X",D102="x",E102="x",E104="X",F106="X",F108="X",G108="X" ),"x","")</f>
        <v/>
      </c>
      <c r="K104" s="161" t="s">
        <v>116</v>
      </c>
      <c r="L104" s="1"/>
    </row>
    <row r="105" spans="1:12" ht="27.75" x14ac:dyDescent="0.25">
      <c r="A105" s="689"/>
      <c r="B105" s="158" t="s">
        <v>119</v>
      </c>
      <c r="C105" s="681"/>
      <c r="D105" s="684"/>
      <c r="E105" s="686"/>
      <c r="F105" s="695"/>
      <c r="G105" s="687"/>
      <c r="H105" s="158"/>
      <c r="I105" s="158"/>
      <c r="J105" s="169"/>
      <c r="K105" s="161"/>
      <c r="L105" s="1"/>
    </row>
    <row r="106" spans="1:12" ht="27.75" x14ac:dyDescent="0.25">
      <c r="A106" s="689"/>
      <c r="B106" s="158">
        <v>2</v>
      </c>
      <c r="C106" s="680"/>
      <c r="D106" s="682"/>
      <c r="E106" s="683"/>
      <c r="F106" s="685"/>
      <c r="G106" s="687"/>
      <c r="H106" s="158"/>
      <c r="I106" s="158"/>
      <c r="J106" s="170" t="str">
        <f xml:space="preserve"> IF(OR(C102="X",D104="X",E108="x",E106="x" ),"x","")</f>
        <v/>
      </c>
      <c r="K106" s="161" t="s">
        <v>118</v>
      </c>
      <c r="L106" s="1"/>
    </row>
    <row r="107" spans="1:12" ht="27.75" x14ac:dyDescent="0.25">
      <c r="A107" s="689"/>
      <c r="B107" s="158" t="s">
        <v>241</v>
      </c>
      <c r="C107" s="681"/>
      <c r="D107" s="682"/>
      <c r="E107" s="684"/>
      <c r="F107" s="686"/>
      <c r="G107" s="687"/>
      <c r="H107" s="158"/>
      <c r="I107" s="158"/>
      <c r="J107" s="169"/>
      <c r="K107" s="161"/>
      <c r="L107" s="1"/>
    </row>
    <row r="108" spans="1:12" ht="27.75" x14ac:dyDescent="0.25">
      <c r="A108" s="689"/>
      <c r="B108" s="158">
        <v>1</v>
      </c>
      <c r="C108" s="680"/>
      <c r="D108" s="711"/>
      <c r="E108" s="713"/>
      <c r="F108" s="715"/>
      <c r="G108" s="717"/>
      <c r="H108" s="158"/>
      <c r="I108" s="158"/>
      <c r="J108" s="171" t="str">
        <f xml:space="preserve"> IF(OR(C104="X",C106="X",C108="x",D106="x",D108="x" ),"x","")</f>
        <v/>
      </c>
      <c r="K108" s="161" t="s">
        <v>120</v>
      </c>
      <c r="L108" s="1"/>
    </row>
    <row r="109" spans="1:12" x14ac:dyDescent="0.25">
      <c r="A109" s="689"/>
      <c r="B109" s="158" t="s">
        <v>121</v>
      </c>
      <c r="C109" s="710"/>
      <c r="D109" s="712"/>
      <c r="E109" s="714"/>
      <c r="F109" s="716"/>
      <c r="G109" s="718"/>
      <c r="H109" s="158"/>
      <c r="I109" s="158"/>
      <c r="J109" s="158"/>
      <c r="K109" s="159"/>
      <c r="L109" s="1"/>
    </row>
    <row r="110" spans="1:12" x14ac:dyDescent="0.25">
      <c r="A110" s="179"/>
      <c r="B110" s="158"/>
      <c r="C110" s="158">
        <v>1</v>
      </c>
      <c r="D110" s="158">
        <v>2</v>
      </c>
      <c r="E110" s="158">
        <v>3</v>
      </c>
      <c r="F110" s="158">
        <v>4</v>
      </c>
      <c r="G110" s="158">
        <v>5</v>
      </c>
      <c r="H110" s="158"/>
      <c r="I110" s="158"/>
      <c r="J110" s="158"/>
      <c r="K110" s="159"/>
      <c r="L110" s="1"/>
    </row>
    <row r="111" spans="1:12" x14ac:dyDescent="0.25">
      <c r="A111" s="179"/>
      <c r="B111" s="158"/>
      <c r="C111" s="158" t="s">
        <v>122</v>
      </c>
      <c r="D111" s="158" t="s">
        <v>123</v>
      </c>
      <c r="E111" s="158" t="s">
        <v>124</v>
      </c>
      <c r="F111" s="158" t="s">
        <v>125</v>
      </c>
      <c r="G111" s="158" t="s">
        <v>126</v>
      </c>
      <c r="H111" s="158"/>
      <c r="I111" s="158"/>
      <c r="J111" s="158"/>
      <c r="K111" s="159"/>
      <c r="L111" s="1"/>
    </row>
    <row r="112" spans="1:12" ht="15" customHeight="1" x14ac:dyDescent="0.25">
      <c r="A112" s="179"/>
      <c r="B112" s="158"/>
      <c r="C112" s="688" t="s">
        <v>127</v>
      </c>
      <c r="D112" s="688"/>
      <c r="E112" s="688"/>
      <c r="F112" s="688"/>
      <c r="G112" s="688"/>
      <c r="H112" s="158"/>
      <c r="I112" s="158"/>
      <c r="J112" s="158"/>
      <c r="K112" s="159"/>
      <c r="L112" s="1"/>
    </row>
    <row r="113" spans="1:12" ht="15" customHeight="1" x14ac:dyDescent="0.25">
      <c r="A113" s="179"/>
      <c r="B113" s="158"/>
      <c r="C113" s="688"/>
      <c r="D113" s="688"/>
      <c r="E113" s="688"/>
      <c r="F113" s="688"/>
      <c r="G113" s="688"/>
      <c r="H113" s="158"/>
      <c r="I113" s="158"/>
      <c r="J113" s="158"/>
      <c r="K113" s="159"/>
      <c r="L113" s="1"/>
    </row>
    <row r="114" spans="1:12" ht="15.75" thickBot="1" x14ac:dyDescent="0.3">
      <c r="A114" s="81"/>
      <c r="B114" s="82"/>
      <c r="C114" s="82"/>
      <c r="D114" s="82"/>
      <c r="E114" s="82"/>
      <c r="F114" s="82"/>
      <c r="G114" s="82"/>
      <c r="H114" s="82"/>
      <c r="I114" s="82"/>
      <c r="J114" s="82"/>
      <c r="K114" s="83"/>
      <c r="L114" s="1"/>
    </row>
    <row r="115" spans="1:12" ht="15.75" thickBot="1" x14ac:dyDescent="0.3">
      <c r="A115" s="1"/>
      <c r="B115" s="1"/>
      <c r="C115" s="1"/>
      <c r="D115" s="1"/>
      <c r="E115" s="1"/>
      <c r="F115" s="1"/>
      <c r="G115" s="1"/>
      <c r="H115" s="1"/>
      <c r="I115" s="1"/>
      <c r="J115" s="1"/>
      <c r="K115" s="1"/>
      <c r="L115" s="1"/>
    </row>
    <row r="116" spans="1:12" ht="15.75" customHeight="1" thickBot="1" x14ac:dyDescent="0.3">
      <c r="A116" s="899" t="s">
        <v>111</v>
      </c>
      <c r="B116" s="904">
        <f>DESCRIPCION!A21</f>
        <v>0</v>
      </c>
      <c r="C116" s="904"/>
      <c r="D116" s="904"/>
      <c r="E116" s="904"/>
      <c r="F116" s="904"/>
      <c r="G116" s="904"/>
      <c r="H116" s="905"/>
      <c r="I116" s="902" t="s">
        <v>334</v>
      </c>
      <c r="J116" s="903"/>
      <c r="K116" s="145" t="str">
        <f>IF(J123="x","EXTREMA",IF(J125="x","ALTA",IF(J127="x","MODERADA",IF(J129="x","BAJA",""))))</f>
        <v/>
      </c>
      <c r="L116" s="1"/>
    </row>
    <row r="117" spans="1:12" ht="16.5" thickBot="1" x14ac:dyDescent="0.3">
      <c r="A117" s="900"/>
      <c r="B117" s="906"/>
      <c r="C117" s="906"/>
      <c r="D117" s="906"/>
      <c r="E117" s="906"/>
      <c r="F117" s="906"/>
      <c r="G117" s="906"/>
      <c r="H117" s="907"/>
      <c r="I117" s="897" t="s">
        <v>335</v>
      </c>
      <c r="J117" s="898"/>
      <c r="K117" s="195" t="str">
        <f>'VALORACION RIESGOS INHERENTES'!K111</f>
        <v/>
      </c>
      <c r="L117" s="1"/>
    </row>
    <row r="118" spans="1:12" ht="16.5" thickBot="1" x14ac:dyDescent="0.3">
      <c r="A118" s="901"/>
      <c r="B118" s="673" t="s">
        <v>285</v>
      </c>
      <c r="C118" s="674"/>
      <c r="D118" s="674"/>
      <c r="E118" s="674"/>
      <c r="F118" s="674"/>
      <c r="G118" s="674"/>
      <c r="H118" s="674"/>
      <c r="I118" s="674"/>
      <c r="J118" s="677"/>
      <c r="K118" s="195" t="str">
        <f>'EVALUACIÓN SOLIDEZ CONTROLES'!H25</f>
        <v xml:space="preserve"> </v>
      </c>
      <c r="L118" s="1"/>
    </row>
    <row r="119" spans="1:12" ht="17.25" customHeight="1" thickBot="1" x14ac:dyDescent="0.3">
      <c r="A119" s="197" t="s">
        <v>113</v>
      </c>
      <c r="B119" s="198"/>
      <c r="C119" s="198"/>
      <c r="D119" s="249"/>
      <c r="E119" s="922"/>
      <c r="F119" s="923"/>
      <c r="G119" s="924"/>
      <c r="H119" s="673" t="s">
        <v>337</v>
      </c>
      <c r="I119" s="677"/>
      <c r="J119" s="678"/>
      <c r="K119" s="679"/>
      <c r="L119" s="1"/>
    </row>
    <row r="120" spans="1:12" ht="39.75" customHeight="1" x14ac:dyDescent="0.25">
      <c r="A120" s="179"/>
      <c r="B120" s="158"/>
      <c r="C120" s="180"/>
      <c r="D120" s="158"/>
      <c r="E120" s="158"/>
      <c r="F120" s="158"/>
      <c r="G120" s="158"/>
      <c r="H120" s="158"/>
      <c r="I120" s="158"/>
      <c r="J120" s="1"/>
      <c r="K120" s="73"/>
      <c r="L120" s="1"/>
    </row>
    <row r="121" spans="1:12" ht="15" customHeight="1" x14ac:dyDescent="0.25">
      <c r="A121" s="689" t="s">
        <v>113</v>
      </c>
      <c r="B121" s="158">
        <v>5</v>
      </c>
      <c r="C121" s="750"/>
      <c r="D121" s="752"/>
      <c r="E121" s="753"/>
      <c r="F121" s="753"/>
      <c r="G121" s="753"/>
      <c r="H121" s="193"/>
      <c r="I121" s="158"/>
      <c r="J121" s="696" t="s">
        <v>112</v>
      </c>
      <c r="K121" s="697"/>
      <c r="L121" s="1"/>
    </row>
    <row r="122" spans="1:12" ht="33" x14ac:dyDescent="0.25">
      <c r="A122" s="689"/>
      <c r="B122" s="158" t="s">
        <v>115</v>
      </c>
      <c r="C122" s="751"/>
      <c r="D122" s="752"/>
      <c r="E122" s="753"/>
      <c r="F122" s="753"/>
      <c r="G122" s="753"/>
      <c r="H122" s="193"/>
      <c r="I122" s="158"/>
      <c r="J122" s="160"/>
      <c r="K122" s="161"/>
      <c r="L122" s="1"/>
    </row>
    <row r="123" spans="1:12" ht="33" x14ac:dyDescent="0.25">
      <c r="A123" s="689"/>
      <c r="B123" s="158">
        <v>4</v>
      </c>
      <c r="C123" s="754"/>
      <c r="D123" s="752"/>
      <c r="E123" s="752"/>
      <c r="F123" s="756"/>
      <c r="G123" s="753"/>
      <c r="H123" s="193"/>
      <c r="I123" s="158"/>
      <c r="J123" s="166" t="str">
        <f xml:space="preserve"> IF(OR(E121="X",F121="X",G121="x",F123="x",G123="X",F125="X",G125="X",G127="X" ),"x","")</f>
        <v/>
      </c>
      <c r="K123" s="161" t="s">
        <v>114</v>
      </c>
      <c r="L123" s="1"/>
    </row>
    <row r="124" spans="1:12" ht="33" x14ac:dyDescent="0.25">
      <c r="A124" s="689"/>
      <c r="B124" s="158" t="s">
        <v>117</v>
      </c>
      <c r="C124" s="755"/>
      <c r="D124" s="752"/>
      <c r="E124" s="752"/>
      <c r="F124" s="756"/>
      <c r="G124" s="753"/>
      <c r="H124" s="193"/>
      <c r="I124" s="158"/>
      <c r="J124" s="167"/>
      <c r="K124" s="161"/>
      <c r="L124" s="1"/>
    </row>
    <row r="125" spans="1:12" ht="33" x14ac:dyDescent="0.25">
      <c r="A125" s="689"/>
      <c r="B125" s="158">
        <v>3</v>
      </c>
      <c r="C125" s="757"/>
      <c r="D125" s="759"/>
      <c r="E125" s="769"/>
      <c r="F125" s="756"/>
      <c r="G125" s="753"/>
      <c r="H125" s="193"/>
      <c r="I125" s="158"/>
      <c r="J125" s="168" t="str">
        <f xml:space="preserve"> IF(OR(C121="X",D121="X",D123="x",E123="x",E125="X",F127="X",F129="X",G129="X" ),"x","")</f>
        <v/>
      </c>
      <c r="K125" s="161" t="s">
        <v>116</v>
      </c>
      <c r="L125" s="1"/>
    </row>
    <row r="126" spans="1:12" ht="33" x14ac:dyDescent="0.25">
      <c r="A126" s="689"/>
      <c r="B126" s="158" t="s">
        <v>119</v>
      </c>
      <c r="C126" s="758"/>
      <c r="D126" s="759"/>
      <c r="E126" s="752"/>
      <c r="F126" s="756"/>
      <c r="G126" s="753"/>
      <c r="H126" s="193"/>
      <c r="I126" s="158"/>
      <c r="J126" s="169"/>
      <c r="K126" s="161"/>
      <c r="L126" s="1"/>
    </row>
    <row r="127" spans="1:12" ht="33" x14ac:dyDescent="0.25">
      <c r="A127" s="689"/>
      <c r="B127" s="158">
        <v>2</v>
      </c>
      <c r="C127" s="757"/>
      <c r="D127" s="770"/>
      <c r="E127" s="771"/>
      <c r="F127" s="769"/>
      <c r="G127" s="753"/>
      <c r="H127" s="193"/>
      <c r="I127" s="158"/>
      <c r="J127" s="170" t="str">
        <f xml:space="preserve"> IF(OR(C123="X",D125="X",E127="x",E129="x" ),"x","")</f>
        <v/>
      </c>
      <c r="K127" s="161" t="s">
        <v>118</v>
      </c>
      <c r="L127" s="1"/>
    </row>
    <row r="128" spans="1:12" ht="33" x14ac:dyDescent="0.25">
      <c r="A128" s="689"/>
      <c r="B128" s="158" t="s">
        <v>241</v>
      </c>
      <c r="C128" s="758"/>
      <c r="D128" s="770"/>
      <c r="E128" s="759"/>
      <c r="F128" s="752"/>
      <c r="G128" s="753"/>
      <c r="H128" s="193"/>
      <c r="I128" s="158"/>
      <c r="J128" s="169"/>
      <c r="K128" s="161"/>
      <c r="L128" s="1"/>
    </row>
    <row r="129" spans="1:12" ht="33" x14ac:dyDescent="0.25">
      <c r="A129" s="689"/>
      <c r="B129" s="158">
        <v>1</v>
      </c>
      <c r="C129" s="757"/>
      <c r="D129" s="761"/>
      <c r="E129" s="763"/>
      <c r="F129" s="765"/>
      <c r="G129" s="767"/>
      <c r="H129" s="193"/>
      <c r="I129" s="158"/>
      <c r="J129" s="171" t="str">
        <f xml:space="preserve"> IF(OR(C125="X",C127="X",D127="x",C129="x",D129="x" ),"x","")</f>
        <v/>
      </c>
      <c r="K129" s="161" t="s">
        <v>120</v>
      </c>
      <c r="L129" s="1"/>
    </row>
    <row r="130" spans="1:12" ht="33" x14ac:dyDescent="0.25">
      <c r="A130" s="689"/>
      <c r="B130" s="158" t="s">
        <v>121</v>
      </c>
      <c r="C130" s="760"/>
      <c r="D130" s="762"/>
      <c r="E130" s="764"/>
      <c r="F130" s="766"/>
      <c r="G130" s="768"/>
      <c r="H130" s="193"/>
      <c r="I130" s="158"/>
      <c r="J130" s="158"/>
      <c r="K130" s="159"/>
      <c r="L130" s="1"/>
    </row>
    <row r="131" spans="1:12" x14ac:dyDescent="0.25">
      <c r="A131" s="179"/>
      <c r="B131" s="158"/>
      <c r="C131" s="158">
        <v>1</v>
      </c>
      <c r="D131" s="158">
        <v>2</v>
      </c>
      <c r="E131" s="158">
        <v>3</v>
      </c>
      <c r="F131" s="158">
        <v>4</v>
      </c>
      <c r="G131" s="158">
        <v>5</v>
      </c>
      <c r="H131" s="158"/>
      <c r="I131" s="158"/>
      <c r="J131" s="158"/>
      <c r="K131" s="159"/>
      <c r="L131" s="1"/>
    </row>
    <row r="132" spans="1:12" x14ac:dyDescent="0.25">
      <c r="A132" s="179"/>
      <c r="B132" s="158"/>
      <c r="C132" s="158" t="s">
        <v>122</v>
      </c>
      <c r="D132" s="158" t="s">
        <v>123</v>
      </c>
      <c r="E132" s="158" t="s">
        <v>124</v>
      </c>
      <c r="F132" s="158" t="s">
        <v>125</v>
      </c>
      <c r="G132" s="158" t="s">
        <v>126</v>
      </c>
      <c r="H132" s="158"/>
      <c r="I132" s="158"/>
      <c r="J132" s="158"/>
      <c r="K132" s="159"/>
      <c r="L132" s="1"/>
    </row>
    <row r="133" spans="1:12" ht="15" customHeight="1" x14ac:dyDescent="0.25">
      <c r="A133" s="179"/>
      <c r="B133" s="158"/>
      <c r="C133" s="688" t="s">
        <v>127</v>
      </c>
      <c r="D133" s="688"/>
      <c r="E133" s="688"/>
      <c r="F133" s="688"/>
      <c r="G133" s="688"/>
      <c r="H133" s="158"/>
      <c r="I133" s="158"/>
      <c r="J133" s="158"/>
      <c r="K133" s="159"/>
      <c r="L133" s="1"/>
    </row>
    <row r="134" spans="1:12" ht="15" customHeight="1" x14ac:dyDescent="0.25">
      <c r="A134" s="179"/>
      <c r="B134" s="158"/>
      <c r="C134" s="688"/>
      <c r="D134" s="688"/>
      <c r="E134" s="688"/>
      <c r="F134" s="688"/>
      <c r="G134" s="688"/>
      <c r="H134" s="158"/>
      <c r="I134" s="158"/>
      <c r="J134" s="158"/>
      <c r="K134" s="159"/>
      <c r="L134" s="1"/>
    </row>
    <row r="135" spans="1:12" ht="15.75" thickBot="1" x14ac:dyDescent="0.3">
      <c r="A135" s="81"/>
      <c r="B135" s="82"/>
      <c r="C135" s="82"/>
      <c r="D135" s="82"/>
      <c r="E135" s="82"/>
      <c r="F135" s="82"/>
      <c r="G135" s="82"/>
      <c r="H135" s="82"/>
      <c r="I135" s="82"/>
      <c r="J135" s="82"/>
      <c r="K135" s="83"/>
      <c r="L135" s="1"/>
    </row>
    <row r="136" spans="1:12" ht="15.75" thickBot="1" x14ac:dyDescent="0.3">
      <c r="A136" s="1"/>
      <c r="B136" s="1"/>
      <c r="C136" s="1"/>
      <c r="D136" s="1"/>
      <c r="E136" s="1"/>
      <c r="F136" s="1"/>
      <c r="G136" s="1"/>
      <c r="H136" s="1"/>
      <c r="I136" s="1"/>
      <c r="J136" s="1"/>
      <c r="K136" s="1"/>
      <c r="L136" s="1"/>
    </row>
    <row r="137" spans="1:12" ht="16.5" customHeight="1" thickBot="1" x14ac:dyDescent="0.3">
      <c r="A137" s="899" t="s">
        <v>111</v>
      </c>
      <c r="B137" s="914">
        <f>DESCRIPCION!A24</f>
        <v>0</v>
      </c>
      <c r="C137" s="904"/>
      <c r="D137" s="904"/>
      <c r="E137" s="904"/>
      <c r="F137" s="904"/>
      <c r="G137" s="904"/>
      <c r="H137" s="905"/>
      <c r="I137" s="902" t="s">
        <v>334</v>
      </c>
      <c r="J137" s="903"/>
      <c r="K137" s="145" t="str">
        <f>IF(J144="x","EXTREMA",IF(J146="x","ALTA",IF(J148="x","MODERADA",IF(J150="x","BAJA",""))))</f>
        <v/>
      </c>
      <c r="L137" s="1"/>
    </row>
    <row r="138" spans="1:12" ht="16.5" thickBot="1" x14ac:dyDescent="0.3">
      <c r="A138" s="900"/>
      <c r="B138" s="915"/>
      <c r="C138" s="906"/>
      <c r="D138" s="906"/>
      <c r="E138" s="906"/>
      <c r="F138" s="906"/>
      <c r="G138" s="906"/>
      <c r="H138" s="907"/>
      <c r="I138" s="897" t="s">
        <v>335</v>
      </c>
      <c r="J138" s="898"/>
      <c r="K138" s="195" t="str">
        <f>'VALORACION RIESGOS INHERENTES'!K131</f>
        <v/>
      </c>
      <c r="L138" s="1"/>
    </row>
    <row r="139" spans="1:12" ht="16.5" thickBot="1" x14ac:dyDescent="0.3">
      <c r="A139" s="901"/>
      <c r="B139" s="673" t="s">
        <v>285</v>
      </c>
      <c r="C139" s="674"/>
      <c r="D139" s="674"/>
      <c r="E139" s="674"/>
      <c r="F139" s="674"/>
      <c r="G139" s="674"/>
      <c r="H139" s="674"/>
      <c r="I139" s="674"/>
      <c r="J139" s="677"/>
      <c r="K139" s="194" t="e">
        <f>'EVALUACIÓN SOLIDEZ CONTROLES'!H29</f>
        <v>#DIV/0!</v>
      </c>
      <c r="L139" s="1"/>
    </row>
    <row r="140" spans="1:12" ht="18" customHeight="1" thickBot="1" x14ac:dyDescent="0.3">
      <c r="A140" s="197" t="s">
        <v>113</v>
      </c>
      <c r="B140" s="198"/>
      <c r="C140" s="198"/>
      <c r="D140" s="249"/>
      <c r="E140" s="922"/>
      <c r="F140" s="923"/>
      <c r="G140" s="924"/>
      <c r="H140" s="673" t="s">
        <v>337</v>
      </c>
      <c r="I140" s="677"/>
      <c r="J140" s="678"/>
      <c r="K140" s="679"/>
      <c r="L140" s="1"/>
    </row>
    <row r="141" spans="1:12" ht="42" customHeight="1" x14ac:dyDescent="0.25">
      <c r="A141" s="179"/>
      <c r="B141" s="158"/>
      <c r="C141" s="180"/>
      <c r="D141" s="158"/>
      <c r="E141" s="158"/>
      <c r="F141" s="158"/>
      <c r="G141" s="158"/>
      <c r="H141" s="158"/>
      <c r="I141" s="158"/>
      <c r="J141" s="175"/>
      <c r="K141" s="176"/>
      <c r="L141" s="1"/>
    </row>
    <row r="142" spans="1:12" ht="41.25" customHeight="1" x14ac:dyDescent="0.25">
      <c r="A142" s="689" t="s">
        <v>113</v>
      </c>
      <c r="B142" s="158">
        <v>5</v>
      </c>
      <c r="C142" s="690"/>
      <c r="D142" s="686"/>
      <c r="E142" s="687"/>
      <c r="F142" s="687"/>
      <c r="G142" s="687"/>
      <c r="H142" s="158"/>
      <c r="I142" s="158"/>
      <c r="J142" s="696" t="s">
        <v>112</v>
      </c>
      <c r="K142" s="697"/>
      <c r="L142" s="1"/>
    </row>
    <row r="143" spans="1:12" x14ac:dyDescent="0.25">
      <c r="A143" s="689"/>
      <c r="B143" s="158" t="s">
        <v>115</v>
      </c>
      <c r="C143" s="691"/>
      <c r="D143" s="686"/>
      <c r="E143" s="687"/>
      <c r="F143" s="687"/>
      <c r="G143" s="687"/>
      <c r="H143" s="158"/>
      <c r="I143" s="158"/>
      <c r="J143" s="160"/>
      <c r="K143" s="161"/>
      <c r="L143" s="1"/>
    </row>
    <row r="144" spans="1:12" ht="27.75" x14ac:dyDescent="0.25">
      <c r="A144" s="689"/>
      <c r="B144" s="158">
        <v>4</v>
      </c>
      <c r="C144" s="735"/>
      <c r="D144" s="686"/>
      <c r="E144" s="686"/>
      <c r="F144" s="695"/>
      <c r="G144" s="687"/>
      <c r="H144" s="158"/>
      <c r="I144" s="158"/>
      <c r="J144" s="166" t="str">
        <f xml:space="preserve"> IF(OR(E142="X",F142="X",G142="x",F144="x",G144="X",F146="X",G146="X",G148="X" ),"x","")</f>
        <v/>
      </c>
      <c r="K144" s="161" t="s">
        <v>114</v>
      </c>
      <c r="L144" s="1"/>
    </row>
    <row r="145" spans="1:12" ht="27.75" x14ac:dyDescent="0.25">
      <c r="A145" s="689"/>
      <c r="B145" s="158" t="s">
        <v>117</v>
      </c>
      <c r="C145" s="736"/>
      <c r="D145" s="686"/>
      <c r="E145" s="686"/>
      <c r="F145" s="695"/>
      <c r="G145" s="687"/>
      <c r="H145" s="158"/>
      <c r="I145" s="158"/>
      <c r="J145" s="167"/>
      <c r="K145" s="161"/>
      <c r="L145" s="1"/>
    </row>
    <row r="146" spans="1:12" ht="27.75" x14ac:dyDescent="0.25">
      <c r="A146" s="689"/>
      <c r="B146" s="158">
        <v>3</v>
      </c>
      <c r="C146" s="680"/>
      <c r="D146" s="684"/>
      <c r="E146" s="685"/>
      <c r="F146" s="695"/>
      <c r="G146" s="687"/>
      <c r="H146" s="158"/>
      <c r="I146" s="158"/>
      <c r="J146" s="168" t="str">
        <f xml:space="preserve"> IF(OR(C142="X",D142="X",D144="x",E144="x",E146="X",F148="X",F150="X",G150="X" ),"x","")</f>
        <v/>
      </c>
      <c r="K146" s="161" t="s">
        <v>116</v>
      </c>
      <c r="L146" s="1"/>
    </row>
    <row r="147" spans="1:12" ht="27.75" x14ac:dyDescent="0.25">
      <c r="A147" s="689"/>
      <c r="B147" s="158" t="s">
        <v>119</v>
      </c>
      <c r="C147" s="681"/>
      <c r="D147" s="684"/>
      <c r="E147" s="686"/>
      <c r="F147" s="695"/>
      <c r="G147" s="687"/>
      <c r="H147" s="158"/>
      <c r="I147" s="158"/>
      <c r="J147" s="169"/>
      <c r="K147" s="161"/>
      <c r="L147" s="1"/>
    </row>
    <row r="148" spans="1:12" ht="27.75" x14ac:dyDescent="0.25">
      <c r="A148" s="689"/>
      <c r="B148" s="158">
        <v>2</v>
      </c>
      <c r="C148" s="680"/>
      <c r="D148" s="682"/>
      <c r="E148" s="683"/>
      <c r="F148" s="685"/>
      <c r="G148" s="687"/>
      <c r="H148" s="158"/>
      <c r="I148" s="158"/>
      <c r="J148" s="170" t="str">
        <f xml:space="preserve"> IF(OR(C144="X",D146="X",E148="x",E150="x" ),"x","")</f>
        <v/>
      </c>
      <c r="K148" s="161" t="s">
        <v>118</v>
      </c>
      <c r="L148" s="1"/>
    </row>
    <row r="149" spans="1:12" ht="27.75" x14ac:dyDescent="0.25">
      <c r="A149" s="689"/>
      <c r="B149" s="158" t="s">
        <v>241</v>
      </c>
      <c r="C149" s="681"/>
      <c r="D149" s="682"/>
      <c r="E149" s="684"/>
      <c r="F149" s="686"/>
      <c r="G149" s="687"/>
      <c r="H149" s="158"/>
      <c r="I149" s="158"/>
      <c r="J149" s="169"/>
      <c r="K149" s="161"/>
      <c r="L149" s="1"/>
    </row>
    <row r="150" spans="1:12" ht="27.75" x14ac:dyDescent="0.25">
      <c r="A150" s="689"/>
      <c r="B150" s="158">
        <v>1</v>
      </c>
      <c r="C150" s="680"/>
      <c r="D150" s="711"/>
      <c r="E150" s="713"/>
      <c r="F150" s="715"/>
      <c r="G150" s="717"/>
      <c r="H150" s="158"/>
      <c r="I150" s="158"/>
      <c r="J150" s="171" t="str">
        <f xml:space="preserve"> IF(OR(C146="X",C148="X",C150="x",D148="x",D150="x" ),"x","")</f>
        <v/>
      </c>
      <c r="K150" s="161" t="s">
        <v>120</v>
      </c>
      <c r="L150" s="1"/>
    </row>
    <row r="151" spans="1:12" x14ac:dyDescent="0.25">
      <c r="A151" s="689"/>
      <c r="B151" s="158" t="s">
        <v>121</v>
      </c>
      <c r="C151" s="710"/>
      <c r="D151" s="712"/>
      <c r="E151" s="714"/>
      <c r="F151" s="716"/>
      <c r="G151" s="718"/>
      <c r="H151" s="158"/>
      <c r="I151" s="158"/>
      <c r="J151" s="158"/>
      <c r="K151" s="159"/>
      <c r="L151" s="1"/>
    </row>
    <row r="152" spans="1:12" x14ac:dyDescent="0.25">
      <c r="A152" s="179"/>
      <c r="B152" s="158"/>
      <c r="C152" s="158">
        <v>1</v>
      </c>
      <c r="D152" s="158">
        <v>2</v>
      </c>
      <c r="E152" s="158">
        <v>3</v>
      </c>
      <c r="F152" s="158">
        <v>4</v>
      </c>
      <c r="G152" s="158">
        <v>5</v>
      </c>
      <c r="H152" s="158"/>
      <c r="I152" s="158"/>
      <c r="J152" s="158"/>
      <c r="K152" s="159"/>
      <c r="L152" s="1"/>
    </row>
    <row r="153" spans="1:12" x14ac:dyDescent="0.25">
      <c r="A153" s="179"/>
      <c r="B153" s="158"/>
      <c r="C153" s="158" t="s">
        <v>122</v>
      </c>
      <c r="D153" s="158" t="s">
        <v>123</v>
      </c>
      <c r="E153" s="158" t="s">
        <v>124</v>
      </c>
      <c r="F153" s="158" t="s">
        <v>125</v>
      </c>
      <c r="G153" s="158" t="s">
        <v>126</v>
      </c>
      <c r="H153" s="158"/>
      <c r="I153" s="158"/>
      <c r="J153" s="158"/>
      <c r="K153" s="159"/>
      <c r="L153" s="1"/>
    </row>
    <row r="154" spans="1:12" ht="15" customHeight="1" x14ac:dyDescent="0.25">
      <c r="A154" s="179"/>
      <c r="B154" s="158"/>
      <c r="C154" s="688" t="s">
        <v>127</v>
      </c>
      <c r="D154" s="688"/>
      <c r="E154" s="688"/>
      <c r="F154" s="688"/>
      <c r="G154" s="688"/>
      <c r="H154" s="158"/>
      <c r="I154" s="158"/>
      <c r="J154" s="158"/>
      <c r="K154" s="159"/>
      <c r="L154" s="1"/>
    </row>
    <row r="155" spans="1:12" ht="15" customHeight="1" x14ac:dyDescent="0.25">
      <c r="A155" s="179"/>
      <c r="B155" s="158"/>
      <c r="C155" s="688"/>
      <c r="D155" s="688"/>
      <c r="E155" s="688"/>
      <c r="F155" s="688"/>
      <c r="G155" s="688"/>
      <c r="H155" s="158"/>
      <c r="I155" s="158"/>
      <c r="J155" s="158"/>
      <c r="K155" s="159"/>
      <c r="L155" s="1"/>
    </row>
    <row r="156" spans="1:12" ht="15.75" thickBot="1" x14ac:dyDescent="0.3">
      <c r="A156" s="181"/>
      <c r="B156" s="182"/>
      <c r="C156" s="182"/>
      <c r="D156" s="182"/>
      <c r="E156" s="182"/>
      <c r="F156" s="182"/>
      <c r="G156" s="182"/>
      <c r="H156" s="182"/>
      <c r="I156" s="182"/>
      <c r="J156" s="182"/>
      <c r="K156" s="183"/>
      <c r="L156" s="1"/>
    </row>
    <row r="157" spans="1:12" ht="15.75" thickBot="1" x14ac:dyDescent="0.3">
      <c r="A157" s="1"/>
      <c r="B157" s="1"/>
      <c r="C157" s="1"/>
      <c r="D157" s="1"/>
      <c r="E157" s="1"/>
      <c r="F157" s="1"/>
      <c r="G157" s="1"/>
      <c r="H157" s="1"/>
      <c r="I157" s="1"/>
      <c r="J157" s="1"/>
      <c r="K157" s="1"/>
      <c r="L157" s="1"/>
    </row>
    <row r="158" spans="1:12" ht="16.5" customHeight="1" thickBot="1" x14ac:dyDescent="0.3">
      <c r="A158" s="899" t="s">
        <v>111</v>
      </c>
      <c r="B158" s="904">
        <f>DESCRIPCION!A27</f>
        <v>0</v>
      </c>
      <c r="C158" s="904"/>
      <c r="D158" s="904"/>
      <c r="E158" s="904"/>
      <c r="F158" s="904"/>
      <c r="G158" s="904"/>
      <c r="H158" s="905"/>
      <c r="I158" s="902" t="s">
        <v>334</v>
      </c>
      <c r="J158" s="903"/>
      <c r="K158" s="145" t="str">
        <f>IF(J165="x","EXTREMA",IF(J167="x","ALTA",IF(J169="x","MODERADA",IF(J171="x","BAJA",""))))</f>
        <v/>
      </c>
      <c r="L158" s="1"/>
    </row>
    <row r="159" spans="1:12" ht="16.5" thickBot="1" x14ac:dyDescent="0.3">
      <c r="A159" s="900"/>
      <c r="B159" s="906"/>
      <c r="C159" s="906"/>
      <c r="D159" s="906"/>
      <c r="E159" s="906"/>
      <c r="F159" s="906"/>
      <c r="G159" s="906"/>
      <c r="H159" s="907"/>
      <c r="I159" s="897" t="s">
        <v>335</v>
      </c>
      <c r="J159" s="898"/>
      <c r="K159" s="194" t="str">
        <f>'VALORACION RIESGOS INHERENTES'!K151</f>
        <v/>
      </c>
      <c r="L159" s="1"/>
    </row>
    <row r="160" spans="1:12" ht="15.75" customHeight="1" thickBot="1" x14ac:dyDescent="0.3">
      <c r="A160" s="901"/>
      <c r="B160" s="673" t="s">
        <v>285</v>
      </c>
      <c r="C160" s="674"/>
      <c r="D160" s="674"/>
      <c r="E160" s="674"/>
      <c r="F160" s="674"/>
      <c r="G160" s="674"/>
      <c r="H160" s="674"/>
      <c r="I160" s="674"/>
      <c r="J160" s="677"/>
      <c r="K160" s="194" t="e">
        <f>'EVALUACIÓN SOLIDEZ CONTROLES'!H33</f>
        <v>#DIV/0!</v>
      </c>
      <c r="L160" s="1"/>
    </row>
    <row r="161" spans="1:12" ht="15.75" customHeight="1" thickBot="1" x14ac:dyDescent="0.3">
      <c r="A161" s="197" t="s">
        <v>113</v>
      </c>
      <c r="B161" s="198"/>
      <c r="C161" s="198"/>
      <c r="D161" s="249"/>
      <c r="E161" s="922"/>
      <c r="F161" s="923"/>
      <c r="G161" s="924"/>
      <c r="H161" s="673" t="s">
        <v>337</v>
      </c>
      <c r="I161" s="677"/>
      <c r="J161" s="678"/>
      <c r="K161" s="679"/>
      <c r="L161" s="1"/>
    </row>
    <row r="162" spans="1:12" ht="44.25" customHeight="1" x14ac:dyDescent="0.25">
      <c r="A162" s="179"/>
      <c r="B162" s="158"/>
      <c r="C162" s="180"/>
      <c r="D162" s="158"/>
      <c r="E162" s="158"/>
      <c r="F162" s="158"/>
      <c r="G162" s="158"/>
      <c r="H162" s="158"/>
      <c r="I162" s="158"/>
      <c r="J162" s="175"/>
      <c r="K162" s="176"/>
      <c r="L162" s="1"/>
    </row>
    <row r="163" spans="1:12" ht="54" customHeight="1" x14ac:dyDescent="0.25">
      <c r="A163" s="689" t="s">
        <v>113</v>
      </c>
      <c r="B163" s="158">
        <v>5</v>
      </c>
      <c r="C163" s="690"/>
      <c r="D163" s="686"/>
      <c r="E163" s="687"/>
      <c r="F163" s="687"/>
      <c r="G163" s="687"/>
      <c r="H163" s="158"/>
      <c r="I163" s="158"/>
      <c r="J163" s="696" t="s">
        <v>112</v>
      </c>
      <c r="K163" s="697"/>
      <c r="L163" s="1"/>
    </row>
    <row r="164" spans="1:12" x14ac:dyDescent="0.25">
      <c r="A164" s="689"/>
      <c r="B164" s="158" t="s">
        <v>115</v>
      </c>
      <c r="C164" s="691"/>
      <c r="D164" s="686"/>
      <c r="E164" s="687"/>
      <c r="F164" s="687"/>
      <c r="G164" s="687"/>
      <c r="H164" s="158"/>
      <c r="I164" s="158"/>
      <c r="J164" s="160"/>
      <c r="K164" s="161"/>
      <c r="L164" s="1"/>
    </row>
    <row r="165" spans="1:12" ht="27.75" x14ac:dyDescent="0.25">
      <c r="A165" s="689"/>
      <c r="B165" s="158">
        <v>4</v>
      </c>
      <c r="C165" s="735"/>
      <c r="D165" s="686"/>
      <c r="E165" s="686"/>
      <c r="F165" s="695"/>
      <c r="G165" s="687"/>
      <c r="H165" s="158"/>
      <c r="I165" s="158"/>
      <c r="J165" s="166" t="str">
        <f xml:space="preserve"> IF(OR(E163="X",F163="X",G163="x",F165="x",G165="X",F167="X",G167="X",G169="X" ),"x","")</f>
        <v/>
      </c>
      <c r="K165" s="161" t="s">
        <v>114</v>
      </c>
      <c r="L165" s="1"/>
    </row>
    <row r="166" spans="1:12" ht="27.75" x14ac:dyDescent="0.25">
      <c r="A166" s="689"/>
      <c r="B166" s="158" t="s">
        <v>117</v>
      </c>
      <c r="C166" s="736"/>
      <c r="D166" s="686"/>
      <c r="E166" s="686"/>
      <c r="F166" s="695"/>
      <c r="G166" s="687"/>
      <c r="H166" s="158"/>
      <c r="I166" s="158"/>
      <c r="J166" s="167"/>
      <c r="K166" s="161"/>
      <c r="L166" s="1"/>
    </row>
    <row r="167" spans="1:12" ht="27.75" x14ac:dyDescent="0.25">
      <c r="A167" s="689"/>
      <c r="B167" s="158">
        <v>3</v>
      </c>
      <c r="C167" s="680"/>
      <c r="D167" s="684"/>
      <c r="E167" s="685"/>
      <c r="F167" s="695"/>
      <c r="G167" s="687"/>
      <c r="H167" s="158"/>
      <c r="I167" s="158"/>
      <c r="J167" s="168" t="str">
        <f xml:space="preserve"> IF(OR(C163="X",D163="X",D165="x",E165="x",E167="X",F169="X",F171="X",G171="X" ),"x","")</f>
        <v/>
      </c>
      <c r="K167" s="161" t="s">
        <v>116</v>
      </c>
      <c r="L167" s="1"/>
    </row>
    <row r="168" spans="1:12" ht="27.75" x14ac:dyDescent="0.25">
      <c r="A168" s="689"/>
      <c r="B168" s="158" t="s">
        <v>119</v>
      </c>
      <c r="C168" s="681"/>
      <c r="D168" s="684"/>
      <c r="E168" s="686"/>
      <c r="F168" s="695"/>
      <c r="G168" s="687"/>
      <c r="H168" s="158"/>
      <c r="I168" s="158"/>
      <c r="J168" s="169"/>
      <c r="K168" s="161"/>
      <c r="L168" s="1"/>
    </row>
    <row r="169" spans="1:12" ht="27.75" x14ac:dyDescent="0.25">
      <c r="A169" s="689"/>
      <c r="B169" s="158">
        <v>2</v>
      </c>
      <c r="C169" s="680"/>
      <c r="D169" s="682"/>
      <c r="E169" s="683"/>
      <c r="F169" s="685"/>
      <c r="G169" s="687"/>
      <c r="H169" s="158"/>
      <c r="I169" s="158"/>
      <c r="J169" s="170" t="str">
        <f xml:space="preserve"> IF(OR(C165="X",D167="X",E169="x",E171="x" ),"x","")</f>
        <v/>
      </c>
      <c r="K169" s="161" t="s">
        <v>118</v>
      </c>
      <c r="L169" s="1"/>
    </row>
    <row r="170" spans="1:12" ht="27.75" x14ac:dyDescent="0.25">
      <c r="A170" s="689"/>
      <c r="B170" s="158" t="s">
        <v>241</v>
      </c>
      <c r="C170" s="681"/>
      <c r="D170" s="682"/>
      <c r="E170" s="684"/>
      <c r="F170" s="686"/>
      <c r="G170" s="687"/>
      <c r="H170" s="158"/>
      <c r="I170" s="158"/>
      <c r="J170" s="169"/>
      <c r="K170" s="161"/>
      <c r="L170" s="1"/>
    </row>
    <row r="171" spans="1:12" ht="27.75" x14ac:dyDescent="0.25">
      <c r="A171" s="689"/>
      <c r="B171" s="158">
        <v>1</v>
      </c>
      <c r="C171" s="680"/>
      <c r="D171" s="711"/>
      <c r="E171" s="713"/>
      <c r="F171" s="715"/>
      <c r="G171" s="717"/>
      <c r="H171" s="158"/>
      <c r="I171" s="158"/>
      <c r="J171" s="171" t="str">
        <f xml:space="preserve"> IF(OR(C167="X",C169="X",C171="x",D169="x",D171="x" ),"x","")</f>
        <v/>
      </c>
      <c r="K171" s="161" t="s">
        <v>120</v>
      </c>
      <c r="L171" s="1"/>
    </row>
    <row r="172" spans="1:12" x14ac:dyDescent="0.25">
      <c r="A172" s="689"/>
      <c r="B172" s="158" t="s">
        <v>121</v>
      </c>
      <c r="C172" s="710"/>
      <c r="D172" s="712"/>
      <c r="E172" s="714"/>
      <c r="F172" s="716"/>
      <c r="G172" s="718"/>
      <c r="H172" s="158"/>
      <c r="I172" s="158"/>
      <c r="J172" s="158"/>
      <c r="K172" s="159"/>
      <c r="L172" s="1"/>
    </row>
    <row r="173" spans="1:12" x14ac:dyDescent="0.25">
      <c r="A173" s="179"/>
      <c r="B173" s="158"/>
      <c r="C173" s="158">
        <v>1</v>
      </c>
      <c r="D173" s="158">
        <v>2</v>
      </c>
      <c r="E173" s="158">
        <v>3</v>
      </c>
      <c r="F173" s="158">
        <v>4</v>
      </c>
      <c r="G173" s="158">
        <v>5</v>
      </c>
      <c r="H173" s="158"/>
      <c r="I173" s="158"/>
      <c r="J173" s="158"/>
      <c r="K173" s="159"/>
      <c r="L173" s="1"/>
    </row>
    <row r="174" spans="1:12" x14ac:dyDescent="0.25">
      <c r="A174" s="179"/>
      <c r="B174" s="158"/>
      <c r="C174" s="158" t="s">
        <v>122</v>
      </c>
      <c r="D174" s="158" t="s">
        <v>123</v>
      </c>
      <c r="E174" s="158" t="s">
        <v>124</v>
      </c>
      <c r="F174" s="158" t="s">
        <v>125</v>
      </c>
      <c r="G174" s="158" t="s">
        <v>126</v>
      </c>
      <c r="H174" s="158"/>
      <c r="I174" s="158"/>
      <c r="J174" s="158"/>
      <c r="K174" s="159"/>
      <c r="L174" s="1"/>
    </row>
    <row r="175" spans="1:12" ht="15" customHeight="1" x14ac:dyDescent="0.25">
      <c r="A175" s="179"/>
      <c r="B175" s="158"/>
      <c r="C175" s="688" t="s">
        <v>127</v>
      </c>
      <c r="D175" s="688"/>
      <c r="E175" s="688"/>
      <c r="F175" s="688"/>
      <c r="G175" s="688"/>
      <c r="H175" s="158"/>
      <c r="I175" s="158"/>
      <c r="J175" s="158"/>
      <c r="K175" s="159"/>
      <c r="L175" s="1"/>
    </row>
    <row r="176" spans="1:12" ht="15" customHeight="1" x14ac:dyDescent="0.25">
      <c r="A176" s="179"/>
      <c r="B176" s="158"/>
      <c r="C176" s="688"/>
      <c r="D176" s="688"/>
      <c r="E176" s="688"/>
      <c r="F176" s="688"/>
      <c r="G176" s="688"/>
      <c r="H176" s="158"/>
      <c r="I176" s="158"/>
      <c r="J176" s="158"/>
      <c r="K176" s="159"/>
      <c r="L176" s="1"/>
    </row>
    <row r="177" spans="1:12" ht="15.75" thickBot="1" x14ac:dyDescent="0.3">
      <c r="A177" s="181"/>
      <c r="B177" s="182"/>
      <c r="C177" s="182"/>
      <c r="D177" s="182"/>
      <c r="E177" s="182"/>
      <c r="F177" s="182"/>
      <c r="G177" s="182"/>
      <c r="H177" s="182"/>
      <c r="I177" s="182"/>
      <c r="J177" s="182"/>
      <c r="K177" s="183"/>
      <c r="L177" s="1"/>
    </row>
    <row r="178" spans="1:12" x14ac:dyDescent="0.25">
      <c r="A178" s="1"/>
      <c r="B178" s="1"/>
      <c r="C178" s="1"/>
      <c r="D178" s="1"/>
      <c r="E178" s="1"/>
      <c r="F178" s="1"/>
      <c r="G178" s="1"/>
      <c r="H178" s="1"/>
      <c r="I178" s="1"/>
      <c r="J178" s="1"/>
      <c r="K178" s="1"/>
      <c r="L178" s="1"/>
    </row>
    <row r="179" spans="1:12" ht="15.75" thickBot="1" x14ac:dyDescent="0.3">
      <c r="A179" s="1"/>
      <c r="B179" s="1"/>
      <c r="C179" s="1"/>
      <c r="D179" s="1"/>
      <c r="E179" s="1"/>
      <c r="F179" s="1"/>
      <c r="G179" s="1"/>
      <c r="H179" s="1"/>
      <c r="I179" s="1"/>
      <c r="J179" s="1"/>
      <c r="K179" s="1"/>
      <c r="L179" s="1"/>
    </row>
    <row r="180" spans="1:12" ht="15.75" customHeight="1" thickBot="1" x14ac:dyDescent="0.3">
      <c r="A180" s="899" t="s">
        <v>111</v>
      </c>
      <c r="B180" s="904">
        <f>DESCRIPCION!A30</f>
        <v>0</v>
      </c>
      <c r="C180" s="904"/>
      <c r="D180" s="904"/>
      <c r="E180" s="904"/>
      <c r="F180" s="904"/>
      <c r="G180" s="904"/>
      <c r="H180" s="905"/>
      <c r="I180" s="902" t="s">
        <v>334</v>
      </c>
      <c r="J180" s="903"/>
      <c r="K180" s="145" t="str">
        <f>IF(J187="x","EXTREMA",IF(J189="x","ALTA",IF(J191="x","MODERADA",IF(J193="x","BAJA",""))))</f>
        <v/>
      </c>
      <c r="L180" s="1"/>
    </row>
    <row r="181" spans="1:12" ht="16.5" thickBot="1" x14ac:dyDescent="0.3">
      <c r="A181" s="900"/>
      <c r="B181" s="906"/>
      <c r="C181" s="906"/>
      <c r="D181" s="906"/>
      <c r="E181" s="906"/>
      <c r="F181" s="906"/>
      <c r="G181" s="906"/>
      <c r="H181" s="907"/>
      <c r="I181" s="897" t="s">
        <v>335</v>
      </c>
      <c r="J181" s="898"/>
      <c r="K181" s="195" t="str">
        <f>'VALORACION RIESGOS INHERENTES'!K172</f>
        <v/>
      </c>
      <c r="L181" s="1"/>
    </row>
    <row r="182" spans="1:12" ht="16.5" thickBot="1" x14ac:dyDescent="0.3">
      <c r="A182" s="901"/>
      <c r="B182" s="673" t="s">
        <v>285</v>
      </c>
      <c r="C182" s="674"/>
      <c r="D182" s="674"/>
      <c r="E182" s="674"/>
      <c r="F182" s="674"/>
      <c r="G182" s="674"/>
      <c r="H182" s="674"/>
      <c r="I182" s="674"/>
      <c r="J182" s="677"/>
      <c r="K182" s="194" t="e">
        <f>'EVALUACIÓN SOLIDEZ CONTROLES'!H37</f>
        <v>#DIV/0!</v>
      </c>
      <c r="L182" s="1"/>
    </row>
    <row r="183" spans="1:12" ht="16.5" thickBot="1" x14ac:dyDescent="0.3">
      <c r="A183" s="197" t="s">
        <v>113</v>
      </c>
      <c r="B183" s="198"/>
      <c r="C183" s="198"/>
      <c r="D183" s="249"/>
      <c r="E183" s="922"/>
      <c r="F183" s="923"/>
      <c r="G183" s="924"/>
      <c r="H183" s="673" t="s">
        <v>337</v>
      </c>
      <c r="I183" s="677"/>
      <c r="J183" s="678"/>
      <c r="K183" s="679"/>
      <c r="L183" s="1"/>
    </row>
    <row r="184" spans="1:12" ht="37.5" customHeight="1" x14ac:dyDescent="0.25">
      <c r="A184" s="179"/>
      <c r="B184" s="158"/>
      <c r="C184" s="180"/>
      <c r="D184" s="158"/>
      <c r="E184" s="158"/>
      <c r="F184" s="158"/>
      <c r="G184" s="158"/>
      <c r="H184" s="158"/>
      <c r="I184" s="158"/>
      <c r="J184" s="175"/>
      <c r="K184" s="176"/>
      <c r="L184" s="1"/>
    </row>
    <row r="185" spans="1:12" ht="40.5" customHeight="1" x14ac:dyDescent="0.25">
      <c r="A185" s="689" t="s">
        <v>113</v>
      </c>
      <c r="B185" s="158">
        <v>5</v>
      </c>
      <c r="C185" s="690"/>
      <c r="D185" s="686"/>
      <c r="E185" s="687"/>
      <c r="F185" s="687"/>
      <c r="G185" s="687"/>
      <c r="H185" s="158"/>
      <c r="I185" s="158"/>
      <c r="J185" s="696" t="s">
        <v>112</v>
      </c>
      <c r="K185" s="697"/>
      <c r="L185" s="1"/>
    </row>
    <row r="186" spans="1:12" x14ac:dyDescent="0.25">
      <c r="A186" s="689"/>
      <c r="B186" s="158" t="s">
        <v>115</v>
      </c>
      <c r="C186" s="691"/>
      <c r="D186" s="686"/>
      <c r="E186" s="687"/>
      <c r="F186" s="687"/>
      <c r="G186" s="687"/>
      <c r="H186" s="158"/>
      <c r="I186" s="158"/>
      <c r="J186" s="160"/>
      <c r="K186" s="161"/>
      <c r="L186" s="1"/>
    </row>
    <row r="187" spans="1:12" ht="27.75" x14ac:dyDescent="0.25">
      <c r="A187" s="689"/>
      <c r="B187" s="158">
        <v>4</v>
      </c>
      <c r="C187" s="735"/>
      <c r="D187" s="686"/>
      <c r="E187" s="686"/>
      <c r="F187" s="695"/>
      <c r="G187" s="687"/>
      <c r="H187" s="158"/>
      <c r="I187" s="158"/>
      <c r="J187" s="166" t="str">
        <f xml:space="preserve"> IF(OR(E185="X",F185="X",G185="x",F187="x",G187="X",F189="X",G189="X",G191="X" ),"x","")</f>
        <v/>
      </c>
      <c r="K187" s="161" t="s">
        <v>114</v>
      </c>
      <c r="L187" s="1"/>
    </row>
    <row r="188" spans="1:12" ht="27.75" x14ac:dyDescent="0.25">
      <c r="A188" s="689"/>
      <c r="B188" s="158" t="s">
        <v>117</v>
      </c>
      <c r="C188" s="736"/>
      <c r="D188" s="686"/>
      <c r="E188" s="686"/>
      <c r="F188" s="695"/>
      <c r="G188" s="687"/>
      <c r="H188" s="158"/>
      <c r="I188" s="158"/>
      <c r="J188" s="167"/>
      <c r="K188" s="161"/>
      <c r="L188" s="1"/>
    </row>
    <row r="189" spans="1:12" ht="27.75" x14ac:dyDescent="0.25">
      <c r="A189" s="689"/>
      <c r="B189" s="158">
        <v>3</v>
      </c>
      <c r="C189" s="680"/>
      <c r="D189" s="684"/>
      <c r="E189" s="685"/>
      <c r="F189" s="695"/>
      <c r="G189" s="687"/>
      <c r="H189" s="158"/>
      <c r="I189" s="158"/>
      <c r="J189" s="168" t="str">
        <f xml:space="preserve"> IF(OR(C185="X",D185="X",D187="x",E187="x",E189="X",F191="X",F193="X",G193="X" ),"x","")</f>
        <v/>
      </c>
      <c r="K189" s="161" t="s">
        <v>116</v>
      </c>
      <c r="L189" s="1"/>
    </row>
    <row r="190" spans="1:12" ht="27.75" x14ac:dyDescent="0.25">
      <c r="A190" s="689"/>
      <c r="B190" s="158" t="s">
        <v>119</v>
      </c>
      <c r="C190" s="681"/>
      <c r="D190" s="684"/>
      <c r="E190" s="686"/>
      <c r="F190" s="695"/>
      <c r="G190" s="687"/>
      <c r="H190" s="158"/>
      <c r="I190" s="158"/>
      <c r="J190" s="169"/>
      <c r="K190" s="161"/>
      <c r="L190" s="1"/>
    </row>
    <row r="191" spans="1:12" ht="27.75" x14ac:dyDescent="0.25">
      <c r="A191" s="689"/>
      <c r="B191" s="158">
        <v>2</v>
      </c>
      <c r="C191" s="680"/>
      <c r="D191" s="682"/>
      <c r="E191" s="683"/>
      <c r="F191" s="685"/>
      <c r="G191" s="687"/>
      <c r="H191" s="158"/>
      <c r="I191" s="158"/>
      <c r="J191" s="170" t="str">
        <f xml:space="preserve"> IF(OR(E191="X",D189="X",C187="x",E193="x" ),"x","")</f>
        <v/>
      </c>
      <c r="K191" s="161" t="s">
        <v>118</v>
      </c>
      <c r="L191" s="1"/>
    </row>
    <row r="192" spans="1:12" ht="27.75" x14ac:dyDescent="0.25">
      <c r="A192" s="689"/>
      <c r="B192" s="158" t="s">
        <v>241</v>
      </c>
      <c r="C192" s="681"/>
      <c r="D192" s="682"/>
      <c r="E192" s="684"/>
      <c r="F192" s="686"/>
      <c r="G192" s="687"/>
      <c r="H192" s="158"/>
      <c r="I192" s="158"/>
      <c r="J192" s="169"/>
      <c r="K192" s="161"/>
      <c r="L192" s="1"/>
    </row>
    <row r="193" spans="1:12" ht="27.75" x14ac:dyDescent="0.25">
      <c r="A193" s="689"/>
      <c r="B193" s="158">
        <v>1</v>
      </c>
      <c r="C193" s="680"/>
      <c r="D193" s="711"/>
      <c r="E193" s="713"/>
      <c r="F193" s="715"/>
      <c r="G193" s="717"/>
      <c r="H193" s="158"/>
      <c r="I193" s="158"/>
      <c r="J193" s="171" t="str">
        <f xml:space="preserve"> IF(OR(C189="X",C191="X",D191="x",D193="x",C193="x" ),"x","")</f>
        <v/>
      </c>
      <c r="K193" s="161" t="s">
        <v>120</v>
      </c>
      <c r="L193" s="1"/>
    </row>
    <row r="194" spans="1:12" x14ac:dyDescent="0.25">
      <c r="A194" s="689"/>
      <c r="B194" s="158" t="s">
        <v>121</v>
      </c>
      <c r="C194" s="710"/>
      <c r="D194" s="712"/>
      <c r="E194" s="714"/>
      <c r="F194" s="716"/>
      <c r="G194" s="718"/>
      <c r="H194" s="158"/>
      <c r="I194" s="158"/>
      <c r="J194" s="158"/>
      <c r="K194" s="159"/>
      <c r="L194" s="1"/>
    </row>
    <row r="195" spans="1:12" x14ac:dyDescent="0.25">
      <c r="A195" s="179"/>
      <c r="B195" s="158"/>
      <c r="C195" s="158">
        <v>1</v>
      </c>
      <c r="D195" s="158">
        <v>2</v>
      </c>
      <c r="E195" s="158">
        <v>3</v>
      </c>
      <c r="F195" s="158">
        <v>4</v>
      </c>
      <c r="G195" s="158">
        <v>5</v>
      </c>
      <c r="H195" s="158"/>
      <c r="I195" s="158"/>
      <c r="J195" s="158"/>
      <c r="K195" s="159"/>
      <c r="L195" s="1"/>
    </row>
    <row r="196" spans="1:12" ht="15" customHeight="1" x14ac:dyDescent="0.25">
      <c r="A196" s="179"/>
      <c r="B196" s="158"/>
      <c r="C196" s="158" t="s">
        <v>122</v>
      </c>
      <c r="D196" s="158" t="s">
        <v>123</v>
      </c>
      <c r="E196" s="158" t="s">
        <v>124</v>
      </c>
      <c r="F196" s="158" t="s">
        <v>125</v>
      </c>
      <c r="G196" s="158" t="s">
        <v>126</v>
      </c>
      <c r="H196" s="158"/>
      <c r="I196" s="158"/>
      <c r="J196" s="158"/>
      <c r="K196" s="159"/>
      <c r="L196" s="1"/>
    </row>
    <row r="197" spans="1:12" ht="15" customHeight="1" x14ac:dyDescent="0.25">
      <c r="A197" s="179"/>
      <c r="B197" s="158"/>
      <c r="C197" s="688" t="s">
        <v>127</v>
      </c>
      <c r="D197" s="688"/>
      <c r="E197" s="688"/>
      <c r="F197" s="688"/>
      <c r="G197" s="688"/>
      <c r="H197" s="158"/>
      <c r="I197" s="158"/>
      <c r="J197" s="158"/>
      <c r="K197" s="159"/>
      <c r="L197" s="1"/>
    </row>
    <row r="198" spans="1:12" x14ac:dyDescent="0.25">
      <c r="A198" s="179"/>
      <c r="B198" s="158"/>
      <c r="C198" s="688"/>
      <c r="D198" s="688"/>
      <c r="E198" s="688"/>
      <c r="F198" s="688"/>
      <c r="G198" s="688"/>
      <c r="H198" s="158"/>
      <c r="I198" s="158"/>
      <c r="J198" s="158"/>
      <c r="K198" s="159"/>
      <c r="L198" s="1"/>
    </row>
    <row r="199" spans="1:12" ht="15.75" thickBot="1" x14ac:dyDescent="0.3">
      <c r="A199" s="81"/>
      <c r="B199" s="82"/>
      <c r="C199" s="82"/>
      <c r="D199" s="82"/>
      <c r="E199" s="82"/>
      <c r="F199" s="82"/>
      <c r="G199" s="82"/>
      <c r="H199" s="82"/>
      <c r="I199" s="82"/>
      <c r="J199" s="82"/>
      <c r="K199" s="83"/>
      <c r="L199" s="1"/>
    </row>
    <row r="200" spans="1:12" ht="15.75" thickBot="1" x14ac:dyDescent="0.3">
      <c r="A200" s="1"/>
      <c r="B200" s="1"/>
      <c r="C200" s="1"/>
      <c r="D200" s="1"/>
      <c r="E200" s="1"/>
      <c r="F200" s="1"/>
      <c r="G200" s="1"/>
      <c r="H200" s="1"/>
      <c r="I200" s="1"/>
      <c r="J200" s="1"/>
      <c r="K200" s="1"/>
      <c r="L200" s="1"/>
    </row>
    <row r="201" spans="1:12" ht="16.5" customHeight="1" thickBot="1" x14ac:dyDescent="0.3">
      <c r="A201" s="899" t="s">
        <v>111</v>
      </c>
      <c r="B201" s="904">
        <f>DESCRIPCION!A33</f>
        <v>0</v>
      </c>
      <c r="C201" s="904"/>
      <c r="D201" s="904"/>
      <c r="E201" s="904"/>
      <c r="F201" s="904"/>
      <c r="G201" s="904"/>
      <c r="H201" s="905"/>
      <c r="I201" s="902" t="s">
        <v>334</v>
      </c>
      <c r="J201" s="903"/>
      <c r="K201" s="145" t="str">
        <f>IF(J208="x","EXTREMA",IF(J210="x","ALTA",IF(J212="x","MODERADA",IF(J214="x","BAJA",""))))</f>
        <v/>
      </c>
      <c r="L201" s="1"/>
    </row>
    <row r="202" spans="1:12" ht="16.5" thickBot="1" x14ac:dyDescent="0.3">
      <c r="A202" s="900"/>
      <c r="B202" s="906"/>
      <c r="C202" s="906"/>
      <c r="D202" s="906"/>
      <c r="E202" s="906"/>
      <c r="F202" s="906"/>
      <c r="G202" s="906"/>
      <c r="H202" s="907"/>
      <c r="I202" s="897" t="s">
        <v>335</v>
      </c>
      <c r="J202" s="898"/>
      <c r="K202" s="194" t="str">
        <f>'VALORACION RIESGOS INHERENTES'!K192</f>
        <v/>
      </c>
      <c r="L202" s="1"/>
    </row>
    <row r="203" spans="1:12" ht="16.5" thickBot="1" x14ac:dyDescent="0.3">
      <c r="A203" s="901"/>
      <c r="B203" s="197" t="s">
        <v>285</v>
      </c>
      <c r="C203" s="198"/>
      <c r="D203" s="198"/>
      <c r="E203" s="198"/>
      <c r="F203" s="198"/>
      <c r="G203" s="198"/>
      <c r="H203" s="198"/>
      <c r="I203" s="198"/>
      <c r="J203" s="199"/>
      <c r="K203" s="194" t="e">
        <f>'EVALUACIÓN SOLIDEZ CONTROLES'!H41</f>
        <v>#DIV/0!</v>
      </c>
      <c r="L203" s="1"/>
    </row>
    <row r="204" spans="1:12" ht="16.5" thickBot="1" x14ac:dyDescent="0.3">
      <c r="A204" s="197" t="s">
        <v>113</v>
      </c>
      <c r="B204" s="198"/>
      <c r="C204" s="198"/>
      <c r="D204" s="249"/>
      <c r="E204" s="922"/>
      <c r="F204" s="923"/>
      <c r="G204" s="924"/>
      <c r="H204" s="673" t="s">
        <v>337</v>
      </c>
      <c r="I204" s="677"/>
      <c r="J204" s="678"/>
      <c r="K204" s="679"/>
      <c r="L204" s="1"/>
    </row>
    <row r="205" spans="1:12" ht="38.25" customHeight="1" x14ac:dyDescent="0.25">
      <c r="A205" s="179"/>
      <c r="B205" s="158"/>
      <c r="C205" s="180"/>
      <c r="D205" s="158"/>
      <c r="E205" s="158"/>
      <c r="F205" s="158"/>
      <c r="G205" s="158"/>
      <c r="H205" s="158"/>
      <c r="I205" s="158"/>
      <c r="J205" s="175"/>
      <c r="K205" s="176"/>
      <c r="L205" s="1"/>
    </row>
    <row r="206" spans="1:12" ht="45" customHeight="1" x14ac:dyDescent="0.25">
      <c r="A206" s="689" t="s">
        <v>113</v>
      </c>
      <c r="B206" s="158">
        <v>5</v>
      </c>
      <c r="C206" s="690"/>
      <c r="D206" s="686"/>
      <c r="E206" s="687"/>
      <c r="F206" s="687"/>
      <c r="G206" s="687"/>
      <c r="H206" s="158"/>
      <c r="I206" s="158"/>
      <c r="J206" s="696" t="s">
        <v>112</v>
      </c>
      <c r="K206" s="697"/>
      <c r="L206" s="1"/>
    </row>
    <row r="207" spans="1:12" x14ac:dyDescent="0.25">
      <c r="A207" s="689"/>
      <c r="B207" s="158" t="s">
        <v>115</v>
      </c>
      <c r="C207" s="691"/>
      <c r="D207" s="686"/>
      <c r="E207" s="687"/>
      <c r="F207" s="687"/>
      <c r="G207" s="687"/>
      <c r="H207" s="158"/>
      <c r="I207" s="158"/>
      <c r="J207" s="160"/>
      <c r="K207" s="161"/>
      <c r="L207" s="1"/>
    </row>
    <row r="208" spans="1:12" ht="27.75" x14ac:dyDescent="0.25">
      <c r="A208" s="689"/>
      <c r="B208" s="158">
        <v>4</v>
      </c>
      <c r="C208" s="735"/>
      <c r="D208" s="686"/>
      <c r="E208" s="686"/>
      <c r="F208" s="695"/>
      <c r="G208" s="687"/>
      <c r="H208" s="158"/>
      <c r="I208" s="158"/>
      <c r="J208" s="166" t="str">
        <f xml:space="preserve"> IF(OR(E206="X",F206="X",G206="x",F208="x",G208="X",F210="X",G210="X",G212="X" ),"x","")</f>
        <v/>
      </c>
      <c r="K208" s="161" t="s">
        <v>114</v>
      </c>
      <c r="L208" s="1"/>
    </row>
    <row r="209" spans="1:12" ht="27.75" x14ac:dyDescent="0.25">
      <c r="A209" s="689"/>
      <c r="B209" s="158" t="s">
        <v>117</v>
      </c>
      <c r="C209" s="736"/>
      <c r="D209" s="686"/>
      <c r="E209" s="686"/>
      <c r="F209" s="695"/>
      <c r="G209" s="687"/>
      <c r="H209" s="158"/>
      <c r="I209" s="158"/>
      <c r="J209" s="167"/>
      <c r="K209" s="161"/>
      <c r="L209" s="1"/>
    </row>
    <row r="210" spans="1:12" ht="27.75" x14ac:dyDescent="0.25">
      <c r="A210" s="689"/>
      <c r="B210" s="158">
        <v>3</v>
      </c>
      <c r="C210" s="680"/>
      <c r="D210" s="684"/>
      <c r="E210" s="685"/>
      <c r="F210" s="695"/>
      <c r="G210" s="687"/>
      <c r="H210" s="158"/>
      <c r="I210" s="158"/>
      <c r="J210" s="168" t="str">
        <f xml:space="preserve"> IF(OR(C206="X",D206="X",D208="x",E208="x",E210="X",F212="X",F214="X",G214="X" ),"x","")</f>
        <v/>
      </c>
      <c r="K210" s="161" t="s">
        <v>116</v>
      </c>
      <c r="L210" s="1"/>
    </row>
    <row r="211" spans="1:12" ht="27.75" x14ac:dyDescent="0.25">
      <c r="A211" s="689"/>
      <c r="B211" s="158" t="s">
        <v>119</v>
      </c>
      <c r="C211" s="681"/>
      <c r="D211" s="684"/>
      <c r="E211" s="686"/>
      <c r="F211" s="695"/>
      <c r="G211" s="687"/>
      <c r="H211" s="158"/>
      <c r="I211" s="158"/>
      <c r="J211" s="169"/>
      <c r="K211" s="161"/>
      <c r="L211" s="1"/>
    </row>
    <row r="212" spans="1:12" ht="27.75" x14ac:dyDescent="0.25">
      <c r="A212" s="689"/>
      <c r="B212" s="158">
        <v>2</v>
      </c>
      <c r="C212" s="680"/>
      <c r="D212" s="682"/>
      <c r="E212" s="683"/>
      <c r="F212" s="685"/>
      <c r="G212" s="687"/>
      <c r="H212" s="158"/>
      <c r="I212" s="158"/>
      <c r="J212" s="170" t="str">
        <f xml:space="preserve"> IF(OR(C208="X",D210="X",E212="x",E214="x" ),"x","")</f>
        <v/>
      </c>
      <c r="K212" s="161" t="s">
        <v>118</v>
      </c>
      <c r="L212" s="1"/>
    </row>
    <row r="213" spans="1:12" ht="27.75" x14ac:dyDescent="0.25">
      <c r="A213" s="689"/>
      <c r="B213" s="158" t="s">
        <v>241</v>
      </c>
      <c r="C213" s="681"/>
      <c r="D213" s="682"/>
      <c r="E213" s="684"/>
      <c r="F213" s="686"/>
      <c r="G213" s="687"/>
      <c r="H213" s="158"/>
      <c r="I213" s="158"/>
      <c r="J213" s="169"/>
      <c r="K213" s="161"/>
      <c r="L213" s="1"/>
    </row>
    <row r="214" spans="1:12" ht="27.75" x14ac:dyDescent="0.25">
      <c r="A214" s="689"/>
      <c r="B214" s="158">
        <v>1</v>
      </c>
      <c r="C214" s="680"/>
      <c r="D214" s="711"/>
      <c r="E214" s="713"/>
      <c r="F214" s="715"/>
      <c r="G214" s="717"/>
      <c r="H214" s="158"/>
      <c r="I214" s="158"/>
      <c r="J214" s="171" t="str">
        <f xml:space="preserve"> IF(OR(C210="X",C212="X",D212="x",D214="x",C214="x" ),"x","")</f>
        <v/>
      </c>
      <c r="K214" s="161" t="s">
        <v>120</v>
      </c>
      <c r="L214" s="1"/>
    </row>
    <row r="215" spans="1:12" x14ac:dyDescent="0.25">
      <c r="A215" s="689"/>
      <c r="B215" s="158" t="s">
        <v>121</v>
      </c>
      <c r="C215" s="710"/>
      <c r="D215" s="712"/>
      <c r="E215" s="714"/>
      <c r="F215" s="716"/>
      <c r="G215" s="718"/>
      <c r="H215" s="158"/>
      <c r="I215" s="158"/>
      <c r="J215" s="158"/>
      <c r="K215" s="159"/>
      <c r="L215" s="1"/>
    </row>
    <row r="216" spans="1:12" x14ac:dyDescent="0.25">
      <c r="A216" s="179"/>
      <c r="B216" s="158"/>
      <c r="C216" s="158">
        <v>1</v>
      </c>
      <c r="D216" s="158">
        <v>2</v>
      </c>
      <c r="E216" s="158">
        <v>3</v>
      </c>
      <c r="F216" s="158">
        <v>4</v>
      </c>
      <c r="G216" s="158">
        <v>5</v>
      </c>
      <c r="H216" s="158"/>
      <c r="I216" s="158"/>
      <c r="J216" s="158"/>
      <c r="K216" s="159"/>
      <c r="L216" s="1"/>
    </row>
    <row r="217" spans="1:12" ht="15" customHeight="1" x14ac:dyDescent="0.25">
      <c r="A217" s="179"/>
      <c r="B217" s="158"/>
      <c r="C217" s="158" t="s">
        <v>122</v>
      </c>
      <c r="D217" s="158" t="s">
        <v>123</v>
      </c>
      <c r="E217" s="158" t="s">
        <v>124</v>
      </c>
      <c r="F217" s="158" t="s">
        <v>125</v>
      </c>
      <c r="G217" s="158" t="s">
        <v>126</v>
      </c>
      <c r="H217" s="158"/>
      <c r="I217" s="158"/>
      <c r="J217" s="158"/>
      <c r="K217" s="159"/>
      <c r="L217" s="1"/>
    </row>
    <row r="218" spans="1:12" ht="15" customHeight="1" x14ac:dyDescent="0.25">
      <c r="A218" s="179"/>
      <c r="B218" s="158"/>
      <c r="C218" s="688" t="s">
        <v>127</v>
      </c>
      <c r="D218" s="688"/>
      <c r="E218" s="688"/>
      <c r="F218" s="688"/>
      <c r="G218" s="688"/>
      <c r="H218" s="158"/>
      <c r="I218" s="158"/>
      <c r="J218" s="158"/>
      <c r="K218" s="159"/>
      <c r="L218" s="1"/>
    </row>
    <row r="219" spans="1:12" x14ac:dyDescent="0.25">
      <c r="A219" s="179"/>
      <c r="B219" s="158"/>
      <c r="C219" s="688"/>
      <c r="D219" s="688"/>
      <c r="E219" s="688"/>
      <c r="F219" s="688"/>
      <c r="G219" s="688"/>
      <c r="H219" s="158"/>
      <c r="I219" s="158"/>
      <c r="J219" s="158"/>
      <c r="K219" s="159"/>
      <c r="L219" s="1"/>
    </row>
    <row r="220" spans="1:12" ht="15.75" thickBot="1" x14ac:dyDescent="0.3">
      <c r="A220" s="81"/>
      <c r="B220" s="82"/>
      <c r="C220" s="82"/>
      <c r="D220" s="82"/>
      <c r="E220" s="82"/>
      <c r="F220" s="82"/>
      <c r="G220" s="82"/>
      <c r="H220" s="82"/>
      <c r="I220" s="82"/>
      <c r="J220" s="82"/>
      <c r="K220" s="83"/>
      <c r="L220" s="1"/>
    </row>
    <row r="221" spans="1:12" ht="15.75" x14ac:dyDescent="0.25">
      <c r="A221" s="2"/>
      <c r="B221" s="917"/>
      <c r="C221" s="917"/>
      <c r="D221" s="917"/>
      <c r="E221" s="917"/>
      <c r="F221" s="917"/>
      <c r="G221" s="917"/>
      <c r="H221" s="917"/>
      <c r="I221" s="917"/>
      <c r="J221" s="2"/>
      <c r="K221" s="154"/>
      <c r="L221" s="1"/>
    </row>
    <row r="222" spans="1:12" x14ac:dyDescent="0.25">
      <c r="A222" s="1"/>
      <c r="B222" s="1"/>
      <c r="C222" s="1"/>
      <c r="D222" s="1"/>
      <c r="E222" s="1"/>
      <c r="F222" s="1"/>
      <c r="G222" s="1"/>
      <c r="H222" s="1"/>
      <c r="I222" s="1"/>
      <c r="J222" s="1"/>
      <c r="K222" s="1"/>
      <c r="L222" s="1"/>
    </row>
    <row r="223" spans="1:12" x14ac:dyDescent="0.25">
      <c r="A223" s="1"/>
      <c r="B223" s="1"/>
      <c r="C223" s="1"/>
      <c r="D223" s="1"/>
      <c r="E223" s="1"/>
      <c r="F223" s="1"/>
      <c r="G223" s="1"/>
      <c r="H223" s="1"/>
      <c r="I223" s="1"/>
      <c r="J223" s="1"/>
      <c r="K223" s="1"/>
      <c r="L223" s="1"/>
    </row>
    <row r="224" spans="1:12" x14ac:dyDescent="0.25">
      <c r="A224" s="1"/>
      <c r="B224" s="1"/>
      <c r="C224" s="1"/>
      <c r="D224" s="1"/>
      <c r="E224" s="1"/>
      <c r="F224" s="1"/>
      <c r="G224" s="1"/>
      <c r="H224" s="1"/>
      <c r="I224" s="1"/>
      <c r="J224" s="1"/>
      <c r="K224" s="1"/>
      <c r="L224" s="1"/>
    </row>
    <row r="225" spans="1:12" x14ac:dyDescent="0.25">
      <c r="A225" s="918"/>
      <c r="B225" s="32"/>
      <c r="C225" s="336"/>
      <c r="D225" s="336"/>
      <c r="E225" s="336"/>
      <c r="F225" s="336"/>
      <c r="G225" s="336"/>
      <c r="H225" s="1"/>
      <c r="I225" s="1"/>
      <c r="J225" s="916"/>
      <c r="K225" s="916"/>
      <c r="L225" s="1"/>
    </row>
    <row r="226" spans="1:12" x14ac:dyDescent="0.25">
      <c r="A226" s="918"/>
      <c r="B226" s="152"/>
      <c r="C226" s="336"/>
      <c r="D226" s="336"/>
      <c r="E226" s="336"/>
      <c r="F226" s="336"/>
      <c r="G226" s="336"/>
      <c r="H226" s="1"/>
      <c r="I226" s="1"/>
      <c r="J226" s="153"/>
      <c r="K226" s="153"/>
      <c r="L226" s="1"/>
    </row>
    <row r="227" spans="1:12" x14ac:dyDescent="0.25">
      <c r="A227" s="918"/>
      <c r="B227" s="32"/>
      <c r="C227" s="336"/>
      <c r="D227" s="336"/>
      <c r="E227" s="336"/>
      <c r="F227" s="912"/>
      <c r="G227" s="336"/>
      <c r="H227" s="1"/>
      <c r="I227" s="1"/>
      <c r="J227" s="153"/>
      <c r="K227" s="155"/>
      <c r="L227" s="1"/>
    </row>
    <row r="228" spans="1:12" x14ac:dyDescent="0.25">
      <c r="A228" s="918"/>
      <c r="B228" s="152"/>
      <c r="C228" s="336"/>
      <c r="D228" s="336"/>
      <c r="E228" s="336"/>
      <c r="F228" s="912"/>
      <c r="G228" s="336"/>
      <c r="H228" s="1"/>
      <c r="I228" s="1"/>
      <c r="J228" s="153"/>
      <c r="K228" s="155"/>
      <c r="L228" s="1"/>
    </row>
    <row r="229" spans="1:12" x14ac:dyDescent="0.25">
      <c r="A229" s="918"/>
      <c r="B229" s="32"/>
      <c r="C229" s="336"/>
      <c r="D229" s="336"/>
      <c r="E229" s="912"/>
      <c r="F229" s="912"/>
      <c r="G229" s="336"/>
      <c r="H229" s="1"/>
      <c r="I229" s="1"/>
      <c r="J229" s="153"/>
      <c r="K229" s="155"/>
      <c r="L229" s="1"/>
    </row>
    <row r="230" spans="1:12" x14ac:dyDescent="0.25">
      <c r="A230" s="918"/>
      <c r="B230" s="152"/>
      <c r="C230" s="336"/>
      <c r="D230" s="336"/>
      <c r="E230" s="913"/>
      <c r="F230" s="912"/>
      <c r="G230" s="336"/>
      <c r="H230" s="1"/>
      <c r="I230" s="1"/>
      <c r="J230" s="153"/>
      <c r="K230" s="155"/>
      <c r="L230" s="1"/>
    </row>
    <row r="231" spans="1:12" x14ac:dyDescent="0.25">
      <c r="A231" s="918"/>
      <c r="B231" s="32"/>
      <c r="C231" s="336"/>
      <c r="D231" s="336"/>
      <c r="E231" s="912"/>
      <c r="F231" s="912"/>
      <c r="G231" s="336"/>
      <c r="H231" s="1"/>
      <c r="I231" s="1"/>
      <c r="J231" s="153"/>
      <c r="K231" s="155"/>
      <c r="L231" s="1"/>
    </row>
    <row r="232" spans="1:12" x14ac:dyDescent="0.25">
      <c r="A232" s="918"/>
      <c r="B232" s="152"/>
      <c r="C232" s="336"/>
      <c r="D232" s="336"/>
      <c r="E232" s="913"/>
      <c r="F232" s="913"/>
      <c r="G232" s="336"/>
      <c r="H232" s="1"/>
      <c r="I232" s="1"/>
      <c r="J232" s="153"/>
      <c r="K232" s="155"/>
      <c r="L232" s="1"/>
    </row>
    <row r="233" spans="1:12" x14ac:dyDescent="0.25">
      <c r="A233" s="918"/>
      <c r="B233" s="32"/>
      <c r="C233" s="336"/>
      <c r="D233" s="336"/>
      <c r="E233" s="919"/>
      <c r="F233" s="920"/>
      <c r="G233" s="336"/>
      <c r="H233" s="1"/>
      <c r="I233" s="1"/>
      <c r="J233" s="153"/>
      <c r="K233" s="155"/>
      <c r="L233" s="1"/>
    </row>
    <row r="234" spans="1:12" x14ac:dyDescent="0.25">
      <c r="A234" s="918"/>
      <c r="B234" s="152"/>
      <c r="C234" s="336"/>
      <c r="D234" s="336"/>
      <c r="E234" s="336"/>
      <c r="F234" s="920"/>
      <c r="G234" s="336"/>
      <c r="H234" s="1"/>
      <c r="I234" s="1"/>
      <c r="J234" s="1"/>
      <c r="K234" s="1"/>
      <c r="L234" s="1"/>
    </row>
    <row r="235" spans="1:12" x14ac:dyDescent="0.25">
      <c r="A235" s="1"/>
      <c r="B235" s="1"/>
      <c r="C235" s="32"/>
      <c r="D235" s="32"/>
      <c r="E235" s="32"/>
      <c r="F235" s="32"/>
      <c r="G235" s="32"/>
      <c r="H235" s="1"/>
      <c r="I235" s="1"/>
      <c r="J235" s="1"/>
      <c r="K235" s="1"/>
      <c r="L235" s="1"/>
    </row>
    <row r="236" spans="1:12" x14ac:dyDescent="0.25">
      <c r="A236" s="1"/>
      <c r="B236" s="1"/>
      <c r="C236" s="32"/>
      <c r="D236" s="32"/>
      <c r="E236" s="32"/>
      <c r="F236" s="32"/>
      <c r="G236" s="32"/>
      <c r="H236" s="1"/>
      <c r="I236" s="1"/>
      <c r="J236" s="1"/>
      <c r="K236" s="1"/>
      <c r="L236" s="1"/>
    </row>
    <row r="237" spans="1:12" x14ac:dyDescent="0.25">
      <c r="A237" s="1"/>
      <c r="B237" s="1"/>
      <c r="C237" s="911"/>
      <c r="D237" s="911"/>
      <c r="E237" s="911"/>
      <c r="F237" s="911"/>
      <c r="G237" s="911"/>
      <c r="H237" s="1"/>
      <c r="I237" s="1"/>
      <c r="J237" s="1"/>
      <c r="K237" s="1"/>
      <c r="L237" s="1"/>
    </row>
    <row r="238" spans="1:12" x14ac:dyDescent="0.25">
      <c r="A238" s="1"/>
      <c r="B238" s="1"/>
      <c r="C238" s="911"/>
      <c r="D238" s="911"/>
      <c r="E238" s="911"/>
      <c r="F238" s="911"/>
      <c r="G238" s="911"/>
      <c r="H238" s="1"/>
      <c r="I238" s="1"/>
      <c r="J238" s="1"/>
      <c r="K238" s="1"/>
      <c r="L238" s="1"/>
    </row>
    <row r="239" spans="1:12" x14ac:dyDescent="0.25">
      <c r="A239" s="1"/>
      <c r="B239" s="1"/>
      <c r="C239" s="1"/>
      <c r="D239" s="1"/>
      <c r="E239" s="1"/>
      <c r="F239" s="1"/>
      <c r="G239" s="1"/>
      <c r="H239" s="1"/>
      <c r="I239" s="1"/>
      <c r="J239" s="1"/>
      <c r="K239" s="1"/>
      <c r="L239" s="1"/>
    </row>
    <row r="240" spans="1:12" x14ac:dyDescent="0.25">
      <c r="A240" s="1"/>
      <c r="B240" s="1"/>
      <c r="C240" s="1"/>
      <c r="D240" s="1"/>
      <c r="E240" s="1"/>
      <c r="F240" s="1"/>
      <c r="G240" s="1"/>
      <c r="H240" s="1"/>
      <c r="I240" s="1"/>
      <c r="J240" s="1"/>
      <c r="K240" s="1"/>
      <c r="L240" s="1"/>
    </row>
    <row r="241" spans="1:12" x14ac:dyDescent="0.25">
      <c r="A241" s="1"/>
      <c r="B241" s="1"/>
      <c r="C241" s="1"/>
      <c r="D241" s="1"/>
      <c r="E241" s="1"/>
      <c r="F241" s="1"/>
      <c r="G241" s="1"/>
      <c r="H241" s="1"/>
      <c r="I241" s="1"/>
      <c r="J241" s="1"/>
      <c r="K241" s="1"/>
      <c r="L241" s="1"/>
    </row>
    <row r="242" spans="1:12" x14ac:dyDescent="0.25">
      <c r="A242" s="1"/>
      <c r="B242" s="1"/>
      <c r="C242" s="1"/>
      <c r="D242" s="1"/>
      <c r="E242" s="1"/>
      <c r="F242" s="1"/>
      <c r="G242" s="1"/>
      <c r="H242" s="1"/>
      <c r="I242" s="1"/>
      <c r="J242" s="1"/>
      <c r="K242" s="1"/>
      <c r="L242" s="1"/>
    </row>
    <row r="243" spans="1:12" x14ac:dyDescent="0.25">
      <c r="A243" s="1"/>
      <c r="B243" s="1"/>
      <c r="C243" s="1"/>
      <c r="D243" s="1"/>
      <c r="E243" s="1"/>
      <c r="F243" s="1"/>
      <c r="G243" s="1"/>
      <c r="H243" s="1"/>
      <c r="I243" s="1"/>
      <c r="J243" s="1"/>
      <c r="K243" s="1"/>
      <c r="L243" s="1"/>
    </row>
  </sheetData>
  <sheetProtection selectLockedCells="1"/>
  <mergeCells count="403">
    <mergeCell ref="I202:J202"/>
    <mergeCell ref="J185:K185"/>
    <mergeCell ref="E161:G161"/>
    <mergeCell ref="H161:I161"/>
    <mergeCell ref="J161:K161"/>
    <mergeCell ref="J121:K121"/>
    <mergeCell ref="J142:K142"/>
    <mergeCell ref="E165:E166"/>
    <mergeCell ref="F165:F166"/>
    <mergeCell ref="G165:G166"/>
    <mergeCell ref="I201:J201"/>
    <mergeCell ref="B201:H202"/>
    <mergeCell ref="C197:G198"/>
    <mergeCell ref="C127:C128"/>
    <mergeCell ref="D127:D128"/>
    <mergeCell ref="E127:E128"/>
    <mergeCell ref="F127:F128"/>
    <mergeCell ref="G127:G128"/>
    <mergeCell ref="C129:C130"/>
    <mergeCell ref="D129:D130"/>
    <mergeCell ref="E129:E130"/>
    <mergeCell ref="F129:F130"/>
    <mergeCell ref="G129:G130"/>
    <mergeCell ref="C144:C145"/>
    <mergeCell ref="F208:F209"/>
    <mergeCell ref="G208:G209"/>
    <mergeCell ref="E39:E40"/>
    <mergeCell ref="F39:F40"/>
    <mergeCell ref="G39:G40"/>
    <mergeCell ref="C28:G29"/>
    <mergeCell ref="C49:G50"/>
    <mergeCell ref="J58:K58"/>
    <mergeCell ref="C60:C61"/>
    <mergeCell ref="D60:D61"/>
    <mergeCell ref="E60:E61"/>
    <mergeCell ref="F60:F61"/>
    <mergeCell ref="G60:G61"/>
    <mergeCell ref="C70:G71"/>
    <mergeCell ref="E56:G56"/>
    <mergeCell ref="H56:I56"/>
    <mergeCell ref="J56:K56"/>
    <mergeCell ref="E77:G77"/>
    <mergeCell ref="H77:I77"/>
    <mergeCell ref="J77:K77"/>
    <mergeCell ref="E98:G98"/>
    <mergeCell ref="H98:I98"/>
    <mergeCell ref="J98:K98"/>
    <mergeCell ref="J79:K79"/>
    <mergeCell ref="J14:K14"/>
    <mergeCell ref="H14:I14"/>
    <mergeCell ref="E14:G14"/>
    <mergeCell ref="E35:G35"/>
    <mergeCell ref="H35:I35"/>
    <mergeCell ref="J35:K35"/>
    <mergeCell ref="J206:K206"/>
    <mergeCell ref="I74:J74"/>
    <mergeCell ref="I75:J75"/>
    <mergeCell ref="B74:H75"/>
    <mergeCell ref="E183:G183"/>
    <mergeCell ref="H183:I183"/>
    <mergeCell ref="J183:K183"/>
    <mergeCell ref="E204:G204"/>
    <mergeCell ref="H204:I204"/>
    <mergeCell ref="J204:K204"/>
    <mergeCell ref="E119:G119"/>
    <mergeCell ref="H119:I119"/>
    <mergeCell ref="J119:K119"/>
    <mergeCell ref="E140:G140"/>
    <mergeCell ref="H140:I140"/>
    <mergeCell ref="J140:K140"/>
    <mergeCell ref="J100:K100"/>
    <mergeCell ref="C102:C103"/>
    <mergeCell ref="A206:A215"/>
    <mergeCell ref="C206:C207"/>
    <mergeCell ref="D206:D207"/>
    <mergeCell ref="E206:E207"/>
    <mergeCell ref="F206:F207"/>
    <mergeCell ref="G206:G207"/>
    <mergeCell ref="C212:C213"/>
    <mergeCell ref="D212:D213"/>
    <mergeCell ref="E212:E213"/>
    <mergeCell ref="F212:F213"/>
    <mergeCell ref="G212:G213"/>
    <mergeCell ref="C214:C215"/>
    <mergeCell ref="D214:D215"/>
    <mergeCell ref="E214:E215"/>
    <mergeCell ref="F214:F215"/>
    <mergeCell ref="G214:G215"/>
    <mergeCell ref="C210:C211"/>
    <mergeCell ref="D210:D211"/>
    <mergeCell ref="E210:E211"/>
    <mergeCell ref="F210:F211"/>
    <mergeCell ref="G210:G211"/>
    <mergeCell ref="C208:C209"/>
    <mergeCell ref="D208:D209"/>
    <mergeCell ref="E208:E209"/>
    <mergeCell ref="A201:A203"/>
    <mergeCell ref="E193:E194"/>
    <mergeCell ref="F193:F194"/>
    <mergeCell ref="G193:G194"/>
    <mergeCell ref="A5:K5"/>
    <mergeCell ref="A6:K7"/>
    <mergeCell ref="A8:K8"/>
    <mergeCell ref="A9:K9"/>
    <mergeCell ref="A10:K10"/>
    <mergeCell ref="C18:C19"/>
    <mergeCell ref="D18:D19"/>
    <mergeCell ref="E18:E19"/>
    <mergeCell ref="F18:F19"/>
    <mergeCell ref="G18:G19"/>
    <mergeCell ref="J26:K26"/>
    <mergeCell ref="G20:G21"/>
    <mergeCell ref="C22:C23"/>
    <mergeCell ref="D22:D23"/>
    <mergeCell ref="E22:E23"/>
    <mergeCell ref="F22:F23"/>
    <mergeCell ref="G22:G23"/>
    <mergeCell ref="J37:K37"/>
    <mergeCell ref="C39:C40"/>
    <mergeCell ref="D39:D40"/>
    <mergeCell ref="A1:B4"/>
    <mergeCell ref="C1:F2"/>
    <mergeCell ref="G1:I1"/>
    <mergeCell ref="J1:K4"/>
    <mergeCell ref="G2:I2"/>
    <mergeCell ref="C3:F4"/>
    <mergeCell ref="G3:I3"/>
    <mergeCell ref="G4:I4"/>
    <mergeCell ref="J16:K16"/>
    <mergeCell ref="A16:A25"/>
    <mergeCell ref="C16:C17"/>
    <mergeCell ref="D16:D17"/>
    <mergeCell ref="E16:E17"/>
    <mergeCell ref="F16:F17"/>
    <mergeCell ref="G16:G17"/>
    <mergeCell ref="C20:C21"/>
    <mergeCell ref="D20:D21"/>
    <mergeCell ref="E20:E21"/>
    <mergeCell ref="F20:F21"/>
    <mergeCell ref="C24:C25"/>
    <mergeCell ref="D24:D25"/>
    <mergeCell ref="E24:E25"/>
    <mergeCell ref="F24:F25"/>
    <mergeCell ref="G24:G25"/>
    <mergeCell ref="A37:A46"/>
    <mergeCell ref="C37:C38"/>
    <mergeCell ref="D37:D38"/>
    <mergeCell ref="E37:E38"/>
    <mergeCell ref="F37:F38"/>
    <mergeCell ref="G37:G38"/>
    <mergeCell ref="C41:C42"/>
    <mergeCell ref="D41:D42"/>
    <mergeCell ref="C45:C46"/>
    <mergeCell ref="D45:D46"/>
    <mergeCell ref="E45:E46"/>
    <mergeCell ref="F45:F46"/>
    <mergeCell ref="G45:G46"/>
    <mergeCell ref="E41:E42"/>
    <mergeCell ref="F41:F42"/>
    <mergeCell ref="G41:G42"/>
    <mergeCell ref="C43:C44"/>
    <mergeCell ref="D43:D44"/>
    <mergeCell ref="E43:E44"/>
    <mergeCell ref="F43:F44"/>
    <mergeCell ref="G43:G44"/>
    <mergeCell ref="A58:A67"/>
    <mergeCell ref="C58:C59"/>
    <mergeCell ref="D58:D59"/>
    <mergeCell ref="E58:E59"/>
    <mergeCell ref="F58:F59"/>
    <mergeCell ref="G58:G59"/>
    <mergeCell ref="C62:C63"/>
    <mergeCell ref="D62:D63"/>
    <mergeCell ref="E62:E63"/>
    <mergeCell ref="C66:C67"/>
    <mergeCell ref="D66:D67"/>
    <mergeCell ref="E66:E67"/>
    <mergeCell ref="F66:F67"/>
    <mergeCell ref="G66:G67"/>
    <mergeCell ref="F62:F63"/>
    <mergeCell ref="G62:G63"/>
    <mergeCell ref="C64:C65"/>
    <mergeCell ref="D64:D65"/>
    <mergeCell ref="E64:E65"/>
    <mergeCell ref="F64:F65"/>
    <mergeCell ref="G64:G65"/>
    <mergeCell ref="A79:A88"/>
    <mergeCell ref="C79:C80"/>
    <mergeCell ref="D79:D80"/>
    <mergeCell ref="E79:E80"/>
    <mergeCell ref="F79:F80"/>
    <mergeCell ref="G79:G80"/>
    <mergeCell ref="C83:C84"/>
    <mergeCell ref="D83:D84"/>
    <mergeCell ref="E83:E84"/>
    <mergeCell ref="C87:C88"/>
    <mergeCell ref="D87:D88"/>
    <mergeCell ref="E87:E88"/>
    <mergeCell ref="F87:F88"/>
    <mergeCell ref="G87:G88"/>
    <mergeCell ref="G83:G84"/>
    <mergeCell ref="C85:C86"/>
    <mergeCell ref="D85:D86"/>
    <mergeCell ref="E85:E86"/>
    <mergeCell ref="F85:F86"/>
    <mergeCell ref="G85:G86"/>
    <mergeCell ref="F81:F82"/>
    <mergeCell ref="G81:G82"/>
    <mergeCell ref="C106:C107"/>
    <mergeCell ref="D106:D107"/>
    <mergeCell ref="E106:E107"/>
    <mergeCell ref="F106:F107"/>
    <mergeCell ref="G106:G107"/>
    <mergeCell ref="D102:D103"/>
    <mergeCell ref="E102:E103"/>
    <mergeCell ref="F102:F103"/>
    <mergeCell ref="G102:G103"/>
    <mergeCell ref="D100:D101"/>
    <mergeCell ref="E100:E101"/>
    <mergeCell ref="F100:F101"/>
    <mergeCell ref="G100:G101"/>
    <mergeCell ref="C104:C105"/>
    <mergeCell ref="D104:D105"/>
    <mergeCell ref="E104:E105"/>
    <mergeCell ref="F104:F105"/>
    <mergeCell ref="G104:G105"/>
    <mergeCell ref="A121:A130"/>
    <mergeCell ref="C121:C122"/>
    <mergeCell ref="D121:D122"/>
    <mergeCell ref="E121:E122"/>
    <mergeCell ref="F121:F122"/>
    <mergeCell ref="G121:G122"/>
    <mergeCell ref="C123:C124"/>
    <mergeCell ref="D123:D124"/>
    <mergeCell ref="C108:C109"/>
    <mergeCell ref="D108:D109"/>
    <mergeCell ref="E108:E109"/>
    <mergeCell ref="F108:F109"/>
    <mergeCell ref="G108:G109"/>
    <mergeCell ref="C112:G113"/>
    <mergeCell ref="E123:E124"/>
    <mergeCell ref="F123:F124"/>
    <mergeCell ref="G123:G124"/>
    <mergeCell ref="C125:C126"/>
    <mergeCell ref="D125:D126"/>
    <mergeCell ref="E125:E126"/>
    <mergeCell ref="F125:F126"/>
    <mergeCell ref="G125:G126"/>
    <mergeCell ref="A100:A109"/>
    <mergeCell ref="C100:C101"/>
    <mergeCell ref="D144:D145"/>
    <mergeCell ref="E144:E145"/>
    <mergeCell ref="F144:F145"/>
    <mergeCell ref="G144:G145"/>
    <mergeCell ref="C133:G134"/>
    <mergeCell ref="A142:A151"/>
    <mergeCell ref="C142:C143"/>
    <mergeCell ref="D142:D143"/>
    <mergeCell ref="E142:E143"/>
    <mergeCell ref="F142:F143"/>
    <mergeCell ref="G142:G143"/>
    <mergeCell ref="C146:C147"/>
    <mergeCell ref="D146:D147"/>
    <mergeCell ref="C150:C151"/>
    <mergeCell ref="D150:D151"/>
    <mergeCell ref="E150:E151"/>
    <mergeCell ref="F150:F151"/>
    <mergeCell ref="G150:G151"/>
    <mergeCell ref="E146:E147"/>
    <mergeCell ref="F146:F147"/>
    <mergeCell ref="G146:G147"/>
    <mergeCell ref="C148:C149"/>
    <mergeCell ref="A163:A172"/>
    <mergeCell ref="C163:C164"/>
    <mergeCell ref="D163:D164"/>
    <mergeCell ref="E163:E164"/>
    <mergeCell ref="F163:F164"/>
    <mergeCell ref="G163:G164"/>
    <mergeCell ref="C167:C168"/>
    <mergeCell ref="D167:D168"/>
    <mergeCell ref="E167:E168"/>
    <mergeCell ref="C171:C172"/>
    <mergeCell ref="D171:D172"/>
    <mergeCell ref="E171:E172"/>
    <mergeCell ref="F171:F172"/>
    <mergeCell ref="G171:G172"/>
    <mergeCell ref="J225:K225"/>
    <mergeCell ref="C227:C228"/>
    <mergeCell ref="D227:D228"/>
    <mergeCell ref="E227:E228"/>
    <mergeCell ref="F227:F228"/>
    <mergeCell ref="G227:G228"/>
    <mergeCell ref="B221:I221"/>
    <mergeCell ref="C218:G219"/>
    <mergeCell ref="A225:A234"/>
    <mergeCell ref="C225:C226"/>
    <mergeCell ref="D225:D226"/>
    <mergeCell ref="E225:E226"/>
    <mergeCell ref="F225:F226"/>
    <mergeCell ref="G225:G226"/>
    <mergeCell ref="C229:C230"/>
    <mergeCell ref="D229:D230"/>
    <mergeCell ref="E229:E230"/>
    <mergeCell ref="C233:C234"/>
    <mergeCell ref="D233:D234"/>
    <mergeCell ref="E233:E234"/>
    <mergeCell ref="F233:F234"/>
    <mergeCell ref="G233:G234"/>
    <mergeCell ref="C237:G238"/>
    <mergeCell ref="F229:F230"/>
    <mergeCell ref="G229:G230"/>
    <mergeCell ref="C231:C232"/>
    <mergeCell ref="D231:D232"/>
    <mergeCell ref="E231:E232"/>
    <mergeCell ref="F231:F232"/>
    <mergeCell ref="G231:G232"/>
    <mergeCell ref="A116:A118"/>
    <mergeCell ref="B118:J118"/>
    <mergeCell ref="A137:A139"/>
    <mergeCell ref="B139:J139"/>
    <mergeCell ref="A158:A160"/>
    <mergeCell ref="I116:J116"/>
    <mergeCell ref="I117:J117"/>
    <mergeCell ref="B116:H117"/>
    <mergeCell ref="I137:J137"/>
    <mergeCell ref="B137:H138"/>
    <mergeCell ref="I138:J138"/>
    <mergeCell ref="I158:J158"/>
    <mergeCell ref="B158:H159"/>
    <mergeCell ref="I159:J159"/>
    <mergeCell ref="B160:J160"/>
    <mergeCell ref="C154:G155"/>
    <mergeCell ref="A11:A13"/>
    <mergeCell ref="B13:J13"/>
    <mergeCell ref="A32:A34"/>
    <mergeCell ref="B34:J34"/>
    <mergeCell ref="A53:A55"/>
    <mergeCell ref="B55:J55"/>
    <mergeCell ref="A74:A76"/>
    <mergeCell ref="B76:J76"/>
    <mergeCell ref="A95:A97"/>
    <mergeCell ref="B97:J97"/>
    <mergeCell ref="I95:J95"/>
    <mergeCell ref="B95:H96"/>
    <mergeCell ref="I96:J96"/>
    <mergeCell ref="I11:J11"/>
    <mergeCell ref="B11:H12"/>
    <mergeCell ref="I12:J12"/>
    <mergeCell ref="I32:J32"/>
    <mergeCell ref="B32:H33"/>
    <mergeCell ref="I33:J33"/>
    <mergeCell ref="I53:J53"/>
    <mergeCell ref="I90:K90"/>
    <mergeCell ref="C81:C82"/>
    <mergeCell ref="D81:D82"/>
    <mergeCell ref="E81:E82"/>
    <mergeCell ref="A185:A194"/>
    <mergeCell ref="C185:C186"/>
    <mergeCell ref="D185:D186"/>
    <mergeCell ref="E185:E186"/>
    <mergeCell ref="C191:C192"/>
    <mergeCell ref="D191:D192"/>
    <mergeCell ref="E191:E192"/>
    <mergeCell ref="F191:F192"/>
    <mergeCell ref="G191:G192"/>
    <mergeCell ref="C193:C194"/>
    <mergeCell ref="F185:F186"/>
    <mergeCell ref="G185:G186"/>
    <mergeCell ref="C187:C188"/>
    <mergeCell ref="D187:D188"/>
    <mergeCell ref="E187:E188"/>
    <mergeCell ref="D193:D194"/>
    <mergeCell ref="F187:F188"/>
    <mergeCell ref="G187:G188"/>
    <mergeCell ref="C189:C190"/>
    <mergeCell ref="D189:D190"/>
    <mergeCell ref="E189:E190"/>
    <mergeCell ref="F189:F190"/>
    <mergeCell ref="G189:G190"/>
    <mergeCell ref="B53:H54"/>
    <mergeCell ref="I54:J54"/>
    <mergeCell ref="C91:G92"/>
    <mergeCell ref="F83:F84"/>
    <mergeCell ref="A180:A182"/>
    <mergeCell ref="B182:J182"/>
    <mergeCell ref="D148:D149"/>
    <mergeCell ref="E148:E149"/>
    <mergeCell ref="F148:F149"/>
    <mergeCell ref="G148:G149"/>
    <mergeCell ref="C175:G176"/>
    <mergeCell ref="F167:F168"/>
    <mergeCell ref="G167:G168"/>
    <mergeCell ref="C169:C170"/>
    <mergeCell ref="D169:D170"/>
    <mergeCell ref="E169:E170"/>
    <mergeCell ref="F169:F170"/>
    <mergeCell ref="G169:G170"/>
    <mergeCell ref="J163:K163"/>
    <mergeCell ref="C165:C166"/>
    <mergeCell ref="I180:J180"/>
    <mergeCell ref="B180:H181"/>
    <mergeCell ref="I181:J181"/>
    <mergeCell ref="D165:D166"/>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Hoja2!$A$1:$A$5</xm:f>
          </x14:formula1>
          <xm:sqref>E14:G14 E35:G35 E56:G56 E77:G77 E98:G98 E119:G119 E140:G140 E161:G161 E183:G183 E204:G204</xm:sqref>
        </x14:dataValidation>
        <x14:dataValidation type="list" allowBlank="1" showInputMessage="1" showErrorMessage="1">
          <x14:formula1>
            <xm:f>Hoja2!$C$1:$C$5</xm:f>
          </x14:formula1>
          <xm:sqref>J14:K14 J35:K35 J56:K56 J77:K77 J98:K98 J119:K119 J140:K140 J161:K161 J183:K183 J204:K204</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sheetPr>
  <dimension ref="A1:V49"/>
  <sheetViews>
    <sheetView tabSelected="1" zoomScale="50" zoomScaleNormal="50" workbookViewId="0">
      <selection activeCell="Z24" sqref="Z24"/>
    </sheetView>
  </sheetViews>
  <sheetFormatPr baseColWidth="10" defaultColWidth="11.42578125" defaultRowHeight="12.75" x14ac:dyDescent="0.2"/>
  <cols>
    <col min="1" max="1" width="28.140625" style="24" customWidth="1"/>
    <col min="2" max="3" width="18.5703125" style="24" customWidth="1"/>
    <col min="4" max="4" width="20.5703125" style="26" customWidth="1"/>
    <col min="5" max="5" width="15.5703125" style="24" customWidth="1"/>
    <col min="6" max="6" width="15" style="24" customWidth="1"/>
    <col min="7" max="7" width="17.28515625" style="24" customWidth="1"/>
    <col min="8" max="8" width="18" style="24" customWidth="1"/>
    <col min="9" max="9" width="44.28515625" style="24" customWidth="1"/>
    <col min="10" max="10" width="16.140625" style="24" customWidth="1"/>
    <col min="11" max="12" width="13.140625" style="24" customWidth="1"/>
    <col min="13" max="13" width="20" style="24" customWidth="1"/>
    <col min="14" max="20" width="0" style="24" hidden="1" customWidth="1"/>
    <col min="21" max="16384" width="11.42578125" style="24"/>
  </cols>
  <sheetData>
    <row r="1" spans="1:22" ht="15.75" customHeight="1" x14ac:dyDescent="0.2">
      <c r="A1" s="951"/>
      <c r="B1" s="959" t="str">
        <f>CONTEXTO!B1</f>
        <v xml:space="preserve">PROCESO:  SISTEMA INTEGRADO DE GESTIÓN </v>
      </c>
      <c r="C1" s="959"/>
      <c r="D1" s="959"/>
      <c r="E1" s="959"/>
      <c r="F1" s="959"/>
      <c r="G1" s="959"/>
      <c r="H1" s="959"/>
      <c r="I1" s="959"/>
      <c r="J1" s="670" t="s">
        <v>380</v>
      </c>
      <c r="K1" s="670"/>
      <c r="L1" s="670"/>
      <c r="M1" s="925"/>
    </row>
    <row r="2" spans="1:22" ht="15.75" customHeight="1" x14ac:dyDescent="0.2">
      <c r="A2" s="952"/>
      <c r="B2" s="481"/>
      <c r="C2" s="481"/>
      <c r="D2" s="481"/>
      <c r="E2" s="481"/>
      <c r="F2" s="481"/>
      <c r="G2" s="481"/>
      <c r="H2" s="481"/>
      <c r="I2" s="481"/>
      <c r="J2" s="591" t="s">
        <v>381</v>
      </c>
      <c r="K2" s="591"/>
      <c r="L2" s="591"/>
      <c r="M2" s="926"/>
    </row>
    <row r="3" spans="1:22" ht="15.75" customHeight="1" x14ac:dyDescent="0.2">
      <c r="A3" s="952"/>
      <c r="B3" s="481" t="s">
        <v>227</v>
      </c>
      <c r="C3" s="481"/>
      <c r="D3" s="481"/>
      <c r="E3" s="481"/>
      <c r="F3" s="481"/>
      <c r="G3" s="481"/>
      <c r="H3" s="481"/>
      <c r="I3" s="481"/>
      <c r="J3" s="591" t="s">
        <v>382</v>
      </c>
      <c r="K3" s="591"/>
      <c r="L3" s="591"/>
      <c r="M3" s="926"/>
    </row>
    <row r="4" spans="1:22" ht="15.75" customHeight="1" x14ac:dyDescent="0.2">
      <c r="A4" s="952"/>
      <c r="B4" s="481"/>
      <c r="C4" s="481"/>
      <c r="D4" s="481"/>
      <c r="E4" s="481"/>
      <c r="F4" s="481"/>
      <c r="G4" s="481"/>
      <c r="H4" s="481"/>
      <c r="I4" s="481"/>
      <c r="J4" s="591" t="s">
        <v>379</v>
      </c>
      <c r="K4" s="591"/>
      <c r="L4" s="591"/>
      <c r="M4" s="926"/>
    </row>
    <row r="5" spans="1:22" ht="15" customHeight="1" x14ac:dyDescent="0.2">
      <c r="A5" s="953"/>
      <c r="B5" s="954"/>
      <c r="C5" s="954"/>
      <c r="D5" s="954"/>
      <c r="E5" s="954"/>
      <c r="F5" s="954"/>
      <c r="G5" s="954"/>
      <c r="H5" s="954"/>
      <c r="I5" s="954"/>
      <c r="J5" s="954"/>
      <c r="K5" s="954"/>
      <c r="L5" s="954"/>
      <c r="M5" s="955"/>
    </row>
    <row r="6" spans="1:22" s="25" customFormat="1" ht="15.75" customHeight="1" x14ac:dyDescent="0.2">
      <c r="A6" s="87" t="s">
        <v>228</v>
      </c>
      <c r="B6" s="956" t="s">
        <v>245</v>
      </c>
      <c r="C6" s="956"/>
      <c r="D6" s="956"/>
      <c r="E6" s="956"/>
      <c r="F6" s="956"/>
      <c r="G6" s="956"/>
      <c r="H6" s="956"/>
      <c r="I6" s="956"/>
      <c r="J6" s="956"/>
      <c r="K6" s="956"/>
      <c r="L6" s="956"/>
      <c r="M6" s="957"/>
    </row>
    <row r="7" spans="1:22" s="25" customFormat="1" ht="42.75" customHeight="1" x14ac:dyDescent="0.2">
      <c r="A7" s="87" t="s">
        <v>229</v>
      </c>
      <c r="B7" s="591" t="s">
        <v>246</v>
      </c>
      <c r="C7" s="591"/>
      <c r="D7" s="591"/>
      <c r="E7" s="591"/>
      <c r="F7" s="591"/>
      <c r="G7" s="591"/>
      <c r="H7" s="591"/>
      <c r="I7" s="591"/>
      <c r="J7" s="591"/>
      <c r="K7" s="591"/>
      <c r="L7" s="591"/>
      <c r="M7" s="592"/>
    </row>
    <row r="8" spans="1:22" s="25" customFormat="1" ht="15" customHeight="1" x14ac:dyDescent="0.2">
      <c r="A8" s="960"/>
      <c r="B8" s="961"/>
      <c r="C8" s="961"/>
      <c r="D8" s="961"/>
      <c r="E8" s="961"/>
      <c r="F8" s="961"/>
      <c r="G8" s="961"/>
      <c r="H8" s="961"/>
      <c r="I8" s="961"/>
      <c r="J8" s="961"/>
      <c r="K8" s="961"/>
      <c r="L8" s="961"/>
      <c r="M8" s="962"/>
    </row>
    <row r="9" spans="1:22" s="86" customFormat="1" ht="40.5" customHeight="1" thickBot="1" x14ac:dyDescent="0.25">
      <c r="A9" s="85" t="s">
        <v>230</v>
      </c>
      <c r="B9" s="63" t="s">
        <v>231</v>
      </c>
      <c r="C9" s="63" t="s">
        <v>70</v>
      </c>
      <c r="D9" s="63" t="s">
        <v>8</v>
      </c>
      <c r="E9" s="62" t="s">
        <v>232</v>
      </c>
      <c r="F9" s="62" t="s">
        <v>233</v>
      </c>
      <c r="G9" s="62" t="s">
        <v>234</v>
      </c>
      <c r="H9" s="62" t="s">
        <v>235</v>
      </c>
      <c r="I9" s="62" t="s">
        <v>236</v>
      </c>
      <c r="J9" s="63" t="s">
        <v>237</v>
      </c>
      <c r="K9" s="63" t="s">
        <v>238</v>
      </c>
      <c r="L9" s="63" t="s">
        <v>239</v>
      </c>
      <c r="M9" s="64" t="s">
        <v>240</v>
      </c>
      <c r="U9" s="978" t="s">
        <v>521</v>
      </c>
      <c r="V9" s="978"/>
    </row>
    <row r="10" spans="1:22" s="25" customFormat="1" ht="100.5" customHeight="1" x14ac:dyDescent="0.2">
      <c r="A10" s="966" t="str">
        <f>(CONTEXTO!A8&amp;" "&amp;CONTEXTO!A9)</f>
        <v xml:space="preserve">PROCESO: GESTION DE INFRAESTRUCTURA Y OBRAS PUBLICAS  OBJETIVO: IDENTIFICAR Y GENERAR LOS ESTUDIOS, DISEÑOS Y PROYECTOS, CON EL FIN DE ADELANTAR LA CONSTRUCCIÓN Y EL MANTENIMIENTO DE LAS OBRAS DE INFRAESTRUCTURA Y OBRAS PUBLICAS, QUE REQUIERA LA CIUDAD ACORDES CON LAS NECESIDADES DE DESARROLLO CONTRIBUYENDO A LA PROTECCION DEL AMBIENTE Y EL DESARROLLO SOSTENIBLE DEL MUNICIPIO.
</v>
      </c>
      <c r="B10" s="927" t="str">
        <f>DESCRIPCION!A10</f>
        <v xml:space="preserve">Posibilidad de perdida economica y reputacional por sanciones debido al prestamo de maquinaria de propiedad de la entidad o alquiler para beneficio de un tercero.  </v>
      </c>
      <c r="C10" s="933" t="str">
        <f>'IDENTIFICACION DE RIESGOS'!F10</f>
        <v>CORRUPCION</v>
      </c>
      <c r="D10" s="942" t="str">
        <f>DESCRIPCION!D10</f>
        <v xml:space="preserve">Falta de seguimiento y control en el desarrollo de las actividades </v>
      </c>
      <c r="E10" s="970" t="str">
        <f>'VALORACIÓN RIESGOS RESIDUAL'!E14:G14</f>
        <v>Casi seguro</v>
      </c>
      <c r="F10" s="963" t="str">
        <f>'VALORACIÓN RIESGOS RESIDUAL'!J14</f>
        <v>Catastrófico</v>
      </c>
      <c r="G10" s="942" t="str">
        <f>'VALORACIÓN RIESGOS RESIDUAL'!K11</f>
        <v>EXTREMA</v>
      </c>
      <c r="H10" s="936" t="s">
        <v>288</v>
      </c>
      <c r="I10" s="930" t="s">
        <v>528</v>
      </c>
      <c r="J10" s="930" t="s">
        <v>524</v>
      </c>
      <c r="K10" s="930" t="s">
        <v>513</v>
      </c>
      <c r="L10" s="941">
        <v>45627</v>
      </c>
      <c r="M10" s="938" t="s">
        <v>514</v>
      </c>
      <c r="N10" s="298"/>
      <c r="O10" s="298"/>
      <c r="P10" s="298"/>
      <c r="Q10" s="298"/>
      <c r="R10" s="298"/>
      <c r="S10" s="298"/>
      <c r="T10" s="298"/>
      <c r="U10" s="979" t="s">
        <v>527</v>
      </c>
      <c r="V10" s="980"/>
    </row>
    <row r="11" spans="1:22" s="25" customFormat="1" ht="79.5" customHeight="1" x14ac:dyDescent="0.2">
      <c r="A11" s="967"/>
      <c r="B11" s="928"/>
      <c r="C11" s="934"/>
      <c r="D11" s="969"/>
      <c r="E11" s="971"/>
      <c r="F11" s="964"/>
      <c r="G11" s="969"/>
      <c r="H11" s="937"/>
      <c r="I11" s="931"/>
      <c r="J11" s="931"/>
      <c r="K11" s="931"/>
      <c r="L11" s="931"/>
      <c r="M11" s="939"/>
      <c r="N11" s="298"/>
      <c r="O11" s="298"/>
      <c r="P11" s="298"/>
      <c r="Q11" s="298"/>
      <c r="R11" s="298"/>
      <c r="S11" s="298"/>
      <c r="T11" s="298"/>
      <c r="U11" s="981"/>
      <c r="V11" s="982"/>
    </row>
    <row r="12" spans="1:22" s="25" customFormat="1" ht="68.25" customHeight="1" x14ac:dyDescent="0.2">
      <c r="A12" s="967"/>
      <c r="B12" s="928"/>
      <c r="C12" s="934"/>
      <c r="D12" s="943"/>
      <c r="E12" s="972"/>
      <c r="F12" s="950"/>
      <c r="G12" s="943"/>
      <c r="H12" s="958"/>
      <c r="I12" s="932"/>
      <c r="J12" s="932"/>
      <c r="K12" s="932"/>
      <c r="L12" s="932"/>
      <c r="M12" s="940"/>
      <c r="N12" s="298"/>
      <c r="O12" s="298"/>
      <c r="P12" s="298"/>
      <c r="Q12" s="298"/>
      <c r="R12" s="298"/>
      <c r="S12" s="298"/>
      <c r="T12" s="298"/>
      <c r="U12" s="983"/>
      <c r="V12" s="984"/>
    </row>
    <row r="13" spans="1:22" s="25" customFormat="1" ht="75" customHeight="1" thickBot="1" x14ac:dyDescent="0.25">
      <c r="A13" s="967"/>
      <c r="B13" s="929"/>
      <c r="C13" s="935"/>
      <c r="D13" s="299"/>
      <c r="E13" s="300"/>
      <c r="F13" s="301"/>
      <c r="G13" s="302"/>
      <c r="H13" s="303" t="s">
        <v>244</v>
      </c>
      <c r="I13" s="313" t="s">
        <v>505</v>
      </c>
      <c r="J13" s="315" t="s">
        <v>506</v>
      </c>
      <c r="K13" s="316" t="s">
        <v>507</v>
      </c>
      <c r="L13" s="316"/>
      <c r="M13" s="317" t="s">
        <v>515</v>
      </c>
      <c r="N13" s="298"/>
      <c r="O13" s="298"/>
      <c r="P13" s="298"/>
      <c r="Q13" s="298"/>
      <c r="R13" s="298"/>
      <c r="S13" s="298"/>
      <c r="T13" s="298"/>
      <c r="U13" s="985"/>
      <c r="V13" s="986"/>
    </row>
    <row r="14" spans="1:22" s="25" customFormat="1" ht="91.5" customHeight="1" x14ac:dyDescent="0.2">
      <c r="A14" s="967"/>
      <c r="B14" s="927" t="str">
        <f>DESCRIPCION!A12</f>
        <v xml:space="preserve">Probabilidad de perdida economica y reputacional debido a que la  entidad  sea relacionada con actividades ilícitas al elegir a proveedores con practicas de lavado de activos, financiación del terrorismo o cualquier otra actividad ilegal. </v>
      </c>
      <c r="C14" s="933" t="str">
        <f>'IDENTIFICACION DE RIESGOS'!F12</f>
        <v>SARLAFT</v>
      </c>
      <c r="D14" s="942" t="str">
        <f>DESCRIPCION!D12</f>
        <v>Presentacion de proveedores en los procesos contractuales con documentacion falsa</v>
      </c>
      <c r="E14" s="970" t="str">
        <f>'VALORACIÓN RIESGOS RESIDUAL'!E35:G35</f>
        <v>Probable</v>
      </c>
      <c r="F14" s="963" t="str">
        <f>'VALORACIÓN RIESGOS RESIDUAL'!J35</f>
        <v>Catastrófico</v>
      </c>
      <c r="G14" s="970" t="str">
        <f>'VALORACIÓN RIESGOS RESIDUAL'!K32</f>
        <v>EXTREMA</v>
      </c>
      <c r="H14" s="963" t="s">
        <v>288</v>
      </c>
      <c r="I14" s="930" t="s">
        <v>529</v>
      </c>
      <c r="J14" s="930" t="s">
        <v>525</v>
      </c>
      <c r="K14" s="930" t="s">
        <v>513</v>
      </c>
      <c r="L14" s="930" t="s">
        <v>517</v>
      </c>
      <c r="M14" s="938" t="s">
        <v>518</v>
      </c>
      <c r="N14" s="298"/>
      <c r="O14" s="298"/>
      <c r="P14" s="298"/>
      <c r="Q14" s="298"/>
      <c r="R14" s="298"/>
      <c r="S14" s="298"/>
      <c r="T14" s="298"/>
      <c r="U14" s="979" t="s">
        <v>526</v>
      </c>
      <c r="V14" s="980"/>
    </row>
    <row r="15" spans="1:22" s="25" customFormat="1" ht="85.5" customHeight="1" x14ac:dyDescent="0.2">
      <c r="A15" s="967"/>
      <c r="B15" s="928"/>
      <c r="C15" s="934"/>
      <c r="D15" s="943"/>
      <c r="E15" s="971"/>
      <c r="F15" s="964"/>
      <c r="G15" s="971"/>
      <c r="H15" s="964"/>
      <c r="I15" s="931"/>
      <c r="J15" s="931"/>
      <c r="K15" s="931"/>
      <c r="L15" s="931"/>
      <c r="M15" s="939"/>
      <c r="N15" s="298"/>
      <c r="O15" s="298"/>
      <c r="P15" s="298"/>
      <c r="Q15" s="298"/>
      <c r="R15" s="298"/>
      <c r="S15" s="298"/>
      <c r="T15" s="298"/>
      <c r="U15" s="981"/>
      <c r="V15" s="982"/>
    </row>
    <row r="16" spans="1:22" s="25" customFormat="1" ht="87" customHeight="1" x14ac:dyDescent="0.2">
      <c r="A16" s="967"/>
      <c r="B16" s="928"/>
      <c r="C16" s="934"/>
      <c r="D16" s="306" t="str">
        <f>DESCRIPCION!D13</f>
        <v xml:space="preserve">Evaluacion de los proveedores de manera superficial </v>
      </c>
      <c r="E16" s="972"/>
      <c r="F16" s="950"/>
      <c r="G16" s="972"/>
      <c r="H16" s="950"/>
      <c r="I16" s="932"/>
      <c r="J16" s="932"/>
      <c r="K16" s="932"/>
      <c r="L16" s="932"/>
      <c r="M16" s="940"/>
      <c r="N16" s="298"/>
      <c r="O16" s="298"/>
      <c r="P16" s="298"/>
      <c r="Q16" s="298"/>
      <c r="R16" s="298"/>
      <c r="S16" s="298"/>
      <c r="T16" s="298"/>
      <c r="U16" s="983"/>
      <c r="V16" s="984"/>
    </row>
    <row r="17" spans="1:22" s="25" customFormat="1" ht="95.25" customHeight="1" thickBot="1" x14ac:dyDescent="0.25">
      <c r="A17" s="967"/>
      <c r="B17" s="929"/>
      <c r="C17" s="935"/>
      <c r="D17" s="307"/>
      <c r="E17" s="300"/>
      <c r="F17" s="301"/>
      <c r="G17" s="300"/>
      <c r="H17" s="308" t="s">
        <v>244</v>
      </c>
      <c r="I17" s="313" t="s">
        <v>505</v>
      </c>
      <c r="J17" s="315" t="s">
        <v>506</v>
      </c>
      <c r="K17" s="316" t="s">
        <v>507</v>
      </c>
      <c r="L17" s="316"/>
      <c r="M17" s="317" t="s">
        <v>515</v>
      </c>
      <c r="N17" s="298"/>
      <c r="O17" s="298"/>
      <c r="P17" s="298"/>
      <c r="Q17" s="298"/>
      <c r="R17" s="298"/>
      <c r="S17" s="298"/>
      <c r="T17" s="298"/>
      <c r="U17" s="985"/>
      <c r="V17" s="986"/>
    </row>
    <row r="18" spans="1:22" s="25" customFormat="1" ht="108" customHeight="1" x14ac:dyDescent="0.2">
      <c r="A18" s="967"/>
      <c r="B18" s="927" t="str">
        <f>DESCRIPCION!A14</f>
        <v xml:space="preserve">Probabilidad de perdida economica o reputacional debido a que la Entidad  sea relacionada con actividades ilícitas al aprobar mediante informes de supervision el pago  a terceros vinculados a practicas de lavado de activos, financiación del terrorismo o cualquier otra actividad ilegal. </v>
      </c>
      <c r="C18" s="933" t="str">
        <f>'IDENTIFICACION DE RIESGOS'!F14</f>
        <v>SARLAFT</v>
      </c>
      <c r="D18" s="942" t="str">
        <f>DESCRIPCION!D14</f>
        <v>Presentacion de proveedores en los procesos contractuales con documentacion falsa</v>
      </c>
      <c r="E18" s="970" t="str">
        <f>'VALORACIÓN RIESGOS RESIDUAL'!E56:G56</f>
        <v>Probable</v>
      </c>
      <c r="F18" s="963" t="str">
        <f>'VALORACIÓN RIESGOS RESIDUAL'!J56</f>
        <v>Catastrófico</v>
      </c>
      <c r="G18" s="970" t="str">
        <f>'VALORACIÓN RIESGOS RESIDUAL'!K53</f>
        <v>EXTREMA</v>
      </c>
      <c r="H18" s="936" t="s">
        <v>288</v>
      </c>
      <c r="I18" s="930" t="s">
        <v>530</v>
      </c>
      <c r="J18" s="930" t="s">
        <v>516</v>
      </c>
      <c r="K18" s="930" t="s">
        <v>513</v>
      </c>
      <c r="L18" s="930" t="s">
        <v>517</v>
      </c>
      <c r="M18" s="938" t="s">
        <v>518</v>
      </c>
      <c r="N18" s="298"/>
      <c r="O18" s="298"/>
      <c r="P18" s="298"/>
      <c r="Q18" s="298"/>
      <c r="R18" s="298"/>
      <c r="S18" s="298"/>
      <c r="T18" s="298"/>
      <c r="U18" s="979" t="s">
        <v>526</v>
      </c>
      <c r="V18" s="980"/>
    </row>
    <row r="19" spans="1:22" s="25" customFormat="1" ht="77.25" customHeight="1" x14ac:dyDescent="0.2">
      <c r="A19" s="967"/>
      <c r="B19" s="928"/>
      <c r="C19" s="934"/>
      <c r="D19" s="969"/>
      <c r="E19" s="971"/>
      <c r="F19" s="964"/>
      <c r="G19" s="971"/>
      <c r="H19" s="937"/>
      <c r="I19" s="931"/>
      <c r="J19" s="931"/>
      <c r="K19" s="931"/>
      <c r="L19" s="931"/>
      <c r="M19" s="939"/>
      <c r="N19" s="298"/>
      <c r="O19" s="298"/>
      <c r="P19" s="298"/>
      <c r="Q19" s="298"/>
      <c r="R19" s="298"/>
      <c r="S19" s="298"/>
      <c r="T19" s="298"/>
      <c r="U19" s="981"/>
      <c r="V19" s="982"/>
    </row>
    <row r="20" spans="1:22" s="25" customFormat="1" ht="76.5" customHeight="1" x14ac:dyDescent="0.2">
      <c r="A20" s="967"/>
      <c r="B20" s="928"/>
      <c r="C20" s="934"/>
      <c r="D20" s="943"/>
      <c r="E20" s="972"/>
      <c r="F20" s="950"/>
      <c r="G20" s="972"/>
      <c r="H20" s="937"/>
      <c r="I20" s="932"/>
      <c r="J20" s="932"/>
      <c r="K20" s="932"/>
      <c r="L20" s="932"/>
      <c r="M20" s="940"/>
      <c r="N20" s="298"/>
      <c r="O20" s="298"/>
      <c r="P20" s="298"/>
      <c r="Q20" s="298"/>
      <c r="R20" s="298"/>
      <c r="S20" s="298"/>
      <c r="T20" s="298"/>
      <c r="U20" s="983"/>
      <c r="V20" s="984"/>
    </row>
    <row r="21" spans="1:22" ht="86.25" customHeight="1" thickBot="1" x14ac:dyDescent="0.25">
      <c r="A21" s="967"/>
      <c r="B21" s="929"/>
      <c r="C21" s="935"/>
      <c r="D21" s="299"/>
      <c r="E21" s="300"/>
      <c r="F21" s="301"/>
      <c r="G21" s="300"/>
      <c r="H21" s="303" t="s">
        <v>244</v>
      </c>
      <c r="I21" s="313" t="s">
        <v>505</v>
      </c>
      <c r="J21" s="315" t="s">
        <v>506</v>
      </c>
      <c r="K21" s="316" t="s">
        <v>507</v>
      </c>
      <c r="L21" s="316"/>
      <c r="M21" s="317" t="s">
        <v>515</v>
      </c>
      <c r="N21" s="309"/>
      <c r="O21" s="309"/>
      <c r="P21" s="309"/>
      <c r="Q21" s="309"/>
      <c r="R21" s="309"/>
      <c r="S21" s="309"/>
      <c r="T21" s="309"/>
      <c r="U21" s="976"/>
      <c r="V21" s="977"/>
    </row>
    <row r="22" spans="1:22" ht="84.75" customHeight="1" x14ac:dyDescent="0.2">
      <c r="A22" s="967"/>
      <c r="B22" s="943" t="str">
        <f>DESCRIPCION!A16</f>
        <v xml:space="preserve">Posibilidad de solicitar y/o recibir dádivas o beneficios a nombre propio o de terceros para realizar trámites y/o servicios sin el cumplimiento de los requisitos legalmente establecidos </v>
      </c>
      <c r="C22" s="943" t="str">
        <f>'IDENTIFICACION DE RIESGOS'!F16</f>
        <v>CORRUPCION - SOBORNO</v>
      </c>
      <c r="D22" s="969" t="str">
        <f>DESCRIPCION!D16</f>
        <v>Debilidad en los canales de acceso a la publicidad de las condiciones del trámite y/o servicio</v>
      </c>
      <c r="E22" s="971" t="str">
        <f>'VALORACIÓN RIESGOS RESIDUAL'!E77:G77</f>
        <v>Probable</v>
      </c>
      <c r="F22" s="964" t="str">
        <f>'VALORACIÓN RIESGOS RESIDUAL'!J77</f>
        <v>Catastrófico</v>
      </c>
      <c r="G22" s="971" t="str">
        <f>'VALORACIÓN RIESGOS RESIDUAL'!K74</f>
        <v>EXTREMA</v>
      </c>
      <c r="H22" s="950" t="s">
        <v>288</v>
      </c>
      <c r="I22" s="931" t="s">
        <v>462</v>
      </c>
      <c r="J22" s="931" t="s">
        <v>519</v>
      </c>
      <c r="K22" s="931" t="s">
        <v>507</v>
      </c>
      <c r="L22" s="973">
        <v>45627</v>
      </c>
      <c r="M22" s="939" t="s">
        <v>520</v>
      </c>
      <c r="N22" s="309"/>
      <c r="O22" s="309"/>
      <c r="P22" s="309"/>
      <c r="Q22" s="309"/>
      <c r="R22" s="309"/>
      <c r="S22" s="309"/>
      <c r="T22" s="309"/>
      <c r="U22" s="979" t="s">
        <v>522</v>
      </c>
      <c r="V22" s="980"/>
    </row>
    <row r="23" spans="1:22" ht="66.75" customHeight="1" x14ac:dyDescent="0.2">
      <c r="A23" s="967"/>
      <c r="B23" s="928"/>
      <c r="C23" s="928"/>
      <c r="D23" s="943"/>
      <c r="E23" s="971"/>
      <c r="F23" s="964"/>
      <c r="G23" s="971"/>
      <c r="H23" s="937"/>
      <c r="I23" s="932"/>
      <c r="J23" s="932"/>
      <c r="K23" s="932"/>
      <c r="L23" s="932"/>
      <c r="M23" s="940"/>
      <c r="N23" s="309"/>
      <c r="O23" s="309"/>
      <c r="P23" s="309"/>
      <c r="Q23" s="309"/>
      <c r="R23" s="309"/>
      <c r="S23" s="309"/>
      <c r="T23" s="309"/>
      <c r="U23" s="983"/>
      <c r="V23" s="984"/>
    </row>
    <row r="24" spans="1:22" ht="124.5" customHeight="1" x14ac:dyDescent="0.2">
      <c r="A24" s="967"/>
      <c r="B24" s="928"/>
      <c r="C24" s="928"/>
      <c r="D24" s="306" t="str">
        <f>DESCRIPCION!D17</f>
        <v>Desconocimiento de los manuales, procedimientos, instructivos y demás documentos del proceso</v>
      </c>
      <c r="E24" s="972"/>
      <c r="F24" s="950"/>
      <c r="G24" s="972"/>
      <c r="H24" s="937"/>
      <c r="I24" s="314" t="s">
        <v>531</v>
      </c>
      <c r="J24" s="314" t="s">
        <v>512</v>
      </c>
      <c r="K24" s="318" t="s">
        <v>507</v>
      </c>
      <c r="L24" s="319">
        <v>45627</v>
      </c>
      <c r="M24" s="320" t="s">
        <v>514</v>
      </c>
      <c r="N24" s="309"/>
      <c r="O24" s="309"/>
      <c r="P24" s="309"/>
      <c r="Q24" s="309"/>
      <c r="R24" s="309"/>
      <c r="S24" s="309"/>
      <c r="T24" s="309"/>
      <c r="U24" s="974" t="s">
        <v>523</v>
      </c>
      <c r="V24" s="975"/>
    </row>
    <row r="25" spans="1:22" ht="87.75" customHeight="1" thickBot="1" x14ac:dyDescent="0.25">
      <c r="A25" s="967"/>
      <c r="B25" s="929"/>
      <c r="C25" s="929"/>
      <c r="D25" s="299"/>
      <c r="E25" s="300"/>
      <c r="F25" s="301"/>
      <c r="G25" s="300"/>
      <c r="H25" s="303" t="s">
        <v>244</v>
      </c>
      <c r="I25" s="304"/>
      <c r="J25" s="316"/>
      <c r="K25" s="316"/>
      <c r="L25" s="316"/>
      <c r="M25" s="317"/>
      <c r="N25" s="309"/>
      <c r="O25" s="309"/>
      <c r="P25" s="309"/>
      <c r="Q25" s="309"/>
      <c r="R25" s="309"/>
      <c r="S25" s="309"/>
      <c r="T25" s="309"/>
      <c r="U25" s="976"/>
      <c r="V25" s="977"/>
    </row>
    <row r="26" spans="1:22" ht="88.5" hidden="1" customHeight="1" x14ac:dyDescent="0.2">
      <c r="A26" s="967"/>
      <c r="B26" s="928">
        <f>DESCRIPCION!A18</f>
        <v>0</v>
      </c>
      <c r="C26" s="934">
        <f>'IDENTIFICACION DE RIESGOS'!F19</f>
        <v>0</v>
      </c>
      <c r="D26" s="311">
        <f>DESCRIPCION!D18</f>
        <v>0</v>
      </c>
      <c r="E26" s="934">
        <f>'VALORACIÓN RIESGOS RESIDUAL'!E98:G98</f>
        <v>0</v>
      </c>
      <c r="F26" s="937">
        <f>'VALORACIÓN RIESGOS RESIDUAL'!J98</f>
        <v>0</v>
      </c>
      <c r="G26" s="934" t="str">
        <f>'VALORACIÓN RIESGOS RESIDUAL'!K95</f>
        <v/>
      </c>
      <c r="H26" s="937"/>
      <c r="I26" s="310"/>
      <c r="J26" s="944"/>
      <c r="K26" s="945"/>
      <c r="L26" s="944"/>
      <c r="M26" s="948"/>
      <c r="N26" s="309"/>
      <c r="O26" s="309"/>
      <c r="P26" s="309"/>
      <c r="Q26" s="309"/>
      <c r="R26" s="309"/>
      <c r="S26" s="309"/>
      <c r="T26" s="309"/>
      <c r="U26" s="309"/>
      <c r="V26" s="309"/>
    </row>
    <row r="27" spans="1:22" ht="90" hidden="1" customHeight="1" x14ac:dyDescent="0.2">
      <c r="A27" s="967"/>
      <c r="B27" s="928"/>
      <c r="C27" s="934"/>
      <c r="D27" s="311">
        <f>DESCRIPCION!D19</f>
        <v>0</v>
      </c>
      <c r="E27" s="934"/>
      <c r="F27" s="937"/>
      <c r="G27" s="934"/>
      <c r="H27" s="937"/>
      <c r="I27" s="310"/>
      <c r="J27" s="944"/>
      <c r="K27" s="946"/>
      <c r="L27" s="944"/>
      <c r="M27" s="948"/>
      <c r="N27" s="309"/>
      <c r="O27" s="309"/>
      <c r="P27" s="309"/>
      <c r="Q27" s="309"/>
      <c r="R27" s="309"/>
      <c r="S27" s="309"/>
      <c r="T27" s="309"/>
      <c r="U27" s="309"/>
      <c r="V27" s="309"/>
    </row>
    <row r="28" spans="1:22" ht="80.25" hidden="1" customHeight="1" x14ac:dyDescent="0.2">
      <c r="A28" s="967"/>
      <c r="B28" s="928"/>
      <c r="C28" s="934"/>
      <c r="D28" s="311">
        <f>DESCRIPCION!D20</f>
        <v>0</v>
      </c>
      <c r="E28" s="934"/>
      <c r="F28" s="937"/>
      <c r="G28" s="934"/>
      <c r="H28" s="937"/>
      <c r="I28" s="310"/>
      <c r="J28" s="944"/>
      <c r="K28" s="947"/>
      <c r="L28" s="944"/>
      <c r="M28" s="948"/>
      <c r="N28" s="309"/>
      <c r="O28" s="309"/>
      <c r="P28" s="309"/>
      <c r="Q28" s="309"/>
      <c r="R28" s="309"/>
      <c r="S28" s="309"/>
      <c r="T28" s="309"/>
      <c r="U28" s="309"/>
      <c r="V28" s="309"/>
    </row>
    <row r="29" spans="1:22" ht="82.5" hidden="1" customHeight="1" thickBot="1" x14ac:dyDescent="0.25">
      <c r="A29" s="967"/>
      <c r="B29" s="929"/>
      <c r="C29" s="935"/>
      <c r="D29" s="312"/>
      <c r="E29" s="935"/>
      <c r="F29" s="965"/>
      <c r="G29" s="935"/>
      <c r="H29" s="303" t="s">
        <v>244</v>
      </c>
      <c r="I29" s="304"/>
      <c r="J29" s="305"/>
      <c r="K29" s="305"/>
      <c r="L29" s="305"/>
      <c r="M29" s="949"/>
      <c r="N29" s="309"/>
      <c r="O29" s="309"/>
      <c r="P29" s="309"/>
      <c r="Q29" s="309"/>
      <c r="R29" s="309"/>
      <c r="S29" s="309"/>
      <c r="T29" s="309"/>
      <c r="U29" s="309"/>
      <c r="V29" s="309"/>
    </row>
    <row r="30" spans="1:22" ht="95.25" hidden="1" customHeight="1" x14ac:dyDescent="0.2">
      <c r="A30" s="967"/>
      <c r="B30" s="928">
        <f>DESCRIPCION!A21</f>
        <v>0</v>
      </c>
      <c r="C30" s="934">
        <f>'IDENTIFICACION DE RIESGOS'!F22</f>
        <v>0</v>
      </c>
      <c r="D30" s="311">
        <f>DESCRIPCION!D21</f>
        <v>0</v>
      </c>
      <c r="E30" s="934">
        <f>'VALORACIÓN RIESGOS RESIDUAL'!E119:G119</f>
        <v>0</v>
      </c>
      <c r="F30" s="937">
        <f>'VALORACIÓN RIESGOS RESIDUAL'!J119</f>
        <v>0</v>
      </c>
      <c r="G30" s="934" t="str">
        <f>'VALORACIÓN RIESGOS RESIDUAL'!K116</f>
        <v/>
      </c>
      <c r="H30" s="937"/>
      <c r="I30" s="310"/>
      <c r="J30" s="944"/>
      <c r="K30" s="945"/>
      <c r="L30" s="944"/>
      <c r="M30" s="948"/>
      <c r="N30" s="309"/>
      <c r="O30" s="309"/>
      <c r="P30" s="309"/>
      <c r="Q30" s="309"/>
      <c r="R30" s="309"/>
      <c r="S30" s="309"/>
      <c r="T30" s="309"/>
      <c r="U30" s="309"/>
      <c r="V30" s="309"/>
    </row>
    <row r="31" spans="1:22" ht="93.75" hidden="1" customHeight="1" x14ac:dyDescent="0.2">
      <c r="A31" s="967"/>
      <c r="B31" s="928"/>
      <c r="C31" s="934"/>
      <c r="D31" s="311">
        <f>DESCRIPCION!D22</f>
        <v>0</v>
      </c>
      <c r="E31" s="934"/>
      <c r="F31" s="937"/>
      <c r="G31" s="934"/>
      <c r="H31" s="937"/>
      <c r="I31" s="310"/>
      <c r="J31" s="944"/>
      <c r="K31" s="946"/>
      <c r="L31" s="944"/>
      <c r="M31" s="948"/>
      <c r="N31" s="309"/>
      <c r="O31" s="309"/>
      <c r="P31" s="309"/>
      <c r="Q31" s="309"/>
      <c r="R31" s="309"/>
      <c r="S31" s="309"/>
      <c r="T31" s="309"/>
      <c r="U31" s="309"/>
      <c r="V31" s="309"/>
    </row>
    <row r="32" spans="1:22" ht="91.5" hidden="1" customHeight="1" x14ac:dyDescent="0.2">
      <c r="A32" s="967"/>
      <c r="B32" s="928"/>
      <c r="C32" s="934"/>
      <c r="D32" s="311">
        <f>DESCRIPCION!D23</f>
        <v>0</v>
      </c>
      <c r="E32" s="934"/>
      <c r="F32" s="937"/>
      <c r="G32" s="934"/>
      <c r="H32" s="937"/>
      <c r="I32" s="310"/>
      <c r="J32" s="944"/>
      <c r="K32" s="947"/>
      <c r="L32" s="944"/>
      <c r="M32" s="948"/>
      <c r="N32" s="309"/>
      <c r="O32" s="309"/>
      <c r="P32" s="309"/>
      <c r="Q32" s="309"/>
      <c r="R32" s="309"/>
      <c r="S32" s="309"/>
      <c r="T32" s="309"/>
      <c r="U32" s="309"/>
      <c r="V32" s="309"/>
    </row>
    <row r="33" spans="1:22" ht="75" hidden="1" customHeight="1" thickBot="1" x14ac:dyDescent="0.25">
      <c r="A33" s="967"/>
      <c r="B33" s="929"/>
      <c r="C33" s="935"/>
      <c r="D33" s="312"/>
      <c r="E33" s="935"/>
      <c r="F33" s="965"/>
      <c r="G33" s="935"/>
      <c r="H33" s="303" t="s">
        <v>244</v>
      </c>
      <c r="I33" s="304"/>
      <c r="J33" s="305"/>
      <c r="K33" s="305"/>
      <c r="L33" s="305"/>
      <c r="M33" s="949"/>
      <c r="N33" s="309"/>
      <c r="O33" s="309"/>
      <c r="P33" s="309"/>
      <c r="Q33" s="309"/>
      <c r="R33" s="309"/>
      <c r="S33" s="309"/>
      <c r="T33" s="309"/>
      <c r="U33" s="309"/>
      <c r="V33" s="309"/>
    </row>
    <row r="34" spans="1:22" ht="89.25" hidden="1" customHeight="1" x14ac:dyDescent="0.2">
      <c r="A34" s="967"/>
      <c r="B34" s="928">
        <f>DESCRIPCION!A24</f>
        <v>0</v>
      </c>
      <c r="C34" s="934">
        <f>'IDENTIFICACION DE RIESGOS'!F25</f>
        <v>0</v>
      </c>
      <c r="D34" s="311">
        <f>DESCRIPCION!D24</f>
        <v>0</v>
      </c>
      <c r="E34" s="934">
        <f>'VALORACIÓN RIESGOS RESIDUAL'!E140:G140</f>
        <v>0</v>
      </c>
      <c r="F34" s="937">
        <f>'VALORACIÓN RIESGOS RESIDUAL'!J140</f>
        <v>0</v>
      </c>
      <c r="G34" s="934" t="str">
        <f>'VALORACIÓN RIESGOS RESIDUAL'!K137</f>
        <v/>
      </c>
      <c r="H34" s="937"/>
      <c r="I34" s="310"/>
      <c r="J34" s="944"/>
      <c r="K34" s="945"/>
      <c r="L34" s="944"/>
      <c r="M34" s="948"/>
      <c r="N34" s="309"/>
      <c r="O34" s="309"/>
      <c r="P34" s="309"/>
      <c r="Q34" s="309"/>
      <c r="R34" s="309"/>
      <c r="S34" s="309"/>
      <c r="T34" s="309"/>
      <c r="U34" s="309"/>
      <c r="V34" s="309"/>
    </row>
    <row r="35" spans="1:22" ht="95.25" hidden="1" customHeight="1" x14ac:dyDescent="0.2">
      <c r="A35" s="967"/>
      <c r="B35" s="928"/>
      <c r="C35" s="934"/>
      <c r="D35" s="311">
        <f>DESCRIPCION!D25</f>
        <v>0</v>
      </c>
      <c r="E35" s="934"/>
      <c r="F35" s="937"/>
      <c r="G35" s="934"/>
      <c r="H35" s="937"/>
      <c r="I35" s="310"/>
      <c r="J35" s="944"/>
      <c r="K35" s="946"/>
      <c r="L35" s="944"/>
      <c r="M35" s="948"/>
      <c r="N35" s="309"/>
      <c r="O35" s="309"/>
      <c r="P35" s="309"/>
      <c r="Q35" s="309"/>
      <c r="R35" s="309"/>
      <c r="S35" s="309"/>
      <c r="T35" s="309"/>
      <c r="U35" s="309"/>
      <c r="V35" s="309"/>
    </row>
    <row r="36" spans="1:22" ht="92.25" hidden="1" customHeight="1" x14ac:dyDescent="0.2">
      <c r="A36" s="967"/>
      <c r="B36" s="928"/>
      <c r="C36" s="934"/>
      <c r="D36" s="311">
        <f>DESCRIPCION!D26</f>
        <v>0</v>
      </c>
      <c r="E36" s="934"/>
      <c r="F36" s="937"/>
      <c r="G36" s="934"/>
      <c r="H36" s="937"/>
      <c r="I36" s="310"/>
      <c r="J36" s="944"/>
      <c r="K36" s="947"/>
      <c r="L36" s="944"/>
      <c r="M36" s="948"/>
      <c r="N36" s="309"/>
      <c r="O36" s="309"/>
      <c r="P36" s="309"/>
      <c r="Q36" s="309"/>
      <c r="R36" s="309"/>
      <c r="S36" s="309"/>
      <c r="T36" s="309"/>
      <c r="U36" s="309"/>
      <c r="V36" s="309"/>
    </row>
    <row r="37" spans="1:22" ht="90" hidden="1" customHeight="1" thickBot="1" x14ac:dyDescent="0.25">
      <c r="A37" s="967"/>
      <c r="B37" s="929"/>
      <c r="C37" s="935"/>
      <c r="D37" s="312"/>
      <c r="E37" s="935"/>
      <c r="F37" s="965"/>
      <c r="G37" s="935"/>
      <c r="H37" s="303" t="s">
        <v>244</v>
      </c>
      <c r="I37" s="304"/>
      <c r="J37" s="305"/>
      <c r="K37" s="305"/>
      <c r="L37" s="305"/>
      <c r="M37" s="949"/>
      <c r="N37" s="309"/>
      <c r="O37" s="309"/>
      <c r="P37" s="309"/>
      <c r="Q37" s="309"/>
      <c r="R37" s="309"/>
      <c r="S37" s="309"/>
      <c r="T37" s="309"/>
      <c r="U37" s="309"/>
      <c r="V37" s="309"/>
    </row>
    <row r="38" spans="1:22" ht="96.75" hidden="1" customHeight="1" x14ac:dyDescent="0.2">
      <c r="A38" s="967"/>
      <c r="B38" s="928">
        <f>DESCRIPCION!A27</f>
        <v>0</v>
      </c>
      <c r="C38" s="934">
        <f>'IDENTIFICACION DE RIESGOS'!F28</f>
        <v>0</v>
      </c>
      <c r="D38" s="311">
        <f>DESCRIPCION!D27</f>
        <v>0</v>
      </c>
      <c r="E38" s="934">
        <f>'VALORACIÓN RIESGOS RESIDUAL'!E161:G161</f>
        <v>0</v>
      </c>
      <c r="F38" s="937">
        <f>'VALORACIÓN RIESGOS RESIDUAL'!J161</f>
        <v>0</v>
      </c>
      <c r="G38" s="934" t="str">
        <f>'VALORACIÓN RIESGOS RESIDUAL'!K158</f>
        <v/>
      </c>
      <c r="H38" s="937"/>
      <c r="I38" s="310"/>
      <c r="J38" s="944"/>
      <c r="K38" s="945"/>
      <c r="L38" s="944"/>
      <c r="M38" s="948"/>
      <c r="N38" s="309"/>
      <c r="O38" s="309"/>
      <c r="P38" s="309"/>
      <c r="Q38" s="309"/>
      <c r="R38" s="309"/>
      <c r="S38" s="309"/>
      <c r="T38" s="309"/>
      <c r="U38" s="309"/>
      <c r="V38" s="309"/>
    </row>
    <row r="39" spans="1:22" ht="83.25" hidden="1" customHeight="1" x14ac:dyDescent="0.2">
      <c r="A39" s="967"/>
      <c r="B39" s="928"/>
      <c r="C39" s="934"/>
      <c r="D39" s="311">
        <f>DESCRIPCION!D28</f>
        <v>0</v>
      </c>
      <c r="E39" s="934"/>
      <c r="F39" s="937"/>
      <c r="G39" s="934"/>
      <c r="H39" s="937"/>
      <c r="I39" s="310"/>
      <c r="J39" s="944"/>
      <c r="K39" s="946"/>
      <c r="L39" s="944"/>
      <c r="M39" s="948"/>
      <c r="N39" s="309"/>
      <c r="O39" s="309"/>
      <c r="P39" s="309"/>
      <c r="Q39" s="309"/>
      <c r="R39" s="309"/>
      <c r="S39" s="309"/>
      <c r="T39" s="309"/>
      <c r="U39" s="309"/>
      <c r="V39" s="309"/>
    </row>
    <row r="40" spans="1:22" ht="87.75" hidden="1" customHeight="1" x14ac:dyDescent="0.2">
      <c r="A40" s="967"/>
      <c r="B40" s="928"/>
      <c r="C40" s="934"/>
      <c r="D40" s="311">
        <f>DESCRIPCION!D29</f>
        <v>0</v>
      </c>
      <c r="E40" s="934"/>
      <c r="F40" s="937"/>
      <c r="G40" s="934"/>
      <c r="H40" s="937"/>
      <c r="I40" s="310"/>
      <c r="J40" s="944"/>
      <c r="K40" s="947"/>
      <c r="L40" s="944"/>
      <c r="M40" s="948"/>
      <c r="N40" s="309"/>
      <c r="O40" s="309"/>
      <c r="P40" s="309"/>
      <c r="Q40" s="309"/>
      <c r="R40" s="309"/>
      <c r="S40" s="309"/>
      <c r="T40" s="309"/>
      <c r="U40" s="309"/>
      <c r="V40" s="309"/>
    </row>
    <row r="41" spans="1:22" ht="96" hidden="1" customHeight="1" thickBot="1" x14ac:dyDescent="0.25">
      <c r="A41" s="967"/>
      <c r="B41" s="929"/>
      <c r="C41" s="935"/>
      <c r="D41" s="312"/>
      <c r="E41" s="935"/>
      <c r="F41" s="965"/>
      <c r="G41" s="935"/>
      <c r="H41" s="303" t="s">
        <v>244</v>
      </c>
      <c r="I41" s="304"/>
      <c r="J41" s="305"/>
      <c r="K41" s="305"/>
      <c r="L41" s="305"/>
      <c r="M41" s="949"/>
      <c r="N41" s="309"/>
      <c r="O41" s="309"/>
      <c r="P41" s="309"/>
      <c r="Q41" s="309"/>
      <c r="R41" s="309"/>
      <c r="S41" s="309"/>
      <c r="T41" s="309"/>
      <c r="U41" s="309"/>
      <c r="V41" s="309"/>
    </row>
    <row r="42" spans="1:22" ht="97.5" hidden="1" customHeight="1" x14ac:dyDescent="0.2">
      <c r="A42" s="967"/>
      <c r="B42" s="928">
        <f>DESCRIPCION!A30</f>
        <v>0</v>
      </c>
      <c r="C42" s="934">
        <f>'IDENTIFICACION DE RIESGOS'!F31</f>
        <v>0</v>
      </c>
      <c r="D42" s="311">
        <f>DESCRIPCION!D30</f>
        <v>0</v>
      </c>
      <c r="E42" s="934">
        <f>'VALORACIÓN RIESGOS RESIDUAL'!E183:G183</f>
        <v>0</v>
      </c>
      <c r="F42" s="937">
        <f>'VALORACIÓN RIESGOS RESIDUAL'!J183</f>
        <v>0</v>
      </c>
      <c r="G42" s="934">
        <f>'VALORACIÓN RIESGOS RESIDUAL'!K179</f>
        <v>0</v>
      </c>
      <c r="H42" s="937"/>
      <c r="I42" s="310"/>
      <c r="J42" s="944"/>
      <c r="K42" s="945"/>
      <c r="L42" s="944"/>
      <c r="M42" s="948"/>
      <c r="N42" s="309"/>
      <c r="O42" s="309"/>
      <c r="P42" s="309"/>
      <c r="Q42" s="309"/>
      <c r="R42" s="309"/>
      <c r="S42" s="309"/>
      <c r="T42" s="309"/>
      <c r="U42" s="309"/>
      <c r="V42" s="309"/>
    </row>
    <row r="43" spans="1:22" ht="91.5" hidden="1" customHeight="1" x14ac:dyDescent="0.2">
      <c r="A43" s="967"/>
      <c r="B43" s="928"/>
      <c r="C43" s="934"/>
      <c r="D43" s="311">
        <f>DESCRIPCION!D31</f>
        <v>0</v>
      </c>
      <c r="E43" s="934"/>
      <c r="F43" s="937"/>
      <c r="G43" s="934"/>
      <c r="H43" s="937"/>
      <c r="I43" s="310"/>
      <c r="J43" s="944"/>
      <c r="K43" s="946"/>
      <c r="L43" s="944"/>
      <c r="M43" s="948"/>
      <c r="N43" s="309"/>
      <c r="O43" s="309"/>
      <c r="P43" s="309"/>
      <c r="Q43" s="309"/>
      <c r="R43" s="309"/>
      <c r="S43" s="309"/>
      <c r="T43" s="309"/>
      <c r="U43" s="309"/>
      <c r="V43" s="309"/>
    </row>
    <row r="44" spans="1:22" ht="77.25" hidden="1" customHeight="1" x14ac:dyDescent="0.2">
      <c r="A44" s="967"/>
      <c r="B44" s="928"/>
      <c r="C44" s="934"/>
      <c r="D44" s="311">
        <f>DESCRIPCION!D32</f>
        <v>0</v>
      </c>
      <c r="E44" s="934"/>
      <c r="F44" s="937"/>
      <c r="G44" s="934"/>
      <c r="H44" s="937"/>
      <c r="I44" s="310"/>
      <c r="J44" s="944"/>
      <c r="K44" s="947"/>
      <c r="L44" s="944"/>
      <c r="M44" s="948"/>
      <c r="N44" s="309"/>
      <c r="O44" s="309"/>
      <c r="P44" s="309"/>
      <c r="Q44" s="309"/>
      <c r="R44" s="309"/>
      <c r="S44" s="309"/>
      <c r="T44" s="309"/>
      <c r="U44" s="309"/>
      <c r="V44" s="309"/>
    </row>
    <row r="45" spans="1:22" ht="75" hidden="1" customHeight="1" thickBot="1" x14ac:dyDescent="0.25">
      <c r="A45" s="967"/>
      <c r="B45" s="929"/>
      <c r="C45" s="935"/>
      <c r="D45" s="312"/>
      <c r="E45" s="935"/>
      <c r="F45" s="965"/>
      <c r="G45" s="935"/>
      <c r="H45" s="303" t="s">
        <v>244</v>
      </c>
      <c r="I45" s="304"/>
      <c r="J45" s="305"/>
      <c r="K45" s="305"/>
      <c r="L45" s="305"/>
      <c r="M45" s="949"/>
      <c r="N45" s="309"/>
      <c r="O45" s="309"/>
      <c r="P45" s="309"/>
      <c r="Q45" s="309"/>
      <c r="R45" s="309"/>
      <c r="S45" s="309"/>
      <c r="T45" s="309"/>
      <c r="U45" s="309"/>
      <c r="V45" s="309"/>
    </row>
    <row r="46" spans="1:22" ht="93.75" hidden="1" customHeight="1" x14ac:dyDescent="0.2">
      <c r="A46" s="967"/>
      <c r="B46" s="928">
        <f>DESCRIPCION!A33</f>
        <v>0</v>
      </c>
      <c r="C46" s="934">
        <f>'IDENTIFICACION DE RIESGOS'!F34</f>
        <v>0</v>
      </c>
      <c r="D46" s="311">
        <f>DESCRIPCION!D33</f>
        <v>0</v>
      </c>
      <c r="E46" s="934">
        <f>'VALORACIÓN RIESGOS RESIDUAL'!E204:G204</f>
        <v>0</v>
      </c>
      <c r="F46" s="937">
        <f>'VALORACIÓN RIESGOS RESIDUAL'!J204</f>
        <v>0</v>
      </c>
      <c r="G46" s="934">
        <f>'VALORACIÓN RIESGOS RESIDUAL'!K200</f>
        <v>0</v>
      </c>
      <c r="H46" s="937"/>
      <c r="I46" s="310"/>
      <c r="J46" s="944"/>
      <c r="K46" s="945"/>
      <c r="L46" s="944"/>
      <c r="M46" s="948"/>
      <c r="N46" s="309"/>
      <c r="O46" s="309"/>
      <c r="P46" s="309"/>
      <c r="Q46" s="309"/>
      <c r="R46" s="309"/>
      <c r="S46" s="309"/>
      <c r="T46" s="309"/>
      <c r="U46" s="309"/>
      <c r="V46" s="309"/>
    </row>
    <row r="47" spans="1:22" ht="93.75" hidden="1" customHeight="1" x14ac:dyDescent="0.2">
      <c r="A47" s="967"/>
      <c r="B47" s="928"/>
      <c r="C47" s="934"/>
      <c r="D47" s="311">
        <f>DESCRIPCION!D34</f>
        <v>0</v>
      </c>
      <c r="E47" s="934"/>
      <c r="F47" s="937"/>
      <c r="G47" s="934"/>
      <c r="H47" s="937"/>
      <c r="I47" s="310"/>
      <c r="J47" s="944"/>
      <c r="K47" s="946"/>
      <c r="L47" s="944"/>
      <c r="M47" s="948"/>
      <c r="N47" s="309"/>
      <c r="O47" s="309"/>
      <c r="P47" s="309"/>
      <c r="Q47" s="309"/>
      <c r="R47" s="309"/>
      <c r="S47" s="309"/>
      <c r="T47" s="309"/>
      <c r="U47" s="309"/>
      <c r="V47" s="309"/>
    </row>
    <row r="48" spans="1:22" ht="101.25" hidden="1" customHeight="1" x14ac:dyDescent="0.2">
      <c r="A48" s="967"/>
      <c r="B48" s="928"/>
      <c r="C48" s="934"/>
      <c r="D48" s="311">
        <f>DESCRIPCION!D35</f>
        <v>0</v>
      </c>
      <c r="E48" s="934"/>
      <c r="F48" s="937"/>
      <c r="G48" s="934"/>
      <c r="H48" s="937"/>
      <c r="I48" s="310"/>
      <c r="J48" s="944"/>
      <c r="K48" s="947"/>
      <c r="L48" s="944"/>
      <c r="M48" s="948"/>
      <c r="N48" s="309"/>
      <c r="O48" s="309"/>
      <c r="P48" s="309"/>
      <c r="Q48" s="309"/>
      <c r="R48" s="309"/>
      <c r="S48" s="309"/>
      <c r="T48" s="309"/>
      <c r="U48" s="309"/>
      <c r="V48" s="309"/>
    </row>
    <row r="49" spans="1:22" ht="100.5" hidden="1" customHeight="1" thickBot="1" x14ac:dyDescent="0.25">
      <c r="A49" s="968"/>
      <c r="B49" s="929"/>
      <c r="C49" s="935"/>
      <c r="D49" s="312"/>
      <c r="E49" s="935"/>
      <c r="F49" s="965"/>
      <c r="G49" s="935"/>
      <c r="H49" s="303" t="s">
        <v>244</v>
      </c>
      <c r="I49" s="304"/>
      <c r="J49" s="305"/>
      <c r="K49" s="305"/>
      <c r="L49" s="305"/>
      <c r="M49" s="949"/>
      <c r="N49" s="309"/>
      <c r="O49" s="309"/>
      <c r="P49" s="309"/>
      <c r="Q49" s="309"/>
      <c r="R49" s="309"/>
      <c r="S49" s="309"/>
      <c r="T49" s="309"/>
      <c r="U49" s="309"/>
      <c r="V49" s="309"/>
    </row>
  </sheetData>
  <sheetProtection selectLockedCells="1"/>
  <mergeCells count="131">
    <mergeCell ref="U24:V24"/>
    <mergeCell ref="U25:V25"/>
    <mergeCell ref="U9:V9"/>
    <mergeCell ref="U10:V12"/>
    <mergeCell ref="U13:V13"/>
    <mergeCell ref="U14:V16"/>
    <mergeCell ref="U17:V17"/>
    <mergeCell ref="U18:V20"/>
    <mergeCell ref="U21:V21"/>
    <mergeCell ref="U22:V23"/>
    <mergeCell ref="D22:D23"/>
    <mergeCell ref="E14:E16"/>
    <mergeCell ref="F14:F16"/>
    <mergeCell ref="G14:G16"/>
    <mergeCell ref="I22:I23"/>
    <mergeCell ref="J22:J23"/>
    <mergeCell ref="K22:K23"/>
    <mergeCell ref="L22:L23"/>
    <mergeCell ref="M22:M23"/>
    <mergeCell ref="D18:D20"/>
    <mergeCell ref="E18:E20"/>
    <mergeCell ref="F18:F20"/>
    <mergeCell ref="G18:G20"/>
    <mergeCell ref="E22:E24"/>
    <mergeCell ref="F22:F24"/>
    <mergeCell ref="G22:G24"/>
    <mergeCell ref="M46:M49"/>
    <mergeCell ref="A10:A49"/>
    <mergeCell ref="H46:H48"/>
    <mergeCell ref="J46:J48"/>
    <mergeCell ref="K46:K48"/>
    <mergeCell ref="L46:L48"/>
    <mergeCell ref="B46:B49"/>
    <mergeCell ref="C46:C49"/>
    <mergeCell ref="E46:E49"/>
    <mergeCell ref="F46:F49"/>
    <mergeCell ref="G46:G49"/>
    <mergeCell ref="M38:M41"/>
    <mergeCell ref="B42:B45"/>
    <mergeCell ref="C42:C45"/>
    <mergeCell ref="E42:E45"/>
    <mergeCell ref="F42:F45"/>
    <mergeCell ref="G42:G45"/>
    <mergeCell ref="H42:H44"/>
    <mergeCell ref="J42:J44"/>
    <mergeCell ref="K42:K44"/>
    <mergeCell ref="L42:L44"/>
    <mergeCell ref="M42:M45"/>
    <mergeCell ref="G30:G33"/>
    <mergeCell ref="H38:H40"/>
    <mergeCell ref="J38:J40"/>
    <mergeCell ref="K38:K40"/>
    <mergeCell ref="L38:L40"/>
    <mergeCell ref="B38:B41"/>
    <mergeCell ref="C38:C41"/>
    <mergeCell ref="E38:E41"/>
    <mergeCell ref="F38:F41"/>
    <mergeCell ref="G38:G41"/>
    <mergeCell ref="M30:M33"/>
    <mergeCell ref="B34:B37"/>
    <mergeCell ref="C34:C37"/>
    <mergeCell ref="E34:E37"/>
    <mergeCell ref="F34:F37"/>
    <mergeCell ref="G34:G37"/>
    <mergeCell ref="H34:H36"/>
    <mergeCell ref="J34:J36"/>
    <mergeCell ref="K34:K36"/>
    <mergeCell ref="L34:L36"/>
    <mergeCell ref="M34:M37"/>
    <mergeCell ref="H30:H32"/>
    <mergeCell ref="J30:J32"/>
    <mergeCell ref="K30:K32"/>
    <mergeCell ref="L30:L32"/>
    <mergeCell ref="B30:B33"/>
    <mergeCell ref="C30:C33"/>
    <mergeCell ref="E30:E33"/>
    <mergeCell ref="F30:F33"/>
    <mergeCell ref="B26:B29"/>
    <mergeCell ref="C26:C29"/>
    <mergeCell ref="E26:E29"/>
    <mergeCell ref="F26:F29"/>
    <mergeCell ref="G26:G29"/>
    <mergeCell ref="H26:H28"/>
    <mergeCell ref="J26:J28"/>
    <mergeCell ref="K26:K28"/>
    <mergeCell ref="L26:L28"/>
    <mergeCell ref="M26:M29"/>
    <mergeCell ref="H22:H24"/>
    <mergeCell ref="B22:B25"/>
    <mergeCell ref="C22:C25"/>
    <mergeCell ref="A1:A4"/>
    <mergeCell ref="J1:L1"/>
    <mergeCell ref="J2:L2"/>
    <mergeCell ref="J3:L3"/>
    <mergeCell ref="J4:L4"/>
    <mergeCell ref="A5:M5"/>
    <mergeCell ref="B6:M6"/>
    <mergeCell ref="B7:M7"/>
    <mergeCell ref="H10:H12"/>
    <mergeCell ref="B1:I2"/>
    <mergeCell ref="B3:I4"/>
    <mergeCell ref="C14:C17"/>
    <mergeCell ref="B14:B17"/>
    <mergeCell ref="A8:M8"/>
    <mergeCell ref="H14:H16"/>
    <mergeCell ref="C10:C13"/>
    <mergeCell ref="B10:B13"/>
    <mergeCell ref="M1:M4"/>
    <mergeCell ref="B18:B21"/>
    <mergeCell ref="J18:J20"/>
    <mergeCell ref="C18:C21"/>
    <mergeCell ref="K18:K20"/>
    <mergeCell ref="L18:L20"/>
    <mergeCell ref="H18:H20"/>
    <mergeCell ref="M10:M12"/>
    <mergeCell ref="I10:I12"/>
    <mergeCell ref="J10:J12"/>
    <mergeCell ref="K10:K12"/>
    <mergeCell ref="L10:L12"/>
    <mergeCell ref="D14:D15"/>
    <mergeCell ref="M14:M16"/>
    <mergeCell ref="L14:L16"/>
    <mergeCell ref="K14:K16"/>
    <mergeCell ref="J14:J16"/>
    <mergeCell ref="I14:I16"/>
    <mergeCell ref="M18:M20"/>
    <mergeCell ref="I18:I20"/>
    <mergeCell ref="D10:D12"/>
    <mergeCell ref="E10:E12"/>
    <mergeCell ref="F10:F12"/>
    <mergeCell ref="G10:G12"/>
  </mergeCells>
  <printOptions horizontalCentered="1"/>
  <pageMargins left="0.35433070866141736" right="0.35433070866141736" top="0.70866141732283472" bottom="0.74803149606299213" header="0.31496062992125984" footer="0.31496062992125984"/>
  <pageSetup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NO!$A$1:$A$4</xm:f>
          </x14:formula1>
          <xm:sqref>H10:H12 H46:H48 H18:H20 H22:H24 H26:H28 H30:H32 H34:H36 H38:H40 H42:H44 H14</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A5"/>
  <sheetViews>
    <sheetView workbookViewId="0">
      <selection activeCell="J24" sqref="J24"/>
    </sheetView>
  </sheetViews>
  <sheetFormatPr baseColWidth="10" defaultRowHeight="15" x14ac:dyDescent="0.25"/>
  <cols>
    <col min="1" max="1" width="19.140625" customWidth="1"/>
  </cols>
  <sheetData>
    <row r="1" spans="1:1" x14ac:dyDescent="0.25">
      <c r="A1" s="1" t="s">
        <v>295</v>
      </c>
    </row>
    <row r="2" spans="1:1" x14ac:dyDescent="0.25">
      <c r="A2" s="1" t="s">
        <v>149</v>
      </c>
    </row>
    <row r="3" spans="1:1" x14ac:dyDescent="0.25">
      <c r="A3" s="1" t="s">
        <v>152</v>
      </c>
    </row>
    <row r="4" spans="1:1" x14ac:dyDescent="0.25">
      <c r="A4" s="1" t="s">
        <v>155</v>
      </c>
    </row>
    <row r="5" spans="1:1" x14ac:dyDescent="0.25">
      <c r="A5" s="1" t="s">
        <v>158</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A4"/>
  <sheetViews>
    <sheetView workbookViewId="0">
      <selection activeCell="C3" sqref="C3"/>
    </sheetView>
  </sheetViews>
  <sheetFormatPr baseColWidth="10" defaultRowHeight="15" x14ac:dyDescent="0.25"/>
  <cols>
    <col min="1" max="1" width="23.140625" customWidth="1"/>
  </cols>
  <sheetData>
    <row r="1" spans="1:1" x14ac:dyDescent="0.25">
      <c r="A1" s="202" t="s">
        <v>291</v>
      </c>
    </row>
    <row r="2" spans="1:1" x14ac:dyDescent="0.25">
      <c r="A2" s="202" t="s">
        <v>288</v>
      </c>
    </row>
    <row r="3" spans="1:1" x14ac:dyDescent="0.25">
      <c r="A3" s="202" t="s">
        <v>289</v>
      </c>
    </row>
    <row r="4" spans="1:1" x14ac:dyDescent="0.25">
      <c r="A4" s="202" t="s">
        <v>290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33</vt:i4>
      </vt:variant>
      <vt:variant>
        <vt:lpstr>Rangos con nombre</vt:lpstr>
      </vt:variant>
      <vt:variant>
        <vt:i4>2</vt:i4>
      </vt:variant>
    </vt:vector>
  </HeadingPairs>
  <TitlesOfParts>
    <vt:vector size="35" baseType="lpstr">
      <vt:lpstr>INSTRUCTIVO</vt:lpstr>
      <vt:lpstr>CONTEXTO</vt:lpstr>
      <vt:lpstr>Hoja1</vt:lpstr>
      <vt:lpstr>LISTAS CONTEXTO</vt:lpstr>
      <vt:lpstr>PRIORIZACIÓN DE CAUSA</vt:lpstr>
      <vt:lpstr>matriz definicion riesgo</vt:lpstr>
      <vt:lpstr>IDENTIFICACION</vt:lpstr>
      <vt:lpstr>PRIORIZ CAUSA R CORUP TRÁMITES</vt:lpstr>
      <vt:lpstr>DOFA</vt:lpstr>
      <vt:lpstr>IDENTIFICACION DE RIESGOS</vt:lpstr>
      <vt:lpstr>DESCRIPCION</vt:lpstr>
      <vt:lpstr>PROBABILIDAD</vt:lpstr>
      <vt:lpstr> IMPACTO RIESGOS CORRUPCION</vt:lpstr>
      <vt:lpstr>Hoja4</vt:lpstr>
      <vt:lpstr>Hoja5</vt:lpstr>
      <vt:lpstr>Hoja6</vt:lpstr>
      <vt:lpstr>Hoja7</vt:lpstr>
      <vt:lpstr>Hoja8</vt:lpstr>
      <vt:lpstr>Hoja9</vt:lpstr>
      <vt:lpstr>Hoja10</vt:lpstr>
      <vt:lpstr>Hoja11</vt:lpstr>
      <vt:lpstr>Hoja12</vt:lpstr>
      <vt:lpstr>VALORACION RIESGOS INHERENTES</vt:lpstr>
      <vt:lpstr>Hoja3</vt:lpstr>
      <vt:lpstr>NOOO</vt:lpstr>
      <vt:lpstr>Hoja2</vt:lpstr>
      <vt:lpstr>CONTROLES Y EVALUACIÓN</vt:lpstr>
      <vt:lpstr>EVALUACIÓN SOLIDEZ CONTROLES</vt:lpstr>
      <vt:lpstr>VALORACIÓN RIESGOS RESIDUAL</vt:lpstr>
      <vt:lpstr>MAPA CORRUPCIÓN</vt:lpstr>
      <vt:lpstr>Hoja13</vt:lpstr>
      <vt:lpstr>NOO</vt:lpstr>
      <vt:lpstr>NO</vt:lpstr>
      <vt:lpstr>DESCRIPCION!Títulos_a_imprimir</vt:lpstr>
      <vt:lpstr>'IDENTIFICACION DE RIESGOS'!Títulos_a_imprimir</vt:lpstr>
    </vt:vector>
  </TitlesOfParts>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Sandy Poveda Vargas</cp:lastModifiedBy>
  <cp:revision/>
  <cp:lastPrinted>2018-11-07T13:36:21Z</cp:lastPrinted>
  <dcterms:created xsi:type="dcterms:W3CDTF">2014-12-30T19:27:19Z</dcterms:created>
  <dcterms:modified xsi:type="dcterms:W3CDTF">2025-02-04T15:07:11Z</dcterms:modified>
</cp:coreProperties>
</file>