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wdp" ContentType="image/vnd.ms-photo"/>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activeX/activeX8.xml" ContentType="application/vnd.ms-office.activeX+xml"/>
  <Override PartName="/xl/activeX/activeX8.bin" ContentType="application/vnd.ms-office.activeX"/>
  <Override PartName="/xl/activeX/activeX9.xml" ContentType="application/vnd.ms-office.activeX+xml"/>
  <Override PartName="/xl/activeX/activeX9.bin" ContentType="application/vnd.ms-office.activeX"/>
  <Override PartName="/xl/activeX/activeX10.xml" ContentType="application/vnd.ms-office.activeX+xml"/>
  <Override PartName="/xl/activeX/activeX10.bin" ContentType="application/vnd.ms-office.activeX"/>
  <Override PartName="/xl/activeX/activeX11.xml" ContentType="application/vnd.ms-office.activeX+xml"/>
  <Override PartName="/xl/activeX/activeX11.bin" ContentType="application/vnd.ms-office.activeX"/>
  <Override PartName="/xl/activeX/activeX12.xml" ContentType="application/vnd.ms-office.activeX+xml"/>
  <Override PartName="/xl/activeX/activeX12.bin" ContentType="application/vnd.ms-office.activeX"/>
  <Override PartName="/xl/activeX/activeX13.xml" ContentType="application/vnd.ms-office.activeX+xml"/>
  <Override PartName="/xl/activeX/activeX13.bin" ContentType="application/vnd.ms-office.activeX"/>
  <Override PartName="/xl/activeX/activeX14.xml" ContentType="application/vnd.ms-office.activeX+xml"/>
  <Override PartName="/xl/activeX/activeX14.bin" ContentType="application/vnd.ms-office.activeX"/>
  <Override PartName="/xl/activeX/activeX15.xml" ContentType="application/vnd.ms-office.activeX+xml"/>
  <Override PartName="/xl/activeX/activeX15.bin" ContentType="application/vnd.ms-office.activeX"/>
  <Override PartName="/xl/activeX/activeX16.xml" ContentType="application/vnd.ms-office.activeX+xml"/>
  <Override PartName="/xl/activeX/activeX16.bin" ContentType="application/vnd.ms-office.activeX"/>
  <Override PartName="/xl/activeX/activeX17.xml" ContentType="application/vnd.ms-office.activeX+xml"/>
  <Override PartName="/xl/activeX/activeX17.bin" ContentType="application/vnd.ms-office.activeX"/>
  <Override PartName="/xl/activeX/activeX18.xml" ContentType="application/vnd.ms-office.activeX+xml"/>
  <Override PartName="/xl/activeX/activeX18.bin" ContentType="application/vnd.ms-office.activeX"/>
  <Override PartName="/xl/activeX/activeX19.xml" ContentType="application/vnd.ms-office.activeX+xml"/>
  <Override PartName="/xl/activeX/activeX19.bin" ContentType="application/vnd.ms-office.activeX"/>
  <Override PartName="/xl/activeX/activeX20.xml" ContentType="application/vnd.ms-office.activeX+xml"/>
  <Override PartName="/xl/activeX/activeX20.bin" ContentType="application/vnd.ms-office.activeX"/>
  <Override PartName="/xl/activeX/activeX21.xml" ContentType="application/vnd.ms-office.activeX+xml"/>
  <Override PartName="/xl/activeX/activeX21.bin" ContentType="application/vnd.ms-office.activeX"/>
  <Override PartName="/xl/activeX/activeX22.xml" ContentType="application/vnd.ms-office.activeX+xml"/>
  <Override PartName="/xl/activeX/activeX22.bin" ContentType="application/vnd.ms-office.activeX"/>
  <Override PartName="/xl/activeX/activeX23.xml" ContentType="application/vnd.ms-office.activeX+xml"/>
  <Override PartName="/xl/activeX/activeX23.bin" ContentType="application/vnd.ms-office.activeX"/>
  <Override PartName="/xl/activeX/activeX24.xml" ContentType="application/vnd.ms-office.activeX+xml"/>
  <Override PartName="/xl/activeX/activeX24.bin" ContentType="application/vnd.ms-office.activeX"/>
  <Override PartName="/xl/activeX/activeX25.xml" ContentType="application/vnd.ms-office.activeX+xml"/>
  <Override PartName="/xl/activeX/activeX25.bin" ContentType="application/vnd.ms-office.activeX"/>
  <Override PartName="/xl/activeX/activeX26.xml" ContentType="application/vnd.ms-office.activeX+xml"/>
  <Override PartName="/xl/activeX/activeX26.bin" ContentType="application/vnd.ms-office.activeX"/>
  <Override PartName="/xl/activeX/activeX27.xml" ContentType="application/vnd.ms-office.activeX+xml"/>
  <Override PartName="/xl/activeX/activeX27.bin" ContentType="application/vnd.ms-office.activeX"/>
  <Override PartName="/xl/activeX/activeX28.xml" ContentType="application/vnd.ms-office.activeX+xml"/>
  <Override PartName="/xl/activeX/activeX28.bin" ContentType="application/vnd.ms-office.activeX"/>
  <Override PartName="/xl/activeX/activeX29.xml" ContentType="application/vnd.ms-office.activeX+xml"/>
  <Override PartName="/xl/activeX/activeX29.bin" ContentType="application/vnd.ms-office.activeX"/>
  <Override PartName="/xl/activeX/activeX30.xml" ContentType="application/vnd.ms-office.activeX+xml"/>
  <Override PartName="/xl/activeX/activeX30.bin" ContentType="application/vnd.ms-office.activeX"/>
  <Override PartName="/xl/activeX/activeX31.xml" ContentType="application/vnd.ms-office.activeX+xml"/>
  <Override PartName="/xl/activeX/activeX31.bin" ContentType="application/vnd.ms-office.activeX"/>
  <Override PartName="/xl/activeX/activeX32.xml" ContentType="application/vnd.ms-office.activeX+xml"/>
  <Override PartName="/xl/activeX/activeX32.bin" ContentType="application/vnd.ms-office.activeX"/>
  <Override PartName="/xl/activeX/activeX33.xml" ContentType="application/vnd.ms-office.activeX+xml"/>
  <Override PartName="/xl/activeX/activeX33.bin" ContentType="application/vnd.ms-office.activeX"/>
  <Override PartName="/xl/activeX/activeX34.xml" ContentType="application/vnd.ms-office.activeX+xml"/>
  <Override PartName="/xl/activeX/activeX34.bin" ContentType="application/vnd.ms-office.activeX"/>
  <Override PartName="/xl/activeX/activeX35.xml" ContentType="application/vnd.ms-office.activeX+xml"/>
  <Override PartName="/xl/activeX/activeX35.bin" ContentType="application/vnd.ms-office.activeX"/>
  <Override PartName="/xl/activeX/activeX36.xml" ContentType="application/vnd.ms-office.activeX+xml"/>
  <Override PartName="/xl/activeX/activeX36.bin" ContentType="application/vnd.ms-office.activeX"/>
  <Override PartName="/xl/activeX/activeX37.xml" ContentType="application/vnd.ms-office.activeX+xml"/>
  <Override PartName="/xl/activeX/activeX37.bin" ContentType="application/vnd.ms-office.activeX"/>
  <Override PartName="/xl/activeX/activeX38.xml" ContentType="application/vnd.ms-office.activeX+xml"/>
  <Override PartName="/xl/activeX/activeX38.bin" ContentType="application/vnd.ms-office.activeX"/>
  <Override PartName="/xl/activeX/activeX39.xml" ContentType="application/vnd.ms-office.activeX+xml"/>
  <Override PartName="/xl/activeX/activeX39.bin" ContentType="application/vnd.ms-office.activeX"/>
  <Override PartName="/xl/activeX/activeX40.xml" ContentType="application/vnd.ms-office.activeX+xml"/>
  <Override PartName="/xl/activeX/activeX40.bin" ContentType="application/vnd.ms-office.activeX"/>
  <Override PartName="/xl/activeX/activeX41.xml" ContentType="application/vnd.ms-office.activeX+xml"/>
  <Override PartName="/xl/activeX/activeX41.bin" ContentType="application/vnd.ms-office.activeX"/>
  <Override PartName="/xl/activeX/activeX42.xml" ContentType="application/vnd.ms-office.activeX+xml"/>
  <Override PartName="/xl/activeX/activeX42.bin" ContentType="application/vnd.ms-office.activeX"/>
  <Override PartName="/xl/activeX/activeX43.xml" ContentType="application/vnd.ms-office.activeX+xml"/>
  <Override PartName="/xl/activeX/activeX43.bin" ContentType="application/vnd.ms-office.activeX"/>
  <Override PartName="/xl/activeX/activeX44.xml" ContentType="application/vnd.ms-office.activeX+xml"/>
  <Override PartName="/xl/activeX/activeX44.bin" ContentType="application/vnd.ms-office.activeX"/>
  <Override PartName="/xl/activeX/activeX45.xml" ContentType="application/vnd.ms-office.activeX+xml"/>
  <Override PartName="/xl/activeX/activeX45.bin" ContentType="application/vnd.ms-office.activeX"/>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hisWorkbook" defaultThemeVersion="124226"/>
  <mc:AlternateContent xmlns:mc="http://schemas.openxmlformats.org/markup-compatibility/2006">
    <mc:Choice Requires="x15">
      <x15ac:absPath xmlns:x15ac="http://schemas.microsoft.com/office/spreadsheetml/2010/11/ac" url="C:\Users\Sandy Poveda Vargas\Desktop\MAPAS DE RIESGO DE CORRUPCIÓN 2025\"/>
    </mc:Choice>
  </mc:AlternateContent>
  <bookViews>
    <workbookView xWindow="0" yWindow="0" windowWidth="28800" windowHeight="11730" tabRatio="763" firstSheet="26" activeTab="29"/>
  </bookViews>
  <sheets>
    <sheet name="INSTRUCTIVO" sheetId="28" r:id="rId1"/>
    <sheet name="CONTEXTO" sheetId="4" r:id="rId2"/>
    <sheet name="Hoja1" sheetId="30" state="hidden" r:id="rId3"/>
    <sheet name="LISTAS CONTEXTO" sheetId="31" state="hidden" r:id="rId4"/>
    <sheet name="PRIORIZACIÓN DE CAUSA" sheetId="24" r:id="rId5"/>
    <sheet name="matriz definicion riesgo" sheetId="5" state="hidden" r:id="rId6"/>
    <sheet name="IDENTIFICACION" sheetId="6" state="hidden" r:id="rId7"/>
    <sheet name="PRIORIZ CAUSA R CORUP TRÁMITES" sheetId="34" r:id="rId8"/>
    <sheet name="DOFA" sheetId="23" r:id="rId9"/>
    <sheet name="IDENTIFICACION DE RIESGOS" sheetId="20" r:id="rId10"/>
    <sheet name="DESCRIPCION" sheetId="22" r:id="rId11"/>
    <sheet name="PROBABILIDAD" sheetId="8" r:id="rId12"/>
    <sheet name=" IMPACTO RIESGOS CORRUPCION" sheetId="25" r:id="rId13"/>
    <sheet name="Hoja4" sheetId="37" state="hidden" r:id="rId14"/>
    <sheet name="Hoja5" sheetId="38" state="hidden" r:id="rId15"/>
    <sheet name="Hoja6" sheetId="39" state="hidden" r:id="rId16"/>
    <sheet name="Hoja7" sheetId="40" state="hidden" r:id="rId17"/>
    <sheet name="Hoja8" sheetId="41" state="hidden" r:id="rId18"/>
    <sheet name="Hoja9" sheetId="42" state="hidden" r:id="rId19"/>
    <sheet name="Hoja10" sheetId="43" state="hidden" r:id="rId20"/>
    <sheet name="Hoja11" sheetId="44" state="hidden" r:id="rId21"/>
    <sheet name="Hoja12" sheetId="45" state="hidden" r:id="rId22"/>
    <sheet name="VALORACION RIESGOS INHERENTES" sheetId="16" r:id="rId23"/>
    <sheet name="Hoja3" sheetId="36" state="hidden" r:id="rId24"/>
    <sheet name="NOOO" sheetId="21" state="hidden" r:id="rId25"/>
    <sheet name="Hoja2" sheetId="35" state="hidden" r:id="rId26"/>
    <sheet name="CONTROLES Y EVALUACIÓN" sheetId="3" r:id="rId27"/>
    <sheet name="EVALUACIÓN SOLIDEZ CONTROLES" sheetId="26" r:id="rId28"/>
    <sheet name="VALORACIÓN RIESGOS RESIDUAL" sheetId="29" r:id="rId29"/>
    <sheet name="MAPA CORRUPCIÓN" sheetId="1" r:id="rId30"/>
    <sheet name="Hoja13" sheetId="46" r:id="rId31"/>
    <sheet name="NOO" sheetId="33" state="hidden" r:id="rId32"/>
    <sheet name="NO" sheetId="32" state="hidden" r:id="rId33"/>
  </sheets>
  <definedNames>
    <definedName name="_xlnm.Print_Titles" localSheetId="10">DESCRIPCION!$1:$9</definedName>
    <definedName name="_xlnm.Print_Titles" localSheetId="9">'IDENTIFICACION DE RIESGOS'!$1:$11</definedName>
  </definedNames>
  <calcPr calcId="191029"/>
</workbook>
</file>

<file path=xl/calcChain.xml><?xml version="1.0" encoding="utf-8"?>
<calcChain xmlns="http://schemas.openxmlformats.org/spreadsheetml/2006/main">
  <c r="I13" i="1" l="1"/>
  <c r="I11" i="1"/>
  <c r="I10" i="1"/>
  <c r="A10" i="1"/>
  <c r="K11" i="3"/>
  <c r="J11" i="3"/>
  <c r="H22" i="3"/>
  <c r="H11" i="3"/>
  <c r="S12" i="24"/>
  <c r="S13" i="24"/>
  <c r="S14" i="24"/>
  <c r="S15" i="24"/>
  <c r="S16" i="24"/>
  <c r="S17" i="24"/>
  <c r="S18" i="24"/>
  <c r="S19" i="24"/>
  <c r="S20" i="24"/>
  <c r="S21" i="24"/>
  <c r="S22" i="24"/>
  <c r="S23" i="24"/>
  <c r="S24" i="24"/>
  <c r="S25" i="24"/>
  <c r="S26" i="24"/>
  <c r="S27" i="24"/>
  <c r="S28" i="24"/>
  <c r="S29" i="24"/>
  <c r="S30" i="24"/>
  <c r="S31" i="24"/>
  <c r="S32" i="24"/>
  <c r="S33" i="24"/>
  <c r="S34" i="24"/>
  <c r="S35" i="24"/>
  <c r="S36" i="24"/>
  <c r="S37" i="24"/>
  <c r="S38" i="24"/>
  <c r="S39" i="24"/>
  <c r="S40" i="24"/>
  <c r="S11" i="24"/>
  <c r="R12" i="24"/>
  <c r="R13" i="24"/>
  <c r="R14" i="24"/>
  <c r="R15" i="24"/>
  <c r="R16" i="24"/>
  <c r="R17" i="24"/>
  <c r="R18" i="24"/>
  <c r="R19" i="24"/>
  <c r="R20" i="24"/>
  <c r="R21" i="24"/>
  <c r="R22" i="24"/>
  <c r="R23" i="24"/>
  <c r="R24" i="24"/>
  <c r="R25" i="24"/>
  <c r="R26" i="24"/>
  <c r="R27" i="24"/>
  <c r="R28" i="24"/>
  <c r="R29" i="24"/>
  <c r="R30" i="24"/>
  <c r="R31" i="24"/>
  <c r="R32" i="24"/>
  <c r="R33" i="24"/>
  <c r="R34" i="24"/>
  <c r="R35" i="24"/>
  <c r="R36" i="24"/>
  <c r="R37" i="24"/>
  <c r="R38" i="24"/>
  <c r="R39" i="24"/>
  <c r="R40" i="24"/>
  <c r="R11" i="24"/>
  <c r="B1" i="34" l="1"/>
  <c r="F10" i="1" l="1"/>
  <c r="F46" i="1"/>
  <c r="E46" i="1"/>
  <c r="F42" i="1"/>
  <c r="E42" i="1"/>
  <c r="F38" i="1"/>
  <c r="E38" i="1"/>
  <c r="F34" i="1"/>
  <c r="E34" i="1"/>
  <c r="F30" i="1"/>
  <c r="E30" i="1"/>
  <c r="F26" i="1"/>
  <c r="E26" i="1"/>
  <c r="F22" i="1"/>
  <c r="E22" i="1"/>
  <c r="F18" i="1"/>
  <c r="E18" i="1"/>
  <c r="F14" i="1"/>
  <c r="E14" i="1"/>
  <c r="E10" i="1"/>
  <c r="E11" i="26" l="1"/>
  <c r="E12" i="26" l="1"/>
  <c r="A8" i="34" l="1"/>
  <c r="A6" i="34"/>
  <c r="J214" i="29" l="1"/>
  <c r="J212" i="29"/>
  <c r="J210" i="29"/>
  <c r="J208" i="29"/>
  <c r="J193" i="29"/>
  <c r="J191" i="29"/>
  <c r="J189" i="29"/>
  <c r="J187" i="29"/>
  <c r="J171" i="29"/>
  <c r="J169" i="29"/>
  <c r="J167" i="29"/>
  <c r="J165" i="29"/>
  <c r="J150" i="29"/>
  <c r="J148" i="29"/>
  <c r="J146" i="29"/>
  <c r="J144" i="29"/>
  <c r="J129" i="29"/>
  <c r="J127" i="29"/>
  <c r="J125" i="29"/>
  <c r="J123" i="29"/>
  <c r="J108" i="29"/>
  <c r="J106" i="29"/>
  <c r="J104" i="29"/>
  <c r="J102" i="29"/>
  <c r="J87" i="29"/>
  <c r="J85" i="29"/>
  <c r="J83" i="29"/>
  <c r="J81" i="29"/>
  <c r="J66" i="29"/>
  <c r="J64" i="29"/>
  <c r="J62" i="29"/>
  <c r="J60" i="29"/>
  <c r="J45" i="29"/>
  <c r="J43" i="29"/>
  <c r="J41" i="29"/>
  <c r="J39" i="29"/>
  <c r="J24" i="29"/>
  <c r="J22" i="29"/>
  <c r="J20" i="29"/>
  <c r="J18" i="29"/>
  <c r="J204" i="16"/>
  <c r="J202" i="16"/>
  <c r="J200" i="16"/>
  <c r="J198" i="16"/>
  <c r="J184" i="16"/>
  <c r="J182" i="16"/>
  <c r="J180" i="16"/>
  <c r="J178" i="16"/>
  <c r="K192" i="16" l="1"/>
  <c r="K202" i="29" s="1"/>
  <c r="K32" i="29"/>
  <c r="K53" i="29"/>
  <c r="K74" i="29"/>
  <c r="K95" i="29"/>
  <c r="K116" i="29"/>
  <c r="K172" i="16"/>
  <c r="K181" i="29" s="1"/>
  <c r="K158" i="29"/>
  <c r="K137" i="29"/>
  <c r="K180" i="29"/>
  <c r="K201" i="29"/>
  <c r="K11" i="29"/>
  <c r="J163" i="16"/>
  <c r="J161" i="16"/>
  <c r="J159" i="16"/>
  <c r="J157" i="16"/>
  <c r="J143" i="16"/>
  <c r="J141" i="16"/>
  <c r="J139" i="16"/>
  <c r="J137" i="16"/>
  <c r="J123" i="16"/>
  <c r="J121" i="16"/>
  <c r="J119" i="16"/>
  <c r="J117" i="16"/>
  <c r="J103" i="16"/>
  <c r="J101" i="16"/>
  <c r="J99" i="16"/>
  <c r="J97" i="16"/>
  <c r="J83" i="16"/>
  <c r="J81" i="16"/>
  <c r="J79" i="16"/>
  <c r="J77" i="16"/>
  <c r="J63" i="16"/>
  <c r="J61" i="16"/>
  <c r="J59" i="16"/>
  <c r="J57" i="16"/>
  <c r="J43" i="16"/>
  <c r="K51" i="16" l="1"/>
  <c r="K54" i="29" s="1"/>
  <c r="K71" i="16"/>
  <c r="K75" i="29" s="1"/>
  <c r="K91" i="16"/>
  <c r="K96" i="29" s="1"/>
  <c r="K111" i="16"/>
  <c r="K117" i="29" s="1"/>
  <c r="K131" i="16"/>
  <c r="K138" i="29" s="1"/>
  <c r="K151" i="16"/>
  <c r="K159" i="29" s="1"/>
  <c r="J41" i="16"/>
  <c r="J39" i="16"/>
  <c r="J23" i="16" l="1"/>
  <c r="J21" i="16"/>
  <c r="J19" i="16"/>
  <c r="J37" i="16"/>
  <c r="K31" i="16" s="1"/>
  <c r="K33" i="29" s="1"/>
  <c r="J17" i="16"/>
  <c r="K11" i="16" l="1"/>
  <c r="K12" i="29" s="1"/>
  <c r="S12" i="8"/>
  <c r="T12" i="8" s="1"/>
  <c r="R12" i="8"/>
  <c r="E49" i="26"/>
  <c r="E48" i="26"/>
  <c r="E47" i="26"/>
  <c r="E45" i="26"/>
  <c r="E44" i="26"/>
  <c r="E43" i="26"/>
  <c r="E41" i="26"/>
  <c r="E40" i="26"/>
  <c r="E39" i="26"/>
  <c r="E37" i="26"/>
  <c r="E36" i="26"/>
  <c r="E35" i="26"/>
  <c r="E33" i="26"/>
  <c r="E32" i="26"/>
  <c r="E31" i="26"/>
  <c r="E29" i="26"/>
  <c r="E28" i="26"/>
  <c r="E27" i="26"/>
  <c r="E25" i="26"/>
  <c r="E24" i="26"/>
  <c r="E23" i="26"/>
  <c r="E21" i="26"/>
  <c r="E20" i="26"/>
  <c r="E19" i="26"/>
  <c r="E17" i="26"/>
  <c r="E16" i="26"/>
  <c r="E15" i="26"/>
  <c r="E13" i="26"/>
  <c r="C49" i="26"/>
  <c r="C48" i="26"/>
  <c r="C47" i="26"/>
  <c r="C45" i="26"/>
  <c r="C44" i="26"/>
  <c r="C43" i="26"/>
  <c r="C41" i="26"/>
  <c r="C40" i="26"/>
  <c r="C39" i="26"/>
  <c r="C37" i="26"/>
  <c r="C36" i="26"/>
  <c r="C35" i="26"/>
  <c r="C33" i="26"/>
  <c r="C32" i="26"/>
  <c r="C31" i="26"/>
  <c r="C29" i="26"/>
  <c r="C28" i="26"/>
  <c r="C27" i="26"/>
  <c r="C25" i="26"/>
  <c r="C24" i="26"/>
  <c r="C23" i="26"/>
  <c r="C21" i="26"/>
  <c r="C20" i="26"/>
  <c r="C19" i="26"/>
  <c r="C17" i="26"/>
  <c r="C16" i="26"/>
  <c r="C15" i="26"/>
  <c r="C13" i="26"/>
  <c r="C12" i="26"/>
  <c r="D32" i="16" l="1"/>
  <c r="C10" i="1"/>
  <c r="G46" i="1" l="1"/>
  <c r="G42" i="1"/>
  <c r="G38" i="1"/>
  <c r="G34" i="1"/>
  <c r="G30" i="1"/>
  <c r="G26" i="1"/>
  <c r="G22" i="1"/>
  <c r="G18" i="1"/>
  <c r="G14" i="1"/>
  <c r="G10" i="1"/>
  <c r="A9" i="29"/>
  <c r="A8" i="29"/>
  <c r="C1" i="29"/>
  <c r="C34" i="1" l="1"/>
  <c r="C22" i="1"/>
  <c r="C11" i="26"/>
  <c r="B33" i="26"/>
  <c r="B32" i="26"/>
  <c r="G336" i="3"/>
  <c r="G335" i="3"/>
  <c r="G334" i="3"/>
  <c r="G333" i="3"/>
  <c r="G332" i="3"/>
  <c r="G331" i="3"/>
  <c r="G330" i="3"/>
  <c r="G325" i="3"/>
  <c r="G324" i="3"/>
  <c r="G323" i="3"/>
  <c r="G322" i="3"/>
  <c r="G321" i="3"/>
  <c r="G320" i="3"/>
  <c r="G319" i="3"/>
  <c r="G314" i="3"/>
  <c r="G313" i="3"/>
  <c r="G312" i="3"/>
  <c r="G311" i="3"/>
  <c r="G310" i="3"/>
  <c r="G309" i="3"/>
  <c r="G308" i="3"/>
  <c r="G303" i="3"/>
  <c r="G302" i="3"/>
  <c r="G301" i="3"/>
  <c r="G300" i="3"/>
  <c r="G299" i="3"/>
  <c r="G298" i="3"/>
  <c r="G297" i="3"/>
  <c r="G292" i="3"/>
  <c r="G291" i="3"/>
  <c r="G290" i="3"/>
  <c r="G289" i="3"/>
  <c r="G288" i="3"/>
  <c r="G287" i="3"/>
  <c r="G286" i="3"/>
  <c r="G281" i="3"/>
  <c r="G280" i="3"/>
  <c r="G279" i="3"/>
  <c r="G278" i="3"/>
  <c r="G277" i="3"/>
  <c r="G276" i="3"/>
  <c r="G275" i="3"/>
  <c r="G270" i="3"/>
  <c r="G269" i="3"/>
  <c r="G268" i="3"/>
  <c r="G267" i="3"/>
  <c r="G266" i="3"/>
  <c r="G265" i="3"/>
  <c r="G264" i="3"/>
  <c r="G259" i="3"/>
  <c r="G258" i="3"/>
  <c r="G257" i="3"/>
  <c r="G256" i="3"/>
  <c r="G255" i="3"/>
  <c r="G254" i="3"/>
  <c r="G253" i="3"/>
  <c r="G248" i="3"/>
  <c r="G247" i="3"/>
  <c r="G246" i="3"/>
  <c r="G245" i="3"/>
  <c r="G244" i="3"/>
  <c r="G243" i="3"/>
  <c r="G242" i="3"/>
  <c r="G237" i="3"/>
  <c r="G236" i="3"/>
  <c r="G235" i="3"/>
  <c r="G234" i="3"/>
  <c r="G233" i="3"/>
  <c r="G232" i="3"/>
  <c r="G231" i="3"/>
  <c r="G226" i="3"/>
  <c r="G225" i="3"/>
  <c r="G224" i="3"/>
  <c r="G223" i="3"/>
  <c r="G222" i="3"/>
  <c r="G221" i="3"/>
  <c r="G220" i="3"/>
  <c r="G215" i="3"/>
  <c r="G214" i="3"/>
  <c r="G213" i="3"/>
  <c r="G212" i="3"/>
  <c r="G211" i="3"/>
  <c r="G210" i="3"/>
  <c r="G209" i="3"/>
  <c r="G204" i="3"/>
  <c r="G203" i="3"/>
  <c r="G202" i="3"/>
  <c r="G201" i="3"/>
  <c r="G200" i="3"/>
  <c r="G199" i="3"/>
  <c r="G198" i="3"/>
  <c r="G193" i="3"/>
  <c r="G192" i="3"/>
  <c r="G191" i="3"/>
  <c r="G190" i="3"/>
  <c r="G189" i="3"/>
  <c r="G188" i="3"/>
  <c r="G187" i="3"/>
  <c r="G182" i="3"/>
  <c r="G181" i="3"/>
  <c r="G180" i="3"/>
  <c r="G179" i="3"/>
  <c r="G178" i="3"/>
  <c r="G177" i="3"/>
  <c r="G176" i="3"/>
  <c r="G171" i="3"/>
  <c r="G170" i="3"/>
  <c r="G169" i="3"/>
  <c r="G168" i="3"/>
  <c r="G167" i="3"/>
  <c r="G166" i="3"/>
  <c r="G165" i="3"/>
  <c r="G160" i="3"/>
  <c r="G159" i="3"/>
  <c r="G158" i="3"/>
  <c r="G157" i="3"/>
  <c r="G156" i="3"/>
  <c r="G155" i="3"/>
  <c r="G154" i="3"/>
  <c r="G149" i="3"/>
  <c r="G148" i="3"/>
  <c r="G147" i="3"/>
  <c r="G146" i="3"/>
  <c r="G145" i="3"/>
  <c r="G144" i="3"/>
  <c r="G143" i="3"/>
  <c r="G138" i="3"/>
  <c r="G137" i="3"/>
  <c r="G136" i="3"/>
  <c r="G135" i="3"/>
  <c r="G134" i="3"/>
  <c r="G133" i="3"/>
  <c r="G132" i="3"/>
  <c r="G121" i="3"/>
  <c r="G122" i="3"/>
  <c r="G123" i="3"/>
  <c r="G124" i="3"/>
  <c r="G125" i="3"/>
  <c r="G126" i="3"/>
  <c r="G127" i="3"/>
  <c r="G72" i="3"/>
  <c r="G71" i="3"/>
  <c r="G70" i="3"/>
  <c r="G69" i="3"/>
  <c r="G68" i="3"/>
  <c r="G67" i="3"/>
  <c r="G66" i="3"/>
  <c r="E39" i="22"/>
  <c r="E38" i="22"/>
  <c r="E37" i="22"/>
  <c r="D39" i="22"/>
  <c r="B49" i="26" s="1"/>
  <c r="D38" i="22"/>
  <c r="B48" i="26" s="1"/>
  <c r="D37" i="22"/>
  <c r="B47" i="26" s="1"/>
  <c r="E36" i="22"/>
  <c r="E35" i="22"/>
  <c r="E34" i="22"/>
  <c r="D36" i="22"/>
  <c r="D44" i="1" s="1"/>
  <c r="D35" i="22"/>
  <c r="D43" i="1" s="1"/>
  <c r="D34" i="22"/>
  <c r="D42" i="1" s="1"/>
  <c r="E33" i="22"/>
  <c r="E32" i="22"/>
  <c r="E31" i="22"/>
  <c r="D33" i="22"/>
  <c r="B41" i="26" s="1"/>
  <c r="D32" i="22"/>
  <c r="B40" i="26" s="1"/>
  <c r="D31" i="22"/>
  <c r="B39" i="26" s="1"/>
  <c r="E30" i="22"/>
  <c r="E29" i="22"/>
  <c r="E28" i="22"/>
  <c r="D30" i="22"/>
  <c r="D36" i="1" s="1"/>
  <c r="D29" i="22"/>
  <c r="D35" i="1" s="1"/>
  <c r="D28" i="22"/>
  <c r="D34" i="1" s="1"/>
  <c r="E27" i="22"/>
  <c r="E26" i="22"/>
  <c r="E25" i="22"/>
  <c r="D27" i="22"/>
  <c r="D32" i="1" s="1"/>
  <c r="D26" i="22"/>
  <c r="B187" i="3" s="1"/>
  <c r="D25" i="22"/>
  <c r="B31" i="26" s="1"/>
  <c r="E24" i="22"/>
  <c r="E23" i="22"/>
  <c r="E22" i="22"/>
  <c r="D24" i="22"/>
  <c r="D28" i="1" s="1"/>
  <c r="D23" i="22"/>
  <c r="D27" i="1" s="1"/>
  <c r="D22" i="22"/>
  <c r="D26" i="1" s="1"/>
  <c r="E21" i="22"/>
  <c r="E20" i="22"/>
  <c r="E19" i="22"/>
  <c r="D21" i="22"/>
  <c r="D24" i="1" s="1"/>
  <c r="D20" i="22"/>
  <c r="B24" i="26" s="1"/>
  <c r="D19" i="22"/>
  <c r="D22" i="1" s="1"/>
  <c r="E18" i="22"/>
  <c r="E17" i="22"/>
  <c r="E16" i="22"/>
  <c r="D18" i="22"/>
  <c r="D20" i="1" s="1"/>
  <c r="D17" i="22"/>
  <c r="D19" i="1" s="1"/>
  <c r="D16" i="22"/>
  <c r="D18" i="1" s="1"/>
  <c r="E15" i="22"/>
  <c r="E14" i="22"/>
  <c r="E13" i="22"/>
  <c r="D15" i="22"/>
  <c r="D16" i="1" s="1"/>
  <c r="D14" i="22"/>
  <c r="D13" i="22"/>
  <c r="B15" i="26" s="1"/>
  <c r="E12" i="22"/>
  <c r="E11" i="22"/>
  <c r="E10" i="22"/>
  <c r="D12" i="22"/>
  <c r="D12" i="1" s="1"/>
  <c r="D11" i="22"/>
  <c r="D10" i="22"/>
  <c r="D10" i="1" s="1"/>
  <c r="C14" i="1"/>
  <c r="C18" i="1"/>
  <c r="C30" i="1"/>
  <c r="C38" i="1"/>
  <c r="C46" i="1"/>
  <c r="C37" i="22"/>
  <c r="G128" i="3" l="1"/>
  <c r="H121" i="3" s="1"/>
  <c r="J121" i="3" s="1"/>
  <c r="G194" i="3"/>
  <c r="H187" i="3" s="1"/>
  <c r="J187" i="3" s="1"/>
  <c r="G216" i="3"/>
  <c r="H209" i="3" s="1"/>
  <c r="G260" i="3"/>
  <c r="H253" i="3" s="1"/>
  <c r="D40" i="26" s="1"/>
  <c r="G304" i="3"/>
  <c r="H297" i="3" s="1"/>
  <c r="J297" i="3" s="1"/>
  <c r="G326" i="3"/>
  <c r="H319" i="3" s="1"/>
  <c r="J319" i="3" s="1"/>
  <c r="B330" i="3"/>
  <c r="D40" i="1"/>
  <c r="B132" i="3"/>
  <c r="B19" i="26"/>
  <c r="B35" i="26"/>
  <c r="D15" i="1"/>
  <c r="B198" i="3"/>
  <c r="B27" i="26"/>
  <c r="B43" i="26"/>
  <c r="D23" i="1"/>
  <c r="C28" i="22"/>
  <c r="B264" i="3"/>
  <c r="D39" i="1"/>
  <c r="B176" i="3"/>
  <c r="B308" i="3"/>
  <c r="D31" i="1"/>
  <c r="D47" i="1"/>
  <c r="B110" i="3"/>
  <c r="B242" i="3"/>
  <c r="B11" i="26"/>
  <c r="D48" i="1"/>
  <c r="G183" i="3"/>
  <c r="H176" i="3" s="1"/>
  <c r="G293" i="3"/>
  <c r="H286" i="3" s="1"/>
  <c r="G150" i="3"/>
  <c r="H143" i="3" s="1"/>
  <c r="G172" i="3"/>
  <c r="H165" i="3" s="1"/>
  <c r="G238" i="3"/>
  <c r="H231" i="3" s="1"/>
  <c r="G282" i="3"/>
  <c r="H275" i="3" s="1"/>
  <c r="B99" i="3"/>
  <c r="B121" i="3"/>
  <c r="B143" i="3"/>
  <c r="B165" i="3"/>
  <c r="B209" i="3"/>
  <c r="B231" i="3"/>
  <c r="B253" i="3"/>
  <c r="B275" i="3"/>
  <c r="B297" i="3"/>
  <c r="B319" i="3"/>
  <c r="B12" i="26"/>
  <c r="B16" i="26"/>
  <c r="B20" i="26"/>
  <c r="B28" i="26"/>
  <c r="B36" i="26"/>
  <c r="B44" i="26"/>
  <c r="C31" i="22"/>
  <c r="B154" i="3"/>
  <c r="B286" i="3"/>
  <c r="D11" i="1"/>
  <c r="C25" i="22"/>
  <c r="C34" i="22"/>
  <c r="C42" i="1"/>
  <c r="C22" i="22"/>
  <c r="C26" i="1"/>
  <c r="G73" i="3"/>
  <c r="H66" i="3" s="1"/>
  <c r="G139" i="3"/>
  <c r="H132" i="3" s="1"/>
  <c r="G161" i="3"/>
  <c r="H154" i="3" s="1"/>
  <c r="G205" i="3"/>
  <c r="H198" i="3" s="1"/>
  <c r="G227" i="3"/>
  <c r="H220" i="3" s="1"/>
  <c r="G271" i="3"/>
  <c r="H264" i="3" s="1"/>
  <c r="G315" i="3"/>
  <c r="H308" i="3" s="1"/>
  <c r="G337" i="3"/>
  <c r="H330" i="3" s="1"/>
  <c r="B13" i="26"/>
  <c r="B17" i="26"/>
  <c r="B21" i="26"/>
  <c r="B25" i="26"/>
  <c r="B29" i="26"/>
  <c r="B37" i="26"/>
  <c r="B45" i="26"/>
  <c r="D14" i="1"/>
  <c r="D30" i="1"/>
  <c r="D38" i="1"/>
  <c r="D46" i="1"/>
  <c r="J209" i="3"/>
  <c r="D35" i="26"/>
  <c r="B88" i="3"/>
  <c r="B220" i="3"/>
  <c r="G249" i="3"/>
  <c r="H242" i="3" s="1"/>
  <c r="B23" i="26"/>
  <c r="G12" i="3"/>
  <c r="J253" i="3" l="1"/>
  <c r="K253" i="3" s="1"/>
  <c r="D24" i="26"/>
  <c r="D48" i="26"/>
  <c r="D45" i="26"/>
  <c r="D32" i="26"/>
  <c r="J264" i="3"/>
  <c r="D41" i="26"/>
  <c r="J275" i="3"/>
  <c r="D43" i="26"/>
  <c r="J220" i="3"/>
  <c r="D36" i="26"/>
  <c r="J242" i="3"/>
  <c r="D39" i="26"/>
  <c r="J132" i="3"/>
  <c r="D25" i="26"/>
  <c r="J286" i="3"/>
  <c r="D44" i="26"/>
  <c r="K319" i="3"/>
  <c r="F48" i="26"/>
  <c r="G48" i="26" s="1"/>
  <c r="K209" i="3"/>
  <c r="F35" i="26"/>
  <c r="J330" i="3"/>
  <c r="D49" i="26"/>
  <c r="J198" i="3"/>
  <c r="D33" i="26"/>
  <c r="J165" i="3"/>
  <c r="D29" i="26"/>
  <c r="J308" i="3"/>
  <c r="D47" i="26"/>
  <c r="J154" i="3"/>
  <c r="D28" i="26"/>
  <c r="K297" i="3"/>
  <c r="F45" i="26"/>
  <c r="G45" i="26" s="1"/>
  <c r="J143" i="3"/>
  <c r="D27" i="26"/>
  <c r="K187" i="3"/>
  <c r="F32" i="26"/>
  <c r="G32" i="26" s="1"/>
  <c r="J66" i="3"/>
  <c r="D17" i="26"/>
  <c r="J231" i="3"/>
  <c r="D37" i="26"/>
  <c r="J176" i="3"/>
  <c r="D31" i="26"/>
  <c r="K121" i="3"/>
  <c r="F24" i="26"/>
  <c r="G24" i="26" s="1"/>
  <c r="C19" i="22"/>
  <c r="C16" i="22"/>
  <c r="C13" i="22"/>
  <c r="C10" i="22"/>
  <c r="G35" i="26" l="1"/>
  <c r="F40" i="26"/>
  <c r="G40" i="26" s="1"/>
  <c r="K176" i="3"/>
  <c r="F31" i="26"/>
  <c r="K330" i="3"/>
  <c r="F49" i="26"/>
  <c r="G49" i="26" s="1"/>
  <c r="K231" i="3"/>
  <c r="F37" i="26"/>
  <c r="G37" i="26" s="1"/>
  <c r="K198" i="3"/>
  <c r="F33" i="26"/>
  <c r="G33" i="26" s="1"/>
  <c r="K143" i="3"/>
  <c r="F27" i="26"/>
  <c r="K66" i="3"/>
  <c r="F17" i="26"/>
  <c r="G17" i="26" s="1"/>
  <c r="K165" i="3"/>
  <c r="F29" i="26"/>
  <c r="G29" i="26" s="1"/>
  <c r="K220" i="3"/>
  <c r="F36" i="26"/>
  <c r="G36" i="26" s="1"/>
  <c r="K264" i="3"/>
  <c r="F41" i="26"/>
  <c r="G41" i="26" s="1"/>
  <c r="K154" i="3"/>
  <c r="F28" i="26"/>
  <c r="G28" i="26" s="1"/>
  <c r="K132" i="3"/>
  <c r="F25" i="26"/>
  <c r="G25" i="26" s="1"/>
  <c r="K308" i="3"/>
  <c r="F47" i="26"/>
  <c r="K286" i="3"/>
  <c r="F44" i="26"/>
  <c r="G44" i="26" s="1"/>
  <c r="K242" i="3"/>
  <c r="F39" i="26"/>
  <c r="K275" i="3"/>
  <c r="F43" i="26"/>
  <c r="B1" i="1"/>
  <c r="B1" i="26"/>
  <c r="B1" i="3"/>
  <c r="C1" i="16"/>
  <c r="B1" i="25"/>
  <c r="A37" i="22"/>
  <c r="A47" i="26" s="1"/>
  <c r="A34" i="22"/>
  <c r="A31" i="22"/>
  <c r="A28" i="22"/>
  <c r="A25" i="22"/>
  <c r="A22" i="22"/>
  <c r="A19" i="22"/>
  <c r="A10" i="22"/>
  <c r="B1" i="8"/>
  <c r="A16" i="22"/>
  <c r="A13" i="22"/>
  <c r="B1" i="22"/>
  <c r="B1" i="20"/>
  <c r="A6" i="23"/>
  <c r="A6" i="3"/>
  <c r="A9" i="16"/>
  <c r="A8" i="16"/>
  <c r="A7" i="8"/>
  <c r="A6" i="8"/>
  <c r="A7" i="22"/>
  <c r="A6" i="22"/>
  <c r="A6" i="20"/>
  <c r="A7" i="20"/>
  <c r="G38" i="26" l="1"/>
  <c r="H35" i="26" s="1"/>
  <c r="K139" i="29" s="1"/>
  <c r="G47" i="26"/>
  <c r="G50" i="26" s="1"/>
  <c r="H47" i="26" s="1"/>
  <c r="K203" i="29" s="1"/>
  <c r="G43" i="26"/>
  <c r="G46" i="26" s="1"/>
  <c r="H43" i="26" s="1"/>
  <c r="K182" i="29" s="1"/>
  <c r="G39" i="26"/>
  <c r="G42" i="26" s="1"/>
  <c r="H39" i="26" s="1"/>
  <c r="K160" i="29" s="1"/>
  <c r="G31" i="26"/>
  <c r="G34" i="26" s="1"/>
  <c r="H31" i="26" s="1"/>
  <c r="K118" i="29" s="1"/>
  <c r="G27" i="26"/>
  <c r="G30" i="26" s="1"/>
  <c r="H27" i="26" s="1"/>
  <c r="K97" i="29" s="1"/>
  <c r="A14" i="8"/>
  <c r="B74" i="29"/>
  <c r="A121" i="3"/>
  <c r="A23" i="26"/>
  <c r="B71" i="16"/>
  <c r="A132" i="3"/>
  <c r="A110" i="3"/>
  <c r="B22" i="1"/>
  <c r="A18" i="8"/>
  <c r="B158" i="29"/>
  <c r="A253" i="3"/>
  <c r="A39" i="26"/>
  <c r="B151" i="16"/>
  <c r="A264" i="3"/>
  <c r="A242" i="3"/>
  <c r="B38" i="1"/>
  <c r="A11" i="8"/>
  <c r="B11" i="29"/>
  <c r="B11" i="16"/>
  <c r="A11" i="26"/>
  <c r="B10" i="1"/>
  <c r="A17" i="8"/>
  <c r="B137" i="29"/>
  <c r="A231" i="3"/>
  <c r="A209" i="3"/>
  <c r="A35" i="26"/>
  <c r="A220" i="3"/>
  <c r="B131" i="16"/>
  <c r="B34" i="1"/>
  <c r="A13" i="8"/>
  <c r="B53" i="29"/>
  <c r="A99" i="3"/>
  <c r="A19" i="26"/>
  <c r="A88" i="3"/>
  <c r="B51" i="16"/>
  <c r="B18" i="1"/>
  <c r="A15" i="8"/>
  <c r="B95" i="29"/>
  <c r="A165" i="3"/>
  <c r="A143" i="3"/>
  <c r="A27" i="26"/>
  <c r="A154" i="3"/>
  <c r="B26" i="1"/>
  <c r="B91" i="16"/>
  <c r="A19" i="8"/>
  <c r="B180" i="29"/>
  <c r="A297" i="3"/>
  <c r="A275" i="3"/>
  <c r="B172" i="16"/>
  <c r="A43" i="26"/>
  <c r="A286" i="3"/>
  <c r="B42" i="1"/>
  <c r="B32" i="29"/>
  <c r="A12" i="8"/>
  <c r="B31" i="16"/>
  <c r="A15" i="26"/>
  <c r="B14" i="1"/>
  <c r="A16" i="8"/>
  <c r="B116" i="29"/>
  <c r="B111" i="16"/>
  <c r="A187" i="3"/>
  <c r="A31" i="26"/>
  <c r="A198" i="3"/>
  <c r="A176" i="3"/>
  <c r="B30" i="1"/>
  <c r="A20" i="8"/>
  <c r="B201" i="29"/>
  <c r="B192" i="16"/>
  <c r="A319" i="3"/>
  <c r="A330" i="3"/>
  <c r="A308" i="3"/>
  <c r="B46" i="1"/>
  <c r="A1" i="23"/>
  <c r="B1" i="24"/>
  <c r="S11" i="8" l="1"/>
  <c r="T11" i="8" s="1"/>
  <c r="D12" i="16" l="1"/>
  <c r="A7" i="26"/>
  <c r="A6" i="26"/>
  <c r="A7" i="3"/>
  <c r="A8" i="25"/>
  <c r="A6" i="25"/>
  <c r="R14" i="8" l="1"/>
  <c r="G116" i="3" l="1"/>
  <c r="G115" i="3"/>
  <c r="G114" i="3"/>
  <c r="G113" i="3"/>
  <c r="G112" i="3"/>
  <c r="G111" i="3"/>
  <c r="G110" i="3"/>
  <c r="G105" i="3"/>
  <c r="G104" i="3"/>
  <c r="G103" i="3"/>
  <c r="G102" i="3"/>
  <c r="G101" i="3"/>
  <c r="G100" i="3"/>
  <c r="G99" i="3"/>
  <c r="G94" i="3"/>
  <c r="G93" i="3"/>
  <c r="G92" i="3"/>
  <c r="G91" i="3"/>
  <c r="G90" i="3"/>
  <c r="G89" i="3"/>
  <c r="G88" i="3"/>
  <c r="G83" i="3"/>
  <c r="G82" i="3"/>
  <c r="G81" i="3"/>
  <c r="G80" i="3"/>
  <c r="G79" i="3"/>
  <c r="G78" i="3"/>
  <c r="G77" i="3"/>
  <c r="G61" i="3"/>
  <c r="G60" i="3"/>
  <c r="G59" i="3"/>
  <c r="G58" i="3"/>
  <c r="G57" i="3"/>
  <c r="G56" i="3"/>
  <c r="G55" i="3"/>
  <c r="G50" i="3"/>
  <c r="G49" i="3"/>
  <c r="G48" i="3"/>
  <c r="G47" i="3"/>
  <c r="G46" i="3"/>
  <c r="G45" i="3"/>
  <c r="G44" i="3"/>
  <c r="G39" i="3"/>
  <c r="G38" i="3"/>
  <c r="G37" i="3"/>
  <c r="G36" i="3"/>
  <c r="G35" i="3"/>
  <c r="G34" i="3"/>
  <c r="G33" i="3"/>
  <c r="G28" i="3"/>
  <c r="G27" i="3"/>
  <c r="G26" i="3"/>
  <c r="G25" i="3"/>
  <c r="G24" i="3"/>
  <c r="G23" i="3"/>
  <c r="G22" i="3"/>
  <c r="G17" i="3"/>
  <c r="G16" i="3"/>
  <c r="G15" i="3"/>
  <c r="G14" i="3"/>
  <c r="G13" i="3"/>
  <c r="G11" i="3"/>
  <c r="B145" i="21"/>
  <c r="B144" i="21"/>
  <c r="B143" i="21"/>
  <c r="B142" i="21"/>
  <c r="B141" i="21"/>
  <c r="B140" i="21"/>
  <c r="B139" i="21"/>
  <c r="B138" i="21"/>
  <c r="B137" i="21"/>
  <c r="B136" i="21"/>
  <c r="B135" i="21"/>
  <c r="B134" i="21"/>
  <c r="B133" i="21"/>
  <c r="B132" i="21"/>
  <c r="B131" i="21"/>
  <c r="B130" i="21"/>
  <c r="B129" i="21"/>
  <c r="B128" i="21"/>
  <c r="B127" i="21"/>
  <c r="B122" i="21"/>
  <c r="B121" i="21"/>
  <c r="B120" i="21"/>
  <c r="B119" i="21"/>
  <c r="B118" i="21"/>
  <c r="B117" i="21"/>
  <c r="B116" i="21"/>
  <c r="B115" i="21"/>
  <c r="B114" i="21"/>
  <c r="B113" i="21"/>
  <c r="B112" i="21"/>
  <c r="B111" i="21"/>
  <c r="B110" i="21"/>
  <c r="B109" i="21"/>
  <c r="B108" i="21"/>
  <c r="B107" i="21"/>
  <c r="B106" i="21"/>
  <c r="B105" i="21"/>
  <c r="B104" i="21"/>
  <c r="B99" i="21"/>
  <c r="B98" i="21"/>
  <c r="B97" i="21"/>
  <c r="B96" i="21"/>
  <c r="B95" i="21"/>
  <c r="B94" i="21"/>
  <c r="B93" i="21"/>
  <c r="B92" i="21"/>
  <c r="B91" i="21"/>
  <c r="B90" i="21"/>
  <c r="B89" i="21"/>
  <c r="B88" i="21"/>
  <c r="B87" i="21"/>
  <c r="B86" i="21"/>
  <c r="B85" i="21"/>
  <c r="B84" i="21"/>
  <c r="B83" i="21"/>
  <c r="B82" i="21"/>
  <c r="B81" i="21"/>
  <c r="B76" i="21"/>
  <c r="B75" i="21"/>
  <c r="B74" i="21"/>
  <c r="B73" i="21"/>
  <c r="B72" i="21"/>
  <c r="B71" i="21"/>
  <c r="B70" i="21"/>
  <c r="B69" i="21"/>
  <c r="B68" i="21"/>
  <c r="B67" i="21"/>
  <c r="B66" i="21"/>
  <c r="B65" i="21"/>
  <c r="B64" i="21"/>
  <c r="B63" i="21"/>
  <c r="B62" i="21"/>
  <c r="B61" i="21"/>
  <c r="B60" i="21"/>
  <c r="B59" i="21"/>
  <c r="B58" i="21"/>
  <c r="B36" i="21"/>
  <c r="B37" i="21"/>
  <c r="B38" i="21"/>
  <c r="B39" i="21"/>
  <c r="B40" i="21"/>
  <c r="B41" i="21"/>
  <c r="B42" i="21"/>
  <c r="B43" i="21"/>
  <c r="B44" i="21"/>
  <c r="B45" i="21"/>
  <c r="B46" i="21"/>
  <c r="B47" i="21"/>
  <c r="B48" i="21"/>
  <c r="B49" i="21"/>
  <c r="B50" i="21"/>
  <c r="B51" i="21"/>
  <c r="B52" i="21"/>
  <c r="B53" i="21"/>
  <c r="B35" i="21"/>
  <c r="S20" i="8"/>
  <c r="T20" i="8" s="1"/>
  <c r="R20" i="8"/>
  <c r="S19" i="8"/>
  <c r="T19" i="8" s="1"/>
  <c r="R19" i="8"/>
  <c r="S18" i="8"/>
  <c r="T18" i="8" s="1"/>
  <c r="R18" i="8"/>
  <c r="S17" i="8"/>
  <c r="T17" i="8" s="1"/>
  <c r="R17" i="8"/>
  <c r="S16" i="8"/>
  <c r="T16" i="8" s="1"/>
  <c r="R16" i="8"/>
  <c r="S15" i="8"/>
  <c r="T15" i="8" s="1"/>
  <c r="R15" i="8"/>
  <c r="S14" i="8"/>
  <c r="T14" i="8" s="1"/>
  <c r="S13" i="8"/>
  <c r="T13" i="8" s="1"/>
  <c r="R13" i="8"/>
  <c r="R11" i="8"/>
  <c r="D92" i="16" l="1"/>
  <c r="D132" i="16"/>
  <c r="D173" i="16"/>
  <c r="D52" i="16"/>
  <c r="D72" i="16"/>
  <c r="D112" i="16"/>
  <c r="D152" i="16"/>
  <c r="D193" i="16"/>
  <c r="S41" i="24"/>
  <c r="S42" i="24" s="1"/>
  <c r="G117" i="3"/>
  <c r="H110" i="3" s="1"/>
  <c r="B100" i="21"/>
  <c r="D78" i="25" s="1"/>
  <c r="F59" i="25" s="1"/>
  <c r="B123" i="21"/>
  <c r="D101" i="25" s="1"/>
  <c r="F82" i="25" s="1"/>
  <c r="B146" i="21"/>
  <c r="D124" i="25" s="1"/>
  <c r="F105" i="25" s="1"/>
  <c r="G106" i="3"/>
  <c r="H99" i="3" s="1"/>
  <c r="G95" i="3"/>
  <c r="H88" i="3" s="1"/>
  <c r="G84" i="3"/>
  <c r="H77" i="3" s="1"/>
  <c r="G62" i="3"/>
  <c r="G51" i="3"/>
  <c r="H44" i="3" s="1"/>
  <c r="G40" i="3"/>
  <c r="G29" i="3"/>
  <c r="G18" i="3"/>
  <c r="B77" i="21"/>
  <c r="D55" i="25" s="1"/>
  <c r="F36" i="25" s="1"/>
  <c r="B54" i="21"/>
  <c r="D32" i="25" s="1"/>
  <c r="F13" i="25" s="1"/>
  <c r="J22" i="3" l="1"/>
  <c r="D12" i="26"/>
  <c r="F12" i="26" s="1"/>
  <c r="G12" i="26" s="1"/>
  <c r="J44" i="3"/>
  <c r="D15" i="26"/>
  <c r="J99" i="3"/>
  <c r="D21" i="26"/>
  <c r="J77" i="3"/>
  <c r="D19" i="26"/>
  <c r="D13" i="26"/>
  <c r="F13" i="26" s="1"/>
  <c r="G13" i="26" s="1"/>
  <c r="J88" i="3"/>
  <c r="D20" i="26"/>
  <c r="J110" i="3"/>
  <c r="D23" i="26"/>
  <c r="H55" i="3"/>
  <c r="D11" i="26" l="1"/>
  <c r="F11" i="26" s="1"/>
  <c r="G11" i="26" s="1"/>
  <c r="K110" i="3"/>
  <c r="F23" i="26"/>
  <c r="K88" i="3"/>
  <c r="F20" i="26"/>
  <c r="G20" i="26" s="1"/>
  <c r="K77" i="3"/>
  <c r="F19" i="26"/>
  <c r="K44" i="3"/>
  <c r="F15" i="26"/>
  <c r="J55" i="3"/>
  <c r="D16" i="26"/>
  <c r="K99" i="3"/>
  <c r="F21" i="26"/>
  <c r="G21" i="26" s="1"/>
  <c r="K22" i="3"/>
  <c r="G19" i="26" l="1"/>
  <c r="G22" i="26" s="1"/>
  <c r="H19" i="26" s="1"/>
  <c r="K55" i="29" s="1"/>
  <c r="G23" i="26"/>
  <c r="G26" i="26" s="1"/>
  <c r="H23" i="26" s="1"/>
  <c r="K76" i="29" s="1"/>
  <c r="G15" i="26"/>
  <c r="G14" i="26"/>
  <c r="H11" i="26" s="1"/>
  <c r="K13" i="29" s="1"/>
  <c r="K55" i="3"/>
  <c r="F16" i="26"/>
  <c r="G16" i="26" s="1"/>
  <c r="G18" i="26" l="1"/>
  <c r="H15" i="26" s="1"/>
  <c r="K34" i="29" s="1"/>
</calcChain>
</file>

<file path=xl/sharedStrings.xml><?xml version="1.0" encoding="utf-8"?>
<sst xmlns="http://schemas.openxmlformats.org/spreadsheetml/2006/main" count="2489" uniqueCount="530">
  <si>
    <r>
      <t xml:space="preserve">PROCESO: </t>
    </r>
    <r>
      <rPr>
        <sz val="11"/>
        <color indexed="8"/>
        <rFont val="Arial"/>
        <family val="2"/>
      </rPr>
      <t>GESTION INTEGRAL DE CALIDAD</t>
    </r>
  </si>
  <si>
    <t>Codigo:FOR-13-PRO-GIC-02</t>
  </si>
  <si>
    <t>Versión:</t>
  </si>
  <si>
    <t>FORMATO: CONTEXTO ESTRATEGICO</t>
  </si>
  <si>
    <t xml:space="preserve">Fecha: </t>
  </si>
  <si>
    <t>Pagina:</t>
  </si>
  <si>
    <t xml:space="preserve">CONTEXTO ESTRATEGICO </t>
  </si>
  <si>
    <t>FACTORES EXTERNOS</t>
  </si>
  <si>
    <t>CAUSAS</t>
  </si>
  <si>
    <t>FACTORES INTERNOS</t>
  </si>
  <si>
    <t>FACTORES DEL PROCESO</t>
  </si>
  <si>
    <t>NORMATIVOS: Modificaciones normativas</t>
  </si>
  <si>
    <t>SOCIALES: Orden Público</t>
  </si>
  <si>
    <t xml:space="preserve">POLITICOS </t>
  </si>
  <si>
    <t>FACTORES GEOGRÁFICOS (ubicación, espacio,topografía, clima, recursos naturales, etc.)</t>
  </si>
  <si>
    <r>
      <t xml:space="preserve">PROCESO: </t>
    </r>
    <r>
      <rPr>
        <sz val="12"/>
        <color indexed="8"/>
        <rFont val="Arial"/>
        <family val="2"/>
      </rPr>
      <t>MEJORAMIENTO CONTINUO</t>
    </r>
  </si>
  <si>
    <t>Codigo:</t>
  </si>
  <si>
    <r>
      <t xml:space="preserve">FORMATO: </t>
    </r>
    <r>
      <rPr>
        <sz val="12"/>
        <color indexed="8"/>
        <rFont val="Arial"/>
        <family val="2"/>
      </rPr>
      <t>MAPA DE RIESGOS DE CORRUPCION</t>
    </r>
  </si>
  <si>
    <t>Fecha: DD_____MM_____AA______</t>
  </si>
  <si>
    <t>Matriz definicion del Riesgo de Corrupción</t>
  </si>
  <si>
    <t>descripcion del riesgo</t>
  </si>
  <si>
    <t>Accion y Omision</t>
  </si>
  <si>
    <t>Uso del Poder</t>
  </si>
  <si>
    <t>Desviar la gestión de lo público</t>
  </si>
  <si>
    <t>Beneficio Particular</t>
  </si>
  <si>
    <t>Solicitud y/o recibimiento de dadivas para el favoritismo de una decision</t>
  </si>
  <si>
    <t>si</t>
  </si>
  <si>
    <t>Tráfico de influencias y amiguismo en la celeredidad de respuesta de un tramite</t>
  </si>
  <si>
    <t>Cobro para la realizacion de un tramite o beneficiar una decision</t>
  </si>
  <si>
    <t>Uso indebido de la información que reposa en las bases de datos de la Secretaría</t>
  </si>
  <si>
    <t>Perdida, daño, alteracion o manipulación de documentos en el archivo de gestión y en el archivo  Urbanistico</t>
  </si>
  <si>
    <t xml:space="preserve">Versión: </t>
  </si>
  <si>
    <r>
      <t xml:space="preserve">FORMATO: </t>
    </r>
    <r>
      <rPr>
        <sz val="11"/>
        <color indexed="8"/>
        <rFont val="Arial"/>
        <family val="2"/>
      </rPr>
      <t>MAPA DE RIESGOS ADMINISTRATIVO</t>
    </r>
  </si>
  <si>
    <t>IDENTIFICACION DEL RIESGO</t>
  </si>
  <si>
    <t>Proceso</t>
  </si>
  <si>
    <t>Objetivo del proceso</t>
  </si>
  <si>
    <t>Que Puede Suceder?</t>
  </si>
  <si>
    <t>Cómo Puede Suceder?
(Causas)</t>
  </si>
  <si>
    <t>Cuándo puede Suceder?</t>
  </si>
  <si>
    <t>Consecuencia</t>
  </si>
  <si>
    <t>Descripción del Riesgo</t>
  </si>
  <si>
    <t>FORMATO: PRIORIZACION DE CAUSAS (Amenazas y Debilidades)</t>
  </si>
  <si>
    <t>No.</t>
  </si>
  <si>
    <t>P1</t>
  </si>
  <si>
    <t>P2</t>
  </si>
  <si>
    <t>P3</t>
  </si>
  <si>
    <t>P4</t>
  </si>
  <si>
    <t>P5</t>
  </si>
  <si>
    <t>P6</t>
  </si>
  <si>
    <t>P7</t>
  </si>
  <si>
    <t>P8</t>
  </si>
  <si>
    <t>P9</t>
  </si>
  <si>
    <t>P10</t>
  </si>
  <si>
    <t>P11</t>
  </si>
  <si>
    <t>P12</t>
  </si>
  <si>
    <t>P13</t>
  </si>
  <si>
    <t>P14</t>
  </si>
  <si>
    <t>P15</t>
  </si>
  <si>
    <t>TOTAL</t>
  </si>
  <si>
    <t>PROMEDIO</t>
  </si>
  <si>
    <t>FORMATO: MATRIZ DOFA</t>
  </si>
  <si>
    <t xml:space="preserve">
MATRIZ DOFA
IDENTIFICACION DE FACTORES 
Y
DEFINICION DE ESTRATEGIAS
</t>
  </si>
  <si>
    <t>NEGATIVOS</t>
  </si>
  <si>
    <t>POSITIVOS</t>
  </si>
  <si>
    <t>DEBILIDADES (D)</t>
  </si>
  <si>
    <t>FORTALEZAS (F)</t>
  </si>
  <si>
    <t>OPORTUNIDADES (O)</t>
  </si>
  <si>
    <t>AMENAZAS (A)</t>
  </si>
  <si>
    <t>FORMATO: IDENTIFICACION DE RIESGOS</t>
  </si>
  <si>
    <t>Riesgo</t>
  </si>
  <si>
    <t>Clasificación</t>
  </si>
  <si>
    <r>
      <t>FORMATO: DESCRIPCION DEL RIESGO</t>
    </r>
    <r>
      <rPr>
        <sz val="11"/>
        <color indexed="8"/>
        <rFont val="Arial"/>
        <family val="2"/>
      </rPr>
      <t xml:space="preserve"> </t>
    </r>
  </si>
  <si>
    <t>Descripción</t>
  </si>
  <si>
    <t xml:space="preserve"> Clasificación</t>
  </si>
  <si>
    <t>Causas</t>
  </si>
  <si>
    <t>Consecuencias</t>
  </si>
  <si>
    <t xml:space="preserve">Seleccione </t>
  </si>
  <si>
    <t>FORMATO:DETERMINACION  DE LA PROBABILIDAD</t>
  </si>
  <si>
    <t>PRIORIZACION DE LA PROBABILIDAD
(Califique de 1 a 5 , de acuerdo con la tabla de criterios</t>
  </si>
  <si>
    <t>Nivel</t>
  </si>
  <si>
    <t xml:space="preserve">Codigo:                        </t>
  </si>
  <si>
    <t>Fecha:</t>
  </si>
  <si>
    <t>RIESGO</t>
  </si>
  <si>
    <t>Seleccione</t>
  </si>
  <si>
    <t>FORMATO: DETERMINACION DEL IMPACTO RIESGOS DE CORRUPCION</t>
  </si>
  <si>
    <t>RIESGO DE CORRUPCION</t>
  </si>
  <si>
    <t>SI EL RIESGO DE CORRUPCION SE MATERIALIZA PODRIA…</t>
  </si>
  <si>
    <t>RESPUESTA (MARQUE CON X)</t>
  </si>
  <si>
    <t>NIVEL DE IMPACTO</t>
  </si>
  <si>
    <t>SI</t>
  </si>
  <si>
    <t>NO</t>
  </si>
  <si>
    <t>1 ¿Afectar al grupo de funcionarios del proceso?</t>
  </si>
  <si>
    <t xml:space="preserve">2 ¿Afectar el cumplimiento de metas y objetivos de la dependencia? </t>
  </si>
  <si>
    <t xml:space="preserve">3 ¿Afectar el cumplimiento de misión de la Entidad? </t>
  </si>
  <si>
    <t xml:space="preserve">4 ¿Afectar el cumplimiento de la misión del sector al que pertenece la Entidad? </t>
  </si>
  <si>
    <t xml:space="preserve">5 ¿Generar pérdida de confianza de la Entidad, afectando su reputación? </t>
  </si>
  <si>
    <t xml:space="preserve">6 ¿Generar pérdida de recursos económicos? </t>
  </si>
  <si>
    <t xml:space="preserve">7 ¿Afectar la generación de los productos o la prestación de servicios? </t>
  </si>
  <si>
    <t>8 ¿Dar lugar al detrimento de calidad de vida de la comunidad por la pérdida del bien o servicios o los recursos públicos?</t>
  </si>
  <si>
    <t xml:space="preserve">9 ¿Generar pérdida de información de la Entidad? </t>
  </si>
  <si>
    <t xml:space="preserve">10 ¿Generar intervención de los órganos de control, de la Fiscalía, u otro ente? </t>
  </si>
  <si>
    <t xml:space="preserve">11 ¿Dar lugar a procesos sancionatorios? </t>
  </si>
  <si>
    <t xml:space="preserve">12 ¿Dar lugar a procesos disciplinarios? </t>
  </si>
  <si>
    <t xml:space="preserve">13 ¿Dar lugar a procesos fiscales? </t>
  </si>
  <si>
    <t>14 ¿Dar lugar a procesos penales</t>
  </si>
  <si>
    <t xml:space="preserve">15 ¿Generar pérdida de credibilidad del sector? </t>
  </si>
  <si>
    <t xml:space="preserve">16 ¿Ocasionar lesiones físicas o pérdida de vidas humanas? </t>
  </si>
  <si>
    <t xml:space="preserve">17 ¿Afectar la imagen regional? </t>
  </si>
  <si>
    <t xml:space="preserve">18 ¿Afectar la imagen nacional? </t>
  </si>
  <si>
    <t xml:space="preserve">19 ¿Generar daño ambiental? </t>
  </si>
  <si>
    <t>GRAFICO DE UBICACIÓN EN LA ZONA DE RIESGO</t>
  </si>
  <si>
    <t>RIESGO:</t>
  </si>
  <si>
    <t>ZONA DE RIESGO</t>
  </si>
  <si>
    <t>PROBABILIDAD DE OCURRENCIA</t>
  </si>
  <si>
    <t>EXTREMA</t>
  </si>
  <si>
    <t>Casi Seguro</t>
  </si>
  <si>
    <t>ALTA</t>
  </si>
  <si>
    <t>Probable</t>
  </si>
  <si>
    <t>MODERADA</t>
  </si>
  <si>
    <t>Posible</t>
  </si>
  <si>
    <t>BAJA</t>
  </si>
  <si>
    <t>Rara Vez</t>
  </si>
  <si>
    <t>Insignificante</t>
  </si>
  <si>
    <t>Menor</t>
  </si>
  <si>
    <t>Moderado</t>
  </si>
  <si>
    <t>Mayor</t>
  </si>
  <si>
    <t>Catastrófico</t>
  </si>
  <si>
    <t>IMPACTO</t>
  </si>
  <si>
    <t>DEFINICION RIESGO</t>
  </si>
  <si>
    <t>X</t>
  </si>
  <si>
    <t>NA</t>
  </si>
  <si>
    <t>TIPOLOGIA</t>
  </si>
  <si>
    <t>Estratégico</t>
  </si>
  <si>
    <t>Gerencial</t>
  </si>
  <si>
    <t>Operativo</t>
  </si>
  <si>
    <t>Financiero</t>
  </si>
  <si>
    <t>Tecnológico</t>
  </si>
  <si>
    <t>Cumplimiento</t>
  </si>
  <si>
    <t>Imagen o Reputación</t>
  </si>
  <si>
    <t>Corrupción</t>
  </si>
  <si>
    <t>Seguridad Digital</t>
  </si>
  <si>
    <t>5. CATASTROFICO</t>
  </si>
  <si>
    <t>4. MAYOR</t>
  </si>
  <si>
    <t>3. MODERADO</t>
  </si>
  <si>
    <t>2. MENOR</t>
  </si>
  <si>
    <t>1. INSIGNIFICANTE</t>
  </si>
  <si>
    <t>CATASTROFICO</t>
  </si>
  <si>
    <t xml:space="preserve">* Interrupción de las operaciones de la Entidad por más de cinco (5) días.
* Intervención por parte de un ente de control u otro ente regulador.
* Pérdida de Información crítica para la entidad que no se puede recuperar.
* Incumplimiento en las metas y objetivos institucionales afectando de forma grave la ejecución presupuestal.
* Imagen institucional afectada en el orden nacional o regional por actos o hechos de corrupción </t>
  </si>
  <si>
    <t>* Impacto que afecte la ejecución presupuestal en un valor ≥50%
* Pérdida de cobertura en la prestación de los servicios de la entidad ≥50%.
* Pago de indemnizaciones a terceros por acciones legales que pueden afectar el presupuesto total de la entidad en un valor ≥50%
* Pago de sanciones económicas por incumplimiento en la normatividad aplicable ante un ente regulador, las cuales afectan en un valor ≥50% del presupuesto general de la  entidad.</t>
  </si>
  <si>
    <t>MAYOR</t>
  </si>
  <si>
    <t>* Interrupción de las operaciones de la Entidad por más de dos (2) días.
* Pérdida de información crítica que puede ser recuperada de forma parcial o incompleta.
* Sanción por parte del ente de control u otro ente regulador.
* Incumplimiento en las metas y objetivos institucionales afectando el cumplimiento en las metas de gobierno.
* Imagen institucional afectada en el orden nacional o regional por incumplimientos en la prestación del servicio a los usuarios o ciudadanos.</t>
  </si>
  <si>
    <t>* Impacto que afecte la ejecución presupuestal en un valor ≥20%
* Pérdida de cobertura en la prestación de los servicios de la entidad ≥20%.
* Pago de indemnizaciones a terceros por acciones legales que pueden afectar el presupuesto total de la entidad en un valor ≥20%
* Pago de sanciones económicas por incumplimiento en la normatividad aplicable ante un ente regulador, las cuales afectan en un valor ≥20% del presupuesto general de la entidad.</t>
  </si>
  <si>
    <t>MODERADO</t>
  </si>
  <si>
    <t>* Interrupción de las operaciones de la Entidad por un (1) día.
* Reclamaciones o quejas de los usuarios que podrían implicar una denuncia ante los entes reguladores o una demanda de largo alcance para la entidad.
* Inoportunidad en la información ocasionando retrasos en la atención a los usuarios.
* Reproceso de actividades y aumento de carga operativa.
* Imagen institucional afectada en el orden nacional o regional por retrasos en la prestación del servicio a los usuarios o ciudadanos.
* Investigaciones penales, fiscales o disciplinarias.</t>
  </si>
  <si>
    <t>* Impacto que afecte la ejecución presupuestal en un valor ≥5%
* Pérdida de cobertura en la prestación de los servicios de la entidad ≥10%.
* Pago de indemnizaciones a terceros por acciones legales que pueden afectar el presupuesto total de la entidad en un valor ≥5%
* Pago de sanciones económicas por incumplimiento en la normatividad aplicable ante un ente regulador, las cuales afectan en un valor ≥5% del presupuesto general de la entidad.</t>
  </si>
  <si>
    <t>MENOR</t>
  </si>
  <si>
    <t>* Interrupción de las operaciones de la Entidad por algunas horas.
* Reclamaciones o quejas de los usuarios que implican investigaciones internas disciplinarias.
* Imagen institucional afectada localmente por retrasos en la prestación del servicio a los usuarios o ciudadanos.</t>
  </si>
  <si>
    <t>* Impacto que afecte la ejecución presupuestal en un valor ≥1%
* Pérdida de cobertura en la prestación de los servicios de la entidad ≥5%.
* Pago de indemnizaciones a terceros por acciones legales que pueden afectar el presupuesto total de la entidad en un valor ≥1%
* Pago de sanciones económicas por incumplimiento en la normatividad aplicable ante un ente regulador, las cuales afectan en un valor ≥1%del presupuesto general de la entidad.</t>
  </si>
  <si>
    <t>INSIGNIFICANTE</t>
  </si>
  <si>
    <t>* No hay interrupción de las operaciones de la entidad.
* No se generan sanciones económicas o administrativas.
* No se afecta la imagen institucional de forma significativa</t>
  </si>
  <si>
    <t>* Impacto que afecte la ejecución presupuestal en un valor ≥0,5%
* Pérdida de cobertura en la prestación de los servicios de la entidad ≥1%.
* Pago de indemnizaciones a terceros por acciones legales que pueden afectar el presupuesto total de la entidad en un valor ≥0,5%
* Pago de sanciones económicas por incumplimiento en la normatividad aplicable ante un ente regulador, las cuales afectan en un valor ≥0,5%del presupuesto general de la entidad.</t>
  </si>
  <si>
    <t>RIESGO 1</t>
  </si>
  <si>
    <t>RESPUESTA SI O NO</t>
  </si>
  <si>
    <t>total</t>
  </si>
  <si>
    <t>riesgo 2</t>
  </si>
  <si>
    <t>riesgo 3</t>
  </si>
  <si>
    <t>riesgo 4</t>
  </si>
  <si>
    <t>RESPUESTA CONTROLES</t>
  </si>
  <si>
    <t>RESPONSABLE</t>
  </si>
  <si>
    <t>Seleccionar</t>
  </si>
  <si>
    <t>Asignado</t>
  </si>
  <si>
    <t>No Asignado</t>
  </si>
  <si>
    <t>Adecuado</t>
  </si>
  <si>
    <t>Inadecuado</t>
  </si>
  <si>
    <t>PERIODICIDAD</t>
  </si>
  <si>
    <t>Oportuna</t>
  </si>
  <si>
    <t>Inoportuna</t>
  </si>
  <si>
    <t>PROPOSITO</t>
  </si>
  <si>
    <t>Prevenir</t>
  </si>
  <si>
    <t>Detectar</t>
  </si>
  <si>
    <t>No es un Control</t>
  </si>
  <si>
    <t>COMO SE REALIZA</t>
  </si>
  <si>
    <t>Confiable</t>
  </si>
  <si>
    <t>No confiable</t>
  </si>
  <si>
    <t>OBSERVACIONES</t>
  </si>
  <si>
    <t>Se investigan y se resuelven oportunamente</t>
  </si>
  <si>
    <t>No se investigan y resuelven oportunamente</t>
  </si>
  <si>
    <t>EVIDENCIA</t>
  </si>
  <si>
    <t>Completa</t>
  </si>
  <si>
    <t>Incompleta</t>
  </si>
  <si>
    <t>No existe</t>
  </si>
  <si>
    <t>EJECUCION</t>
  </si>
  <si>
    <t>Fuerte (Siempre se Ejecuta)</t>
  </si>
  <si>
    <t>Moderado (Algunas veces se ejecuta)</t>
  </si>
  <si>
    <t>Débil (No se ejecuta)</t>
  </si>
  <si>
    <t>FORMATO: EVALUACION DE CONTROLES</t>
  </si>
  <si>
    <t>DESCRIPCION DEL CONTROL</t>
  </si>
  <si>
    <t xml:space="preserve">EVALUACION DEL DISEÑO DEL CONTROL </t>
  </si>
  <si>
    <t>EVALUACION A LA EJECUCION</t>
  </si>
  <si>
    <t>Solidez individual de cada
control fuerte:100
moderado:50
debil:0</t>
  </si>
  <si>
    <t>Aplica plan de
acción para
fortalecer el control
Sí / NO</t>
  </si>
  <si>
    <t>CRITERIO DE EVALUACION</t>
  </si>
  <si>
    <t>ASPECTO A EVALUAR EN EL DISEÑO DEL CONTROL</t>
  </si>
  <si>
    <t>OPCIONES DE RESPUESTA</t>
  </si>
  <si>
    <t>PESO EN LA EVALUACION</t>
  </si>
  <si>
    <t>CALIFICACION DEL DISEÑO DEL CONTROL</t>
  </si>
  <si>
    <t>El control se ejecuta de manera consistente por los responsables.
(EJECUCIÓN)</t>
  </si>
  <si>
    <t>1. Responsable</t>
  </si>
  <si>
    <t>¿Existe un responsable asignado a la ejecución del control?</t>
  </si>
  <si>
    <t>¿El responsable tiene la autoridad y adecuada segregación de funciones en la ejecución del control?</t>
  </si>
  <si>
    <t>2. Periodicidad</t>
  </si>
  <si>
    <t>¿La oportunidad en que se ejecuta el control ayuda a prevenir la mitigación del riesgo o a detectar la materialización del riesgo de manera oportuna?</t>
  </si>
  <si>
    <t>3. Propósito</t>
  </si>
  <si>
    <t>¿Las actividades que se desarrollan en el control realmente buscan por si sola prevenir o detectar las causas que pueden dar origen al riesgo, ejemplo Verificar, Validar,Cotejar, Comparar, Revisar, etc.?</t>
  </si>
  <si>
    <t>4. Cómo se realiza la actividad de control</t>
  </si>
  <si>
    <t>¿La fuente de información que se utiliza en el desarrollo del control es información confiable que permita mitigar el riesgo?.</t>
  </si>
  <si>
    <t>5. Qué pasa con las observaciones o desviaciones</t>
  </si>
  <si>
    <t>¿Las observaciones, desviaciones o diferencias identificadas como resultados de la ejecución del control son investigadas y resueltas de manera oportuna?</t>
  </si>
  <si>
    <t>6. Evidencia de la ejecución del control</t>
  </si>
  <si>
    <t>¿Se deja evidencia o rastro de la ejecución del control, que permita a cualquier tercero con la evidencia, llegar a la misma conclusión?.</t>
  </si>
  <si>
    <t>R#-C#</t>
  </si>
  <si>
    <t>CALIFICACION DEL DISEÑO</t>
  </si>
  <si>
    <t>FORMATO: EVALUACION SOLIDEZ  DEL CONJUNTO DE CONTROLES</t>
  </si>
  <si>
    <t>CAUSA</t>
  </si>
  <si>
    <t>CALIFICACION DE LA EJECUCION DEL CONTROL</t>
  </si>
  <si>
    <t>SOLIDEZ INDIVIDUAL DEL CONTROL 
control Fuerte:100
Moderado:50
Débil:0</t>
  </si>
  <si>
    <t>SOLIDEZ DEL CONJUNTO DE CONTROLES</t>
  </si>
  <si>
    <t>FORMATO: MAPA Y PLAN DE TRATAMIENTO DE RIESGOS</t>
  </si>
  <si>
    <t>ENTIDAD</t>
  </si>
  <si>
    <t>MISION</t>
  </si>
  <si>
    <t>PROCESO Y OBJETIVO</t>
  </si>
  <si>
    <t xml:space="preserve">Riesgo </t>
  </si>
  <si>
    <t>Probabilidad</t>
  </si>
  <si>
    <t>Impacto</t>
  </si>
  <si>
    <t>Riesgo Residual</t>
  </si>
  <si>
    <t>Opción de Manejo</t>
  </si>
  <si>
    <t>Actividad de Control</t>
  </si>
  <si>
    <t>Soporte</t>
  </si>
  <si>
    <t>Responsable</t>
  </si>
  <si>
    <t>Tiempo</t>
  </si>
  <si>
    <t>Indicador</t>
  </si>
  <si>
    <t>Improbable</t>
  </si>
  <si>
    <t>DESCRIPCION DEL CONTROL  -  Plan Anual de Auditoría</t>
  </si>
  <si>
    <t>e</t>
  </si>
  <si>
    <t>1) El Jefe de la Oficina de Control Interno, 2) semestralmente 3) con el propósito de verificar el cumplimiento del Código de Ética del Auditor Interno 4) consultará el informe emitido por Control Interno Disciplinario en relación a las investigaciones en curso del personal adscrito a la Oficina de Control Interno 5) en caso de detectarse investigaciones al personal adscrito a la Oficina, indagará si las causales están asociadas al incumplimiento de los principios establecidos en el Código de Ética del Auditor Interno y esperará el fallo para modificar los controles asociados al riesgo si a ello hubiere lugar. 6) Evidencia Informe de Control Interno Disciplinario y el fallo en caso de desviación.</t>
  </si>
  <si>
    <t>ACCIÓN DE CONTINGENCIA</t>
  </si>
  <si>
    <t>ALCALDÍA DE IBAGUÉ</t>
  </si>
  <si>
    <t>La Alcaldía de Ibagué como entidad pública del orden territorial, garantiza las condiciones y los recursos económicos y humanos, necesarios para la oportuna prestación de los servicios que promueven el desarrollo social, económico, cultural, ambiental y del territorio, a partir de la implementación de planes y programas que fomentan el adecuado ejercicio de los derechos humanos, la equidad y la justicia, con una Administración transparente y efectiva de los recursos públicos.</t>
  </si>
  <si>
    <t>COMUNICACIÓN ENTRE LOS PROCESOS</t>
  </si>
  <si>
    <t>PROCEDIMIENTOS DEL PROCESO</t>
  </si>
  <si>
    <r>
      <t xml:space="preserve">ESTRATEGIA DO (SUPERVIVENCIA)
</t>
    </r>
    <r>
      <rPr>
        <b/>
        <sz val="11"/>
        <color theme="1"/>
        <rFont val="Arial"/>
        <family val="2"/>
      </rPr>
      <t>consiste en contrarrestar Debilidades por medio de Oportunidades.</t>
    </r>
  </si>
  <si>
    <r>
      <t xml:space="preserve">ESTRATEGIA FO (CRECIMIENTO)
</t>
    </r>
    <r>
      <rPr>
        <b/>
        <sz val="11"/>
        <color theme="1"/>
        <rFont val="Arial"/>
        <family val="2"/>
      </rPr>
      <t>Utilizar fortalezas para optimizar oportunidades.</t>
    </r>
  </si>
  <si>
    <r>
      <t xml:space="preserve">ESTRATEGIA DA (CONTINGENCIA)
</t>
    </r>
    <r>
      <rPr>
        <b/>
        <sz val="11"/>
        <color theme="1"/>
        <rFont val="Arial"/>
        <family val="2"/>
      </rPr>
      <t>Cuando el riesgo se materialice a partir de la combinación de debilidades
con amenazas, para formular acciones de contingencia.</t>
    </r>
  </si>
  <si>
    <r>
      <t xml:space="preserve">ESTRATEGIA FA (SUPERVIVENCIA)
</t>
    </r>
    <r>
      <rPr>
        <b/>
        <sz val="11"/>
        <color theme="1"/>
        <rFont val="Arial"/>
        <family val="2"/>
      </rPr>
      <t>Utilizar fortalezas para contrarrestar amenazas</t>
    </r>
    <r>
      <rPr>
        <b/>
        <sz val="14"/>
        <color theme="1"/>
        <rFont val="Arial"/>
        <family val="2"/>
      </rPr>
      <t xml:space="preserve">
</t>
    </r>
  </si>
  <si>
    <t xml:space="preserve">CAUSAS </t>
  </si>
  <si>
    <t>¿Cómo puede suceder?
(Causas)</t>
  </si>
  <si>
    <t>¿Qué puede suceder?</t>
  </si>
  <si>
    <t>¿Cuándo puede suceder?</t>
  </si>
  <si>
    <t>g</t>
  </si>
  <si>
    <t>h</t>
  </si>
  <si>
    <t>i</t>
  </si>
  <si>
    <t>j</t>
  </si>
  <si>
    <t>b</t>
  </si>
  <si>
    <t>c</t>
  </si>
  <si>
    <t>d</t>
  </si>
  <si>
    <t>f</t>
  </si>
  <si>
    <t>INSTRUCTIVO</t>
  </si>
  <si>
    <t>PROCESO</t>
  </si>
  <si>
    <t>OBJETIVO</t>
  </si>
  <si>
    <t>Son los resultados que se espera lograr para cumplir la misión y visión. Determina el cómo logra la política atrazada y el aporte que se hace a los objetivos institucionales. Se debe iniciar con un verbo fuerte como: establecer, identificar, recopilar, investigar, entre otros. también, deben ser medibles, realistas y objetivos.</t>
  </si>
  <si>
    <t>1. CONTEXTO</t>
  </si>
  <si>
    <t>2. PRIORIZACIÓN DE CAUSAS</t>
  </si>
  <si>
    <t>4. ¿Cómo se realiza la actividad de control?</t>
  </si>
  <si>
    <t>5. ¿Qué pasa con las observaciones o desviaciones?</t>
  </si>
  <si>
    <t>Nombre del estándar organizacional que soporta la operación de la entidad, integrando las competencias constitucionales y legales que la rigen con el conjunto de planes y programas necesarios para el cumplimiento de su misión, visión y objetivos institucionales.</t>
  </si>
  <si>
    <t>LEGALES Y REGLAMENTARIOS</t>
  </si>
  <si>
    <t>SOCIALES Y CULTURALES</t>
  </si>
  <si>
    <t>POLÍTICOS</t>
  </si>
  <si>
    <t>AMBIENTALES</t>
  </si>
  <si>
    <t>ECONÓMICOS Y FINANCIEROS</t>
  </si>
  <si>
    <t>TECNOLÓGICOS</t>
  </si>
  <si>
    <t>FINANCIEROS</t>
  </si>
  <si>
    <t>PROCESOS OPERATIVOS</t>
  </si>
  <si>
    <t>COMMUNICACIÓN INTERNA</t>
  </si>
  <si>
    <t>ESTRATÉGICOS</t>
  </si>
  <si>
    <t>DISEÑO DEL PROCESO</t>
  </si>
  <si>
    <t>INTERACCIÓN CON LOS PROCESOS</t>
  </si>
  <si>
    <t>TRANSVERSALIDAD</t>
  </si>
  <si>
    <t>RESPONSABLES DEL PROCESO</t>
  </si>
  <si>
    <t>NORMATIVIDAD</t>
  </si>
  <si>
    <t>ARTICULACIÓN DE LOS PROCESOS</t>
  </si>
  <si>
    <t>ACTIVOS DE SEGURIDAD DIGITAL DEL PROCESO</t>
  </si>
  <si>
    <t>TECNOLOGÍA (integridad de datos, disponibilidad de datos y sistemas, desarrollo, producción, mantenimiento de sistemas de información)</t>
  </si>
  <si>
    <t>PERSONAL DE LA ENTIDAD (Capacidad del personal, políticas de manejo del talento humano, idoneidad)</t>
  </si>
  <si>
    <t>NIVEL DE SOLIDEZ DEL CONJUNTO DE LOS CONTROLES</t>
  </si>
  <si>
    <r>
      <t xml:space="preserve">El </t>
    </r>
    <r>
      <rPr>
        <b/>
        <sz val="11"/>
        <color theme="1"/>
        <rFont val="Arial"/>
        <family val="2"/>
      </rPr>
      <t>RIESGO</t>
    </r>
    <r>
      <rPr>
        <sz val="11"/>
        <color theme="1"/>
        <rFont val="Arial"/>
        <family val="2"/>
      </rPr>
      <t xml:space="preserve">, al igual que la  </t>
    </r>
    <r>
      <rPr>
        <b/>
        <sz val="11"/>
        <color theme="1"/>
        <rFont val="Arial"/>
        <family val="2"/>
      </rPr>
      <t>CAUSA</t>
    </r>
    <r>
      <rPr>
        <sz val="11"/>
        <color theme="1"/>
        <rFont val="Arial"/>
        <family val="2"/>
      </rPr>
      <t xml:space="preserve">, se diligencian </t>
    </r>
    <r>
      <rPr>
        <b/>
        <sz val="11"/>
        <color theme="1"/>
        <rFont val="Arial"/>
        <family val="2"/>
      </rPr>
      <t>automáticamente</t>
    </r>
    <r>
      <rPr>
        <sz val="11"/>
        <color theme="1"/>
        <rFont val="Arial"/>
        <family val="2"/>
      </rPr>
      <t xml:space="preserve"> gracias a  la información que se ha suministrado en los formatos anteriores, se aclara que cada una de las causas se deben trabajar de manera separada, ya que para cada una de ellas se determina un control específico.                                                                                                                                                                                              </t>
    </r>
    <r>
      <rPr>
        <b/>
        <sz val="11"/>
        <color rgb="FFC00000"/>
        <rFont val="Arial"/>
        <family val="2"/>
      </rPr>
      <t>PASO 1:</t>
    </r>
    <r>
      <rPr>
        <sz val="11"/>
        <color theme="1"/>
        <rFont val="Arial"/>
        <family val="2"/>
      </rPr>
      <t xml:space="preserve"> </t>
    </r>
    <r>
      <rPr>
        <b/>
        <sz val="11"/>
        <color theme="1"/>
        <rFont val="Arial"/>
        <family val="2"/>
      </rPr>
      <t>DESCRIBIR</t>
    </r>
    <r>
      <rPr>
        <sz val="11"/>
        <color theme="1"/>
        <rFont val="Arial"/>
        <family val="2"/>
      </rPr>
      <t xml:space="preserve"> uno o varios </t>
    </r>
    <r>
      <rPr>
        <b/>
        <sz val="11"/>
        <color theme="1"/>
        <rFont val="Arial"/>
        <family val="2"/>
      </rPr>
      <t>controles</t>
    </r>
    <r>
      <rPr>
        <sz val="11"/>
        <color theme="1"/>
        <rFont val="Arial"/>
        <family val="2"/>
      </rPr>
      <t xml:space="preserve"> que tengan características propicias para mitigar la causa y el riesgo. </t>
    </r>
    <r>
      <rPr>
        <b/>
        <sz val="11"/>
        <color theme="1"/>
        <rFont val="Arial"/>
        <family val="2"/>
      </rPr>
      <t>NO OLVIDE QUE:</t>
    </r>
    <r>
      <rPr>
        <sz val="11"/>
        <color theme="1"/>
        <rFont val="Arial"/>
        <family val="2"/>
      </rPr>
      <t xml:space="preserve"> para la adecuada mitigación de los riesgos, no basta con que un control esté bien diseñado, el control debe ejecutarse por los responsables tal como se diseñó. Porque un control que no se ejecute, o un control que se ejecute y esté mal diseñado, no va a contribuir a la mitigación del riesgo.                                                                                                                                                                                                                </t>
    </r>
    <r>
      <rPr>
        <b/>
        <sz val="11"/>
        <color rgb="FFC00000"/>
        <rFont val="Arial"/>
        <family val="2"/>
      </rPr>
      <t>PASO 2:</t>
    </r>
    <r>
      <rPr>
        <sz val="11"/>
        <color theme="1"/>
        <rFont val="Arial"/>
        <family val="2"/>
      </rPr>
      <t xml:space="preserve"> Con base a los </t>
    </r>
    <r>
      <rPr>
        <b/>
        <sz val="11"/>
        <color theme="1"/>
        <rFont val="Arial"/>
        <family val="2"/>
      </rPr>
      <t>criterios de evaluación</t>
    </r>
    <r>
      <rPr>
        <sz val="11"/>
        <color theme="1"/>
        <rFont val="Arial"/>
        <family val="2"/>
      </rPr>
      <t xml:space="preserve"> y el </t>
    </r>
    <r>
      <rPr>
        <b/>
        <sz val="11"/>
        <color theme="1"/>
        <rFont val="Arial"/>
        <family val="2"/>
      </rPr>
      <t>aspecto a evaluar en el diseño del control</t>
    </r>
    <r>
      <rPr>
        <sz val="11"/>
        <color theme="1"/>
        <rFont val="Arial"/>
        <family val="2"/>
      </rPr>
      <t xml:space="preserve">, </t>
    </r>
    <r>
      <rPr>
        <b/>
        <sz val="11"/>
        <color theme="1"/>
        <rFont val="Arial"/>
        <family val="2"/>
      </rPr>
      <t>ELEGIR</t>
    </r>
    <r>
      <rPr>
        <sz val="11"/>
        <color theme="1"/>
        <rFont val="Arial"/>
        <family val="2"/>
      </rPr>
      <t xml:space="preserve"> la respuesta que más se adecue a la situación; tenga en cuenta que cada una de ellas</t>
    </r>
    <r>
      <rPr>
        <b/>
        <sz val="11"/>
        <color theme="1"/>
        <rFont val="Arial"/>
        <family val="2"/>
      </rPr>
      <t xml:space="preserve"> posee una valoración</t>
    </r>
    <r>
      <rPr>
        <sz val="11"/>
        <color theme="1"/>
        <rFont val="Arial"/>
        <family val="2"/>
      </rPr>
      <t xml:space="preserve"> diferente que aportarán al resultado </t>
    </r>
    <r>
      <rPr>
        <b/>
        <sz val="11"/>
        <color theme="1"/>
        <rFont val="Arial"/>
        <family val="2"/>
      </rPr>
      <t>TOTAL DEL PESO EN LA EVALUACIÓN</t>
    </r>
    <r>
      <rPr>
        <sz val="11"/>
        <color theme="1"/>
        <rFont val="Arial"/>
        <family val="2"/>
      </rPr>
      <t xml:space="preserve">. Es decir, la </t>
    </r>
    <r>
      <rPr>
        <b/>
        <sz val="11"/>
        <color theme="1"/>
        <rFont val="Arial"/>
        <family val="2"/>
      </rPr>
      <t>calificación del diseño de control</t>
    </r>
    <r>
      <rPr>
        <sz val="11"/>
        <color theme="1"/>
        <rFont val="Arial"/>
        <family val="2"/>
      </rPr>
      <t>, será de acuerdo al total del peso en la evaluación (si el valor está entre</t>
    </r>
    <r>
      <rPr>
        <b/>
        <sz val="11"/>
        <color theme="1"/>
        <rFont val="Arial"/>
        <family val="2"/>
      </rPr>
      <t xml:space="preserve"> 0 y 85</t>
    </r>
    <r>
      <rPr>
        <sz val="11"/>
        <color theme="1"/>
        <rFont val="Arial"/>
        <family val="2"/>
      </rPr>
      <t xml:space="preserve">, la clasificación es </t>
    </r>
    <r>
      <rPr>
        <b/>
        <sz val="11"/>
        <color theme="1"/>
        <rFont val="Arial"/>
        <family val="2"/>
      </rPr>
      <t>débil</t>
    </r>
    <r>
      <rPr>
        <sz val="11"/>
        <color theme="1"/>
        <rFont val="Arial"/>
        <family val="2"/>
      </rPr>
      <t xml:space="preserve">. Si está entre </t>
    </r>
    <r>
      <rPr>
        <b/>
        <sz val="11"/>
        <color theme="1"/>
        <rFont val="Arial"/>
        <family val="2"/>
      </rPr>
      <t>86 y 95</t>
    </r>
    <r>
      <rPr>
        <sz val="11"/>
        <color theme="1"/>
        <rFont val="Arial"/>
        <family val="2"/>
      </rPr>
      <t xml:space="preserve">, es </t>
    </r>
    <r>
      <rPr>
        <b/>
        <sz val="11"/>
        <color theme="1"/>
        <rFont val="Arial"/>
        <family val="2"/>
      </rPr>
      <t>moderada.</t>
    </r>
    <r>
      <rPr>
        <sz val="11"/>
        <color theme="1"/>
        <rFont val="Arial"/>
        <family val="2"/>
      </rPr>
      <t xml:space="preserve"> Si es mayor a</t>
    </r>
    <r>
      <rPr>
        <b/>
        <sz val="11"/>
        <color theme="1"/>
        <rFont val="Arial"/>
        <family val="2"/>
      </rPr>
      <t xml:space="preserve"> 96</t>
    </r>
    <r>
      <rPr>
        <sz val="11"/>
        <color theme="1"/>
        <rFont val="Arial"/>
        <family val="2"/>
      </rPr>
      <t xml:space="preserve">, es </t>
    </r>
    <r>
      <rPr>
        <b/>
        <sz val="11"/>
        <color theme="1"/>
        <rFont val="Arial"/>
        <family val="2"/>
      </rPr>
      <t>fuerte</t>
    </r>
    <r>
      <rPr>
        <sz val="11"/>
        <color theme="1"/>
        <rFont val="Arial"/>
        <family val="2"/>
      </rPr>
      <t xml:space="preserve">).                                                      </t>
    </r>
    <r>
      <rPr>
        <b/>
        <sz val="11"/>
        <color rgb="FFC00000"/>
        <rFont val="Arial"/>
        <family val="2"/>
      </rPr>
      <t>PASO 3</t>
    </r>
    <r>
      <rPr>
        <sz val="11"/>
        <color theme="1"/>
        <rFont val="Arial"/>
        <family val="2"/>
      </rPr>
      <t xml:space="preserve">: </t>
    </r>
    <r>
      <rPr>
        <b/>
        <sz val="11"/>
        <color theme="1"/>
        <rFont val="Arial"/>
        <family val="2"/>
      </rPr>
      <t>EVALUAR</t>
    </r>
    <r>
      <rPr>
        <sz val="11"/>
        <color theme="1"/>
        <rFont val="Arial"/>
        <family val="2"/>
      </rPr>
      <t xml:space="preserve"> la ejecución del control, seleccionando: </t>
    </r>
    <r>
      <rPr>
        <b/>
        <sz val="11"/>
        <color theme="1"/>
        <rFont val="Arial"/>
        <family val="2"/>
      </rPr>
      <t xml:space="preserve">FUERTE, si siempre se ejecuta. MODERADO, si se ejecuta algunas veces. DÉBIL: Si no se ejecuta. </t>
    </r>
    <r>
      <rPr>
        <sz val="11"/>
        <color theme="1"/>
        <rFont val="Arial"/>
        <family val="2"/>
      </rPr>
      <t xml:space="preserve">La </t>
    </r>
    <r>
      <rPr>
        <b/>
        <sz val="11"/>
        <color theme="1"/>
        <rFont val="Arial"/>
        <family val="2"/>
      </rPr>
      <t xml:space="preserve">solidez individual del control </t>
    </r>
    <r>
      <rPr>
        <sz val="11"/>
        <color theme="1"/>
        <rFont val="Arial"/>
        <family val="2"/>
      </rPr>
      <t xml:space="preserve">se genera de manera </t>
    </r>
    <r>
      <rPr>
        <b/>
        <sz val="11"/>
        <color theme="1"/>
        <rFont val="Arial"/>
        <family val="2"/>
      </rPr>
      <t>automática,</t>
    </r>
    <r>
      <rPr>
        <sz val="11"/>
        <color theme="1"/>
        <rFont val="Arial"/>
        <family val="2"/>
      </rPr>
      <t xml:space="preserve"> de acuerdo al resultado arrojado en la evaluación de la ejecución. TENGA EN CUENTA QUE: al momento de determinar si el control se ejecuta, inicialmente, el responsable del proceso debe llevar a cabo una confirmación, posteriormente se confirma con las actividades de evaluación realizadas por auditoría interna o control interno. Finalmente, </t>
    </r>
    <r>
      <rPr>
        <b/>
        <sz val="11"/>
        <color theme="1"/>
        <rFont val="Arial"/>
        <family val="2"/>
      </rPr>
      <t>podrá</t>
    </r>
    <r>
      <rPr>
        <sz val="11"/>
        <color theme="1"/>
        <rFont val="Arial"/>
        <family val="2"/>
      </rPr>
      <t xml:space="preserve"> </t>
    </r>
    <r>
      <rPr>
        <b/>
        <sz val="11"/>
        <color theme="1"/>
        <rFont val="Arial"/>
        <family val="2"/>
      </rPr>
      <t>conocer</t>
    </r>
    <r>
      <rPr>
        <sz val="11"/>
        <color theme="1"/>
        <rFont val="Arial"/>
        <family val="2"/>
      </rPr>
      <t xml:space="preserve"> </t>
    </r>
    <r>
      <rPr>
        <b/>
        <sz val="11"/>
        <color theme="1"/>
        <rFont val="Arial"/>
        <family val="2"/>
      </rPr>
      <t>si debe APLICAR o NO, un PLAN DE ACCIÓN</t>
    </r>
    <r>
      <rPr>
        <sz val="11"/>
        <color theme="1"/>
        <rFont val="Arial"/>
        <family val="2"/>
      </rPr>
      <t xml:space="preserve"> para fortalecer el control; el resultado dependerá de la clasificación del diseño de control, en donde si se encuentra dentro del nivel </t>
    </r>
    <r>
      <rPr>
        <b/>
        <sz val="11"/>
        <color theme="1"/>
        <rFont val="Arial"/>
        <family val="2"/>
      </rPr>
      <t>FUERTE, la respuesta será SI,</t>
    </r>
    <r>
      <rPr>
        <sz val="11"/>
        <color theme="1"/>
        <rFont val="Arial"/>
        <family val="2"/>
      </rPr>
      <t xml:space="preserve"> si está en </t>
    </r>
    <r>
      <rPr>
        <b/>
        <sz val="11"/>
        <color theme="1"/>
        <rFont val="Arial"/>
        <family val="2"/>
      </rPr>
      <t>los demás niveles, la respuesta será NO</t>
    </r>
    <r>
      <rPr>
        <sz val="11"/>
        <color theme="1"/>
        <rFont val="Arial"/>
        <family val="2"/>
      </rPr>
      <t>.</t>
    </r>
  </si>
  <si>
    <r>
      <t xml:space="preserve">Dado que un riesgo puede tener varias causas, a su vez varios controles y la calificación se realiza al riesgo, es importante evaluar el conjunto de controles asociados al riesgo. </t>
    </r>
    <r>
      <rPr>
        <b/>
        <sz val="11"/>
        <color theme="1"/>
        <rFont val="Arial"/>
        <family val="2"/>
      </rPr>
      <t>TODO EL FORMATO</t>
    </r>
    <r>
      <rPr>
        <sz val="11"/>
        <color theme="1"/>
        <rFont val="Arial"/>
        <family val="2"/>
      </rPr>
      <t xml:space="preserve"> se diligencia de forma </t>
    </r>
    <r>
      <rPr>
        <b/>
        <sz val="11"/>
        <color theme="1"/>
        <rFont val="Arial"/>
        <family val="2"/>
      </rPr>
      <t>automática</t>
    </r>
    <r>
      <rPr>
        <sz val="11"/>
        <color theme="1"/>
        <rFont val="Arial"/>
        <family val="2"/>
      </rPr>
      <t xml:space="preserve"> teniendo como referencia la información suministrada en los formatos anteriores, de ésta manera se determina la</t>
    </r>
    <r>
      <rPr>
        <b/>
        <sz val="11"/>
        <color theme="1"/>
        <rFont val="Arial"/>
        <family val="2"/>
      </rPr>
      <t xml:space="preserve"> solidez del conjunto de controles,</t>
    </r>
    <r>
      <rPr>
        <sz val="11"/>
        <color theme="1"/>
        <rFont val="Arial"/>
        <family val="2"/>
      </rPr>
      <t xml:space="preserve"> en donde si la solidez individual se establece</t>
    </r>
    <r>
      <rPr>
        <b/>
        <sz val="11"/>
        <color theme="1"/>
        <rFont val="Arial"/>
        <family val="2"/>
      </rPr>
      <t xml:space="preserve"> entre 0 y 49, es débil</t>
    </r>
    <r>
      <rPr>
        <sz val="11"/>
        <color theme="1"/>
        <rFont val="Arial"/>
        <family val="2"/>
      </rPr>
      <t xml:space="preserve">. Si está </t>
    </r>
    <r>
      <rPr>
        <b/>
        <sz val="11"/>
        <color theme="1"/>
        <rFont val="Arial"/>
        <family val="2"/>
      </rPr>
      <t>entre 50 y 99, es moderada</t>
    </r>
    <r>
      <rPr>
        <sz val="11"/>
        <color theme="1"/>
        <rFont val="Arial"/>
        <family val="2"/>
      </rPr>
      <t xml:space="preserve">. Si es </t>
    </r>
    <r>
      <rPr>
        <b/>
        <sz val="11"/>
        <color theme="1"/>
        <rFont val="Arial"/>
        <family val="2"/>
      </rPr>
      <t>igual a 100, es fuerte</t>
    </r>
    <r>
      <rPr>
        <sz val="11"/>
        <color theme="1"/>
        <rFont val="Arial"/>
        <family val="2"/>
      </rPr>
      <t>.</t>
    </r>
  </si>
  <si>
    <t>EVITAR EL RIESGO</t>
  </si>
  <si>
    <t>REDUCIR EL RIESGO</t>
  </si>
  <si>
    <t>COMPARTIR EL RIESGO</t>
  </si>
  <si>
    <t>ACEPTAR EL RIESGO</t>
  </si>
  <si>
    <r>
      <t xml:space="preserve">Por </t>
    </r>
    <r>
      <rPr>
        <b/>
        <sz val="11"/>
        <color theme="1"/>
        <rFont val="Arial"/>
        <family val="2"/>
      </rPr>
      <t>IMPACTO</t>
    </r>
    <r>
      <rPr>
        <sz val="11"/>
        <color theme="1"/>
        <rFont val="Arial"/>
        <family val="2"/>
      </rPr>
      <t xml:space="preserve"> se entiende a las </t>
    </r>
    <r>
      <rPr>
        <b/>
        <sz val="11"/>
        <color theme="1"/>
        <rFont val="Arial"/>
        <family val="2"/>
      </rPr>
      <t>consecuencias que puede ocasionar a la organización, la materialización del riesgo.</t>
    </r>
    <r>
      <rPr>
        <sz val="11"/>
        <color theme="1"/>
        <rFont val="Arial"/>
        <family val="2"/>
      </rPr>
      <t xml:space="preserve">                           </t>
    </r>
    <r>
      <rPr>
        <b/>
        <sz val="11"/>
        <color rgb="FFC00000"/>
        <rFont val="Arial"/>
        <family val="2"/>
      </rPr>
      <t>PASO 1:</t>
    </r>
    <r>
      <rPr>
        <b/>
        <sz val="11"/>
        <color theme="1"/>
        <rFont val="Arial"/>
        <family val="2"/>
      </rPr>
      <t xml:space="preserve"> DILIGENCIAR </t>
    </r>
    <r>
      <rPr>
        <sz val="11"/>
        <color theme="1"/>
        <rFont val="Arial"/>
        <family val="2"/>
      </rPr>
      <t xml:space="preserve">La columna de </t>
    </r>
    <r>
      <rPr>
        <b/>
        <sz val="11"/>
        <color theme="1"/>
        <rFont val="Arial"/>
        <family val="2"/>
      </rPr>
      <t xml:space="preserve">RIESGO </t>
    </r>
    <r>
      <rPr>
        <sz val="11"/>
        <color theme="1"/>
        <rFont val="Arial"/>
        <family val="2"/>
      </rPr>
      <t xml:space="preserve">de forma </t>
    </r>
    <r>
      <rPr>
        <b/>
        <sz val="11"/>
        <color theme="1"/>
        <rFont val="Arial"/>
        <family val="2"/>
      </rPr>
      <t>MANUAL</t>
    </r>
    <r>
      <rPr>
        <sz val="11"/>
        <color theme="1"/>
        <rFont val="Arial"/>
        <family val="2"/>
      </rPr>
      <t xml:space="preserve">, ya que </t>
    </r>
    <r>
      <rPr>
        <b/>
        <sz val="11"/>
        <color theme="1"/>
        <rFont val="Arial"/>
        <family val="2"/>
      </rPr>
      <t>SOLO</t>
    </r>
    <r>
      <rPr>
        <sz val="11"/>
        <color theme="1"/>
        <rFont val="Arial"/>
        <family val="2"/>
      </rPr>
      <t xml:space="preserve"> se deben ingresar los</t>
    </r>
    <r>
      <rPr>
        <b/>
        <sz val="11"/>
        <color theme="1"/>
        <rFont val="Arial"/>
        <family val="2"/>
      </rPr>
      <t xml:space="preserve"> RIESGOS DE GESTIÓN,  </t>
    </r>
    <r>
      <rPr>
        <sz val="11"/>
        <color theme="1"/>
        <rFont val="Arial"/>
        <family val="2"/>
      </rPr>
      <t xml:space="preserve">para lo cual, tenga en cuenta los resultados de la clasificanción que se les ha asignadodo en el  formato de identificación del riesgo.                                                                                                                                                                             </t>
    </r>
    <r>
      <rPr>
        <b/>
        <sz val="11"/>
        <color rgb="FFC00000"/>
        <rFont val="Arial"/>
        <family val="2"/>
      </rPr>
      <t>PASO 2:</t>
    </r>
    <r>
      <rPr>
        <sz val="11"/>
        <color theme="1"/>
        <rFont val="Arial"/>
        <family val="2"/>
      </rPr>
      <t xml:space="preserve"> </t>
    </r>
    <r>
      <rPr>
        <b/>
        <sz val="11"/>
        <color theme="1"/>
        <rFont val="Arial"/>
        <family val="2"/>
      </rPr>
      <t>SELECCIONAR el nivel de impacto</t>
    </r>
    <r>
      <rPr>
        <sz val="11"/>
        <color theme="1"/>
        <rFont val="Arial"/>
        <family val="2"/>
      </rPr>
      <t xml:space="preserve"> que cada RIESGO genera a la organización. dentro de estos se establecen </t>
    </r>
    <r>
      <rPr>
        <b/>
        <sz val="11"/>
        <color theme="1"/>
        <rFont val="Arial"/>
        <family val="2"/>
      </rPr>
      <t>cinco</t>
    </r>
    <r>
      <rPr>
        <sz val="11"/>
        <color theme="1"/>
        <rFont val="Arial"/>
        <family val="2"/>
      </rPr>
      <t xml:space="preserve"> diferentes niveles: </t>
    </r>
    <r>
      <rPr>
        <b/>
        <sz val="11"/>
        <color theme="1"/>
        <rFont val="Arial"/>
        <family val="2"/>
      </rPr>
      <t>IMPACTO CATASTRÓFICO (5), IMPACTO MAYOR (4), IMPACTO MODERADO (3), IMPACTO MENOR (2) Y EL IMPACTO INSIGNIFICANTE (1).</t>
    </r>
    <r>
      <rPr>
        <sz val="11"/>
        <color theme="1"/>
        <rFont val="Arial"/>
        <family val="2"/>
      </rPr>
      <t xml:space="preserve"> </t>
    </r>
    <r>
      <rPr>
        <b/>
        <u/>
        <sz val="11"/>
        <color rgb="FFC00000"/>
        <rFont val="Arial"/>
        <family val="2"/>
      </rPr>
      <t>VER EN LA TABLA</t>
    </r>
    <r>
      <rPr>
        <b/>
        <sz val="11"/>
        <color rgb="FFC00000"/>
        <rFont val="Arial"/>
        <family val="2"/>
      </rPr>
      <t xml:space="preserve">.                                                                                                                                                    </t>
    </r>
    <r>
      <rPr>
        <sz val="11"/>
        <rFont val="Arial"/>
        <family val="2"/>
      </rPr>
      <t xml:space="preserve">Según el nivel de impacto se establece los criterios a evaluar, los cuales se diligencian </t>
    </r>
    <r>
      <rPr>
        <b/>
        <sz val="11"/>
        <rFont val="Arial"/>
        <family val="2"/>
      </rPr>
      <t>automáticamente</t>
    </r>
    <r>
      <rPr>
        <sz val="11"/>
        <rFont val="Arial"/>
        <family val="2"/>
      </rPr>
      <t>, en las columnas de</t>
    </r>
    <r>
      <rPr>
        <b/>
        <sz val="11"/>
        <color theme="1"/>
        <rFont val="Arial"/>
        <family val="2"/>
      </rPr>
      <t xml:space="preserve"> IMPACTO</t>
    </r>
    <r>
      <rPr>
        <sz val="11"/>
        <color theme="1"/>
        <rFont val="Arial"/>
        <family val="2"/>
      </rPr>
      <t xml:space="preserve"> </t>
    </r>
    <r>
      <rPr>
        <b/>
        <sz val="11"/>
        <color theme="1"/>
        <rFont val="Arial"/>
        <family val="2"/>
      </rPr>
      <t>CUANTITATIVO e IMPACTO CUALITATIVO.</t>
    </r>
    <r>
      <rPr>
        <sz val="11"/>
        <color theme="1"/>
        <rFont val="Arial"/>
        <family val="2"/>
      </rPr>
      <t xml:space="preserve">  </t>
    </r>
    <r>
      <rPr>
        <b/>
        <u/>
        <sz val="11"/>
        <color theme="1"/>
        <rFont val="Arial"/>
        <family val="2"/>
      </rPr>
      <t>Nota:</t>
    </r>
    <r>
      <rPr>
        <u/>
        <sz val="11"/>
        <color theme="1"/>
        <rFont val="Arial"/>
        <family val="2"/>
      </rPr>
      <t xml:space="preserve"> La calificación del impacto se realiza según las consecuencias  establecidas en el formato de descrpción del riesgo, las cuales se deben asociar y evaluar teniendo en cuenta los criterios de la tabla de impacto ( cualitativo o cuantitativo). </t>
    </r>
    <r>
      <rPr>
        <b/>
        <u/>
        <sz val="11"/>
        <color theme="1"/>
        <rFont val="Arial"/>
        <family val="2"/>
      </rPr>
      <t>Por ejemplo:</t>
    </r>
    <r>
      <rPr>
        <u/>
        <sz val="11"/>
        <color theme="1"/>
        <rFont val="Arial"/>
        <family val="2"/>
      </rPr>
      <t xml:space="preserve"> para el caso nuestro, se asoció al incumplimiento de metas y objetivos institucionales. Al asociar las consecuencias descritas en la pestaña de descripción del riesgo con las establecidas en la de matriz de impacto  de tipo cualitativo. </t>
    </r>
    <r>
      <rPr>
        <sz val="11"/>
        <color theme="1"/>
        <rFont val="Arial"/>
        <family val="2"/>
      </rPr>
      <t xml:space="preserve">  Por otro lado, </t>
    </r>
    <r>
      <rPr>
        <u/>
        <sz val="11"/>
        <color theme="1"/>
        <rFont val="Arial"/>
        <family val="2"/>
      </rPr>
      <t xml:space="preserve"> la imagen institucional afectada ante entes de control del orden local y nacional  ( la valoramos con la tabla de impacto cualitativa solamente, porque la sanción que da el ente de control por no presentar oportunamente el informe es más baja que la tiene establecida la tabla de valoración del impacto cuantitativo). </t>
    </r>
  </si>
  <si>
    <r>
      <t xml:space="preserve">La columna de </t>
    </r>
    <r>
      <rPr>
        <b/>
        <sz val="11"/>
        <color theme="1"/>
        <rFont val="Arial"/>
        <family val="2"/>
      </rPr>
      <t>RIESGO</t>
    </r>
    <r>
      <rPr>
        <sz val="11"/>
        <color theme="1"/>
        <rFont val="Arial"/>
        <family val="2"/>
      </rPr>
      <t xml:space="preserve">, se diligencia de forma </t>
    </r>
    <r>
      <rPr>
        <b/>
        <sz val="11"/>
        <color theme="1"/>
        <rFont val="Arial"/>
        <family val="2"/>
      </rPr>
      <t>MANUAL</t>
    </r>
    <r>
      <rPr>
        <sz val="11"/>
        <color theme="1"/>
        <rFont val="Arial"/>
        <family val="2"/>
      </rPr>
      <t xml:space="preserve">, ya que </t>
    </r>
    <r>
      <rPr>
        <b/>
        <sz val="11"/>
        <color theme="1"/>
        <rFont val="Arial"/>
        <family val="2"/>
      </rPr>
      <t xml:space="preserve">SOLO </t>
    </r>
    <r>
      <rPr>
        <sz val="11"/>
        <color theme="1"/>
        <rFont val="Arial"/>
        <family val="2"/>
      </rPr>
      <t xml:space="preserve"> se deben ingresar los </t>
    </r>
    <r>
      <rPr>
        <b/>
        <sz val="11"/>
        <color theme="1"/>
        <rFont val="Arial"/>
        <family val="2"/>
      </rPr>
      <t>RIESGOS DE CORRUPCIÓN</t>
    </r>
    <r>
      <rPr>
        <sz val="11"/>
        <color theme="1"/>
        <rFont val="Arial"/>
        <family val="2"/>
      </rPr>
      <t xml:space="preserve">  teniendo en cuenta la clasificación concedida en el formato de identificación del riesgo.                                                                                                                                                                                                     </t>
    </r>
    <r>
      <rPr>
        <b/>
        <sz val="11"/>
        <color rgb="FFC00000"/>
        <rFont val="Arial"/>
        <family val="2"/>
      </rPr>
      <t>PASO 1:</t>
    </r>
    <r>
      <rPr>
        <sz val="11"/>
        <color theme="1"/>
        <rFont val="Arial"/>
        <family val="2"/>
      </rPr>
      <t xml:space="preserve">  </t>
    </r>
    <r>
      <rPr>
        <b/>
        <sz val="11"/>
        <color theme="1"/>
        <rFont val="Arial"/>
        <family val="2"/>
      </rPr>
      <t>MARCAR con una X</t>
    </r>
    <r>
      <rPr>
        <sz val="11"/>
        <color theme="1"/>
        <rFont val="Arial"/>
        <family val="2"/>
      </rPr>
      <t xml:space="preserve">, en la columna de la </t>
    </r>
    <r>
      <rPr>
        <b/>
        <sz val="11"/>
        <color theme="1"/>
        <rFont val="Arial"/>
        <family val="2"/>
      </rPr>
      <t>RESPUESTA: SI</t>
    </r>
    <r>
      <rPr>
        <sz val="11"/>
        <color theme="1"/>
        <rFont val="Arial"/>
        <family val="2"/>
      </rPr>
      <t xml:space="preserve">, si considera que el riesgo de corrupción se materializa en las situaciones descritas  en cada una de las preguntas establecidas, si considera que NO, </t>
    </r>
    <r>
      <rPr>
        <b/>
        <sz val="11"/>
        <color theme="1"/>
        <rFont val="Arial"/>
        <family val="2"/>
      </rPr>
      <t>MARQUE con una X</t>
    </r>
    <r>
      <rPr>
        <sz val="11"/>
        <color theme="1"/>
        <rFont val="Arial"/>
        <family val="2"/>
      </rPr>
      <t xml:space="preserve">, en la columna de la </t>
    </r>
    <r>
      <rPr>
        <b/>
        <sz val="11"/>
        <color theme="1"/>
        <rFont val="Arial"/>
        <family val="2"/>
      </rPr>
      <t>RESPUESTA: NO</t>
    </r>
    <r>
      <rPr>
        <sz val="11"/>
        <color theme="1"/>
        <rFont val="Arial"/>
        <family val="2"/>
      </rPr>
      <t xml:space="preserve">. </t>
    </r>
    <r>
      <rPr>
        <sz val="11"/>
        <rFont val="Arial"/>
        <family val="2"/>
      </rPr>
      <t>Nota:</t>
    </r>
    <r>
      <rPr>
        <sz val="11"/>
        <color theme="1"/>
        <rFont val="Arial"/>
        <family val="2"/>
      </rPr>
      <t xml:space="preserve"> solo se debe seleccionar una de las opciones.</t>
    </r>
    <r>
      <rPr>
        <b/>
        <sz val="11"/>
        <color rgb="FFC00000"/>
        <rFont val="Arial"/>
        <family val="2"/>
      </rPr>
      <t xml:space="preserve">                                                                                                      PASO 2:</t>
    </r>
    <r>
      <rPr>
        <sz val="11"/>
        <color theme="1"/>
        <rFont val="Arial"/>
        <family val="2"/>
      </rPr>
      <t xml:space="preserve"> </t>
    </r>
    <r>
      <rPr>
        <b/>
        <sz val="11"/>
        <color theme="1"/>
        <rFont val="Arial"/>
        <family val="2"/>
      </rPr>
      <t>ANALIZAR los resultados</t>
    </r>
    <r>
      <rPr>
        <sz val="11"/>
        <color theme="1"/>
        <rFont val="Arial"/>
        <family val="2"/>
      </rPr>
      <t xml:space="preserve"> obtenidos: responder afirmativamente a más de 19 preguntas, el impacto se considera </t>
    </r>
    <r>
      <rPr>
        <b/>
        <sz val="11"/>
        <color theme="1"/>
        <rFont val="Arial"/>
        <family val="2"/>
      </rPr>
      <t>CATASTRÓFICO.</t>
    </r>
    <r>
      <rPr>
        <sz val="11"/>
        <color theme="1"/>
        <rFont val="Arial"/>
        <family val="2"/>
      </rPr>
      <t xml:space="preserve"> de 6 a 11, </t>
    </r>
    <r>
      <rPr>
        <b/>
        <sz val="11"/>
        <color theme="1"/>
        <rFont val="Arial"/>
        <family val="2"/>
      </rPr>
      <t>MAYOR.</t>
    </r>
    <r>
      <rPr>
        <sz val="11"/>
        <color theme="1"/>
        <rFont val="Arial"/>
        <family val="2"/>
      </rPr>
      <t xml:space="preserve"> de 0 a 5, </t>
    </r>
    <r>
      <rPr>
        <b/>
        <sz val="11"/>
        <color theme="1"/>
        <rFont val="Arial"/>
        <family val="2"/>
      </rPr>
      <t>MODERADO.</t>
    </r>
    <r>
      <rPr>
        <sz val="11"/>
        <color theme="1"/>
        <rFont val="Arial"/>
        <family val="2"/>
      </rPr>
      <t xml:space="preserve"> Igual a 0, </t>
    </r>
    <r>
      <rPr>
        <b/>
        <sz val="11"/>
        <color theme="1"/>
        <rFont val="Arial"/>
        <family val="2"/>
      </rPr>
      <t>MENOR</t>
    </r>
    <r>
      <rPr>
        <sz val="11"/>
        <color theme="1"/>
        <rFont val="Arial"/>
        <family val="2"/>
      </rPr>
      <t xml:space="preserve">. </t>
    </r>
    <r>
      <rPr>
        <b/>
        <sz val="11"/>
        <rFont val="Arial"/>
        <family val="2"/>
      </rPr>
      <t>Tenga en cuenta que:</t>
    </r>
    <r>
      <rPr>
        <sz val="11"/>
        <color theme="1"/>
        <rFont val="Arial"/>
        <family val="2"/>
      </rPr>
      <t xml:space="preserve"> si la respuesta a la pregunta 16 es afirmativa, el riesgo se considera catastrófico. Por cada riesgo identificado se debe diligenciar una tabla de estas. El riesgo moderado, significa que genera medianas consecuencias sobre la entidad. El riesgo mayor, equivale a altas consecuencias. Y el riesgo catastrófico, expresa que las consecuencias son desastrosas. Para los Riesgos de Corrupción, el análisis de impacto se realizará solo con los niveles "moderado", "mayor" y "catastrófico", dado que estos siempre serán significativos.</t>
    </r>
  </si>
  <si>
    <r>
      <t xml:space="preserve">El </t>
    </r>
    <r>
      <rPr>
        <b/>
        <sz val="11"/>
        <color theme="1"/>
        <rFont val="Arial"/>
        <family val="2"/>
      </rPr>
      <t>riesgo, la casilla de riesgo residual y la casilla de la solidez del conjunto de los controles</t>
    </r>
    <r>
      <rPr>
        <sz val="11"/>
        <color theme="1"/>
        <rFont val="Arial"/>
        <family val="2"/>
      </rPr>
      <t xml:space="preserve">, se diligencian de forma </t>
    </r>
    <r>
      <rPr>
        <b/>
        <sz val="11"/>
        <color theme="1"/>
        <rFont val="Arial"/>
        <family val="2"/>
      </rPr>
      <t>automática</t>
    </r>
    <r>
      <rPr>
        <sz val="11"/>
        <color theme="1"/>
        <rFont val="Arial"/>
        <family val="2"/>
      </rPr>
      <t xml:space="preserve"> haciéndo uso de la información en los formatos anteriores.  </t>
    </r>
    <r>
      <rPr>
        <b/>
        <sz val="11"/>
        <color theme="1"/>
        <rFont val="Arial"/>
        <family val="2"/>
      </rPr>
      <t>TENGA EN CUENTA QUE</t>
    </r>
    <r>
      <rPr>
        <sz val="11"/>
        <color theme="1"/>
        <rFont val="Arial"/>
        <family val="2"/>
      </rPr>
      <t xml:space="preserve">: El </t>
    </r>
    <r>
      <rPr>
        <b/>
        <sz val="11"/>
        <color theme="1"/>
        <rFont val="Arial"/>
        <family val="2"/>
      </rPr>
      <t xml:space="preserve">nivel de riesgo residual, </t>
    </r>
    <r>
      <rPr>
        <sz val="11"/>
        <color theme="1"/>
        <rFont val="Arial"/>
        <family val="2"/>
      </rPr>
      <t xml:space="preserve">es el nivel de riesgo que permanece luego de tomar las medidas de tratamiento. Y según el resultado del riesgo en la valoración inherente, la valoración de riesgo residual debe mejorar su ubicación dentro del mapa de color.                                                                                                                                                                                      </t>
    </r>
    <r>
      <rPr>
        <b/>
        <sz val="11"/>
        <color rgb="FFC00000"/>
        <rFont val="Arial"/>
        <family val="2"/>
      </rPr>
      <t>PASO 1:</t>
    </r>
    <r>
      <rPr>
        <sz val="11"/>
        <color theme="1"/>
        <rFont val="Arial"/>
        <family val="2"/>
      </rPr>
      <t xml:space="preserve"> una vez realizado el análisis y evaluación de los controles para la mitigación de los riesgos, procedemos a la elaboración del mapa de</t>
    </r>
    <r>
      <rPr>
        <b/>
        <sz val="11"/>
        <color theme="1"/>
        <rFont val="Arial"/>
        <family val="2"/>
      </rPr>
      <t xml:space="preserve"> RIESGO RESIDUAL, (después de los controles) </t>
    </r>
    <r>
      <rPr>
        <b/>
        <u/>
        <sz val="11"/>
        <color theme="1"/>
        <rFont val="Arial"/>
        <family val="2"/>
      </rPr>
      <t>NOTA:</t>
    </r>
    <r>
      <rPr>
        <u/>
        <sz val="11"/>
        <color theme="1"/>
        <rFont val="Arial"/>
        <family val="2"/>
      </rPr>
      <t xml:space="preserve"> Dado que ningún riesgo con una medida de tratamiento se evita o elimina, el desplazamiento de un riesgo residual, se realizará de acuerdo con la siguiente información:  </t>
    </r>
    <r>
      <rPr>
        <b/>
        <u/>
        <sz val="11"/>
        <color rgb="FFC00000"/>
        <rFont val="Arial"/>
        <family val="2"/>
      </rPr>
      <t>VER EJEMPLO</t>
    </r>
  </si>
  <si>
    <t>CATASTRÓFICO</t>
  </si>
  <si>
    <t>OTROS</t>
  </si>
  <si>
    <r>
      <t xml:space="preserve">El tratamiento de riesgo es la respuesta por la primera línea de defensa para la mitigación  de los difeentes riesgos. </t>
    </r>
    <r>
      <rPr>
        <b/>
        <sz val="11"/>
        <color theme="1"/>
        <rFont val="Arial"/>
        <family val="2"/>
      </rPr>
      <t>TENGA EN CUENTA QUE:</t>
    </r>
    <r>
      <rPr>
        <sz val="11"/>
        <color theme="1"/>
        <rFont val="Arial"/>
        <family val="2"/>
      </rPr>
      <t xml:space="preserve"> A la hora de evaluar las opciones existentes en materia de tratamiento del riesgo, se debe tener en cuenta la importancia del mismo, lo cual incluye el efecto que puede tener sobre la entidad, la probabilidad e impacto y la relación costo-beneficio de las medidas de tratamiento.                                                                                                                                                                                                                                                                                                        El </t>
    </r>
    <r>
      <rPr>
        <b/>
        <sz val="11"/>
        <color theme="1"/>
        <rFont val="Arial"/>
        <family val="2"/>
      </rPr>
      <t xml:space="preserve"> NOMBRE Y OBJETIVO DEL PROCESO</t>
    </r>
    <r>
      <rPr>
        <sz val="11"/>
        <color theme="1"/>
        <rFont val="Arial"/>
        <family val="2"/>
      </rPr>
      <t xml:space="preserve"> en ejecución,  el </t>
    </r>
    <r>
      <rPr>
        <b/>
        <sz val="11"/>
        <color theme="1"/>
        <rFont val="Arial"/>
        <family val="2"/>
      </rPr>
      <t>RIESGO,</t>
    </r>
    <r>
      <rPr>
        <sz val="11"/>
        <color theme="1"/>
        <rFont val="Arial"/>
        <family val="2"/>
      </rPr>
      <t xml:space="preserve"> La </t>
    </r>
    <r>
      <rPr>
        <b/>
        <sz val="11"/>
        <color theme="1"/>
        <rFont val="Arial"/>
        <family val="2"/>
      </rPr>
      <t>CLASE DE RIESGO,</t>
    </r>
    <r>
      <rPr>
        <sz val="11"/>
        <color theme="1"/>
        <rFont val="Arial"/>
        <family val="2"/>
      </rPr>
      <t xml:space="preserve"> las </t>
    </r>
    <r>
      <rPr>
        <b/>
        <sz val="11"/>
        <color theme="1"/>
        <rFont val="Arial"/>
        <family val="2"/>
      </rPr>
      <t xml:space="preserve">CAUSAS </t>
    </r>
    <r>
      <rPr>
        <sz val="11"/>
        <color theme="1"/>
        <rFont val="Arial"/>
        <family val="2"/>
      </rPr>
      <t xml:space="preserve">y la </t>
    </r>
    <r>
      <rPr>
        <b/>
        <sz val="11"/>
        <color theme="1"/>
        <rFont val="Arial"/>
        <family val="2"/>
      </rPr>
      <t xml:space="preserve">PROBABILIDAD </t>
    </r>
    <r>
      <rPr>
        <sz val="11"/>
        <color theme="1"/>
        <rFont val="Arial"/>
        <family val="2"/>
      </rPr>
      <t xml:space="preserve">se determinan </t>
    </r>
    <r>
      <rPr>
        <b/>
        <sz val="11"/>
        <color theme="1"/>
        <rFont val="Arial"/>
        <family val="2"/>
      </rPr>
      <t>automáticamente</t>
    </r>
    <r>
      <rPr>
        <sz val="11"/>
        <color theme="1"/>
        <rFont val="Arial"/>
        <family val="2"/>
      </rPr>
      <t xml:space="preserve"> de acuerdo a la información registrada con anterioridad.</t>
    </r>
    <r>
      <rPr>
        <b/>
        <sz val="11"/>
        <color theme="1"/>
        <rFont val="Arial"/>
        <family val="2"/>
      </rPr>
      <t xml:space="preserve">                                                                                                                                                  </t>
    </r>
    <r>
      <rPr>
        <b/>
        <sz val="11"/>
        <color rgb="FFC00000"/>
        <rFont val="Arial"/>
        <family val="2"/>
      </rPr>
      <t>PASO 1:</t>
    </r>
    <r>
      <rPr>
        <b/>
        <sz val="11"/>
        <color theme="1"/>
        <rFont val="Arial"/>
        <family val="2"/>
      </rPr>
      <t xml:space="preserve"> SELECCIONAR el nivel de impacto</t>
    </r>
    <r>
      <rPr>
        <sz val="11"/>
        <color theme="1"/>
        <rFont val="Arial"/>
        <family val="2"/>
      </rPr>
      <t>, conforme a los datos de los formatos anteriores (</t>
    </r>
    <r>
      <rPr>
        <b/>
        <sz val="11"/>
        <color theme="1"/>
        <rFont val="Arial"/>
        <family val="2"/>
      </rPr>
      <t xml:space="preserve">CATASTRÓFICO, MAYOR, MODERADO, MENOR e INSIGNIFICANTE). </t>
    </r>
    <r>
      <rPr>
        <u/>
        <sz val="11"/>
        <color theme="1"/>
        <rFont val="Arial"/>
        <family val="2"/>
      </rPr>
      <t>Nota:</t>
    </r>
    <r>
      <rPr>
        <b/>
        <u/>
        <sz val="11"/>
        <color theme="1"/>
        <rFont val="Arial"/>
        <family val="2"/>
      </rPr>
      <t xml:space="preserve"> </t>
    </r>
    <r>
      <rPr>
        <u/>
        <sz val="11"/>
        <color theme="1"/>
        <rFont val="Arial"/>
        <family val="2"/>
      </rPr>
      <t>Hay que tener en cuenta que los valores se sustraen de  dos formatos diferentes: nivel de impacto de riesgo de corrupción y el nivel de impacto de riesgo de gestión</t>
    </r>
    <r>
      <rPr>
        <sz val="11"/>
        <color theme="1"/>
        <rFont val="Arial"/>
        <family val="2"/>
      </rPr>
      <t>.</t>
    </r>
    <r>
      <rPr>
        <b/>
        <sz val="11"/>
        <color theme="1"/>
        <rFont val="Arial"/>
        <family val="2"/>
      </rPr>
      <t xml:space="preserve"> El valor del RIESGO RESIDUAL</t>
    </r>
    <r>
      <rPr>
        <sz val="11"/>
        <color theme="1"/>
        <rFont val="Arial"/>
        <family val="2"/>
      </rPr>
      <t>, aparece de forma</t>
    </r>
    <r>
      <rPr>
        <b/>
        <sz val="11"/>
        <color theme="1"/>
        <rFont val="Arial"/>
        <family val="2"/>
      </rPr>
      <t xml:space="preserve"> automática.                                                                                                                                                                                                                   </t>
    </r>
    <r>
      <rPr>
        <b/>
        <sz val="11"/>
        <color rgb="FFC00000"/>
        <rFont val="Arial"/>
        <family val="2"/>
      </rPr>
      <t xml:space="preserve">PASO 2: </t>
    </r>
    <r>
      <rPr>
        <b/>
        <sz val="11"/>
        <color theme="1"/>
        <rFont val="Arial"/>
        <family val="2"/>
      </rPr>
      <t>SELECCIONAR la opción de manejo</t>
    </r>
    <r>
      <rPr>
        <sz val="11"/>
        <color theme="1"/>
        <rFont val="Arial"/>
        <family val="2"/>
      </rPr>
      <t xml:space="preserve"> que más de ajuste a la situación  </t>
    </r>
    <r>
      <rPr>
        <b/>
        <sz val="11"/>
        <color rgb="FFC00000"/>
        <rFont val="Arial"/>
        <family val="2"/>
      </rPr>
      <t xml:space="preserve">VER LA TABLA DE TRATAMIENTO DEL RIESGO  </t>
    </r>
    <r>
      <rPr>
        <sz val="11"/>
        <color theme="1"/>
        <rFont val="Arial"/>
        <family val="2"/>
      </rPr>
      <t xml:space="preserve">                                                 NOTA: En todos los casos para los riesgos de corrupción  la respuesta será: evitar, compartir o reducir el riesgo.                                                                           </t>
    </r>
    <r>
      <rPr>
        <b/>
        <sz val="11"/>
        <color rgb="FFC00000"/>
        <rFont val="Arial"/>
        <family val="2"/>
      </rPr>
      <t>PASO 3:</t>
    </r>
    <r>
      <rPr>
        <sz val="11"/>
        <color theme="1"/>
        <rFont val="Arial"/>
        <family val="2"/>
      </rPr>
      <t xml:space="preserve"> </t>
    </r>
    <r>
      <rPr>
        <b/>
        <sz val="11"/>
        <color theme="1"/>
        <rFont val="Arial"/>
        <family val="2"/>
      </rPr>
      <t xml:space="preserve">CREAR  las respectivas actividades de control para cada causa idenficada en el riesgo. TENGA EN CUENTA QUE: </t>
    </r>
    <r>
      <rPr>
        <sz val="11"/>
        <color theme="1"/>
        <rFont val="Arial"/>
        <family val="2"/>
      </rPr>
      <t xml:space="preserve">Las actividades de control se orientan a prevenir y detectar la materialización de los riesgos. Además, independientemente de la tipología de riesgo a tratar, deben tener una adecuada combinación para prevenir que la situación de riesgo se origine. Ahora, en el caso de que la situación de riesgo se presente, esta debe ser detectada de manera oportuna. </t>
    </r>
    <r>
      <rPr>
        <b/>
        <sz val="11"/>
        <color theme="1"/>
        <rFont val="Arial"/>
        <family val="2"/>
      </rPr>
      <t>NO OLVIDE</t>
    </r>
    <r>
      <rPr>
        <sz val="11"/>
        <color theme="1"/>
        <rFont val="Arial"/>
        <family val="2"/>
      </rPr>
      <t xml:space="preserve"> que para establecer las actividades de control  se debe basar en el Análisis DOFA , haciéndo uso de las estrategias de supervivencia. </t>
    </r>
    <r>
      <rPr>
        <b/>
        <sz val="11"/>
        <color rgb="FFC00000"/>
        <rFont val="Arial"/>
        <family val="2"/>
      </rPr>
      <t>VER LA TABLA DE CLASIFICACIÓN.</t>
    </r>
    <r>
      <rPr>
        <b/>
        <sz val="11"/>
        <color theme="1"/>
        <rFont val="Arial"/>
        <family val="2"/>
      </rPr>
      <t xml:space="preserve">  </t>
    </r>
    <r>
      <rPr>
        <sz val="11"/>
        <color theme="1"/>
        <rFont val="Arial"/>
        <family val="2"/>
      </rPr>
      <t xml:space="preserve">                                                                                                </t>
    </r>
    <r>
      <rPr>
        <b/>
        <sz val="11"/>
        <color rgb="FFC00000"/>
        <rFont val="Arial"/>
        <family val="2"/>
      </rPr>
      <t>PASO 4</t>
    </r>
    <r>
      <rPr>
        <sz val="11"/>
        <color theme="1"/>
        <rFont val="Arial"/>
        <family val="2"/>
      </rPr>
      <t xml:space="preserve">: </t>
    </r>
    <r>
      <rPr>
        <b/>
        <sz val="11"/>
        <color theme="1"/>
        <rFont val="Arial"/>
        <family val="2"/>
      </rPr>
      <t>ESTABLECER</t>
    </r>
    <r>
      <rPr>
        <sz val="11"/>
        <color theme="1"/>
        <rFont val="Arial"/>
        <family val="2"/>
      </rPr>
      <t xml:space="preserve"> </t>
    </r>
    <r>
      <rPr>
        <b/>
        <sz val="11"/>
        <color theme="1"/>
        <rFont val="Arial"/>
        <family val="2"/>
      </rPr>
      <t>un plan de contingencia</t>
    </r>
    <r>
      <rPr>
        <sz val="11"/>
        <color theme="1"/>
        <rFont val="Arial"/>
        <family val="2"/>
      </rPr>
      <t xml:space="preserve"> capaz de responder ante imprevistos. </t>
    </r>
    <r>
      <rPr>
        <b/>
        <sz val="11"/>
        <color theme="1"/>
        <rFont val="Arial"/>
        <family val="2"/>
      </rPr>
      <t>NO OLVIDE</t>
    </r>
    <r>
      <rPr>
        <sz val="11"/>
        <color theme="1"/>
        <rFont val="Arial"/>
        <family val="2"/>
      </rPr>
      <t xml:space="preserve"> que  la misma se debe basar en el Análisis DOFA  - Estrategias de contingencia.                                                                                                                                                                                     </t>
    </r>
    <r>
      <rPr>
        <b/>
        <sz val="11"/>
        <color rgb="FFC00000"/>
        <rFont val="Arial"/>
        <family val="2"/>
      </rPr>
      <t>PASO 5:</t>
    </r>
    <r>
      <rPr>
        <b/>
        <sz val="11"/>
        <color theme="1"/>
        <rFont val="Arial"/>
        <family val="2"/>
      </rPr>
      <t xml:space="preserve"> RELACIONAR el soporte</t>
    </r>
    <r>
      <rPr>
        <sz val="11"/>
        <color theme="1"/>
        <rFont val="Arial"/>
        <family val="2"/>
      </rPr>
      <t xml:space="preserve"> con el que se evidenciará el cumplimiento de cada actividad.                                                                            </t>
    </r>
    <r>
      <rPr>
        <b/>
        <sz val="11"/>
        <color rgb="FFC00000"/>
        <rFont val="Arial"/>
        <family val="2"/>
      </rPr>
      <t>PASO 6:</t>
    </r>
    <r>
      <rPr>
        <b/>
        <sz val="11"/>
        <color theme="1"/>
        <rFont val="Arial"/>
        <family val="2"/>
      </rPr>
      <t xml:space="preserve"> IDENTIFICAR el responsable</t>
    </r>
    <r>
      <rPr>
        <sz val="11"/>
        <color theme="1"/>
        <rFont val="Arial"/>
        <family val="2"/>
      </rPr>
      <t xml:space="preserve"> de adelantar cada una de las actividades de control.                                                                                   </t>
    </r>
    <r>
      <rPr>
        <b/>
        <sz val="11"/>
        <color rgb="FFC00000"/>
        <rFont val="Arial"/>
        <family val="2"/>
      </rPr>
      <t>PASO 7:</t>
    </r>
    <r>
      <rPr>
        <b/>
        <sz val="11"/>
        <color theme="1"/>
        <rFont val="Arial"/>
        <family val="2"/>
      </rPr>
      <t xml:space="preserve"> ESTABLECER un periodo de tiempo</t>
    </r>
    <r>
      <rPr>
        <sz val="11"/>
        <color theme="1"/>
        <rFont val="Arial"/>
        <family val="2"/>
      </rPr>
      <t xml:space="preserve"> específico para cumplir con la actividad.                                                                                         </t>
    </r>
    <r>
      <rPr>
        <b/>
        <sz val="11"/>
        <color rgb="FFC00000"/>
        <rFont val="Arial"/>
        <family val="2"/>
      </rPr>
      <t>PASO 8:</t>
    </r>
    <r>
      <rPr>
        <b/>
        <sz val="11"/>
        <color theme="1"/>
        <rFont val="Arial"/>
        <family val="2"/>
      </rPr>
      <t xml:space="preserve"> APLICAR los indicadores </t>
    </r>
    <r>
      <rPr>
        <sz val="11"/>
        <color theme="1"/>
        <rFont val="Arial"/>
        <family val="2"/>
      </rPr>
      <t xml:space="preserve">clave de riesgo que permitan monitorear el cumplimiento (eficacia) e impacto (efectividad) de las actividades de control, siempre y cuando conduzcan a la </t>
    </r>
    <r>
      <rPr>
        <b/>
        <sz val="11"/>
        <color theme="1"/>
        <rFont val="Arial"/>
        <family val="2"/>
      </rPr>
      <t>TOMA DE DECISIONES.</t>
    </r>
    <r>
      <rPr>
        <sz val="11"/>
        <color theme="1"/>
        <rFont val="Arial"/>
        <family val="2"/>
      </rPr>
      <t xml:space="preserve">                                                                                                               </t>
    </r>
    <r>
      <rPr>
        <b/>
        <sz val="11"/>
        <color theme="1"/>
        <rFont val="Arial"/>
        <family val="2"/>
      </rPr>
      <t>IMPORTANTE:</t>
    </r>
    <r>
      <rPr>
        <sz val="11"/>
        <color theme="1"/>
        <rFont val="Arial"/>
        <family val="2"/>
      </rPr>
      <t xml:space="preserve"> Si el indicador de </t>
    </r>
    <r>
      <rPr>
        <b/>
        <sz val="11"/>
        <color theme="1"/>
        <rFont val="Arial"/>
        <family val="2"/>
      </rPr>
      <t>efectividad da negativo</t>
    </r>
    <r>
      <rPr>
        <sz val="11"/>
        <color theme="1"/>
        <rFont val="Arial"/>
        <family val="2"/>
      </rPr>
      <t xml:space="preserve">, los controles y las acciones han sido </t>
    </r>
    <r>
      <rPr>
        <b/>
        <sz val="11"/>
        <color theme="1"/>
        <rFont val="Arial"/>
        <family val="2"/>
      </rPr>
      <t>efectivas</t>
    </r>
    <r>
      <rPr>
        <sz val="11"/>
        <color theme="1"/>
        <rFont val="Arial"/>
        <family val="2"/>
      </rPr>
      <t xml:space="preserve"> para prevenir la materialización del riesgo. Si el indicador es</t>
    </r>
    <r>
      <rPr>
        <b/>
        <sz val="11"/>
        <color theme="1"/>
        <rFont val="Arial"/>
        <family val="2"/>
      </rPr>
      <t xml:space="preserve"> positivo</t>
    </r>
    <r>
      <rPr>
        <sz val="11"/>
        <color theme="1"/>
        <rFont val="Arial"/>
        <family val="2"/>
      </rPr>
      <t xml:space="preserve"> significa que los controles y las acciones</t>
    </r>
    <r>
      <rPr>
        <b/>
        <sz val="11"/>
        <color theme="1"/>
        <rFont val="Arial"/>
        <family val="2"/>
      </rPr>
      <t xml:space="preserve"> no han sido efectivas y se hace necesario crear nuevos controles.</t>
    </r>
    <r>
      <rPr>
        <sz val="11"/>
        <color theme="1"/>
        <rFont val="Arial"/>
        <family val="2"/>
      </rPr>
      <t xml:space="preserve">
</t>
    </r>
    <r>
      <rPr>
        <b/>
        <sz val="11"/>
        <color theme="1"/>
        <rFont val="Arial"/>
        <family val="2"/>
      </rPr>
      <t>NOTA</t>
    </r>
    <r>
      <rPr>
        <sz val="11"/>
        <color theme="1"/>
        <rFont val="Arial"/>
        <family val="2"/>
      </rPr>
      <t xml:space="preserve">: </t>
    </r>
    <r>
      <rPr>
        <u/>
        <sz val="11"/>
        <color theme="1"/>
        <rFont val="Arial"/>
        <family val="2"/>
      </rPr>
      <t>Por cada RIESGO identificado, se debe aplicar el indicador de EFICACIA, este indicador es común para todos, EXCEPTO para la ACCIÓN DE CONTINGENCIA, pues esta solo SE INCLUYE si el RIESGO SE MATERIALIZA, de lo contrario NO SE INCLUYE.
El indicador de EFECTIVIDAD se emplea solo si el RIESGO SE MATERIALIZA, de lo contrario, NO SE EMPLEA.</t>
    </r>
    <r>
      <rPr>
        <sz val="11"/>
        <color theme="1"/>
        <rFont val="Arial"/>
        <family val="2"/>
      </rPr>
      <t xml:space="preserve">
</t>
    </r>
    <r>
      <rPr>
        <b/>
        <sz val="11"/>
        <color rgb="FFC00000"/>
        <rFont val="Arial"/>
        <family val="2"/>
      </rPr>
      <t>NO MODIFICAR LOS INDICADORES ESTABLECIDOS NI EMPLEAR OTROS QUE NO  SE HAYAN MENCIONADO.</t>
    </r>
    <r>
      <rPr>
        <sz val="11"/>
        <color theme="1"/>
        <rFont val="Arial"/>
        <family val="2"/>
      </rPr>
      <t xml:space="preserve">
</t>
    </r>
  </si>
  <si>
    <r>
      <rPr>
        <b/>
        <sz val="11"/>
        <color theme="1"/>
        <rFont val="Arial"/>
        <family val="2"/>
      </rPr>
      <t>El RIESGO</t>
    </r>
    <r>
      <rPr>
        <sz val="11"/>
        <color theme="1"/>
        <rFont val="Arial"/>
        <family val="2"/>
      </rPr>
      <t xml:space="preserve"> se </t>
    </r>
    <r>
      <rPr>
        <b/>
        <sz val="11"/>
        <color theme="1"/>
        <rFont val="Arial"/>
        <family val="2"/>
      </rPr>
      <t xml:space="preserve">diligencia automáticamente </t>
    </r>
    <r>
      <rPr>
        <sz val="11"/>
        <color theme="1"/>
        <rFont val="Arial"/>
        <family val="2"/>
      </rPr>
      <t xml:space="preserve">según  los datos suministrados en el formato de Identificación de Riesgos.                                                                                                                                              </t>
    </r>
    <r>
      <rPr>
        <b/>
        <sz val="11"/>
        <color rgb="FFC00000"/>
        <rFont val="Arial"/>
        <family val="2"/>
      </rPr>
      <t>PASO 1:</t>
    </r>
    <r>
      <rPr>
        <sz val="11"/>
        <color theme="1"/>
        <rFont val="Arial"/>
        <family val="2"/>
      </rPr>
      <t xml:space="preserve"> </t>
    </r>
    <r>
      <rPr>
        <b/>
        <sz val="11"/>
        <color theme="1"/>
        <rFont val="Arial"/>
        <family val="2"/>
      </rPr>
      <t>DESCRIBIR el riesgo</t>
    </r>
    <r>
      <rPr>
        <sz val="11"/>
        <color theme="1"/>
        <rFont val="Arial"/>
        <family val="2"/>
      </rPr>
      <t xml:space="preserve"> de acuerdo a sus características y clasificación. </t>
    </r>
    <r>
      <rPr>
        <b/>
        <sz val="11"/>
        <color theme="1"/>
        <rFont val="Arial"/>
        <family val="2"/>
      </rPr>
      <t>TENGA EN CUENTA QUE:</t>
    </r>
    <r>
      <rPr>
        <sz val="11"/>
        <color theme="1"/>
        <rFont val="Arial"/>
        <family val="2"/>
      </rPr>
      <t xml:space="preserve"> el </t>
    </r>
    <r>
      <rPr>
        <b/>
        <sz val="11"/>
        <color theme="1"/>
        <rFont val="Arial"/>
        <family val="2"/>
      </rPr>
      <t>Riesgo de Corrupción</t>
    </r>
    <r>
      <rPr>
        <sz val="11"/>
        <color theme="1"/>
        <rFont val="Arial"/>
        <family val="2"/>
      </rPr>
      <t xml:space="preserve"> contiene situaciones como las debilidades en la etapa de la planeación del contrato, la excesiva discrecionalidad, las presiones indebidas... es importante concurrir TODOS  los componentes de su definición. En el </t>
    </r>
    <r>
      <rPr>
        <b/>
        <sz val="11"/>
        <color theme="1"/>
        <rFont val="Arial"/>
        <family val="2"/>
      </rPr>
      <t>Riesgo de Gestión</t>
    </r>
    <r>
      <rPr>
        <sz val="11"/>
        <color theme="1"/>
        <rFont val="Arial"/>
        <family val="2"/>
      </rPr>
      <t xml:space="preserve"> se narran la combinación de factores como insuficiente capacitación del personal de contratos, cambios en la regulación contractual, inadecuadas políticas de operación...la descripción de este tipo de riesgo busca consolidar los pasos vistos en la metodología de gestión del riesgo y facilita su análisis. En el </t>
    </r>
    <r>
      <rPr>
        <b/>
        <sz val="11"/>
        <color theme="1"/>
        <rFont val="Arial"/>
        <family val="2"/>
      </rPr>
      <t>Riesgo de Seguridad Digital</t>
    </r>
    <r>
      <rPr>
        <sz val="11"/>
        <color theme="1"/>
        <rFont val="Arial"/>
        <family val="2"/>
      </rPr>
      <t xml:space="preserve">, se dictaminan la falta de políticas de control de acceso, contraseñas sin protección, mecanismos de autentificación débiles... No olvide que este riesgo se basa en la afectación de tres criterios en un activo o grupo de activos dentro del proceso: </t>
    </r>
    <r>
      <rPr>
        <b/>
        <sz val="11"/>
        <color theme="1"/>
        <rFont val="Arial"/>
        <family val="2"/>
      </rPr>
      <t xml:space="preserve">confidencialidad, integridad y disponibilidad, </t>
    </r>
    <r>
      <rPr>
        <sz val="11"/>
        <color theme="1"/>
        <rFont val="Arial"/>
        <family val="2"/>
      </rPr>
      <t xml:space="preserve">y para cada uno de ellos se seleccionan amenazas y vulnerabilidades que puedan causar que dicho riesgo se materialice.                                                                                                                                                                                         </t>
    </r>
    <r>
      <rPr>
        <b/>
        <sz val="11"/>
        <color theme="1"/>
        <rFont val="Arial"/>
        <family val="2"/>
      </rPr>
      <t>La CLASIFICACIÓN</t>
    </r>
    <r>
      <rPr>
        <sz val="11"/>
        <color theme="1"/>
        <rFont val="Arial"/>
        <family val="2"/>
      </rPr>
      <t xml:space="preserve"> del </t>
    </r>
    <r>
      <rPr>
        <b/>
        <sz val="11"/>
        <color theme="1"/>
        <rFont val="Arial"/>
        <family val="2"/>
      </rPr>
      <t xml:space="preserve">Riesgo </t>
    </r>
    <r>
      <rPr>
        <sz val="11"/>
        <color theme="1"/>
        <rFont val="Arial"/>
        <family val="2"/>
      </rPr>
      <t>se realiza de forma</t>
    </r>
    <r>
      <rPr>
        <b/>
        <sz val="11"/>
        <color theme="1"/>
        <rFont val="Arial"/>
        <family val="2"/>
      </rPr>
      <t xml:space="preserve"> automática,</t>
    </r>
    <r>
      <rPr>
        <sz val="11"/>
        <color theme="1"/>
        <rFont val="Arial"/>
        <family val="2"/>
      </rPr>
      <t xml:space="preserve"> según el dictamen del formato de identificación de riesgos. </t>
    </r>
    <r>
      <rPr>
        <b/>
        <sz val="11"/>
        <color theme="1"/>
        <rFont val="Arial"/>
        <family val="2"/>
      </rPr>
      <t>Las causas y consecuencias</t>
    </r>
    <r>
      <rPr>
        <sz val="11"/>
        <color theme="1"/>
        <rFont val="Arial"/>
        <family val="2"/>
      </rPr>
      <t xml:space="preserve"> también se diligencian</t>
    </r>
    <r>
      <rPr>
        <b/>
        <sz val="11"/>
        <color theme="1"/>
        <rFont val="Arial"/>
        <family val="2"/>
      </rPr>
      <t xml:space="preserve"> automáticamente. </t>
    </r>
    <r>
      <rPr>
        <sz val="11"/>
        <color theme="1"/>
        <rFont val="Arial"/>
        <family val="2"/>
      </rPr>
      <t xml:space="preserve">información que es sumistrada por el formato de identificación de riesgos. </t>
    </r>
    <r>
      <rPr>
        <u/>
        <sz val="11"/>
        <color theme="1"/>
        <rFont val="Arial"/>
        <family val="2"/>
      </rPr>
      <t>Nota: si se anexan celdas a las ya establecidas en el formato, deberá diligenciar algunos procesos de manualmente.</t>
    </r>
  </si>
  <si>
    <r>
      <t xml:space="preserve">La probabilidad se entiende como la </t>
    </r>
    <r>
      <rPr>
        <b/>
        <sz val="11"/>
        <color theme="1"/>
        <rFont val="Arial"/>
        <family val="2"/>
      </rPr>
      <t>posibilidad de ocurrencia del riesgo</t>
    </r>
    <r>
      <rPr>
        <sz val="11"/>
        <color theme="1"/>
        <rFont val="Arial"/>
        <family val="2"/>
      </rPr>
      <t xml:space="preserve">, esta puede ser medida con criterios de frecuencia o factibilidad. La columna de </t>
    </r>
    <r>
      <rPr>
        <b/>
        <sz val="11"/>
        <color theme="1"/>
        <rFont val="Arial"/>
        <family val="2"/>
      </rPr>
      <t>RIESGO</t>
    </r>
    <r>
      <rPr>
        <sz val="11"/>
        <color theme="1"/>
        <rFont val="Arial"/>
        <family val="2"/>
      </rPr>
      <t xml:space="preserve">, se diligencia </t>
    </r>
    <r>
      <rPr>
        <b/>
        <sz val="11"/>
        <color theme="1"/>
        <rFont val="Arial"/>
        <family val="2"/>
      </rPr>
      <t xml:space="preserve">automáticamente </t>
    </r>
    <r>
      <rPr>
        <sz val="11"/>
        <color theme="1"/>
        <rFont val="Arial"/>
        <family val="2"/>
      </rPr>
      <t xml:space="preserve">gracias a la información introducida en los formatos anteriores.                              </t>
    </r>
    <r>
      <rPr>
        <b/>
        <sz val="11"/>
        <color rgb="FFC00000"/>
        <rFont val="Arial"/>
        <family val="2"/>
      </rPr>
      <t xml:space="preserve">PASO 1: </t>
    </r>
    <r>
      <rPr>
        <b/>
        <sz val="11"/>
        <color theme="1"/>
        <rFont val="Arial"/>
        <family val="2"/>
      </rPr>
      <t>CALIFICAR</t>
    </r>
    <r>
      <rPr>
        <sz val="11"/>
        <color theme="1"/>
        <rFont val="Arial"/>
        <family val="2"/>
      </rPr>
      <t xml:space="preserve"> del 1 a 5 (siendo 1: la menos importante y 5: la mas importante), dentro de las columnas de priorización de probabilidades (P1, P2, ... P15) perteneciente a cada RIESGO. Tenga en cuenta que solo se debe ingresar una calificación por miembro, o sea, si hay 5 participantes en el equipo se diligencia de P1 a P5, y así sucesivamente. Una vez terminado esto, se evidencia el puntaje total (por ejemplo: suma de las columnas E11 hasta la S11. Y así sucesivamente ) , y el promedio de las mismas (puntaje total/número de prioridades, es decir, el número de miembros del equipo que participaron). De acuerdo al valor del promedio, </t>
    </r>
    <r>
      <rPr>
        <b/>
        <sz val="11"/>
        <color theme="1"/>
        <rFont val="Arial"/>
        <family val="2"/>
      </rPr>
      <t>el resultado de la probabilidad</t>
    </r>
    <r>
      <rPr>
        <sz val="11"/>
        <color theme="1"/>
        <rFont val="Arial"/>
        <family val="2"/>
      </rPr>
      <t xml:space="preserve"> se ubicará en uno de los siguientes niveles: </t>
    </r>
    <r>
      <rPr>
        <b/>
        <sz val="11"/>
        <color theme="1"/>
        <rFont val="Arial"/>
        <family val="2"/>
      </rPr>
      <t xml:space="preserve"> Rara vez (1), Improbable (2), Posible (3), Probable (4) y Casi seguro (5)</t>
    </r>
    <r>
      <rPr>
        <sz val="11"/>
        <color theme="1"/>
        <rFont val="Arial"/>
        <family val="2"/>
      </rPr>
      <t xml:space="preserve">. </t>
    </r>
  </si>
  <si>
    <t>¿SE PRIORIZA LA CAUSA PARA EL ANÁLISIS DOFA?</t>
  </si>
  <si>
    <r>
      <t xml:space="preserve">La identificación del riesgo se lleva a cabo con base en las causas proyectadas en el Análisis DOFA (Amenazas y Debilidades), las cuales pueden </t>
    </r>
    <r>
      <rPr>
        <b/>
        <sz val="11"/>
        <color theme="1"/>
        <rFont val="Arial"/>
        <family val="2"/>
      </rPr>
      <t>afectar</t>
    </r>
    <r>
      <rPr>
        <sz val="11"/>
        <color theme="1"/>
        <rFont val="Arial"/>
        <family val="2"/>
      </rPr>
      <t xml:space="preserve"> el logro de </t>
    </r>
    <r>
      <rPr>
        <b/>
        <sz val="11"/>
        <color theme="1"/>
        <rFont val="Arial"/>
        <family val="2"/>
      </rPr>
      <t>los objetivos organizacionales.</t>
    </r>
    <r>
      <rPr>
        <sz val="11"/>
        <color theme="1"/>
        <rFont val="Arial"/>
        <family val="2"/>
      </rPr>
      <t xml:space="preserve"> Es decir, los riesgos serán aquellos que estén asociados a eventos o situaciones que entorpezcan el normal desarrollo de los objetivos del proceso o los estratégicos.                                                                                                          </t>
    </r>
    <r>
      <rPr>
        <b/>
        <sz val="11"/>
        <color rgb="FFC00000"/>
        <rFont val="Arial"/>
        <family val="2"/>
      </rPr>
      <t>PASO 1:</t>
    </r>
    <r>
      <rPr>
        <sz val="11"/>
        <color theme="1"/>
        <rFont val="Arial"/>
        <family val="2"/>
      </rPr>
      <t xml:space="preserve"> </t>
    </r>
    <r>
      <rPr>
        <b/>
        <sz val="11"/>
        <color theme="1"/>
        <rFont val="Arial"/>
        <family val="2"/>
      </rPr>
      <t>CONTESTAR</t>
    </r>
    <r>
      <rPr>
        <sz val="11"/>
        <color theme="1"/>
        <rFont val="Arial"/>
        <family val="2"/>
      </rPr>
      <t xml:space="preserve"> las preguntas claves para la identificación del riesgo:                                                                                                        </t>
    </r>
    <r>
      <rPr>
        <b/>
        <sz val="11"/>
        <color theme="1"/>
        <rFont val="Arial"/>
        <family val="2"/>
      </rPr>
      <t>¿QUÉ PUEDE SUCEDER?</t>
    </r>
    <r>
      <rPr>
        <sz val="11"/>
        <color theme="1"/>
        <rFont val="Arial"/>
        <family val="2"/>
      </rPr>
      <t xml:space="preserve"> aquí se determina la afectación del cumplimiento del objetivo estratégico o del proceso según sea el caso.         </t>
    </r>
    <r>
      <rPr>
        <b/>
        <sz val="11"/>
        <color theme="1"/>
        <rFont val="Arial"/>
        <family val="2"/>
      </rPr>
      <t>¿CÓMO PUEDE SUCEDER?</t>
    </r>
    <r>
      <rPr>
        <sz val="11"/>
        <color theme="1"/>
        <rFont val="Arial"/>
        <family val="2"/>
      </rPr>
      <t xml:space="preserve"> en donde se identifican las causas que se relacionen con la afectación del cumplimiento, las cuales nacen a partir de los factores determinados en el formato de contexto. </t>
    </r>
    <r>
      <rPr>
        <b/>
        <sz val="11"/>
        <color theme="1"/>
        <rFont val="Arial"/>
        <family val="2"/>
      </rPr>
      <t>TENGA EN CUENTA QUE:</t>
    </r>
    <r>
      <rPr>
        <sz val="11"/>
        <color theme="1"/>
        <rFont val="Arial"/>
        <family val="2"/>
      </rPr>
      <t xml:space="preserve"> hay tres tipos de factores (externos, internos e internos del proceso) y que cada uno de ellos cuenta con una subclasificación: (legales y reglamentarios, políticos, sociales y culturales, ambientales, económicos y financieros y tecnológicos), (financieros, personal de la entidad, procesos operativos,  tecnología, comunicación interna, estratégicos y factores geográficos) y  (diseño del proceso, interacción con los procesos, transversalidad, responsables del proceso, comunicación entre los procesos, normatividad, articulación de los procesos y procedimientos del proceso y activos de seguridad digital del proceso), respectivamente. Al momento de ubicar las causas, mantenga la coherencia y relación con la respuesta de la columna anterior.                                                                                                                                                                                                      </t>
    </r>
    <r>
      <rPr>
        <b/>
        <sz val="11"/>
        <color theme="1"/>
        <rFont val="Arial"/>
        <family val="2"/>
      </rPr>
      <t>¿CUÁNDO PUEDE SUCEDER?</t>
    </r>
    <r>
      <rPr>
        <sz val="11"/>
        <color theme="1"/>
        <rFont val="Arial"/>
        <family val="2"/>
      </rPr>
      <t xml:space="preserve"> determinar un periodo probable de materialización, el cual vaya de acuerdo con el desarrollo del proceso.          </t>
    </r>
    <r>
      <rPr>
        <b/>
        <sz val="11"/>
        <color theme="1"/>
        <rFont val="Arial"/>
        <family val="2"/>
      </rPr>
      <t>¿QUÉ CONSECUENCIAS TENDRÍA SU MATERIALIZACIÓN?</t>
    </r>
    <r>
      <rPr>
        <sz val="11"/>
        <color theme="1"/>
        <rFont val="Arial"/>
        <family val="2"/>
      </rPr>
      <t xml:space="preserve"> Postule los posibles efectos que puede acarrear la materialización del riesgo.                                                                                                                                                                                                                </t>
    </r>
    <r>
      <rPr>
        <b/>
        <sz val="11"/>
        <color rgb="FFC00000"/>
        <rFont val="Arial"/>
        <family val="2"/>
      </rPr>
      <t>PASO 2:</t>
    </r>
    <r>
      <rPr>
        <sz val="11"/>
        <color theme="1"/>
        <rFont val="Arial"/>
        <family val="2"/>
      </rPr>
      <t xml:space="preserve"> </t>
    </r>
    <r>
      <rPr>
        <b/>
        <sz val="11"/>
        <color theme="1"/>
        <rFont val="Arial"/>
        <family val="2"/>
      </rPr>
      <t>DESCRIBIR</t>
    </r>
    <r>
      <rPr>
        <sz val="11"/>
        <color theme="1"/>
        <rFont val="Arial"/>
        <family val="2"/>
      </rPr>
      <t xml:space="preserve"> </t>
    </r>
    <r>
      <rPr>
        <b/>
        <sz val="11"/>
        <color theme="1"/>
        <rFont val="Arial"/>
        <family val="2"/>
      </rPr>
      <t>el riesgo</t>
    </r>
    <r>
      <rPr>
        <sz val="11"/>
        <color theme="1"/>
        <rFont val="Arial"/>
        <family val="2"/>
      </rPr>
      <t xml:space="preserve"> teniendo en cuenta las respuestas de las preguntas anteriores. Es importante centrarse en los riesgos más significativos para la entidad, y que esten relacionados con los objetivos de los procesos y los institucionales.                                                                                                                                               </t>
    </r>
    <r>
      <rPr>
        <b/>
        <sz val="11"/>
        <color theme="1"/>
        <rFont val="Arial"/>
        <family val="2"/>
      </rPr>
      <t xml:space="preserve">TÉCNICAS PARA LA REDACCIÓN DEL RIESGO: evitar iniciar con palabras negativas </t>
    </r>
    <r>
      <rPr>
        <sz val="11"/>
        <color theme="1"/>
        <rFont val="Arial"/>
        <family val="2"/>
      </rPr>
      <t xml:space="preserve">como: "no", "que no"..., o con palabras que denoten un factor de riesgo (causa) tales como: "ausencia de", "falta de", "poco", "escaso", "insuficiente" "deficiente", "debilidades en..."  Además, </t>
    </r>
    <r>
      <rPr>
        <b/>
        <sz val="11"/>
        <color theme="1"/>
        <rFont val="Arial"/>
        <family val="2"/>
      </rPr>
      <t xml:space="preserve">la descripción debe generar </t>
    </r>
    <r>
      <rPr>
        <sz val="11"/>
        <color theme="1"/>
        <rFont val="Arial"/>
        <family val="2"/>
      </rPr>
      <t xml:space="preserve">en el lector o escucha, </t>
    </r>
    <r>
      <rPr>
        <b/>
        <sz val="11"/>
        <color theme="1"/>
        <rFont val="Arial"/>
        <family val="2"/>
      </rPr>
      <t>la imagen del evento</t>
    </r>
    <r>
      <rPr>
        <sz val="11"/>
        <color theme="1"/>
        <rFont val="Arial"/>
        <family val="2"/>
      </rPr>
      <t xml:space="preserve"> como si ya estuviera sucediendo. </t>
    </r>
    <r>
      <rPr>
        <b/>
        <sz val="11"/>
        <color theme="1"/>
        <rFont val="Arial"/>
        <family val="2"/>
      </rPr>
      <t>IMPORTANTE: pregúntese si el riesgo identificado está relacionado directamente con las características del objetivo del proceso. Si la respuesta es "no" este puede ser considerado como una causa o consecuencia.</t>
    </r>
    <r>
      <rPr>
        <sz val="11"/>
        <color theme="1"/>
        <rFont val="Arial"/>
        <family val="2"/>
      </rPr>
      <t xml:space="preserve">                                                                              </t>
    </r>
    <r>
      <rPr>
        <b/>
        <sz val="11"/>
        <color rgb="FFC00000"/>
        <rFont val="Arial"/>
        <family val="2"/>
      </rPr>
      <t>PASO 3:</t>
    </r>
    <r>
      <rPr>
        <sz val="11"/>
        <color theme="1"/>
        <rFont val="Arial"/>
        <family val="2"/>
      </rPr>
      <t xml:space="preserve"> </t>
    </r>
    <r>
      <rPr>
        <b/>
        <sz val="11"/>
        <color theme="1"/>
        <rFont val="Arial"/>
        <family val="2"/>
      </rPr>
      <t>CLASIFICAR</t>
    </r>
    <r>
      <rPr>
        <sz val="11"/>
        <color theme="1"/>
        <rFont val="Arial"/>
        <family val="2"/>
      </rPr>
      <t xml:space="preserve"> el riesgo según sus características, por ejemplo: Riesgo de Corrupción (posibilidad de recibir o solicitar cualquier dávida o beneficio a nombre propio o de terceros con el fin de celebrar un contrato. Es necesario que en la descripción del riesgo concurran los componentes de su definición, así: ACCIÓN U OMISIÓN + USO DEL PODER + DESVIACIÓN DE LA GESTIÓN DE LO PÚBLICO + BENEFICIO PRIVADO). Además, se pueden encontrar otros tipos de riesgos como: Riesgo de Gestión (es la posibilidad de que suceda algún evento que tendrá un impacto sobre el cumplimiento de los objetivos. Se expresa en términos de probabilidad y consecuencias), Riesgo de Seguridad Digital (combinación de amenazas y vulnerabilidades en el entorno digital. Puede debilitar el logro de objetivos socioeconómicos, así como afectar otros intereses nacionales), Riesgo Inherente (es aquel al que se enfrenta una entidad en ausencia de acciones de la dirección para modificar su probabilidad o impacto), Riesgo Residual (nivel de riesgo que permanece luego de tomar sus correspondientes medidas de tratamiento), entre otros.                                                                                                                                 </t>
    </r>
    <r>
      <rPr>
        <b/>
        <sz val="11"/>
        <color rgb="FFC00000"/>
        <rFont val="Arial"/>
        <family val="2"/>
      </rPr>
      <t/>
    </r>
  </si>
  <si>
    <t>1 ¿Los servidores del área de radicación efectúan registros manuales o electrónicos?</t>
  </si>
  <si>
    <t xml:space="preserve">3 ¿Los servidores del área evidencian niveles de vida por encima del promedio del salario? </t>
  </si>
  <si>
    <t xml:space="preserve">4 ¿El sistema de turnos es asignado electrónicamente o manualmente con criterios de discrecionalidad del servidor? </t>
  </si>
  <si>
    <t xml:space="preserve">5 ¿Existe una caja menor o cuentas corrientes para recibir dineros correspondientes a trámites? </t>
  </si>
  <si>
    <t xml:space="preserve">2. ¿Los servidores del área de radicación manejan dinero de los usuarios o información privilegiada que pueda afectar la dinámica del mercado? </t>
  </si>
  <si>
    <t>6. ¿Existe exceso de procedimientos y participación de varios funcionarios que interviene en la relación con el ciudadano?</t>
  </si>
  <si>
    <t>7. ¿Existe registros detallados de los documentos aportados y controles para evitar su pérdida?</t>
  </si>
  <si>
    <t>8. ¿Existen mecanismos de verificación de legalidad de los requisitos acreditados por los ciudadanos?</t>
  </si>
  <si>
    <t>9. ¿Se evidencia relaciones de amistad entre los servidores y tramitadores u oficinas especializadas en la gestión de trámites?</t>
  </si>
  <si>
    <t>10. ¿Los niveles salariales de los funcionarios que atienden los trámites, se ajustan a la complejidad de su función?</t>
  </si>
  <si>
    <t>11. ¿Existen controles de la gestión de trámites a diario?</t>
  </si>
  <si>
    <t>12. ¿Existe autonomía profesional para el análisis de requisitos y no existe manipulación de decisiones por encima de la decisión técnica?</t>
  </si>
  <si>
    <t>13. ¿Existen fases de análisis de los requisitos con excesiva reserva que impida la transparencia en el proceso?</t>
  </si>
  <si>
    <t>14. ¿Existen parámetros técnicos que frenen el proceso de discrecionalidad?</t>
  </si>
  <si>
    <t>15. ¿Existen bancos de conceptos técnico-jurídicos que frenen la interpretación subjetiva de las normas o reglamentos?</t>
  </si>
  <si>
    <t>16. ¿Existen actores de presión en el tema regulado por el trámite que puedan incidir en las decisiones institucionales?</t>
  </si>
  <si>
    <t>17. ¿Existen servidores que tengan nexos con la temática que regulan?</t>
  </si>
  <si>
    <t>18. ¿La complejidad de los procedimientos del trámite desborda la capacidad de comprensión del usuario?</t>
  </si>
  <si>
    <t>19. ¿Existen espacios o puntos de encuentro entre el servidor y el usuario donde se pueda presentar?</t>
  </si>
  <si>
    <t>20. ¿Todas las fases de ejecución de un trámite están soportadas con el uso de herramientas tecnológicas que previenen las acciones presenciales?</t>
  </si>
  <si>
    <t>4. ANÁLISIS DOFA</t>
  </si>
  <si>
    <t>5. IDENTIFICACIÓN DE RIESGOS</t>
  </si>
  <si>
    <t>6. DESCRIPCIÓN DEL RIESGO</t>
  </si>
  <si>
    <t>7. DETERMINACIÓN DE LA PROBABILIDAD</t>
  </si>
  <si>
    <t>8. IMPACTO RIESGOS DE GESTIÓN</t>
  </si>
  <si>
    <t xml:space="preserve">9. IMPACTO RIESGOS DE CORRUPCCIÓN </t>
  </si>
  <si>
    <t>10. VALORACIÓN DE RIESGO  INHERENTES (antes de controles)</t>
  </si>
  <si>
    <t>12. EVALUACIÓN DE LA SOLIDEZ DEL CONJUNTO DE CONTROLES</t>
  </si>
  <si>
    <t>13. VALORACIÓN DE RIESGO RESIDUAL (después de controles)</t>
  </si>
  <si>
    <t>14. MAPA Y PLAN DE TRATAMIENTO DE RIESGOS</t>
  </si>
  <si>
    <r>
      <t xml:space="preserve">Los objetivos estratégicos y del proceso se desarrollan a través de actividades, pero no todas tienen la misma importancia, por tanto se debe establecer cuáles de ellas contribuyen mayormente al logro de los objetivos y estas son las actividades críticas o factores claves de éxito; estos factores se deben tener en cuenta al identificar las causas que originan la materialización de los riesgos. Por ende, en base a los </t>
    </r>
    <r>
      <rPr>
        <b/>
        <sz val="11"/>
        <color theme="1"/>
        <rFont val="Arial"/>
        <family val="2"/>
      </rPr>
      <t>resultados de probabilidad de factibilidad y frecuencia</t>
    </r>
    <r>
      <rPr>
        <sz val="11"/>
        <color theme="1"/>
        <rFont val="Arial"/>
        <family val="2"/>
      </rPr>
      <t xml:space="preserve"> perteneciente a cada causa evaluada en el formato de Priorización de Causas (Amenazas y Debilidades).                                                                                                                                                                                                            </t>
    </r>
    <r>
      <rPr>
        <b/>
        <sz val="11"/>
        <color rgb="FFC00000"/>
        <rFont val="Arial"/>
        <family val="2"/>
      </rPr>
      <t>PASO 1:</t>
    </r>
    <r>
      <rPr>
        <sz val="11"/>
        <color theme="1"/>
        <rFont val="Arial"/>
        <family val="2"/>
      </rPr>
      <t xml:space="preserve"> </t>
    </r>
    <r>
      <rPr>
        <b/>
        <sz val="11"/>
        <color theme="1"/>
        <rFont val="Arial"/>
        <family val="2"/>
      </rPr>
      <t>UBICAR</t>
    </r>
    <r>
      <rPr>
        <sz val="11"/>
        <color theme="1"/>
        <rFont val="Arial"/>
        <family val="2"/>
      </rPr>
      <t xml:space="preserve"> las causas que según su puntaje fueron </t>
    </r>
    <r>
      <rPr>
        <b/>
        <sz val="11"/>
        <color rgb="FF00B050"/>
        <rFont val="Arial"/>
        <family val="2"/>
      </rPr>
      <t>PRIORIZADAS,</t>
    </r>
    <r>
      <rPr>
        <sz val="11"/>
        <color theme="1"/>
        <rFont val="Arial"/>
        <family val="2"/>
      </rPr>
      <t xml:space="preserve"> dentro de la </t>
    </r>
    <r>
      <rPr>
        <b/>
        <sz val="11"/>
        <color theme="1"/>
        <rFont val="Arial"/>
        <family val="2"/>
      </rPr>
      <t xml:space="preserve">Matriz DOFA. </t>
    </r>
    <r>
      <rPr>
        <sz val="11"/>
        <color theme="1"/>
        <rFont val="Arial"/>
        <family val="2"/>
      </rPr>
      <t xml:space="preserve"> Estas deben ingresarse en la sección que corresponda a sus características. </t>
    </r>
    <r>
      <rPr>
        <b/>
        <sz val="11"/>
        <color theme="1"/>
        <rFont val="Arial"/>
        <family val="2"/>
      </rPr>
      <t>TENGA EN CUENTA QUE:</t>
    </r>
    <r>
      <rPr>
        <sz val="11"/>
        <color theme="1"/>
        <rFont val="Arial"/>
        <family val="2"/>
      </rPr>
      <t xml:space="preserve"> Las causas que provengan del formato de priorización de causas, es decir, del </t>
    </r>
    <r>
      <rPr>
        <b/>
        <sz val="11"/>
        <color theme="1"/>
        <rFont val="Arial"/>
        <family val="2"/>
      </rPr>
      <t>FACTOR INTERNO</t>
    </r>
    <r>
      <rPr>
        <sz val="11"/>
        <color theme="1"/>
        <rFont val="Arial"/>
        <family val="2"/>
      </rPr>
      <t xml:space="preserve"> y del </t>
    </r>
    <r>
      <rPr>
        <b/>
        <sz val="11"/>
        <color theme="1"/>
        <rFont val="Arial"/>
        <family val="2"/>
      </rPr>
      <t>FACTOR INTERNO DEL PROCESO</t>
    </r>
    <r>
      <rPr>
        <sz val="11"/>
        <color theme="1"/>
        <rFont val="Arial"/>
        <family val="2"/>
      </rPr>
      <t xml:space="preserve">, se diligencian en la misma columna de </t>
    </r>
    <r>
      <rPr>
        <b/>
        <sz val="11"/>
        <color theme="1"/>
        <rFont val="Arial"/>
        <family val="2"/>
      </rPr>
      <t>DEBILIDADES</t>
    </r>
    <r>
      <rPr>
        <sz val="11"/>
        <color theme="1"/>
        <rFont val="Arial"/>
        <family val="2"/>
      </rPr>
      <t>. Las demás causas del</t>
    </r>
    <r>
      <rPr>
        <b/>
        <sz val="11"/>
        <color theme="1"/>
        <rFont val="Arial"/>
        <family val="2"/>
      </rPr>
      <t xml:space="preserve"> FACTOR EXTERNO</t>
    </r>
    <r>
      <rPr>
        <sz val="11"/>
        <color theme="1"/>
        <rFont val="Arial"/>
        <family val="2"/>
      </rPr>
      <t xml:space="preserve">, se diligencian en la columna de </t>
    </r>
    <r>
      <rPr>
        <b/>
        <sz val="11"/>
        <color theme="1"/>
        <rFont val="Arial"/>
        <family val="2"/>
      </rPr>
      <t>AMENAZAS</t>
    </r>
    <r>
      <rPr>
        <sz val="11"/>
        <color theme="1"/>
        <rFont val="Arial"/>
        <family val="2"/>
      </rPr>
      <t xml:space="preserve">. Además, la selección de las mismas se da de acuerdo al criterio que haya establecido el Comité de Riesgos.                                                                                                                      </t>
    </r>
    <r>
      <rPr>
        <b/>
        <sz val="11"/>
        <color rgb="FFC00000"/>
        <rFont val="Arial"/>
        <family val="2"/>
      </rPr>
      <t>PASO 2:</t>
    </r>
    <r>
      <rPr>
        <sz val="11"/>
        <color theme="1"/>
        <rFont val="Arial"/>
        <family val="2"/>
      </rPr>
      <t xml:space="preserve"> </t>
    </r>
    <r>
      <rPr>
        <b/>
        <sz val="11"/>
        <color theme="1"/>
        <rFont val="Arial"/>
        <family val="2"/>
      </rPr>
      <t>DEFINIR</t>
    </r>
    <r>
      <rPr>
        <sz val="11"/>
        <color theme="1"/>
        <rFont val="Arial"/>
        <family val="2"/>
      </rPr>
      <t xml:space="preserve"> las causas de: </t>
    </r>
    <r>
      <rPr>
        <b/>
        <sz val="11"/>
        <color theme="1"/>
        <rFont val="Arial"/>
        <family val="2"/>
      </rPr>
      <t xml:space="preserve">el factor interno - contorno </t>
    </r>
    <r>
      <rPr>
        <sz val="11"/>
        <color theme="1"/>
        <rFont val="Arial"/>
        <family val="2"/>
      </rPr>
      <t xml:space="preserve">son los aspectos relacionados con la organización, allí se encuentran las </t>
    </r>
    <r>
      <rPr>
        <b/>
        <sz val="11"/>
        <color theme="1"/>
        <rFont val="Arial"/>
        <family val="2"/>
      </rPr>
      <t>DEBILIDADES (D) y FORTALEZAS (F)</t>
    </r>
    <r>
      <rPr>
        <sz val="11"/>
        <color theme="1"/>
        <rFont val="Arial"/>
        <family val="2"/>
      </rPr>
      <t xml:space="preserve">, las cuales expresan los aspectos negativos y positivos de la empresa. Tenga en cuenta que para los riesgos de seguridad digital no es necesario realizar DOFA a nivel de activos, se toma la realizada para el proceso.  </t>
    </r>
    <r>
      <rPr>
        <b/>
        <sz val="11"/>
        <color theme="1"/>
        <rFont val="Arial"/>
        <family val="2"/>
      </rPr>
      <t>El factor externo - entorno</t>
    </r>
    <r>
      <rPr>
        <sz val="11"/>
        <color theme="1"/>
        <rFont val="Arial"/>
        <family val="2"/>
      </rPr>
      <t xml:space="preserve"> contiene las </t>
    </r>
    <r>
      <rPr>
        <b/>
        <sz val="11"/>
        <color theme="1"/>
        <rFont val="Arial"/>
        <family val="2"/>
      </rPr>
      <t>OPORTUNIDADES (O) y AMENAZAS (A)</t>
    </r>
    <r>
      <rPr>
        <sz val="11"/>
        <color theme="1"/>
        <rFont val="Arial"/>
        <family val="2"/>
      </rPr>
      <t xml:space="preserve"> que se pueden identificar en el ambiente que rodea a la organización, y que ejerce una influencia directa o indirecta con el cumplimiento de los objetivos, ya sea aportando u obstaculizando el alcance de los mismos.                              </t>
    </r>
    <r>
      <rPr>
        <b/>
        <sz val="11"/>
        <color rgb="FFC00000"/>
        <rFont val="Arial"/>
        <family val="2"/>
      </rPr>
      <t>PASO 3:</t>
    </r>
    <r>
      <rPr>
        <sz val="11"/>
        <color theme="1"/>
        <rFont val="Arial"/>
        <family val="2"/>
      </rPr>
      <t xml:space="preserve"> </t>
    </r>
    <r>
      <rPr>
        <b/>
        <sz val="11"/>
        <color theme="1"/>
        <rFont val="Arial"/>
        <family val="2"/>
      </rPr>
      <t>DEFINIR LAS ESTRATEGIAS</t>
    </r>
    <r>
      <rPr>
        <sz val="11"/>
        <color theme="1"/>
        <rFont val="Arial"/>
        <family val="2"/>
      </rPr>
      <t xml:space="preserve"> necesarias para aprovechar las ventajas detectadas, las cuales deben tener la capacidad de hacer frente a las problemáticas ya sean a nivel interno o externo de la organización: </t>
    </r>
    <r>
      <rPr>
        <b/>
        <sz val="11"/>
        <color theme="1"/>
        <rFont val="Arial"/>
        <family val="2"/>
      </rPr>
      <t>ESTRATEGIA (DO) - supervivencia</t>
    </r>
    <r>
      <rPr>
        <sz val="11"/>
        <color theme="1"/>
        <rFont val="Arial"/>
        <family val="2"/>
      </rPr>
      <t xml:space="preserve">, que consiste en contrarrestar Debilidades por medio de las Oportunidades. </t>
    </r>
    <r>
      <rPr>
        <b/>
        <sz val="11"/>
        <color theme="1"/>
        <rFont val="Arial"/>
        <family val="2"/>
      </rPr>
      <t>ESTRATEGIA (FO) - crecimiento</t>
    </r>
    <r>
      <rPr>
        <sz val="11"/>
        <color theme="1"/>
        <rFont val="Arial"/>
        <family val="2"/>
      </rPr>
      <t xml:space="preserve">, en donde se busca emplear las Fortalezas para optimizar las Oportunidades. </t>
    </r>
    <r>
      <rPr>
        <b/>
        <sz val="11"/>
        <color theme="1"/>
        <rFont val="Arial"/>
        <family val="2"/>
      </rPr>
      <t>ESTRATEGIA (DA) - contingencia,</t>
    </r>
    <r>
      <rPr>
        <sz val="11"/>
        <color theme="1"/>
        <rFont val="Arial"/>
        <family val="2"/>
      </rPr>
      <t xml:space="preserve"> por medio de la cual se establecen planes de reserva/contigencia para hacer frente a la materialización de los riesgos. </t>
    </r>
    <r>
      <rPr>
        <b/>
        <sz val="11"/>
        <color theme="1"/>
        <rFont val="Arial"/>
        <family val="2"/>
      </rPr>
      <t>ESTRATEGIA (FA) - supervivencia</t>
    </r>
    <r>
      <rPr>
        <sz val="11"/>
        <color theme="1"/>
        <rFont val="Arial"/>
        <family val="2"/>
      </rPr>
      <t xml:space="preserve"> que se usa para contrarrestar las Amenazas a través de las Fortalezas. IMPORTANTE: Las estrategias DO y FA podrán ser utilizadas más adelante como acciones de control para el tratamiento de riesgos, por cuanto están atacando las causas (debilidades y amenazas), y las estrategias DA, pueden servir para la formulación de acciones de contingencia para reestablecer la normatividad de manera inmediata al momento qque el riesgo se materialice.</t>
    </r>
  </si>
  <si>
    <t>x</t>
  </si>
  <si>
    <t>ZONA RESIDUAL</t>
  </si>
  <si>
    <t>ZONA INHERENTE</t>
  </si>
  <si>
    <t>ZONA</t>
  </si>
  <si>
    <t xml:space="preserve"> IMPACTO</t>
  </si>
  <si>
    <t>Rara vez</t>
  </si>
  <si>
    <t>Casi seguro</t>
  </si>
  <si>
    <t>22. ¿Hay fallas en la cultura de la probidad (honradez)?</t>
  </si>
  <si>
    <t>23. ¿Los sistemas de información carecen de controles?</t>
  </si>
  <si>
    <t>24. ¿Se evidencia falsificación en los documentos?</t>
  </si>
  <si>
    <t xml:space="preserve">21. ¿Falta información clara? </t>
  </si>
  <si>
    <t>25. ¿Hay debilidad en los canales de acceso a la publicidad de las condiciones del trámite?</t>
  </si>
  <si>
    <t>26. ¿El proceso de radicación presencial es complejo?</t>
  </si>
  <si>
    <t>27. ¿ Se evidencia debilidad en los controles existentes en los procesos y procedimientos?</t>
  </si>
  <si>
    <t>28. ¿Falta comportamientos de integridad de lo público del servidor que revisa?</t>
  </si>
  <si>
    <t>29. ¿Falta controles administrativos en el proceso de revisión?</t>
  </si>
  <si>
    <t>30. ¿Se evidencia falsificación o manipulación en la información?</t>
  </si>
  <si>
    <t>31. ¿Falta control en el proceso financiero de pagos?</t>
  </si>
  <si>
    <t>32. ¿Falta comportamientos de integridad de lo público del servidor que decide la solicitud?</t>
  </si>
  <si>
    <t>33. ¿Se presentan fallas en el sistema de gestión documental para comunicar o notificar?</t>
  </si>
  <si>
    <t>34. ¿Se presentan fallas en los canales de información?</t>
  </si>
  <si>
    <t>Otras causas generadoras</t>
  </si>
  <si>
    <t>Posibles causas de hechos de corrupción en actividades asociadas al trámite</t>
  </si>
  <si>
    <t>Riesgo de corrupción asociado al trámite</t>
  </si>
  <si>
    <r>
      <t>RESPUESTA 
(</t>
    </r>
    <r>
      <rPr>
        <b/>
        <i/>
        <sz val="10"/>
        <color theme="1"/>
        <rFont val="Arial"/>
        <family val="2"/>
      </rPr>
      <t>seleccione con</t>
    </r>
    <r>
      <rPr>
        <b/>
        <sz val="10"/>
        <color theme="1"/>
        <rFont val="Arial"/>
        <family val="2"/>
      </rPr>
      <t xml:space="preserve"> X)</t>
    </r>
  </si>
  <si>
    <r>
      <rPr>
        <b/>
        <sz val="11"/>
        <color theme="1"/>
        <rFont val="Arial"/>
        <family val="2"/>
      </rPr>
      <t>El RIESGO</t>
    </r>
    <r>
      <rPr>
        <sz val="11"/>
        <color theme="1"/>
        <rFont val="Arial"/>
        <family val="2"/>
      </rPr>
      <t xml:space="preserve">, se diligencia de forma </t>
    </r>
    <r>
      <rPr>
        <b/>
        <sz val="11"/>
        <color theme="1"/>
        <rFont val="Arial"/>
        <family val="2"/>
      </rPr>
      <t>automática</t>
    </r>
    <r>
      <rPr>
        <sz val="11"/>
        <color theme="1"/>
        <rFont val="Arial"/>
        <family val="2"/>
      </rPr>
      <t xml:space="preserve"> haciéndo uso de la información de los formatos anteriores, para que de esta forma se pueda </t>
    </r>
    <r>
      <rPr>
        <b/>
        <sz val="11"/>
        <color theme="1"/>
        <rFont val="Arial"/>
        <family val="2"/>
      </rPr>
      <t>realizar una comparación con los demás riesgos</t>
    </r>
    <r>
      <rPr>
        <sz val="11"/>
        <color theme="1"/>
        <rFont val="Arial"/>
        <family val="2"/>
      </rPr>
      <t>, y determinar</t>
    </r>
    <r>
      <rPr>
        <b/>
        <sz val="11"/>
        <color theme="1"/>
        <rFont val="Arial"/>
        <family val="2"/>
      </rPr>
      <t xml:space="preserve"> la importancia que recae en cada uno</t>
    </r>
    <r>
      <rPr>
        <sz val="11"/>
        <color theme="1"/>
        <rFont val="Arial"/>
        <family val="2"/>
      </rPr>
      <t xml:space="preserve"> de ellos. </t>
    </r>
    <r>
      <rPr>
        <u/>
        <sz val="11"/>
        <rFont val="Arial"/>
        <family val="2"/>
      </rPr>
      <t>Nota:</t>
    </r>
    <r>
      <rPr>
        <u/>
        <sz val="11"/>
        <color theme="1"/>
        <rFont val="Arial"/>
        <family val="2"/>
      </rPr>
      <t xml:space="preserve"> para los Riesgos de Corrupción, el análisis de impacto se realizará solo con los niveles "moderado", "mayor" y "catastrófico", dado que estos siempre serán significativos; tampoco aplican los niveles de impacto insignificante y menor, los cuales SÍ APLICAN para los demás riesgos.</t>
    </r>
    <r>
      <rPr>
        <sz val="11"/>
        <color theme="1"/>
        <rFont val="Arial"/>
        <family val="2"/>
      </rPr>
      <t xml:space="preserve">                                                                                                                                                                                            </t>
    </r>
    <r>
      <rPr>
        <b/>
        <sz val="11"/>
        <color rgb="FFC00000"/>
        <rFont val="Arial"/>
        <family val="2"/>
      </rPr>
      <t>PASO 1:</t>
    </r>
    <r>
      <rPr>
        <sz val="11"/>
        <color theme="1"/>
        <rFont val="Arial"/>
        <family val="2"/>
      </rPr>
      <t xml:space="preserve"> </t>
    </r>
    <r>
      <rPr>
        <b/>
        <sz val="11"/>
        <color theme="1"/>
        <rFont val="Arial"/>
        <family val="2"/>
      </rPr>
      <t>UBICAR en el eje X (IMPACTO)</t>
    </r>
    <r>
      <rPr>
        <sz val="11"/>
        <color theme="1"/>
        <rFont val="Arial"/>
        <family val="2"/>
      </rPr>
      <t xml:space="preserve"> los resultados de los formatos de: </t>
    </r>
    <r>
      <rPr>
        <b/>
        <sz val="11"/>
        <color theme="1"/>
        <rFont val="Arial"/>
        <family val="2"/>
      </rPr>
      <t>Impacto de Riesgos de Gestión e Impacto de Riesgos de Corrupción.</t>
    </r>
    <r>
      <rPr>
        <sz val="11"/>
        <color theme="1"/>
        <rFont val="Arial"/>
        <family val="2"/>
      </rPr>
      <t xml:space="preserve"> </t>
    </r>
    <r>
      <rPr>
        <b/>
        <sz val="11"/>
        <color theme="1"/>
        <rFont val="Arial"/>
        <family val="2"/>
      </rPr>
      <t>SELECCIONAR</t>
    </r>
    <r>
      <rPr>
        <sz val="11"/>
        <color theme="1"/>
        <rFont val="Arial"/>
        <family val="2"/>
      </rPr>
      <t xml:space="preserve"> de la lista desplegable ubicada en la casilla de impacto el resultado obtenido. </t>
    </r>
    <r>
      <rPr>
        <b/>
        <sz val="11"/>
        <color rgb="FFC00000"/>
        <rFont val="Arial"/>
        <family val="2"/>
      </rPr>
      <t>VER EJEMPLO</t>
    </r>
    <r>
      <rPr>
        <sz val="11"/>
        <color theme="1"/>
        <rFont val="Arial"/>
        <family val="2"/>
      </rPr>
      <t xml:space="preserve">                                                                                                                                                                                                  </t>
    </r>
    <r>
      <rPr>
        <b/>
        <sz val="11"/>
        <color rgb="FFC00000"/>
        <rFont val="Arial"/>
        <family val="2"/>
      </rPr>
      <t>PASO 3:</t>
    </r>
    <r>
      <rPr>
        <sz val="11"/>
        <color theme="1"/>
        <rFont val="Arial"/>
        <family val="2"/>
      </rPr>
      <t xml:space="preserve"> </t>
    </r>
    <r>
      <rPr>
        <b/>
        <sz val="11"/>
        <color theme="1"/>
        <rFont val="Arial"/>
        <family val="2"/>
      </rPr>
      <t>UBICAR en el eje Y (PROBABILIDAD)</t>
    </r>
    <r>
      <rPr>
        <sz val="11"/>
        <color theme="1"/>
        <rFont val="Arial"/>
        <family val="2"/>
      </rPr>
      <t xml:space="preserve"> el resultado que aparece en la </t>
    </r>
    <r>
      <rPr>
        <b/>
        <sz val="11"/>
        <color theme="1"/>
        <rFont val="Arial"/>
        <family val="2"/>
      </rPr>
      <t xml:space="preserve">casilla de  probabilidad de ocurrencia.                    </t>
    </r>
    <r>
      <rPr>
        <b/>
        <sz val="11"/>
        <color rgb="FFC00000"/>
        <rFont val="Arial"/>
        <family val="2"/>
      </rPr>
      <t>PASO 4:</t>
    </r>
    <r>
      <rPr>
        <b/>
        <sz val="11"/>
        <color theme="1"/>
        <rFont val="Arial"/>
        <family val="2"/>
      </rPr>
      <t xml:space="preserve"> HALLAR en el mapa de calor</t>
    </r>
    <r>
      <rPr>
        <sz val="11"/>
        <color theme="1"/>
        <rFont val="Arial"/>
        <family val="2"/>
      </rPr>
      <t xml:space="preserve">, el punto de intersección </t>
    </r>
    <r>
      <rPr>
        <b/>
        <sz val="11"/>
        <color theme="1"/>
        <rFont val="Arial"/>
        <family val="2"/>
      </rPr>
      <t xml:space="preserve"> (R1)</t>
    </r>
    <r>
      <rPr>
        <sz val="11"/>
        <color theme="1"/>
        <rFont val="Arial"/>
        <family val="2"/>
      </rPr>
      <t xml:space="preserve">  obtenido de la  probabilidad de ocurrencia y el impacto de cada riesgo.                                                                                                                                                                                                                 </t>
    </r>
    <r>
      <rPr>
        <b/>
        <sz val="11"/>
        <color rgb="FFC00000"/>
        <rFont val="Arial"/>
        <family val="2"/>
      </rPr>
      <t>PASO 5:</t>
    </r>
    <r>
      <rPr>
        <b/>
        <sz val="11"/>
        <color theme="1"/>
        <rFont val="Arial"/>
        <family val="2"/>
      </rPr>
      <t xml:space="preserve"> DETERMINAR el NIVEL DE RIESGO INHERENTE,  según el punto de intersección (R1):                                                                                                         La casilla de nivel  se diligencia automáticamente.
</t>
    </r>
  </si>
  <si>
    <r>
      <rPr>
        <b/>
        <sz val="11"/>
        <color theme="1"/>
        <rFont val="Arial"/>
        <family val="2"/>
      </rPr>
      <t>Identificación del riesgo:</t>
    </r>
    <r>
      <rPr>
        <sz val="11"/>
        <color theme="1"/>
        <rFont val="Arial"/>
        <family val="2"/>
      </rPr>
      <t xml:space="preserve"> son los factores o</t>
    </r>
    <r>
      <rPr>
        <b/>
        <sz val="11"/>
        <color theme="1"/>
        <rFont val="Arial"/>
        <family val="2"/>
      </rPr>
      <t xml:space="preserve"> fuentes de riesgo</t>
    </r>
    <r>
      <rPr>
        <sz val="11"/>
        <color theme="1"/>
        <rFont val="Arial"/>
        <family val="2"/>
      </rPr>
      <t xml:space="preserve"> que se han de tomar en consideración para la administración del riesgo. Para lo cual, se establece tres diferentes contextos: </t>
    </r>
    <r>
      <rPr>
        <b/>
        <sz val="11"/>
        <color theme="1"/>
        <rFont val="Arial"/>
        <family val="2"/>
      </rPr>
      <t xml:space="preserve">FACTOR EXTERNO, FACTOR INTERNO Y FACTOR INTERNO DEL PROCESO  </t>
    </r>
    <r>
      <rPr>
        <sz val="11"/>
        <color theme="1"/>
        <rFont val="Arial"/>
        <family val="2"/>
      </rPr>
      <t xml:space="preserve">                            </t>
    </r>
    <r>
      <rPr>
        <b/>
        <sz val="11"/>
        <color rgb="FFC00000"/>
        <rFont val="Arial"/>
        <family val="2"/>
      </rPr>
      <t>PASO 1:</t>
    </r>
    <r>
      <rPr>
        <sz val="11"/>
        <color theme="1"/>
        <rFont val="Arial"/>
        <family val="2"/>
      </rPr>
      <t xml:space="preserve"> </t>
    </r>
    <r>
      <rPr>
        <b/>
        <sz val="11"/>
        <color theme="1"/>
        <rFont val="Arial"/>
        <family val="2"/>
      </rPr>
      <t>DEFINIR</t>
    </r>
    <r>
      <rPr>
        <sz val="11"/>
        <color theme="1"/>
        <rFont val="Arial"/>
        <family val="2"/>
      </rPr>
      <t xml:space="preserve">  </t>
    </r>
    <r>
      <rPr>
        <b/>
        <sz val="11"/>
        <color theme="1"/>
        <rFont val="Arial"/>
        <family val="2"/>
      </rPr>
      <t xml:space="preserve"> los</t>
    </r>
    <r>
      <rPr>
        <sz val="11"/>
        <color theme="1"/>
        <rFont val="Arial"/>
        <family val="2"/>
      </rPr>
      <t xml:space="preserve">  </t>
    </r>
    <r>
      <rPr>
        <b/>
        <sz val="11"/>
        <color theme="1"/>
        <rFont val="Arial"/>
        <family val="2"/>
      </rPr>
      <t xml:space="preserve">factores externos que afectan el entorno del proceso  </t>
    </r>
    <r>
      <rPr>
        <sz val="11"/>
        <color theme="1"/>
        <rFont val="Arial"/>
        <family val="2"/>
      </rPr>
      <t>(legales y reglamentarios, políticos, sociales y culturales, ambientales, económicos y financieros, tecnológicos, otros).</t>
    </r>
    <r>
      <rPr>
        <b/>
        <sz val="11"/>
        <color theme="1"/>
        <rFont val="Arial"/>
        <family val="2"/>
      </rPr>
      <t xml:space="preserve">                                                                                                                                         </t>
    </r>
    <r>
      <rPr>
        <b/>
        <sz val="11"/>
        <color rgb="FFC00000"/>
        <rFont val="Arial"/>
        <family val="2"/>
      </rPr>
      <t xml:space="preserve">PASO 2:  </t>
    </r>
    <r>
      <rPr>
        <b/>
        <sz val="11"/>
        <color theme="1"/>
        <rFont val="Arial"/>
        <family val="2"/>
      </rPr>
      <t>ASOCIAR</t>
    </r>
    <r>
      <rPr>
        <b/>
        <sz val="11"/>
        <color rgb="FFC00000"/>
        <rFont val="Arial"/>
        <family val="2"/>
      </rPr>
      <t xml:space="preserve"> </t>
    </r>
    <r>
      <rPr>
        <sz val="11"/>
        <color theme="1"/>
        <rFont val="Arial"/>
        <family val="2"/>
      </rPr>
      <t>a cada factor</t>
    </r>
    <r>
      <rPr>
        <sz val="11"/>
        <color rgb="FFC00000"/>
        <rFont val="Arial"/>
        <family val="2"/>
      </rPr>
      <t xml:space="preserve"> </t>
    </r>
    <r>
      <rPr>
        <sz val="11"/>
        <rFont val="Arial"/>
        <family val="2"/>
      </rPr>
      <t xml:space="preserve">externo </t>
    </r>
    <r>
      <rPr>
        <b/>
        <sz val="11"/>
        <color theme="1"/>
        <rFont val="Arial"/>
        <family val="2"/>
      </rPr>
      <t>las causas</t>
    </r>
    <r>
      <rPr>
        <sz val="11"/>
        <color theme="1"/>
        <rFont val="Arial"/>
        <family val="2"/>
      </rPr>
      <t xml:space="preserve"> generadoras de riesgos que puedan afectar el cumplimiento del objetivo del proceso           </t>
    </r>
    <r>
      <rPr>
        <b/>
        <sz val="11"/>
        <color rgb="FFC00000"/>
        <rFont val="Arial"/>
        <family val="2"/>
      </rPr>
      <t>PASO 3:</t>
    </r>
    <r>
      <rPr>
        <b/>
        <sz val="11"/>
        <color theme="1"/>
        <rFont val="Arial"/>
        <family val="2"/>
      </rPr>
      <t xml:space="preserve"> DEFINIR los factores internos que afectan el ambiente  del proceso </t>
    </r>
    <r>
      <rPr>
        <sz val="11"/>
        <color theme="1"/>
        <rFont val="Arial"/>
        <family val="2"/>
      </rPr>
      <t xml:space="preserve">(financieros, personal de la entidad, procesos operativos,  tecnología, comunicación interna, estratégicos, factores geográficos, otros).                                                                                                                 </t>
    </r>
    <r>
      <rPr>
        <b/>
        <sz val="11"/>
        <color rgb="FFC00000"/>
        <rFont val="Arial"/>
        <family val="2"/>
      </rPr>
      <t>PASO 4</t>
    </r>
    <r>
      <rPr>
        <sz val="11"/>
        <color theme="1"/>
        <rFont val="Arial"/>
        <family val="2"/>
      </rPr>
      <t xml:space="preserve">: </t>
    </r>
    <r>
      <rPr>
        <b/>
        <sz val="11"/>
        <color theme="1"/>
        <rFont val="Arial"/>
        <family val="2"/>
      </rPr>
      <t xml:space="preserve"> ASOCIAR </t>
    </r>
    <r>
      <rPr>
        <sz val="11"/>
        <color theme="1"/>
        <rFont val="Arial"/>
        <family val="2"/>
      </rPr>
      <t>a cada factor interno</t>
    </r>
    <r>
      <rPr>
        <b/>
        <sz val="11"/>
        <color theme="1"/>
        <rFont val="Arial"/>
        <family val="2"/>
      </rPr>
      <t xml:space="preserve"> las causas</t>
    </r>
    <r>
      <rPr>
        <sz val="11"/>
        <color theme="1"/>
        <rFont val="Arial"/>
        <family val="2"/>
      </rPr>
      <t xml:space="preserve"> generadoras de riesgos que puedan afectar el cumplimiento del objetivo del proceso             </t>
    </r>
    <r>
      <rPr>
        <b/>
        <sz val="11"/>
        <color rgb="FFC00000"/>
        <rFont val="Arial"/>
        <family val="2"/>
      </rPr>
      <t>PASO 5:</t>
    </r>
    <r>
      <rPr>
        <b/>
        <sz val="11"/>
        <color theme="1"/>
        <rFont val="Arial"/>
        <family val="2"/>
      </rPr>
      <t xml:space="preserve"> DEFINIR los factores internos del proceso que afectan el ambiente  del proceso </t>
    </r>
    <r>
      <rPr>
        <sz val="11"/>
        <color theme="1"/>
        <rFont val="Arial"/>
        <family val="2"/>
      </rPr>
      <t>(diseño del proceso, interacción con los procesos, transversalidad, responsables del proceso, comunicación entre los procesos, normatividad, articulación de los procesos y procedimientos del proceso, activos de seguridad digital del proceso, otros)</t>
    </r>
    <r>
      <rPr>
        <b/>
        <sz val="11"/>
        <color theme="1"/>
        <rFont val="Arial"/>
        <family val="2"/>
      </rPr>
      <t xml:space="preserve">.  
</t>
    </r>
    <r>
      <rPr>
        <b/>
        <sz val="11"/>
        <color rgb="FFC00000"/>
        <rFont val="Arial"/>
        <family val="2"/>
      </rPr>
      <t>PASO 6:</t>
    </r>
    <r>
      <rPr>
        <b/>
        <sz val="11"/>
        <color theme="1"/>
        <rFont val="Arial"/>
        <family val="2"/>
      </rPr>
      <t xml:space="preserve"> </t>
    </r>
    <r>
      <rPr>
        <sz val="11"/>
        <color theme="1"/>
        <rFont val="Arial"/>
        <family val="2"/>
      </rPr>
      <t xml:space="preserve">Una vez se establece lo anterior, se prosigue a DETERMINAR las causas que solas o en combinación de otras, pueden producir la materialización de un riesgo, las cuales deben coincidir con el contexto seleccionado para cada una de ellas.                                                                   Nota: para redactar el riesgo, se aconseja evitar iniciar con palabras negativas (no, que no...) o con palabras que denoten un factor de riesgo (ausencia de, falta de, poco, escaso, insuficiente, deficiente, debilidades...)  </t>
    </r>
    <r>
      <rPr>
        <b/>
        <sz val="11"/>
        <color theme="1"/>
        <rFont val="Arial"/>
        <family val="2"/>
      </rPr>
      <t xml:space="preserve">                                                                                                                            </t>
    </r>
    <r>
      <rPr>
        <sz val="11"/>
        <color theme="1"/>
        <rFont val="Arial"/>
        <family val="2"/>
      </rPr>
      <t xml:space="preserve">                                                             </t>
    </r>
  </si>
  <si>
    <t>TENGA EN CUENTA QUE CUALQUIER MODIFICACIÓN EN LOS FORMATOS,  AFECTARÁ ALGUNAS FÓRMULAS Y/O VÍNCULOS ESTABLECIDOS ENTRE ELLOS, LOS CUALES TIENEN LA FINALIDAD DE FACILITAR EL DILIGENCIONAMIENTO DE LA INFORMACIÓN.
CONTRASEÑA DE DESBLOQUEO: 1040</t>
  </si>
  <si>
    <t>SUMA TOTAL</t>
  </si>
  <si>
    <r>
      <t xml:space="preserve">Las causas identificadas en el establecimienton del contexto, sirven de base para determinar las causas raíz o causas subyacentes,   generadoras de los riesgos, para ello es indispensable priorizarlas. Por consiguiente, es necesario conformar un equipo de trabajo con funcionarios que conozcan el proceso, los cuales acompañarán al comité de riesgos designado para priorizarlas, siguiendo la metodología establecida en el anexo No.5 de la Guia para la admnistración del riesgo y el diseño de controles en entidades públicas  versión 4, publicada en el mes de  octubre de 2018 por   el DAFP.                                                                                                                                                                                                                                          
</t>
    </r>
    <r>
      <rPr>
        <b/>
        <sz val="11"/>
        <color rgb="FFC00000"/>
        <rFont val="Arial"/>
        <family val="2"/>
      </rPr>
      <t>PASO 1:</t>
    </r>
    <r>
      <rPr>
        <sz val="11"/>
        <color theme="1"/>
        <rFont val="Arial"/>
        <family val="2"/>
      </rPr>
      <t xml:space="preserve"> </t>
    </r>
    <r>
      <rPr>
        <b/>
        <sz val="11"/>
        <color theme="1"/>
        <rFont val="Arial"/>
        <family val="2"/>
      </rPr>
      <t>Diligenciar</t>
    </r>
    <r>
      <rPr>
        <sz val="11"/>
        <color theme="1"/>
        <rFont val="Arial"/>
        <family val="2"/>
      </rPr>
      <t xml:space="preserve"> las causas dentro de la columna B, las cuales, se encuentran en el formato anterior del contexto. Dicha actividad se puede hacer a través de dos formas: la primera es copiar la causa del contexto y pegarla en la columna asignada dentro del formato de priorización de causa. La segunda opción, es situarse en la celda en donde desea llevar la información y digitar </t>
    </r>
    <r>
      <rPr>
        <b/>
        <sz val="11"/>
        <color theme="1"/>
        <rFont val="Arial"/>
        <family val="2"/>
      </rPr>
      <t>=</t>
    </r>
    <r>
      <rPr>
        <sz val="11"/>
        <color theme="1"/>
        <rFont val="Arial"/>
        <family val="2"/>
      </rPr>
      <t xml:space="preserve"> irse al formato anterior y dar </t>
    </r>
    <r>
      <rPr>
        <b/>
        <sz val="11"/>
        <color theme="1"/>
        <rFont val="Arial"/>
        <family val="2"/>
      </rPr>
      <t>click sobre la celda que desea copiar</t>
    </r>
    <r>
      <rPr>
        <sz val="11"/>
        <color theme="1"/>
        <rFont val="Arial"/>
        <family val="2"/>
      </rPr>
      <t xml:space="preserve">, y luego oprime </t>
    </r>
    <r>
      <rPr>
        <b/>
        <sz val="11"/>
        <color theme="1"/>
        <rFont val="Arial"/>
        <family val="2"/>
      </rPr>
      <t>ENTER</t>
    </r>
    <r>
      <rPr>
        <sz val="11"/>
        <color theme="1"/>
        <rFont val="Arial"/>
        <family val="2"/>
      </rPr>
      <t xml:space="preserve">.    </t>
    </r>
    <r>
      <rPr>
        <b/>
        <i/>
        <sz val="11"/>
        <color rgb="FFC00000"/>
        <rFont val="Arial"/>
        <family val="2"/>
      </rPr>
      <t>ejemplo: =CONTEXTO!B12</t>
    </r>
    <r>
      <rPr>
        <sz val="11"/>
        <color theme="1"/>
        <rFont val="Arial"/>
        <family val="2"/>
      </rPr>
      <t xml:space="preserve">
</t>
    </r>
    <r>
      <rPr>
        <b/>
        <sz val="11"/>
        <color rgb="FFC00000"/>
        <rFont val="Arial"/>
        <family val="2"/>
      </rPr>
      <t>PASO 2:</t>
    </r>
    <r>
      <rPr>
        <sz val="11"/>
        <color theme="1"/>
        <rFont val="Arial"/>
        <family val="2"/>
      </rPr>
      <t xml:space="preserve"> </t>
    </r>
    <r>
      <rPr>
        <b/>
        <sz val="11"/>
        <color theme="1"/>
        <rFont val="Arial"/>
        <family val="2"/>
      </rPr>
      <t>Calificar cada causa del 1 a 5</t>
    </r>
    <r>
      <rPr>
        <sz val="11"/>
        <color theme="1"/>
        <rFont val="Arial"/>
        <family val="2"/>
      </rPr>
      <t xml:space="preserve"> (siendo 1: la menos importante y 5: la mas importante), dicho puntaje se diligencia dentro de las columnas de </t>
    </r>
    <r>
      <rPr>
        <b/>
        <sz val="11"/>
        <color theme="1"/>
        <rFont val="Arial"/>
        <family val="2"/>
      </rPr>
      <t>priorización de probabilidades</t>
    </r>
    <r>
      <rPr>
        <sz val="11"/>
        <color theme="1"/>
        <rFont val="Arial"/>
        <family val="2"/>
      </rPr>
      <t xml:space="preserve"> (P1, P2, ... P15) perteneciente a cada causa. Tenga en cuenta que solo se debe ingresar una calificación por miembro, o sea, si hay 5 participantes en el equipo se diligencia de P1 a P5, y así sucesivamente.                                                      </t>
    </r>
    <r>
      <rPr>
        <b/>
        <sz val="11"/>
        <color rgb="FFC00000"/>
        <rFont val="Arial"/>
        <family val="2"/>
      </rPr>
      <t>PASO 3:</t>
    </r>
    <r>
      <rPr>
        <sz val="11"/>
        <color theme="1"/>
        <rFont val="Arial"/>
        <family val="2"/>
      </rPr>
      <t xml:space="preserve"> Para determinar la probabilidad de factibilidad y frecuencia, se debe </t>
    </r>
    <r>
      <rPr>
        <b/>
        <sz val="11"/>
        <color theme="1"/>
        <rFont val="Arial"/>
        <family val="2"/>
      </rPr>
      <t>establecer un valor mínimo</t>
    </r>
    <r>
      <rPr>
        <sz val="11"/>
        <color theme="1"/>
        <rFont val="Arial"/>
        <family val="2"/>
      </rPr>
      <t xml:space="preserve"> que permita saber si la causa se puede </t>
    </r>
    <r>
      <rPr>
        <b/>
        <sz val="11"/>
        <color theme="1"/>
        <rFont val="Arial"/>
        <family val="2"/>
      </rPr>
      <t xml:space="preserve">seleccionar en la columna del check list </t>
    </r>
    <r>
      <rPr>
        <sz val="11"/>
        <color theme="1"/>
        <rFont val="Arial"/>
        <family val="2"/>
      </rPr>
      <t xml:space="preserve">como </t>
    </r>
    <r>
      <rPr>
        <b/>
        <sz val="11"/>
        <color theme="1"/>
        <rFont val="Arial"/>
        <family val="2"/>
      </rPr>
      <t>prioridad del análisis DOFA</t>
    </r>
    <r>
      <rPr>
        <sz val="11"/>
        <color theme="1"/>
        <rFont val="Arial"/>
        <family val="2"/>
      </rPr>
      <t xml:space="preserve">, ya que la misma se puede considerar como la originaria de la materialización de un riesgo. </t>
    </r>
    <r>
      <rPr>
        <b/>
        <sz val="11"/>
        <color theme="1"/>
        <rFont val="Arial"/>
        <family val="2"/>
      </rPr>
      <t>Tenga en cuenta que las causas seleccionadas pueden ser susceptibles a cada uno de los encargados del proceso, por ende, el valor mínimo a considerar puede variar.</t>
    </r>
    <r>
      <rPr>
        <sz val="11"/>
        <color theme="1"/>
        <rFont val="Arial"/>
        <family val="2"/>
      </rPr>
      <t xml:space="preserve">
</t>
    </r>
    <r>
      <rPr>
        <b/>
        <sz val="11"/>
        <color rgb="FFC00000"/>
        <rFont val="Arial"/>
        <family val="2"/>
      </rPr>
      <t>NO OLVIDE QUE,</t>
    </r>
    <r>
      <rPr>
        <sz val="11"/>
        <color theme="1"/>
        <rFont val="Arial"/>
        <family val="2"/>
      </rPr>
      <t xml:space="preserve"> </t>
    </r>
    <r>
      <rPr>
        <b/>
        <sz val="11"/>
        <color theme="1"/>
        <rFont val="Arial"/>
        <family val="2"/>
      </rPr>
      <t xml:space="preserve">si necesita añadir más filas puede hacerlo, pero no olvide modificar la celda de PROMEDIO, la cual está al final del formato. Ya que para hallar este valor se necesita dividir el total de la suma sobre el numero total de causas. Si sus causas son mayores o inferiores a 30, debe modificar la fórmula. </t>
    </r>
  </si>
  <si>
    <t>11. CONTROLES Y EVALUACIÓN</t>
  </si>
  <si>
    <t>FORMATO: PRIORIZACIÓN DE CAUSAS DE  RIESGOS DE CORRUPCIÓN ASOCIADOS A TRÁMITES</t>
  </si>
  <si>
    <t>3. PRIORIZACIÓN DE CAUSAS DE  RIESGOS DE CORRUPCIÓN  ASOCIADOS A TRÁMITES</t>
  </si>
  <si>
    <r>
      <t xml:space="preserve">Este formato </t>
    </r>
    <r>
      <rPr>
        <b/>
        <sz val="11"/>
        <color theme="1"/>
        <rFont val="Arial"/>
        <family val="2"/>
      </rPr>
      <t xml:space="preserve">solo aplica para </t>
    </r>
    <r>
      <rPr>
        <sz val="11"/>
        <color theme="1"/>
        <rFont val="Arial"/>
        <family val="2"/>
      </rPr>
      <t xml:space="preserve">identificar y priorizar causas de riesgos de corrupción  asociados a los  trámites. 
</t>
    </r>
    <r>
      <rPr>
        <b/>
        <sz val="11"/>
        <color rgb="FFC00000"/>
        <rFont val="Arial"/>
        <family val="2"/>
      </rPr>
      <t>PASO 1:</t>
    </r>
    <r>
      <rPr>
        <sz val="11"/>
        <color theme="1"/>
        <rFont val="Arial"/>
        <family val="2"/>
      </rPr>
      <t xml:space="preserve"> Identificar  si en el proceso se encuentran trámites que solicita  el ciudadano y de estos cuales son propensos a riesgos de corrupción. 
</t>
    </r>
    <r>
      <rPr>
        <b/>
        <sz val="11"/>
        <color rgb="FFC00000"/>
        <rFont val="Arial"/>
        <family val="2"/>
      </rPr>
      <t>PASO 2:</t>
    </r>
    <r>
      <rPr>
        <sz val="11"/>
        <color theme="1"/>
        <rFont val="Arial"/>
        <family val="2"/>
      </rPr>
      <t xml:space="preserve"> Identificar los puntos sensibles o vulnerables dentro del procedimiento de los trámites, con ayuda del </t>
    </r>
    <r>
      <rPr>
        <i/>
        <sz val="11"/>
        <color theme="1"/>
        <rFont val="Arial"/>
        <family val="2"/>
      </rPr>
      <t>Triángulo de la Corrupción</t>
    </r>
    <r>
      <rPr>
        <sz val="11"/>
        <color theme="1"/>
        <rFont val="Arial"/>
        <family val="2"/>
      </rPr>
      <t xml:space="preserve"> que propone el instructivo del protocolo para trámites.
</t>
    </r>
    <r>
      <rPr>
        <b/>
        <sz val="11"/>
        <color rgb="FFC00000"/>
        <rFont val="Arial"/>
        <family val="2"/>
      </rPr>
      <t>PASO 3:</t>
    </r>
    <r>
      <rPr>
        <sz val="11"/>
        <color theme="1"/>
        <rFont val="Arial"/>
        <family val="2"/>
      </rPr>
      <t xml:space="preserve"> Analizar las debilidades que pueden ser causas de hechos de corrupción en las actividades asociadas al trámite en la entidad, así como las amenazas del entorno (factor externo).
</t>
    </r>
    <r>
      <rPr>
        <b/>
        <sz val="11"/>
        <color rgb="FFC00000"/>
        <rFont val="Arial"/>
        <family val="2"/>
      </rPr>
      <t>TENGA EN CUENTA QUE:</t>
    </r>
    <r>
      <rPr>
        <sz val="11"/>
        <color theme="1"/>
        <rFont val="Arial"/>
        <family val="2"/>
      </rPr>
      <t xml:space="preserve"> </t>
    </r>
    <r>
      <rPr>
        <b/>
        <sz val="11"/>
        <color theme="1"/>
        <rFont val="Arial"/>
        <family val="2"/>
      </rPr>
      <t>Aquellas preguntas que sean seleccionadas, se pueden considerar como posibles causas generadoras de riesgos de corrupción. Las cuales, se deben incluir dentro de la DOFA como debilidad o amenaza, según sea el caso.</t>
    </r>
  </si>
  <si>
    <t>Utilizaciòn del cargo, para favorecer a un tercero en la realizaciòn de un tramite</t>
  </si>
  <si>
    <t>Pagina: 1 de 15</t>
  </si>
  <si>
    <t>Pagina:  2 de 15</t>
  </si>
  <si>
    <t>Pagina:  3 de 15</t>
  </si>
  <si>
    <t xml:space="preserve"> 4 de 15</t>
  </si>
  <si>
    <t>Pagina:  5 de 15</t>
  </si>
  <si>
    <t>Pagina:  7 de 15</t>
  </si>
  <si>
    <t>Pagina:  8 de 15</t>
  </si>
  <si>
    <t>Pagina:  10 de 15</t>
  </si>
  <si>
    <t>Pagina:  11 de 15</t>
  </si>
  <si>
    <t>Pagina:  12 de 15</t>
  </si>
  <si>
    <t>Pagina:  13 de 15</t>
  </si>
  <si>
    <t>Pagina:  14 de 15</t>
  </si>
  <si>
    <t>Pagina:  15 de 15</t>
  </si>
  <si>
    <t>Codigo: FOR-13-PRO-SIG-05</t>
  </si>
  <si>
    <t>Versión: 05</t>
  </si>
  <si>
    <t>Fecha: 21/02/2024</t>
  </si>
  <si>
    <t>Codigo:FOR-13-PRO-SIG-05</t>
  </si>
  <si>
    <t>Fecha:21/02/2024</t>
  </si>
  <si>
    <t>FOR-13-PRO-SIG-05</t>
  </si>
  <si>
    <t xml:space="preserve">Codigo:FOR-13-PRO-SIG-05                         </t>
  </si>
  <si>
    <t xml:space="preserve">Codigo: FOR-13-PRO-SIG-05       </t>
  </si>
  <si>
    <t>Versión:05</t>
  </si>
  <si>
    <t xml:space="preserve">PROCESO:  SISTEMA INTEGRADO DE GESTIÓN </t>
  </si>
  <si>
    <t xml:space="preserve">PROCESO: GESTION JURIDICA Y MEJORA NORMATIVA </t>
  </si>
  <si>
    <t xml:space="preserve">OBJETIVO: ASUMIR Y EJERCER CON EFICIENCIA LA DEFENSA JURÍDICA DEL MUNICIPIO DE IBAGUÉ, LA ASESORÍA PERMANENTE DE LAS
ACTUACIONES DE LA ADMINISTRACIÓN CENTRAL Y PROMOVER EL USO DE HERRAMIENTAS Y BUENAS PRÁCTICAS
REGULATORIAS Y REGLAMENTARIAS, EN ARAS DE LOGRAR LA PROTECCIÓN DE SUS INTERESES Y GARANTIZAR LA CORRECTA
APLICACIÓN DEL ORDENAMIENTO JURÍDICO VIGENTE. 
</t>
  </si>
  <si>
    <t>Desconocimiento y/o no aplicabilidad de la normatividad vigente a nivel nacional, departamental y territorial</t>
  </si>
  <si>
    <t xml:space="preserve">Inexistencia de unificación de criterios normativos aplicables a la administración municipal </t>
  </si>
  <si>
    <t>Constantes cambios constitucionales y legales, que generan confusiones en la interpretacion</t>
  </si>
  <si>
    <t xml:space="preserve">Incumplimiento a los criterios definidos para la selección de los abogados externos que garantice su idoneidad y experiencia para la defensa de los interes públicos </t>
  </si>
  <si>
    <t>Cambios de gobierno</t>
  </si>
  <si>
    <t>Fallas en aplicativos de la Rama Judicial para la verificación de la información</t>
  </si>
  <si>
    <t>Insuficiencia o inoportunidad en la entrega de informes y/o elementos materiales probatorios que se deban presentar en la actuaciones procesales por parte de las dependencias ejecutoras</t>
  </si>
  <si>
    <t>Constante innovación tecnológica.</t>
  </si>
  <si>
    <t xml:space="preserve">Sistemas de Información no integrados -Softcon- que puede generar la pérdida o inconsistencia de la información registrada en la plataforma. </t>
  </si>
  <si>
    <t>Emergencias sanitarias</t>
  </si>
  <si>
    <t xml:space="preserve">Poca renovación de equipos tecnológicos obsoletos y  mantenimiento preventivo a los mismos </t>
  </si>
  <si>
    <t>Catástrofes naturales</t>
  </si>
  <si>
    <t>Demora en la adición de recursos presupuestales para el pago de sentencias, conciliaciones y laudos arbitrales</t>
  </si>
  <si>
    <t>Declaración de urgencia manifiesta</t>
  </si>
  <si>
    <t xml:space="preserve">Falta de asistencia a las audiencias de procesos judiciales presenciales y/o virtuales  por parte de los Secretarios de despacho delegados, y/o  apoderados que ejercen la defensa jurídica y, en atención a las recomendaciones establecidas en las mesa de trabajo llevados a cabo por la Oficina Jurídica </t>
  </si>
  <si>
    <t>Gestión inoportuna para dar cumplimiento a las providencias  por parte de los Secretarios de Despacho</t>
  </si>
  <si>
    <t xml:space="preserve">Indebida defensa y/o desprovistas de pruebas para el litigio judicial    </t>
  </si>
  <si>
    <t>No proyectar la adopción de las providencias por parte de los apoderados que ejercen la representación judicial y legal del municipio</t>
  </si>
  <si>
    <t xml:space="preserve">No someter de manera oportuna los procesos judiciales y extrajudiciales para estudio del comite de conciliación. </t>
  </si>
  <si>
    <t>Incumplimiento a providencias por parte de los Secretarios de Despacho y Directores según sus competencias</t>
  </si>
  <si>
    <t>No comunicar las providencias condenatorias a las dependencias ejecutoras responsables del cumplimiento</t>
  </si>
  <si>
    <t xml:space="preserve">Incumplimiento de los actos administrativos (resoluciones, memeorandos, oficios, circulares entre otros) establecidos por la oficina juridica, por parte de las dependencias adscritas  la Administración Central Municipal </t>
  </si>
  <si>
    <t>Falta de aplicación por parte de las Secretarías ejecutoras de las directrices y políticas del proceso de Gestión jurídica</t>
  </si>
  <si>
    <t xml:space="preserve">Insuficiente personal de planta para el cumplimiento de las funciones del proceso Gestión Jurídica Mejora Normativa </t>
  </si>
  <si>
    <t xml:space="preserve">1) Inexistencia de unificación de criterios normativos aplicables a la administración municipal </t>
  </si>
  <si>
    <t>2 ) Insuficiente personal de planta para el cumplimiento de las funciones del proceso Gestión Jurídica</t>
  </si>
  <si>
    <t>3) Insuficiencia o inoportunidad en la entrega de informes y/o elementos materiales probatorios que se deban presentar en la actuaciones procesales por parte de las dependencias ejecutoras</t>
  </si>
  <si>
    <t xml:space="preserve">4) Poca renovación de equipos tecnológicos obsoletos y  mantenimiento preventivo a los mismos </t>
  </si>
  <si>
    <t>5) Demora en la adición de recursos presupuestales para el pago de sentencias, conciliaciones y laudos arbitrales</t>
  </si>
  <si>
    <t xml:space="preserve">6) Falta de asistencia a las audiencias de procesos judiciales presenciales y/o virtuales  por parte de los Secretarios de despacho delegados, y/o  apoderados que ejercen la defensa jurídica y, en atención a las recomendaciones establecidas en las mesa de trabajo llevados a cabo por la Oficina Jurídica </t>
  </si>
  <si>
    <t>7) Gestión inoportuna para dar cumplimiento a las providencias  por parte de los Secretarios de Despacho</t>
  </si>
  <si>
    <t>8) Incumplimiento a providencias por parte de los Secretarios de Despacho y Directores según sus competencias</t>
  </si>
  <si>
    <t xml:space="preserve">9) Incumplimiento de los actos administrativos (resoluciones, memorandos, oficios, circulares entre otros) establecidos por la oficina juridica, por parte de las dependencias adscritas  la Administración Central Municipal </t>
  </si>
  <si>
    <t>10) Falta de aplicación por parte de las Secretarías ejecutoras de las directrices y políticas del proceso de Gestión jurídica</t>
  </si>
  <si>
    <t xml:space="preserve">11) Incumplimiento a los criterios definidos para la selección de los abogados externos que garantice su idoneidad y experiencia para la defensa de los interes públicos </t>
  </si>
  <si>
    <t xml:space="preserve">12)Sistemas de Información no integrados -Softcon- que puede generar la pérdida o inconsistencia de la información registrada en la plataforma. </t>
  </si>
  <si>
    <t xml:space="preserve">13) Indebida defensa y/o desprovistas de pruebas para el litigio judicial    </t>
  </si>
  <si>
    <t>1) La Administración cuenta con acto administrativo, donde se delega a los Secretarios de Despacho la representación legal del Municipio de Ibagué para el cumplimiento de las ordenes impartidas en las providencias de la Administración de Justicia conforme sus competencias</t>
  </si>
  <si>
    <t>2) La Administración Central Municipal cuenta con un Comité de Conciliación, conformado por funcionarios de nivel directivo, sesiona como mínimo dos (2) veces al mes o cada vez que se requiere y un reglamento con normatividad concreta que regula el comportamiento de los miembros. Además, se constituye en una instancia administrativa que deberá actuar como sede de estudio, análisis y formulación de políticas sobre defensa de los intereses litigiosos de la entidad</t>
  </si>
  <si>
    <t>3) La entidad territorial cuenta con una Política de Prevención del Daño Antijurídico y el Reglamento Interno del Comité de Conciliación</t>
  </si>
  <si>
    <t>4) La Oficina Jurídica cuenta con alarmas en el sistema de información litigiosa propio de la Administración Municipal -Sistema de Control de Procesos Judiciales -SOFTCON, donde son registradas todas demandas y solicitudes de conciliaciones prejudiciales en contra de la entidad.</t>
  </si>
  <si>
    <t xml:space="preserve">5) Se cuenta con fichas técnicas creadas para estudio en los Comités de conciliación </t>
  </si>
  <si>
    <t xml:space="preserve">6) La Administración Municipal cuenta con alertas en la Plataforma Integrada de Sistemas de Alcaldía Municipal con alertas -módulo de Gestión Documental y módulo de Presupuesto -PISAMI </t>
  </si>
  <si>
    <t xml:space="preserve">7)  La Oficina Jurídica cuenta con participación en  Comité de Coordinación de Control Interno, Comité Interinstitucional de Gestión y Desempeño, Consejos Directivos
</t>
  </si>
  <si>
    <t xml:space="preserve">8) La oficina jurídica cuenta con un formato de evaluación de la Gestión Procesal de los profesionales, abogados, adscritos a la dependencia, ya sea por relación legal y reglamentaria o por contrato, que ejercen la representación Judicial del Municipio adscritos a la oficina jurídica </t>
  </si>
  <si>
    <t>9)  La Oficina Jurídica realiza con los apoderados Comités Jurídicos de estudio y Mesas de Trabajo con dependencias ejecutoras</t>
  </si>
  <si>
    <t xml:space="preserve">10) Manual de funciones actualizado -autonomía para  desarrollar las funcionesy competencias asignadas a la Oficina Jurídica </t>
  </si>
  <si>
    <t>11) Contamos con la Matriz de Programa de Capacitación Institucional -PIC, actualización en oralidad, normatividad y en temas transversales, dirigidas a los servidores públicos que permiten el mejoramiento del desempeño laboral  e institucional</t>
  </si>
  <si>
    <t>12) Conocimiento de la entidad, caracterizaciones de los procesos, procedimientos, mapas de riesgos, caracterización del ciudadano, indicadores</t>
  </si>
  <si>
    <t>13) Soporte técnico y de desarrolladores de programación de softwares por parte de la Dirección del Grupo de Informática</t>
  </si>
  <si>
    <t xml:space="preserve">14) Reorganización administrativa y de funciones de la administración central </t>
  </si>
  <si>
    <t>15) La oficina jurídica cuenta con criterios para la selección de los abogados externos que garanticen su idoneidad y experiencia para la defensa de los intereses públicos</t>
  </si>
  <si>
    <t xml:space="preserve">1) Cambios de Gobierno (Estilos de Dirección) </t>
  </si>
  <si>
    <t xml:space="preserve">2) Acceso de consulta al Sistema de información de la Rama Judicial -Siglo XXI, facilitando la consulta a procesos judiciales </t>
  </si>
  <si>
    <t>3) Acceso a páginas web de entidades reguladoras ANDJE, DAFP, normas y disposiciones que regulan el Código de Procedimiento Administrativo y de lo Contencioso Administrativo, Procedimiento Civil, líneas jurisprudenciales, entre otras</t>
  </si>
  <si>
    <t xml:space="preserve">4) Constante normatividad vigente aplicada a nivel nacional, departamental y territorial </t>
  </si>
  <si>
    <t xml:space="preserve">5) El Departamento Administrativo de la Función Pública -DAFP genero una herramienta para la Gestión sistemática y transparente que nos permite dirigir y evaluar el desempeño institucional - Autodiagnóstico Defensa Jurídica, en términos de calidad y satisfacción social en la prestación de servicios -MIPG y de rendición FURAG </t>
  </si>
  <si>
    <t xml:space="preserve">6) Oferta de profesionales especializados con experiencia para suplir las necesidades de la repesentación judicial  </t>
  </si>
  <si>
    <t xml:space="preserve">7) Constante innovación tecnológica </t>
  </si>
  <si>
    <t>8) Se cuenta con la definición de los criterios para la selección de los abogados externos que garanticen su idoneidad y experiencia para la defensa de los intereses públicos</t>
  </si>
  <si>
    <t>10) Oferta de jornadas de actualización, seminarios, diplomados de normatividad vigente a nivel nacional, departamental y territorial</t>
  </si>
  <si>
    <r>
      <t xml:space="preserve">D9 O1,4,5 </t>
    </r>
    <r>
      <rPr>
        <sz val="10"/>
        <rFont val="Arial"/>
        <family val="2"/>
      </rPr>
      <t>Aplicar los lineamientos de la Política de Prevención del Daño Antijurídico, de actos administrativos, directrices, procedimientos, circulares  establecidas y de la normatividad vigente al interior de la Administración Central Municipal</t>
    </r>
  </si>
  <si>
    <r>
      <t>D1 O 1,3</t>
    </r>
    <r>
      <rPr>
        <sz val="10"/>
        <rFont val="Arial"/>
        <family val="2"/>
      </rPr>
      <t xml:space="preserve"> La oficina jurídica por medio de su jefe de ofina realiza comites, reuniónes, talleres con el proposito de establecer unos lineamientos que unifiquen los críterios para los diferentes procesos.</t>
    </r>
  </si>
  <si>
    <r>
      <t xml:space="preserve">D 6,7,3,9 O 1,3,4,6 </t>
    </r>
    <r>
      <rPr>
        <sz val="11"/>
        <color theme="1"/>
        <rFont val="Arial"/>
        <family val="2"/>
      </rPr>
      <t>Solicitar mediante memorandos la gestión oportuna a la asistencia a las audienciasde los Secretarios de Despachos con el fin de coadyuvar a los apoderados en la defensa judicial</t>
    </r>
  </si>
  <si>
    <r>
      <t xml:space="preserve">D 8, 9,10 O3,4,5 </t>
    </r>
    <r>
      <rPr>
        <sz val="11"/>
        <color theme="1"/>
        <rFont val="Arial"/>
        <family val="2"/>
      </rPr>
      <t>Aplicar el autodiagóstico Defensa Jurídica al interior de la Oficina Jurídica para evaluar el desempeño de la Oficina Jurídica -MIPG -Modelo Integrado de Planeación y Gestión y el FURAG</t>
    </r>
  </si>
  <si>
    <t>D7 O4.6 Que el Jefe  de la Oficina Juridica, medainte memorando,  exhorte a el cumplimiento a los servidores publicos, que tengan a su cargo  las actividades especificas de cumplimiento de fallos en contra y en los cuales se genere compromisos para contribuir al cumplimiento del fallo</t>
  </si>
  <si>
    <t xml:space="preserve">D3  O4,6 EL JEFE DE OFICINA JURIDICA REQUIERA mediante memorando Cuando se evidencie la no entrega de informes requerida  para el cumplimiento a las providencias condenatorias de procesos judiciales por  parte de  los Secretarios de Despacho, Directores de Grupo o dependencias ejecutoras,    </t>
  </si>
  <si>
    <t>D1 O4,6 el Jefe de Oficina Juridica una vez cada tres meses convoca a comités jurídicos y/o mesas de trabajo de los  temas que involucren las actuaciones e la Oficina Juridica.</t>
  </si>
  <si>
    <t>D11 O6,8 el Jefe de oficina juridica  emita cada vez que se requiera certificacion de idoneidad, en la que se acredite la experiencia profesional para desempeñar las labores propias del cargo</t>
  </si>
  <si>
    <t>D2 O6  el Jefe de oficina juridica, solicita mediante memorando a la Scretaria Administrativa - Direccion de Talento Humano, de acuerdo a la necesidad del servicio la contratacion de personal idoneo para la defensa del Municipio</t>
  </si>
  <si>
    <r>
      <rPr>
        <b/>
        <sz val="11"/>
        <color theme="1"/>
        <rFont val="Arial"/>
        <family val="2"/>
      </rPr>
      <t xml:space="preserve">F1 O3,4,10 </t>
    </r>
    <r>
      <rPr>
        <sz val="11"/>
        <color theme="1"/>
        <rFont val="Arial"/>
        <family val="2"/>
      </rPr>
      <t>Fijar directrices institucionales para la aplicación de los mecanismos de arreglo directo, tales como la transacción y la conciliación, sin perjuicio de su estudio y decisión en cada caso concreto</t>
    </r>
  </si>
  <si>
    <r>
      <rPr>
        <b/>
        <sz val="11"/>
        <color theme="1"/>
        <rFont val="Arial"/>
        <family val="2"/>
      </rPr>
      <t>F2</t>
    </r>
    <r>
      <rPr>
        <b/>
        <sz val="9"/>
        <color theme="1"/>
        <rFont val="Arial"/>
        <family val="2"/>
      </rPr>
      <t xml:space="preserve"> </t>
    </r>
    <r>
      <rPr>
        <b/>
        <sz val="11"/>
        <color theme="1"/>
        <rFont val="Arial"/>
        <family val="2"/>
      </rPr>
      <t>O1,6</t>
    </r>
    <r>
      <rPr>
        <sz val="11"/>
        <color theme="1"/>
        <rFont val="Arial"/>
        <family val="2"/>
      </rPr>
      <t xml:space="preserve"> Asesorar y acompañar al nivel directivo desde el Comité de Conciliación, Comités Jurídicos y Mesas de Trabajo.</t>
    </r>
  </si>
  <si>
    <r>
      <rPr>
        <b/>
        <sz val="11"/>
        <color theme="1"/>
        <rFont val="Arial"/>
        <family val="2"/>
      </rPr>
      <t xml:space="preserve">F3,4  O3,4,6 </t>
    </r>
    <r>
      <rPr>
        <sz val="11"/>
        <color theme="1"/>
        <rFont val="Arial"/>
        <family val="2"/>
      </rPr>
      <t>Formular y ejecutar estrategias para la prevención del daño antijurídico</t>
    </r>
  </si>
  <si>
    <r>
      <rPr>
        <b/>
        <sz val="11"/>
        <color theme="1"/>
        <rFont val="Arial"/>
        <family val="2"/>
      </rPr>
      <t xml:space="preserve">F2,3 O3,4,6,10 </t>
    </r>
    <r>
      <rPr>
        <sz val="11"/>
        <color theme="1"/>
        <rFont val="Arial"/>
        <family val="2"/>
      </rPr>
      <t>Revisa por lo menos una vez al año el reglamento del Comité de Conciliación y la Polìtica de Prevención del Daño Antijurídico</t>
    </r>
  </si>
  <si>
    <r>
      <rPr>
        <b/>
        <sz val="11"/>
        <color theme="1"/>
        <rFont val="Arial"/>
        <family val="2"/>
      </rPr>
      <t>F2 O6</t>
    </r>
    <r>
      <rPr>
        <sz val="11"/>
        <color theme="1"/>
        <rFont val="Arial"/>
        <family val="2"/>
      </rPr>
      <t xml:space="preserve"> El Comite de Conciliación definió los criterios para la selección de abogados externos para la defensa judicial que garanticen su idoneidad para la defender los intereses públicos y realizar seguimiento sobre los procesos a ellos encomendados</t>
    </r>
  </si>
  <si>
    <r>
      <rPr>
        <b/>
        <sz val="11"/>
        <color theme="1"/>
        <rFont val="Arial"/>
        <family val="2"/>
      </rPr>
      <t>F12 O6,8</t>
    </r>
    <r>
      <rPr>
        <sz val="11"/>
        <color theme="1"/>
        <rFont val="Arial"/>
        <family val="2"/>
      </rPr>
      <t xml:space="preserve">  El Comité de Conciliación efectuará a traves de los supervisores seguimientos permanente a la gestión del apoderado externo sobre los procesos que se le hayan asignado</t>
    </r>
  </si>
  <si>
    <r>
      <rPr>
        <b/>
        <sz val="11"/>
        <color theme="1"/>
        <rFont val="Arial"/>
        <family val="2"/>
      </rPr>
      <t>F11 O6,9,10</t>
    </r>
    <r>
      <rPr>
        <sz val="11"/>
        <color theme="1"/>
        <rFont val="Arial"/>
        <family val="2"/>
      </rPr>
      <t xml:space="preserve"> Solicitar al Grupo de Gestión de Talento Humano capacitar a los abogados, especialmente en lo que se refiere a las competencias de actuación en los procesos orales y en los nuevos cambios normativos y otras temáticas requeridas   </t>
    </r>
  </si>
  <si>
    <r>
      <t xml:space="preserve">F5,8, 14,15 O6,9 </t>
    </r>
    <r>
      <rPr>
        <sz val="11"/>
        <color theme="1"/>
        <rFont val="Arial"/>
        <family val="2"/>
      </rPr>
      <t xml:space="preserve">Aplicar los criterios de evaluación de la Gestión Procesal de los Abogados que ejercen la representación Judicial del Municipio adscritos a la oficina jurídica </t>
    </r>
  </si>
  <si>
    <r>
      <rPr>
        <b/>
        <sz val="11"/>
        <color theme="1"/>
        <rFont val="Arial"/>
        <family val="2"/>
      </rPr>
      <t xml:space="preserve">F2,3 O5 </t>
    </r>
    <r>
      <rPr>
        <sz val="11"/>
        <color theme="1"/>
        <rFont val="Arial"/>
        <family val="2"/>
      </rPr>
      <t>El comité de conciliación mida la eficiencia de la gestión en materia de implementación de la conciliación, la eficacia de la conciliación, el ahorro patrimonial y la efectividad de las decisiones del comité de conciliación</t>
    </r>
  </si>
  <si>
    <r>
      <rPr>
        <b/>
        <sz val="11"/>
        <color theme="1"/>
        <rFont val="Arial"/>
        <family val="2"/>
      </rPr>
      <t>F4,6,11,13,14 O7</t>
    </r>
    <r>
      <rPr>
        <sz val="11"/>
        <color theme="1"/>
        <rFont val="Arial"/>
        <family val="2"/>
      </rPr>
      <t xml:space="preserve"> Mantener actualizado el sistema de control de procesos judiciales -Softcon y Pisami, utilizar y generar las alertas tempranasy alarmas para contestación de demandas, audiencias, alegatos, entre otras</t>
    </r>
  </si>
  <si>
    <r>
      <rPr>
        <b/>
        <sz val="11"/>
        <color theme="1"/>
        <rFont val="Arial"/>
        <family val="2"/>
      </rPr>
      <t xml:space="preserve">F3,10 O3,4 </t>
    </r>
    <r>
      <rPr>
        <sz val="11"/>
        <color theme="1"/>
        <rFont val="Arial"/>
        <family val="2"/>
      </rPr>
      <t>Implementar el plan de acción de su política de prevención del daño antijurídico dentro del año calendario para el cual fue diseñado</t>
    </r>
  </si>
  <si>
    <r>
      <rPr>
        <b/>
        <sz val="11"/>
        <color theme="1"/>
        <rFont val="Arial"/>
        <family val="2"/>
      </rPr>
      <t xml:space="preserve">F4,6 O7 </t>
    </r>
    <r>
      <rPr>
        <sz val="11"/>
        <color theme="1"/>
        <rFont val="Arial"/>
        <family val="2"/>
      </rPr>
      <t>Solicitar soporte técnico a la Dirección de Informática para el manejo de los aplicativos desarrollados por la entidad.</t>
    </r>
  </si>
  <si>
    <r>
      <t xml:space="preserve">F8,11 O6,10 </t>
    </r>
    <r>
      <rPr>
        <sz val="11"/>
        <color theme="1"/>
        <rFont val="Arial"/>
        <family val="2"/>
      </rPr>
      <t xml:space="preserve">Aplicación de la auto evaluación de gestión procesal de los profesionales, abogados, adscritos a la dependencia, ya sea por relación legal y reglamentaria o por contrato, con base a esta calificación solicitar los proyectos de aprendizaje que se requieren en normatividad vigente aplicada a nivel nacional, departamental y territorial. </t>
    </r>
  </si>
  <si>
    <r>
      <t xml:space="preserve">F15 O6 </t>
    </r>
    <r>
      <rPr>
        <sz val="11"/>
        <color theme="1"/>
        <rFont val="Arial"/>
        <family val="2"/>
      </rPr>
      <t xml:space="preserve"> - La Jefe Oficina Jurídica y la Jefe de Contratación cumplan con los criterios de selección de abogados externos para la defensa judicial que garanticen su idoneidad y experiencia para la defender los intereses públicos y realizar seguimiento sobre los procesos a ellos encomendados.       </t>
    </r>
  </si>
  <si>
    <r>
      <t xml:space="preserve">F7,14,15 O9  </t>
    </r>
    <r>
      <rPr>
        <sz val="11"/>
        <color theme="1"/>
        <rFont val="Arial"/>
        <family val="2"/>
      </rPr>
      <t>La alta dirección nombre, reemplace o sustituya de manera inmediata el personal de planta por provisión de nuevos cargos de la oficina jurídica</t>
    </r>
  </si>
  <si>
    <r>
      <t xml:space="preserve">F8,15 O6,8  - </t>
    </r>
    <r>
      <rPr>
        <sz val="11"/>
        <color theme="1"/>
        <rFont val="Arial"/>
        <family val="2"/>
      </rPr>
      <t>El Comité de Conciliación efectuará a traves de los supervisores seguimientos permanente a la gestión del apoderado externo sobre los procesos que se le hayan asignado</t>
    </r>
  </si>
  <si>
    <t>1) Desconocimiento y/o no aplicabilidad de la normatividad vigente a nivel nacional, departamental y territorial</t>
  </si>
  <si>
    <t>2) Cambios de gobierno</t>
  </si>
  <si>
    <t>3) Constantes cambios constitucionales y legales, que generan confusiones en la interpretacion</t>
  </si>
  <si>
    <r>
      <rPr>
        <b/>
        <sz val="10"/>
        <rFont val="Arial"/>
        <family val="2"/>
      </rPr>
      <t>D 6,7 A1,2</t>
    </r>
    <r>
      <rPr>
        <sz val="10"/>
        <rFont val="Arial"/>
        <family val="2"/>
      </rPr>
      <t xml:space="preserve"> Solicitar a las administración de turno y al personal de contrato con especialización, con conocimientos y experiencia que aporten al cumplimiento de las actividades de la defensa judicial propias de la Oficina Jurídica</t>
    </r>
  </si>
  <si>
    <r>
      <t xml:space="preserve">D3 A2  </t>
    </r>
    <r>
      <rPr>
        <sz val="11"/>
        <rFont val="Arial"/>
        <family val="2"/>
      </rPr>
      <t>Solicitar mediante circular o memorando la oportunidad en la entrega de informes y/o elementos materiales probatorios que se deban presentar en la actuaciones procesales por parte de las dependencias ejecutoras</t>
    </r>
  </si>
  <si>
    <r>
      <rPr>
        <b/>
        <sz val="10"/>
        <rFont val="Arial"/>
        <family val="2"/>
      </rPr>
      <t>D8 A1</t>
    </r>
    <r>
      <rPr>
        <sz val="10"/>
        <rFont val="Arial"/>
        <family val="2"/>
      </rPr>
      <t xml:space="preserve"> Reportar a la Oficina de Control Disciplinario cuando se materialicen sanciones por incumplimiento a las ordenes judiciales</t>
    </r>
  </si>
  <si>
    <t xml:space="preserve">D9 A1 Convocar en forma extraordinaria Comité Jurídico de estudio para analizar y aplicar medidas inmediatas que dentro de la legalidad, permitan la unificación de criteros normativos aplicables a la Administración Municipal.  </t>
  </si>
  <si>
    <r>
      <rPr>
        <b/>
        <sz val="10"/>
        <rFont val="Arial"/>
        <family val="2"/>
      </rPr>
      <t>F11, 12</t>
    </r>
    <r>
      <rPr>
        <sz val="10"/>
        <rFont val="Arial"/>
        <family val="2"/>
      </rPr>
      <t xml:space="preserve"> </t>
    </r>
    <r>
      <rPr>
        <b/>
        <sz val="10"/>
        <rFont val="Arial"/>
        <family val="2"/>
      </rPr>
      <t xml:space="preserve">A1 </t>
    </r>
    <r>
      <rPr>
        <sz val="10"/>
        <rFont val="Arial"/>
        <family val="2"/>
      </rPr>
      <t>Solicitar capacitación en modificaciones normativas y procedimental vigentes y realizar jornadas internas de actualización.</t>
    </r>
  </si>
  <si>
    <r>
      <rPr>
        <b/>
        <sz val="11"/>
        <rFont val="Arial"/>
        <family val="2"/>
      </rPr>
      <t>F1,4,6,7 A1</t>
    </r>
    <r>
      <rPr>
        <sz val="11"/>
        <rFont val="Arial"/>
        <family val="2"/>
      </rPr>
      <t xml:space="preserve"> Solicitar a los Secretarios de Despacho y Directores de Grupo, la información requerida a las dependencias con suficiente antelación a la fecha de vencimiento </t>
    </r>
  </si>
  <si>
    <t xml:space="preserve">F1,3,10,15 A1,2 Que el Jefe  de la Oficina Juridica, medainte memorando con copia a control interno, proyectado por los asesores de la Oficina,  exhorte a el cumplimiento a los servidores publicos, que tengan a su cargo  las actividades especificas de cumplimiento de fallos en contra y en los cuales se genere compromisos para contribuir al cumplimiento del fallo. </t>
  </si>
  <si>
    <r>
      <rPr>
        <b/>
        <sz val="11"/>
        <rFont val="Arial"/>
        <family val="2"/>
      </rPr>
      <t xml:space="preserve">F5 A1,2 </t>
    </r>
    <r>
      <rPr>
        <sz val="11"/>
        <rFont val="Arial"/>
        <family val="2"/>
      </rPr>
      <t>Los apoderados presenten las fichas técnicas de estudio al Comité de Conciliación para que este pueda determinar la procedencia del llamamiento en garantía, para fines de repetición en los procesos judiciales de responsabilidad patrimonial</t>
    </r>
  </si>
  <si>
    <r>
      <t>F15 A1</t>
    </r>
    <r>
      <rPr>
        <sz val="11"/>
        <rFont val="Arial"/>
        <family val="2"/>
      </rPr>
      <t xml:space="preserve"> Inducción y reinducción del manual de funciones y competencias laborales para los servidores públicos de la administración central</t>
    </r>
  </si>
  <si>
    <t xml:space="preserve">F1,3,10,15 A1,2 Que el Jefe de la Oficina Juridica, mediante memorando, requiere de la asistencia de los asesores de la oficina juridica, a las audiencias de los procesos judiciales  y asi mismo,  solicite la  asistencia  de los secretarios de despacho a las audiencias de los procesos judiciale. </t>
  </si>
  <si>
    <t xml:space="preserve">D7 O4.6 Que el Jefe  de la Oficina Juridica, medainte memorando,  exhorte a el cumplimiento a los servidores publicos, que tengan a su cargo  las actividades especificas de cumplimiento de fallos en contra y en los cuales se genere compromisos para contribuir al cumplimiento del fallo                                                                                      </t>
  </si>
  <si>
    <t xml:space="preserve">El JEFE DE OFICINA JURIDICA REQUIERA mediante memorando Cuando se evidencie la no entrega de informes requerida  para el cumplimiento a las providencias condenatorias de procesos judiciales por  parte de  los Secretarios de Despacho, Directores de Grupo o dependencias ejecutoras. </t>
  </si>
  <si>
    <t>F1,7 A1 La jefe de la Oficina Jurídica lleva al Comité de Coordinación de Control Interno los fallos vencidos, con el propósito que sea conocido por la alta Dirección y por el Señor Alcalde y así tomar las decisiones necesarias</t>
  </si>
  <si>
    <r>
      <rPr>
        <b/>
        <sz val="11"/>
        <rFont val="Arial"/>
        <family val="2"/>
      </rPr>
      <t>F1,10 A1,2</t>
    </r>
    <r>
      <rPr>
        <sz val="11"/>
        <rFont val="Arial"/>
        <family val="2"/>
      </rPr>
      <t xml:space="preserve"> Que los asesores de la oficina juridica, junto con los servidores publicos, que tengan a su cargo la representacion judicial y legal del Municipio, deberan adoptar las providencias dentro del termino legal mediante Resolucion de adopcion de fallo, las cuales deben ser cargadas a la plataforma PISAMI y SOFTCON.</t>
    </r>
  </si>
  <si>
    <t>Cuando un apoderado omite cumplir con sus funciones en el ejercicio de la defensa judicial para beneficiarse a el mismo o a un tercero</t>
  </si>
  <si>
    <t>En cualquiera de las etapas del proceso judicial</t>
  </si>
  <si>
    <t>sanciones disciplinarias, penales, administrativas</t>
  </si>
  <si>
    <t>Posibilidad de omitir, retardar, negar o rehusarse a realizar actos propios que le corresponden de las funciones de servidor público y/o de apoderado para beneficio propio o de un tercero en las acciones legales</t>
  </si>
  <si>
    <t>perdida de recursos</t>
  </si>
  <si>
    <t>Perdida de imagen institucional</t>
  </si>
  <si>
    <t>CORRUPCION</t>
  </si>
  <si>
    <t xml:space="preserve">la combinacion de factores como la falta de asistencia a las audiencias de procesos judiciales presenciales y/o virtuales  por parte de los Secretarios de despacho delegados, y/o  apoderados que ejercen la defensa jurídica y, en atención a las recomendaciones establecidas en las mesa de trabajo llevados a cabo por la Oficina Jurídica y el no proyectar la adopción de las providencias por parte de los apoderados que ejercen la representación judicial y legal del municipi, puede ocasionar la Posibilidad de omitir, retardar, negar o rehusarse a realizar actos propios que le corresponden de las funciones de servidor público y/o de apoderado para beneficio propio o de un tercero en las acciones legales, teniendo como potenciales consecuancias sanciones disciplinarias, penales y administrativas, perdida de recursos y perdida e imagen institucional. </t>
  </si>
  <si>
    <t xml:space="preserve">1. El Jefe de Oficina Juridica  2. periodicamente 3. Requerir  a los  secretarios de despacho para realizar una gestion oportuna y dar  cumplimiento a las ordenes judiciales 4.  memeorandos  y/o circulares 5. conforme a los terminos judiciales y dependiendo la necesida se reitera a las secretarias y/o dependencias  ejecutoras  mediante memorando  el cumplimiento de las ordenes judiciales y se envia via Pisami   6.Dejando como evidencia la correspondencia  enla plataforma </t>
  </si>
  <si>
    <t xml:space="preserve"> 1. El Jefe de Oficina Juridica  2. Periodicamente  3. en caso de ser necesario requerir  a los  secretarios de despacho para que presenten informe de las actividades de las gestiones realizadas para dar  cumplimiento a las ordenes judiciales 4. memeorandos  y/o circulares 5. se envia Memorando reiterativo solicitando  la entrega del informe, recordando  los terminos judiciales.  6. Memorandos, Dejando como evidencia las correspondencia que reposa en PISAMI        </t>
  </si>
  <si>
    <t xml:space="preserve">Memorando y/o Circular </t>
  </si>
  <si>
    <t>Jefe de Oficina</t>
  </si>
  <si>
    <t xml:space="preserve">1  Memorando por mes y/o una circular </t>
  </si>
  <si>
    <t xml:space="preserve">Actos Administrativos </t>
  </si>
  <si>
    <t xml:space="preserve">3 Resoluciones por mes </t>
  </si>
  <si>
    <t xml:space="preserve">Indice de cumplimiento = (Actividades ejecutadas /Actividades programadas)*100.    </t>
  </si>
  <si>
    <t xml:space="preserve">ENERO - FEBRERO </t>
  </si>
  <si>
    <t xml:space="preserve">MARZO - ABRIL </t>
  </si>
  <si>
    <t xml:space="preserve">MAYO - JUNIO </t>
  </si>
  <si>
    <r>
      <t xml:space="preserve">Frente a la presente Actividad, y De acuerdo a lo previsto durante el monitoreo y revisión del Mapa de riesgos de la Oficina Jurídica, se realizo la   siguiente AUTOEVALUCION: para esta actividad de control, y durante el mes de </t>
    </r>
    <r>
      <rPr>
        <b/>
        <sz val="10"/>
        <rFont val="Arial"/>
        <family val="2"/>
      </rPr>
      <t>ENERO</t>
    </r>
    <r>
      <rPr>
        <sz val="10"/>
        <rFont val="Arial"/>
        <family val="2"/>
      </rPr>
      <t xml:space="preserve">: la Oficina Juridica emitio 1 memorando 00001879 del 22 de enero de 2024,dentro de la ACCION POPULAR PROMOVIDA POR ROBINSON MAILER REINA GUZMAN RAD 00309-2023 
Durante </t>
    </r>
    <r>
      <rPr>
        <b/>
        <sz val="10"/>
        <rFont val="Arial"/>
        <family val="2"/>
      </rPr>
      <t>FEBRERO</t>
    </r>
    <r>
      <rPr>
        <sz val="10"/>
        <rFont val="Arial"/>
        <family val="2"/>
      </rPr>
      <t>: mediante los memorandos:
-2024-008166 del 29 de febrero de 2024, DENTRO DE LA ACCION POPULAR RAD 00387-2023 DE LA PERSONERIA MUNICIPAL - BARRIO LA LIBERTAD 
-2024-007922 del 28 de febrero de 2024, REITERACION DE LINEAMIENTOS PARA LOS ASESORES DE LA OFICINA JURIDICA RESPECTO A ASISTENCIA A AUDIENCIAS, PRESENTACION FICHAS ANE EL COMITE DE CONCILIACION,GESTION EN TODOS LOS TRAMITES JUDICALES Y ACTUALIZACION EN LAS PLATAFORMAS DEL MUNICIPIO DE IBAGUE</t>
    </r>
  </si>
  <si>
    <t>Frente a la presente Actividad, y De acuerdo a lo previsto durante el monitoreo y revisión del Mapa de riesgos de la Oficina Jurídica, se realizo la   siguiente AUTOEVALUCION: para esta actividad de control, y durante el mes de MARZO: la Oficina Juridica emitio 1 memorando 2024-010563 del 14 de marzo de 2024 DENTRO DE LA ACCION POPULAR RAD 00204-2007.
Durante el mes de ABRIL, la oficina juridica emitio el memorando 2024-012509 de 03 de abril de 2024, dentro de LA ACCION POPULAR PROMOVIDA POR LUIS ALFREDO OSPINA HERNANDEZ RAD 00430-2019</t>
  </si>
  <si>
    <r>
      <t xml:space="preserve">Frente a la presente Actividad, y De acuerdo a lo previsto durante el monitoreo y revisión del Mapa de riesgos de la Oficina Jurídica, se realizo la   siguiente AUTOEVALUCION: para esta actividad de control: 
</t>
    </r>
    <r>
      <rPr>
        <b/>
        <u/>
        <sz val="10"/>
        <rFont val="Arial"/>
        <family val="2"/>
      </rPr>
      <t>DURANTE EL MES DE MAYO</t>
    </r>
    <r>
      <rPr>
        <sz val="10"/>
        <rFont val="Arial"/>
        <family val="2"/>
      </rPr>
      <t xml:space="preserve">: la Oficina Juridica emitio 1 memorando 2024-020161 del 17 de mayo de 2024- SOLICITUD ASISTENCIA INDELEGABLE SECRETARIO DE GOBIERNO AUDIENCIA PACTO DE CUMPLIMIENTO EL DIA 21 DE MAYO DE 2024 DENTRO DE LA ACCION POPULAR RAD 2023-00226 DE MARIA ALIX CORTES PAEZ.
</t>
    </r>
    <r>
      <rPr>
        <b/>
        <u/>
        <sz val="10"/>
        <rFont val="Arial"/>
        <family val="2"/>
      </rPr>
      <t>DURANTE EL MES DE JUNIO</t>
    </r>
    <r>
      <rPr>
        <sz val="10"/>
        <rFont val="Arial"/>
        <family val="2"/>
      </rPr>
      <t>:  la oficina juridica emitio el memorando 2024-024870 del 14/062024,SOLICITUD DE ASISTENCIA AUDIENCIA DECRETO DE PRUEBAS EL 18 DE JUNIO DE 2024 A LAS 8 Y 30 AM DENTRO DELA ACCION POPULAR DE MARIA ALIX CORTES RAD 00226-2023.</t>
    </r>
  </si>
  <si>
    <r>
      <t xml:space="preserve">Frente a la presente Actividad, y De acuerdo a lo previsto durante el monitoreo y revisión del Mapa de riesgos de la Oficina Jurídica, se, evidencio que para el cumplimiento de esta actividad de control adicional, la oficina Juridica Ha emitido Resoluciones de Adopcion de fallo, durante el mes de </t>
    </r>
    <r>
      <rPr>
        <b/>
        <sz val="10"/>
        <rFont val="Arial"/>
        <family val="2"/>
      </rPr>
      <t xml:space="preserve">ENERO </t>
    </r>
    <r>
      <rPr>
        <sz val="10"/>
        <rFont val="Arial"/>
        <family val="2"/>
      </rPr>
      <t xml:space="preserve">se emitieron 3 resoluciones: 0006, la 0008 y la Res. 0010. 
Dureante el mes de </t>
    </r>
    <r>
      <rPr>
        <b/>
        <sz val="10"/>
        <rFont val="Arial"/>
        <family val="2"/>
      </rPr>
      <t xml:space="preserve">FEBRERO: </t>
    </r>
    <r>
      <rPr>
        <sz val="10"/>
        <rFont val="Arial"/>
        <family val="2"/>
      </rPr>
      <t>Resoluciónes: 0049, 00028 y la Resolucion No. 0034.</t>
    </r>
  </si>
  <si>
    <t>Frente a la presente Actividad, y De acuerdo a lo previsto durante el monitoreo y revisión del Mapa de riesgos de la Oficina Jurídica, se, evidencio que para el cumplimiento de esta actividad de control adicional, la oficina Juridica Ha emitido Resoluciones de Adopcion de fallo, durante el mes de MARZO se emitieron 3 resoluciones: 00083 la 00092 y la Res. 00112
Dureante el mes de ABRIL: Resoluciónes: 00142. la 00154 y la Resoliucion 00160.</t>
  </si>
  <si>
    <t>Frente a la presente Actividad, y De acuerdo a lo previsto durante el monitoreo y revisión del Mapa de riesgos de la Oficina Jurídica, se, evidencio que para el cumplimiento de esta actividad de control adicional, la oficina Juridica Ha emitido Resoluciones de Adopcion de fallo, durante el mes de MAYO se emitieron 3 resoluciones: la 2024-000185 la 2024-000197 y la 2024-000202. 
Dureante el mes de JUNIO: se emitieron 3 Resoluciónes: la 2024-000234, la 2024-000241 y la 2024-000259..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</si>
</sst>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0.0"/>
  </numFmts>
  <fonts count="52" x14ac:knownFonts="1">
    <font>
      <sz val="11"/>
      <color theme="1"/>
      <name val="Calibri"/>
      <family val="2"/>
      <scheme val="minor"/>
    </font>
    <font>
      <sz val="11"/>
      <color theme="1"/>
      <name val="Arial"/>
      <family val="2"/>
    </font>
    <font>
      <b/>
      <sz val="12"/>
      <color indexed="8"/>
      <name val="Arial"/>
      <family val="2"/>
    </font>
    <font>
      <sz val="12"/>
      <color indexed="8"/>
      <name val="Arial"/>
      <family val="2"/>
    </font>
    <font>
      <b/>
      <sz val="11"/>
      <color indexed="17"/>
      <name val="Arial"/>
      <family val="2"/>
    </font>
    <font>
      <sz val="11"/>
      <color theme="1"/>
      <name val="Arial"/>
      <family val="2"/>
    </font>
    <font>
      <b/>
      <sz val="11"/>
      <color theme="1"/>
      <name val="Arial"/>
      <family val="2"/>
    </font>
    <font>
      <sz val="10"/>
      <color theme="1"/>
      <name val="Arial"/>
      <family val="2"/>
    </font>
    <font>
      <b/>
      <sz val="12"/>
      <color theme="1"/>
      <name val="Arial"/>
      <family val="2"/>
    </font>
    <font>
      <sz val="12"/>
      <color theme="1"/>
      <name val="Arial"/>
      <family val="2"/>
    </font>
    <font>
      <b/>
      <sz val="11"/>
      <color theme="1"/>
      <name val="Calibri"/>
      <family val="2"/>
      <scheme val="minor"/>
    </font>
    <font>
      <b/>
      <sz val="16"/>
      <color theme="1"/>
      <name val="Calibri"/>
      <family val="2"/>
      <scheme val="minor"/>
    </font>
    <font>
      <sz val="12"/>
      <color theme="1"/>
      <name val="Calibri"/>
      <family val="2"/>
      <scheme val="minor"/>
    </font>
    <font>
      <b/>
      <sz val="10"/>
      <color indexed="8"/>
      <name val="Arial"/>
      <family val="2"/>
    </font>
    <font>
      <sz val="10"/>
      <color theme="1"/>
      <name val="Calibri"/>
      <family val="2"/>
      <scheme val="minor"/>
    </font>
    <font>
      <b/>
      <sz val="10"/>
      <color theme="1"/>
      <name val="Arial"/>
      <family val="2"/>
    </font>
    <font>
      <b/>
      <sz val="11"/>
      <color indexed="8"/>
      <name val="Arial"/>
      <family val="2"/>
    </font>
    <font>
      <sz val="11"/>
      <color indexed="8"/>
      <name val="Arial"/>
      <family val="2"/>
    </font>
    <font>
      <b/>
      <sz val="14"/>
      <color theme="1"/>
      <name val="Arial"/>
      <family val="2"/>
    </font>
    <font>
      <b/>
      <sz val="9"/>
      <color theme="1"/>
      <name val="Arial"/>
      <family val="2"/>
    </font>
    <font>
      <sz val="11"/>
      <color rgb="FFFF0000"/>
      <name val="Arial"/>
      <family val="2"/>
    </font>
    <font>
      <sz val="9"/>
      <color theme="1"/>
      <name val="Arial"/>
      <family val="2"/>
    </font>
    <font>
      <sz val="8"/>
      <color indexed="8"/>
      <name val="Arial"/>
      <family val="2"/>
    </font>
    <font>
      <sz val="10"/>
      <name val="Arial"/>
      <family val="2"/>
    </font>
    <font>
      <b/>
      <sz val="20"/>
      <color theme="1"/>
      <name val="Arial"/>
      <family val="2"/>
    </font>
    <font>
      <b/>
      <sz val="10"/>
      <name val="Arial"/>
      <family val="2"/>
    </font>
    <font>
      <b/>
      <sz val="16"/>
      <color theme="1"/>
      <name val="Arial"/>
      <family val="2"/>
    </font>
    <font>
      <u/>
      <sz val="11"/>
      <color theme="1"/>
      <name val="Arial"/>
      <family val="2"/>
    </font>
    <font>
      <b/>
      <sz val="11"/>
      <color rgb="FFC00000"/>
      <name val="Arial"/>
      <family val="2"/>
    </font>
    <font>
      <b/>
      <sz val="11"/>
      <name val="Arial"/>
      <family val="2"/>
    </font>
    <font>
      <b/>
      <sz val="11"/>
      <color rgb="FF00B050"/>
      <name val="Arial"/>
      <family val="2"/>
    </font>
    <font>
      <u/>
      <sz val="11"/>
      <name val="Arial"/>
      <family val="2"/>
    </font>
    <font>
      <b/>
      <u/>
      <sz val="11"/>
      <color theme="1"/>
      <name val="Arial"/>
      <family val="2"/>
    </font>
    <font>
      <sz val="14"/>
      <color theme="1"/>
      <name val="Arial"/>
      <family val="2"/>
    </font>
    <font>
      <b/>
      <sz val="22"/>
      <color theme="1"/>
      <name val="Arial"/>
      <family val="2"/>
    </font>
    <font>
      <b/>
      <sz val="26"/>
      <color theme="1"/>
      <name val="Arial"/>
      <family val="2"/>
    </font>
    <font>
      <b/>
      <sz val="26"/>
      <color rgb="FFFF0000"/>
      <name val="Arial"/>
      <family val="2"/>
    </font>
    <font>
      <b/>
      <sz val="26"/>
      <color theme="1"/>
      <name val="Calibri"/>
      <family val="2"/>
      <scheme val="minor"/>
    </font>
    <font>
      <b/>
      <sz val="26"/>
      <color rgb="FFFF0000"/>
      <name val="Calibri"/>
      <family val="2"/>
      <scheme val="minor"/>
    </font>
    <font>
      <b/>
      <sz val="26"/>
      <color rgb="FF00B050"/>
      <name val="Calibri"/>
      <family val="2"/>
      <scheme val="minor"/>
    </font>
    <font>
      <b/>
      <sz val="22"/>
      <color theme="1"/>
      <name val="Calibri"/>
      <family val="2"/>
      <scheme val="minor"/>
    </font>
    <font>
      <sz val="26"/>
      <color theme="1"/>
      <name val="Arial"/>
      <family val="2"/>
    </font>
    <font>
      <sz val="26"/>
      <color rgb="FFFF0000"/>
      <name val="Arial"/>
      <family val="2"/>
    </font>
    <font>
      <sz val="11"/>
      <name val="Arial"/>
      <family val="2"/>
    </font>
    <font>
      <b/>
      <u/>
      <sz val="11"/>
      <color rgb="FFC00000"/>
      <name val="Arial"/>
      <family val="2"/>
    </font>
    <font>
      <sz val="11"/>
      <color rgb="FFC00000"/>
      <name val="Arial"/>
      <family val="2"/>
    </font>
    <font>
      <b/>
      <sz val="9"/>
      <color theme="1"/>
      <name val="Calibri"/>
      <family val="2"/>
      <scheme val="minor"/>
    </font>
    <font>
      <b/>
      <sz val="18"/>
      <color indexed="8"/>
      <name val="Arial"/>
      <family val="2"/>
    </font>
    <font>
      <b/>
      <i/>
      <sz val="10"/>
      <color theme="1"/>
      <name val="Arial"/>
      <family val="2"/>
    </font>
    <font>
      <i/>
      <sz val="11"/>
      <color theme="1"/>
      <name val="Arial"/>
      <family val="2"/>
    </font>
    <font>
      <b/>
      <i/>
      <sz val="11"/>
      <color rgb="FFC00000"/>
      <name val="Arial"/>
      <family val="2"/>
    </font>
    <font>
      <b/>
      <u/>
      <sz val="10"/>
      <name val="Arial"/>
      <family val="2"/>
    </font>
  </fonts>
  <fills count="28">
    <fill>
      <patternFill patternType="none"/>
    </fill>
    <fill>
      <patternFill patternType="gray125"/>
    </fill>
    <fill>
      <patternFill patternType="solid">
        <fgColor theme="6"/>
        <bgColor indexed="64"/>
      </patternFill>
    </fill>
    <fill>
      <patternFill patternType="solid">
        <fgColor theme="0"/>
        <bgColor indexed="64"/>
      </patternFill>
    </fill>
    <fill>
      <patternFill patternType="solid">
        <fgColor rgb="FFFFFF00"/>
        <bgColor indexed="64"/>
      </patternFill>
    </fill>
    <fill>
      <patternFill patternType="solid">
        <fgColor theme="9"/>
        <bgColor indexed="64"/>
      </patternFill>
    </fill>
    <fill>
      <patternFill patternType="solid">
        <fgColor theme="9" tint="0.59999389629810485"/>
        <bgColor indexed="64"/>
      </patternFill>
    </fill>
    <fill>
      <patternFill patternType="solid">
        <fgColor rgb="FF92D050"/>
        <bgColor indexed="64"/>
      </patternFill>
    </fill>
    <fill>
      <patternFill patternType="solid">
        <fgColor rgb="FFFFC000"/>
        <bgColor indexed="64"/>
      </patternFill>
    </fill>
    <fill>
      <patternFill patternType="solid">
        <fgColor theme="9" tint="-0.249977111117893"/>
        <bgColor indexed="64"/>
      </patternFill>
    </fill>
    <fill>
      <patternFill patternType="solid">
        <fgColor theme="5"/>
        <bgColor indexed="64"/>
      </patternFill>
    </fill>
    <fill>
      <patternFill patternType="solid">
        <fgColor rgb="FF00B050"/>
        <bgColor indexed="64"/>
      </patternFill>
    </fill>
    <fill>
      <patternFill patternType="solid">
        <fgColor theme="9" tint="0.39997558519241921"/>
        <bgColor indexed="64"/>
      </patternFill>
    </fill>
    <fill>
      <patternFill patternType="solid">
        <fgColor rgb="FFFF8837"/>
        <bgColor indexed="64"/>
      </patternFill>
    </fill>
    <fill>
      <patternFill patternType="solid">
        <fgColor rgb="FFFF9B57"/>
        <bgColor indexed="64"/>
      </patternFill>
    </fill>
    <fill>
      <patternFill patternType="solid">
        <fgColor rgb="FFFFA365"/>
        <bgColor indexed="64"/>
      </patternFill>
    </fill>
    <fill>
      <patternFill patternType="solid">
        <fgColor theme="2" tint="-9.9978637043366805E-2"/>
        <bgColor indexed="64"/>
      </patternFill>
    </fill>
    <fill>
      <patternFill patternType="solid">
        <fgColor theme="2" tint="-0.249977111117893"/>
        <bgColor indexed="64"/>
      </patternFill>
    </fill>
    <fill>
      <patternFill patternType="solid">
        <fgColor theme="5" tint="-0.249977111117893"/>
        <bgColor indexed="64"/>
      </patternFill>
    </fill>
    <fill>
      <patternFill patternType="solid">
        <fgColor rgb="FF009999"/>
        <bgColor indexed="64"/>
      </patternFill>
    </fill>
    <fill>
      <patternFill patternType="solid">
        <fgColor theme="8" tint="0.39997558519241921"/>
        <bgColor indexed="64"/>
      </patternFill>
    </fill>
    <fill>
      <patternFill patternType="solid">
        <fgColor rgb="FFA568D2"/>
        <bgColor indexed="64"/>
      </patternFill>
    </fill>
    <fill>
      <patternFill patternType="solid">
        <fgColor theme="2" tint="-0.499984740745262"/>
        <bgColor indexed="64"/>
      </patternFill>
    </fill>
    <fill>
      <patternFill patternType="solid">
        <fgColor theme="0" tint="-4.9989318521683403E-2"/>
        <bgColor indexed="64"/>
      </patternFill>
    </fill>
    <fill>
      <patternFill patternType="solid">
        <fgColor rgb="FFFFD2B3"/>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4" tint="0.79998168889431442"/>
        <bgColor indexed="64"/>
      </patternFill>
    </fill>
  </fills>
  <borders count="100">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medium">
        <color indexed="64"/>
      </right>
      <top/>
      <bottom/>
      <diagonal/>
    </border>
    <border>
      <left style="thin">
        <color indexed="64"/>
      </left>
      <right style="medium">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right/>
      <top style="medium">
        <color indexed="64"/>
      </top>
      <bottom/>
      <diagonal/>
    </border>
    <border>
      <left style="medium">
        <color indexed="64"/>
      </left>
      <right style="thin">
        <color indexed="64"/>
      </right>
      <top/>
      <bottom/>
      <diagonal/>
    </border>
    <border>
      <left/>
      <right style="medium">
        <color indexed="64"/>
      </right>
      <top style="medium">
        <color indexed="64"/>
      </top>
      <bottom/>
      <diagonal/>
    </border>
    <border>
      <left/>
      <right style="medium">
        <color indexed="64"/>
      </right>
      <top/>
      <bottom/>
      <diagonal/>
    </border>
    <border>
      <left style="thin">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diagonal/>
    </border>
    <border>
      <left style="medium">
        <color indexed="64"/>
      </left>
      <right/>
      <top style="medium">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diagonal/>
    </border>
    <border>
      <left style="medium">
        <color theme="0"/>
      </left>
      <right style="medium">
        <color theme="0"/>
      </right>
      <top style="medium">
        <color theme="0"/>
      </top>
      <bottom style="medium">
        <color theme="0"/>
      </bottom>
      <diagonal/>
    </border>
    <border>
      <left style="medium">
        <color theme="0"/>
      </left>
      <right style="medium">
        <color theme="0"/>
      </right>
      <top style="medium">
        <color theme="0"/>
      </top>
      <bottom style="medium">
        <color indexed="64"/>
      </bottom>
      <diagonal/>
    </border>
    <border>
      <left/>
      <right style="medium">
        <color theme="0"/>
      </right>
      <top style="medium">
        <color theme="0"/>
      </top>
      <bottom style="medium">
        <color theme="0"/>
      </bottom>
      <diagonal/>
    </border>
    <border>
      <left/>
      <right style="medium">
        <color theme="0"/>
      </right>
      <top style="medium">
        <color theme="0"/>
      </top>
      <bottom style="medium">
        <color indexed="64"/>
      </bottom>
      <diagonal/>
    </border>
    <border>
      <left style="medium">
        <color theme="0"/>
      </left>
      <right/>
      <top/>
      <bottom style="medium">
        <color indexed="64"/>
      </bottom>
      <diagonal/>
    </border>
    <border>
      <left/>
      <right style="thin">
        <color indexed="64"/>
      </right>
      <top/>
      <bottom/>
      <diagonal/>
    </border>
    <border>
      <left/>
      <right/>
      <top style="thin">
        <color indexed="64"/>
      </top>
      <bottom/>
      <diagonal/>
    </border>
    <border>
      <left/>
      <right/>
      <top/>
      <bottom style="thin">
        <color indexed="64"/>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top style="medium">
        <color indexed="64"/>
      </top>
      <bottom/>
      <diagonal/>
    </border>
    <border>
      <left/>
      <right style="thin">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theme="0"/>
      </left>
      <right style="medium">
        <color theme="0"/>
      </right>
      <top style="medium">
        <color theme="0"/>
      </top>
      <bottom/>
      <diagonal/>
    </border>
    <border>
      <left style="medium">
        <color theme="0"/>
      </left>
      <right style="medium">
        <color theme="0"/>
      </right>
      <top/>
      <bottom style="medium">
        <color theme="0"/>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style="thin">
        <color indexed="64"/>
      </top>
      <bottom style="thin">
        <color indexed="64"/>
      </bottom>
      <diagonal/>
    </border>
    <border>
      <left/>
      <right/>
      <top style="medium">
        <color indexed="64"/>
      </top>
      <bottom style="thin">
        <color indexed="64"/>
      </bottom>
      <diagonal/>
    </border>
    <border>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diagonal/>
    </border>
    <border>
      <left/>
      <right style="medium">
        <color indexed="64"/>
      </right>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bottom style="thin">
        <color indexed="64"/>
      </bottom>
      <diagonal/>
    </border>
    <border>
      <left style="medium">
        <color indexed="64"/>
      </left>
      <right/>
      <top style="thin">
        <color indexed="64"/>
      </top>
      <bottom/>
      <diagonal/>
    </border>
    <border>
      <left style="thin">
        <color theme="0"/>
      </left>
      <right style="thin">
        <color theme="0"/>
      </right>
      <top style="thin">
        <color theme="0"/>
      </top>
      <bottom style="thin">
        <color theme="0"/>
      </bottom>
      <diagonal/>
    </border>
    <border>
      <left style="thin">
        <color indexed="64"/>
      </left>
      <right style="thin">
        <color theme="0"/>
      </right>
      <top style="thin">
        <color indexed="64"/>
      </top>
      <bottom style="thin">
        <color theme="0"/>
      </bottom>
      <diagonal/>
    </border>
    <border>
      <left style="thin">
        <color indexed="64"/>
      </left>
      <right style="thin">
        <color theme="0"/>
      </right>
      <top style="thin">
        <color indexed="64"/>
      </top>
      <bottom style="thin">
        <color indexed="64"/>
      </bottom>
      <diagonal/>
    </border>
    <border>
      <left style="thin">
        <color indexed="64"/>
      </left>
      <right style="thin">
        <color theme="0"/>
      </right>
      <top style="thin">
        <color theme="0"/>
      </top>
      <bottom style="thin">
        <color indexed="64"/>
      </bottom>
      <diagonal/>
    </border>
    <border>
      <left style="thin">
        <color theme="0"/>
      </left>
      <right style="thin">
        <color theme="0"/>
      </right>
      <top style="thin">
        <color theme="0"/>
      </top>
      <bottom style="thin">
        <color indexed="64"/>
      </bottom>
      <diagonal/>
    </border>
    <border>
      <left style="thin">
        <color theme="0"/>
      </left>
      <right style="thin">
        <color theme="0"/>
      </right>
      <top style="thin">
        <color indexed="64"/>
      </top>
      <bottom style="thin">
        <color indexed="64"/>
      </bottom>
      <diagonal/>
    </border>
    <border>
      <left/>
      <right/>
      <top/>
      <bottom style="thin">
        <color theme="0"/>
      </bottom>
      <diagonal/>
    </border>
    <border>
      <left style="thin">
        <color indexed="64"/>
      </left>
      <right style="thin">
        <color theme="0"/>
      </right>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theme="0"/>
      </left>
      <right/>
      <top/>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thin">
        <color theme="0"/>
      </right>
      <top style="medium">
        <color indexed="64"/>
      </top>
      <bottom style="thin">
        <color theme="1"/>
      </bottom>
      <diagonal/>
    </border>
    <border>
      <left style="thin">
        <color theme="0"/>
      </left>
      <right style="thin">
        <color theme="0"/>
      </right>
      <top style="medium">
        <color indexed="64"/>
      </top>
      <bottom style="thin">
        <color theme="1"/>
      </bottom>
      <diagonal/>
    </border>
    <border>
      <left style="thin">
        <color theme="0"/>
      </left>
      <right style="medium">
        <color indexed="64"/>
      </right>
      <top style="medium">
        <color indexed="64"/>
      </top>
      <bottom style="thin">
        <color theme="1"/>
      </bottom>
      <diagonal/>
    </border>
    <border>
      <left style="medium">
        <color indexed="64"/>
      </left>
      <right style="thin">
        <color theme="0"/>
      </right>
      <top style="thin">
        <color theme="1"/>
      </top>
      <bottom style="medium">
        <color indexed="64"/>
      </bottom>
      <diagonal/>
    </border>
    <border>
      <left style="thin">
        <color theme="0"/>
      </left>
      <right style="thin">
        <color theme="0"/>
      </right>
      <top style="thin">
        <color theme="1"/>
      </top>
      <bottom style="medium">
        <color indexed="64"/>
      </bottom>
      <diagonal/>
    </border>
    <border>
      <left style="thin">
        <color theme="0"/>
      </left>
      <right style="medium">
        <color indexed="64"/>
      </right>
      <top style="thin">
        <color theme="1"/>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theme="0"/>
      </right>
      <top/>
      <bottom style="medium">
        <color theme="0"/>
      </bottom>
      <diagonal/>
    </border>
  </borders>
  <cellStyleXfs count="1">
    <xf numFmtId="0" fontId="0" fillId="0" borderId="0"/>
  </cellStyleXfs>
  <cellXfs count="968">
    <xf numFmtId="0" fontId="0" fillId="0" borderId="0" xfId="0"/>
    <xf numFmtId="0" fontId="5" fillId="0" borderId="0" xfId="0" applyFont="1"/>
    <xf numFmtId="0" fontId="2" fillId="0" borderId="0" xfId="0" applyFont="1" applyAlignment="1">
      <alignment vertical="center" wrapText="1"/>
    </xf>
    <xf numFmtId="0" fontId="4" fillId="0" borderId="1" xfId="0" applyFont="1" applyBorder="1" applyAlignment="1">
      <alignment vertical="center" wrapText="1"/>
    </xf>
    <xf numFmtId="0" fontId="6" fillId="2" borderId="4" xfId="0" applyFont="1" applyFill="1" applyBorder="1" applyAlignment="1">
      <alignment horizontal="center" vertical="center"/>
    </xf>
    <xf numFmtId="0" fontId="6" fillId="2" borderId="5" xfId="0" applyFont="1" applyFill="1" applyBorder="1" applyAlignment="1">
      <alignment horizontal="center" vertical="center"/>
    </xf>
    <xf numFmtId="0" fontId="0" fillId="0" borderId="7" xfId="0" applyBorder="1"/>
    <xf numFmtId="0" fontId="0" fillId="0" borderId="9" xfId="0" applyBorder="1"/>
    <xf numFmtId="0" fontId="0" fillId="0" borderId="1" xfId="0" applyBorder="1"/>
    <xf numFmtId="0" fontId="0" fillId="0" borderId="3" xfId="0" applyBorder="1"/>
    <xf numFmtId="0" fontId="6" fillId="2" borderId="5" xfId="0" applyFont="1" applyFill="1" applyBorder="1" applyAlignment="1">
      <alignment horizontal="center" vertical="center" wrapText="1"/>
    </xf>
    <xf numFmtId="0" fontId="0" fillId="4" borderId="2" xfId="0" applyFill="1" applyBorder="1" applyAlignment="1">
      <alignment wrapText="1"/>
    </xf>
    <xf numFmtId="0" fontId="0" fillId="4" borderId="8" xfId="0" applyFill="1" applyBorder="1" applyAlignment="1">
      <alignment wrapText="1"/>
    </xf>
    <xf numFmtId="0" fontId="7" fillId="0" borderId="0" xfId="0" applyFont="1" applyAlignment="1">
      <alignment wrapText="1"/>
    </xf>
    <xf numFmtId="0" fontId="0" fillId="0" borderId="11" xfId="0" applyBorder="1"/>
    <xf numFmtId="0" fontId="0" fillId="0" borderId="12" xfId="0" applyBorder="1"/>
    <xf numFmtId="0" fontId="5" fillId="5" borderId="5" xfId="0" applyFont="1" applyFill="1" applyBorder="1" applyAlignment="1">
      <alignment horizontal="center"/>
    </xf>
    <xf numFmtId="0" fontId="8" fillId="5" borderId="10" xfId="0" applyFont="1" applyFill="1" applyBorder="1" applyAlignment="1">
      <alignment horizontal="center" vertical="center"/>
    </xf>
    <xf numFmtId="0" fontId="8" fillId="5" borderId="13" xfId="0" applyFont="1" applyFill="1" applyBorder="1" applyAlignment="1">
      <alignment horizontal="center" vertical="center"/>
    </xf>
    <xf numFmtId="0" fontId="0" fillId="3" borderId="41" xfId="0" applyFill="1" applyBorder="1"/>
    <xf numFmtId="0" fontId="10" fillId="3" borderId="22" xfId="0" applyFont="1" applyFill="1" applyBorder="1" applyAlignment="1">
      <alignment horizontal="center" vertical="center"/>
    </xf>
    <xf numFmtId="0" fontId="0" fillId="3" borderId="40" xfId="0" applyFill="1" applyBorder="1"/>
    <xf numFmtId="0" fontId="8" fillId="5" borderId="25" xfId="0" applyFont="1" applyFill="1" applyBorder="1" applyAlignment="1">
      <alignment horizontal="center" vertical="center"/>
    </xf>
    <xf numFmtId="0" fontId="8" fillId="5" borderId="10" xfId="0" applyFont="1" applyFill="1" applyBorder="1" applyAlignment="1">
      <alignment horizontal="center" vertical="center" wrapText="1"/>
    </xf>
    <xf numFmtId="0" fontId="14" fillId="0" borderId="0" xfId="0" applyFont="1"/>
    <xf numFmtId="0" fontId="7" fillId="0" borderId="0" xfId="0" applyFont="1"/>
    <xf numFmtId="0" fontId="14" fillId="0" borderId="0" xfId="0" applyFont="1" applyAlignment="1">
      <alignment horizontal="center" vertical="center"/>
    </xf>
    <xf numFmtId="0" fontId="5" fillId="0" borderId="1" xfId="0" applyFont="1" applyBorder="1" applyAlignment="1">
      <alignment vertical="center" wrapText="1"/>
    </xf>
    <xf numFmtId="0" fontId="5" fillId="0" borderId="7" xfId="0" applyFont="1" applyBorder="1" applyAlignment="1">
      <alignment vertical="center" wrapText="1"/>
    </xf>
    <xf numFmtId="0" fontId="5" fillId="0" borderId="5" xfId="0" applyFont="1" applyBorder="1" applyAlignment="1">
      <alignment vertical="center" wrapText="1"/>
    </xf>
    <xf numFmtId="0" fontId="7" fillId="0" borderId="7" xfId="0" applyFont="1" applyBorder="1" applyAlignment="1">
      <alignment vertical="center" wrapText="1"/>
    </xf>
    <xf numFmtId="0" fontId="7" fillId="0" borderId="1" xfId="0" applyFont="1" applyBorder="1" applyAlignment="1">
      <alignment vertical="center" wrapText="1"/>
    </xf>
    <xf numFmtId="0" fontId="5" fillId="0" borderId="0" xfId="0" applyFont="1" applyAlignment="1">
      <alignment horizontal="center"/>
    </xf>
    <xf numFmtId="0" fontId="8" fillId="5" borderId="10" xfId="0" applyFont="1" applyFill="1" applyBorder="1" applyAlignment="1">
      <alignment vertical="center"/>
    </xf>
    <xf numFmtId="0" fontId="0" fillId="0" borderId="5" xfId="0" applyBorder="1"/>
    <xf numFmtId="0" fontId="0" fillId="0" borderId="6" xfId="0" applyBorder="1"/>
    <xf numFmtId="0" fontId="12" fillId="0" borderId="0" xfId="0" applyFont="1"/>
    <xf numFmtId="0" fontId="0" fillId="0" borderId="0" xfId="0" applyAlignment="1">
      <alignment wrapText="1"/>
    </xf>
    <xf numFmtId="0" fontId="0" fillId="4" borderId="1" xfId="0" applyFill="1" applyBorder="1"/>
    <xf numFmtId="0" fontId="0" fillId="0" borderId="0" xfId="0" applyAlignment="1">
      <alignment vertical="center" wrapText="1"/>
    </xf>
    <xf numFmtId="0" fontId="10" fillId="0" borderId="0" xfId="0" applyFont="1" applyAlignment="1">
      <alignment horizontal="center" vertical="center" wrapText="1"/>
    </xf>
    <xf numFmtId="0" fontId="0" fillId="0" borderId="0" xfId="0" applyProtection="1">
      <protection locked="0"/>
    </xf>
    <xf numFmtId="164" fontId="0" fillId="0" borderId="0" xfId="0" applyNumberFormat="1" applyProtection="1">
      <protection locked="0"/>
    </xf>
    <xf numFmtId="0" fontId="0" fillId="4" borderId="0" xfId="0" applyFill="1"/>
    <xf numFmtId="0" fontId="0" fillId="0" borderId="0" xfId="0" applyAlignment="1">
      <alignment vertical="center"/>
    </xf>
    <xf numFmtId="0" fontId="5" fillId="0" borderId="17" xfId="0" applyFont="1" applyBorder="1" applyAlignment="1">
      <alignment horizontal="left" vertical="center" wrapText="1"/>
    </xf>
    <xf numFmtId="0" fontId="0" fillId="4" borderId="0" xfId="0" applyFill="1" applyAlignment="1">
      <alignment vertical="center"/>
    </xf>
    <xf numFmtId="0" fontId="14" fillId="0" borderId="0" xfId="0" applyFont="1" applyAlignment="1">
      <alignment wrapText="1"/>
    </xf>
    <xf numFmtId="0" fontId="14" fillId="0" borderId="0" xfId="0" applyFont="1" applyAlignment="1">
      <alignment vertical="top" wrapText="1"/>
    </xf>
    <xf numFmtId="0" fontId="14" fillId="14" borderId="0" xfId="0" applyFont="1" applyFill="1"/>
    <xf numFmtId="0" fontId="5" fillId="0" borderId="36" xfId="0" applyFont="1" applyBorder="1" applyAlignment="1">
      <alignment horizontal="left" vertical="center" wrapText="1"/>
    </xf>
    <xf numFmtId="0" fontId="6" fillId="13" borderId="5" xfId="0" applyFont="1" applyFill="1" applyBorder="1" applyAlignment="1">
      <alignment horizontal="center" vertical="center"/>
    </xf>
    <xf numFmtId="0" fontId="6" fillId="12" borderId="5" xfId="0" applyFont="1" applyFill="1" applyBorder="1" applyAlignment="1">
      <alignment horizontal="center" vertical="center" wrapText="1"/>
    </xf>
    <xf numFmtId="0" fontId="6" fillId="0" borderId="19" xfId="0" applyFont="1" applyBorder="1" applyAlignment="1">
      <alignment vertical="center"/>
    </xf>
    <xf numFmtId="0" fontId="6" fillId="0" borderId="0" xfId="0" applyFont="1" applyAlignment="1">
      <alignment vertical="center"/>
    </xf>
    <xf numFmtId="0" fontId="5" fillId="0" borderId="39" xfId="0" applyFont="1" applyBorder="1"/>
    <xf numFmtId="0" fontId="0" fillId="5" borderId="4" xfId="0" applyFill="1" applyBorder="1" applyAlignment="1">
      <alignment horizontal="center" vertical="center" wrapText="1"/>
    </xf>
    <xf numFmtId="0" fontId="0" fillId="5" borderId="58" xfId="0" applyFill="1" applyBorder="1" applyAlignment="1">
      <alignment horizontal="left" vertical="center" wrapText="1"/>
    </xf>
    <xf numFmtId="0" fontId="5" fillId="5" borderId="5" xfId="0" applyFont="1" applyFill="1" applyBorder="1" applyAlignment="1">
      <alignment horizontal="center" wrapText="1"/>
    </xf>
    <xf numFmtId="0" fontId="5" fillId="5" borderId="6" xfId="0" applyFont="1" applyFill="1" applyBorder="1" applyAlignment="1">
      <alignment horizontal="center"/>
    </xf>
    <xf numFmtId="0" fontId="5" fillId="0" borderId="41" xfId="0" applyFont="1" applyBorder="1"/>
    <xf numFmtId="0" fontId="0" fillId="0" borderId="0" xfId="0" applyAlignment="1">
      <alignment horizontal="center" vertical="center" wrapText="1"/>
    </xf>
    <xf numFmtId="0" fontId="15" fillId="5" borderId="10" xfId="0" applyFont="1" applyFill="1" applyBorder="1" applyAlignment="1">
      <alignment horizontal="center" vertical="center" wrapText="1"/>
    </xf>
    <xf numFmtId="0" fontId="15" fillId="5" borderId="10" xfId="0" applyFont="1" applyFill="1" applyBorder="1" applyAlignment="1">
      <alignment horizontal="center" vertical="center"/>
    </xf>
    <xf numFmtId="0" fontId="15" fillId="5" borderId="13" xfId="0" applyFont="1" applyFill="1" applyBorder="1" applyAlignment="1">
      <alignment horizontal="center" vertical="center"/>
    </xf>
    <xf numFmtId="0" fontId="2" fillId="0" borderId="0" xfId="0" applyFont="1" applyAlignment="1">
      <alignment horizontal="center" vertical="center" wrapText="1"/>
    </xf>
    <xf numFmtId="0" fontId="5" fillId="0" borderId="1" xfId="0" applyFont="1" applyBorder="1" applyAlignment="1">
      <alignment horizontal="center" vertical="center"/>
    </xf>
    <xf numFmtId="0" fontId="5" fillId="0" borderId="1" xfId="0" applyFont="1" applyBorder="1" applyAlignment="1" applyProtection="1">
      <alignment horizontal="center" vertical="center"/>
      <protection locked="0"/>
    </xf>
    <xf numFmtId="0" fontId="0" fillId="0" borderId="0" xfId="0" applyAlignment="1" applyProtection="1">
      <alignment horizontal="center"/>
      <protection locked="0"/>
    </xf>
    <xf numFmtId="0" fontId="23" fillId="3" borderId="0" xfId="0" applyFont="1" applyFill="1" applyAlignment="1">
      <alignment horizontal="left"/>
    </xf>
    <xf numFmtId="0" fontId="5" fillId="0" borderId="28" xfId="0" applyFont="1" applyBorder="1" applyAlignment="1" applyProtection="1">
      <alignment horizontal="center" vertical="center"/>
      <protection locked="0"/>
    </xf>
    <xf numFmtId="0" fontId="15" fillId="15" borderId="28" xfId="0" applyFont="1" applyFill="1" applyBorder="1" applyAlignment="1" applyProtection="1">
      <alignment horizontal="center" vertical="center" wrapText="1"/>
      <protection locked="0"/>
    </xf>
    <xf numFmtId="0" fontId="19" fillId="15" borderId="28" xfId="0" applyFont="1" applyFill="1" applyBorder="1" applyAlignment="1" applyProtection="1">
      <alignment horizontal="center" vertical="center" wrapText="1"/>
      <protection locked="0"/>
    </xf>
    <xf numFmtId="0" fontId="5" fillId="0" borderId="22" xfId="0" applyFont="1" applyBorder="1"/>
    <xf numFmtId="0" fontId="9" fillId="0" borderId="0" xfId="0" applyFont="1"/>
    <xf numFmtId="1" fontId="6" fillId="15" borderId="11" xfId="0" applyNumberFormat="1" applyFont="1" applyFill="1" applyBorder="1" applyAlignment="1" applyProtection="1">
      <alignment horizontal="center" vertical="center" wrapText="1"/>
      <protection locked="0"/>
    </xf>
    <xf numFmtId="165" fontId="5" fillId="0" borderId="0" xfId="0" applyNumberFormat="1" applyFont="1"/>
    <xf numFmtId="1" fontId="5" fillId="0" borderId="0" xfId="0" applyNumberFormat="1" applyFont="1"/>
    <xf numFmtId="0" fontId="7" fillId="0" borderId="3" xfId="0" applyFont="1" applyBorder="1" applyAlignment="1">
      <alignment horizontal="center" vertical="center"/>
    </xf>
    <xf numFmtId="0" fontId="6" fillId="14" borderId="1" xfId="0" applyFont="1" applyFill="1" applyBorder="1"/>
    <xf numFmtId="0" fontId="5" fillId="3" borderId="39" xfId="0" applyFont="1" applyFill="1" applyBorder="1"/>
    <xf numFmtId="0" fontId="5" fillId="3" borderId="40" xfId="0" applyFont="1" applyFill="1" applyBorder="1"/>
    <xf numFmtId="0" fontId="5" fillId="3" borderId="41" xfId="0" applyFont="1" applyFill="1" applyBorder="1"/>
    <xf numFmtId="0" fontId="5" fillId="3" borderId="24" xfId="0" applyFont="1" applyFill="1" applyBorder="1"/>
    <xf numFmtId="0" fontId="5" fillId="3" borderId="0" xfId="0" applyFont="1" applyFill="1"/>
    <xf numFmtId="0" fontId="15" fillId="5" borderId="25" xfId="0" applyFont="1" applyFill="1" applyBorder="1" applyAlignment="1">
      <alignment horizontal="center" vertical="center" wrapText="1"/>
    </xf>
    <xf numFmtId="0" fontId="15" fillId="0" borderId="0" xfId="0" applyFont="1" applyAlignment="1">
      <alignment horizontal="center"/>
    </xf>
    <xf numFmtId="0" fontId="15" fillId="16" borderId="2" xfId="0" applyFont="1" applyFill="1" applyBorder="1" applyAlignment="1">
      <alignment horizontal="left" vertical="center"/>
    </xf>
    <xf numFmtId="0" fontId="5" fillId="5" borderId="30" xfId="0" applyFont="1" applyFill="1" applyBorder="1" applyAlignment="1">
      <alignment vertical="center"/>
    </xf>
    <xf numFmtId="0" fontId="5" fillId="5" borderId="65" xfId="0" applyFont="1" applyFill="1" applyBorder="1" applyAlignment="1">
      <alignment horizontal="center" vertical="center" wrapText="1"/>
    </xf>
    <xf numFmtId="0" fontId="5" fillId="5" borderId="65" xfId="0" applyFont="1" applyFill="1" applyBorder="1" applyAlignment="1">
      <alignment horizontal="center" vertical="center"/>
    </xf>
    <xf numFmtId="0" fontId="5" fillId="5" borderId="43" xfId="0" applyFont="1" applyFill="1" applyBorder="1" applyAlignment="1">
      <alignment horizontal="center" vertical="center"/>
    </xf>
    <xf numFmtId="0" fontId="5" fillId="5" borderId="7" xfId="0" applyFont="1" applyFill="1" applyBorder="1" applyAlignment="1">
      <alignment horizontal="center" vertical="center"/>
    </xf>
    <xf numFmtId="0" fontId="5" fillId="5" borderId="9" xfId="0" applyFont="1" applyFill="1" applyBorder="1" applyAlignment="1">
      <alignment horizontal="center" vertical="center" wrapText="1"/>
    </xf>
    <xf numFmtId="0" fontId="8" fillId="5" borderId="26" xfId="0" applyFont="1" applyFill="1" applyBorder="1" applyAlignment="1">
      <alignment horizontal="center" vertical="center"/>
    </xf>
    <xf numFmtId="0" fontId="8" fillId="5" borderId="43" xfId="0" applyFont="1" applyFill="1" applyBorder="1" applyAlignment="1">
      <alignment horizontal="center" vertical="center"/>
    </xf>
    <xf numFmtId="0" fontId="6" fillId="15" borderId="3" xfId="0" applyFont="1" applyFill="1" applyBorder="1" applyAlignment="1">
      <alignment horizontal="center" vertical="center"/>
    </xf>
    <xf numFmtId="0" fontId="7" fillId="0" borderId="6" xfId="0" applyFont="1" applyBorder="1" applyAlignment="1">
      <alignment horizontal="center" vertical="center"/>
    </xf>
    <xf numFmtId="0" fontId="8" fillId="15" borderId="5" xfId="0" applyFont="1" applyFill="1" applyBorder="1" applyAlignment="1">
      <alignment horizontal="center"/>
    </xf>
    <xf numFmtId="0" fontId="8" fillId="15" borderId="5" xfId="0" applyFont="1" applyFill="1" applyBorder="1"/>
    <xf numFmtId="0" fontId="2" fillId="16" borderId="81" xfId="0" applyFont="1" applyFill="1" applyBorder="1" applyAlignment="1">
      <alignment vertical="center" wrapText="1"/>
    </xf>
    <xf numFmtId="0" fontId="5" fillId="0" borderId="85" xfId="0" applyFont="1" applyBorder="1"/>
    <xf numFmtId="0" fontId="6" fillId="14" borderId="1" xfId="0" applyFont="1" applyFill="1" applyBorder="1" applyAlignment="1">
      <alignment horizontal="center" vertical="center"/>
    </xf>
    <xf numFmtId="0" fontId="5" fillId="0" borderId="1" xfId="0" applyFont="1" applyBorder="1" applyAlignment="1">
      <alignment horizontal="left" vertical="center" wrapText="1"/>
    </xf>
    <xf numFmtId="0" fontId="5" fillId="0" borderId="1" xfId="0" applyFont="1" applyBorder="1" applyAlignment="1">
      <alignment horizontal="center" vertical="center" wrapText="1"/>
    </xf>
    <xf numFmtId="0" fontId="5" fillId="0" borderId="7" xfId="0" applyFont="1" applyBorder="1" applyAlignment="1">
      <alignment horizontal="left" vertical="center" wrapText="1"/>
    </xf>
    <xf numFmtId="0" fontId="7" fillId="0" borderId="7" xfId="0" applyFont="1" applyBorder="1" applyAlignment="1">
      <alignment horizontal="left" vertical="center" wrapText="1"/>
    </xf>
    <xf numFmtId="0" fontId="7" fillId="0" borderId="1" xfId="0" applyFont="1" applyBorder="1" applyAlignment="1">
      <alignment horizontal="left" vertical="center" wrapText="1"/>
    </xf>
    <xf numFmtId="0" fontId="6" fillId="13" borderId="7" xfId="0" applyFont="1" applyFill="1" applyBorder="1" applyAlignment="1">
      <alignment horizontal="center" vertical="center" wrapText="1"/>
    </xf>
    <xf numFmtId="0" fontId="6" fillId="13" borderId="5" xfId="0" applyFont="1" applyFill="1" applyBorder="1" applyAlignment="1">
      <alignment horizontal="center" vertical="center" wrapText="1"/>
    </xf>
    <xf numFmtId="0" fontId="7" fillId="0" borderId="1" xfId="0" applyFont="1" applyBorder="1" applyAlignment="1">
      <alignment horizontal="center" vertical="center" wrapText="1"/>
    </xf>
    <xf numFmtId="0" fontId="7" fillId="0" borderId="5" xfId="0" applyFont="1" applyBorder="1" applyAlignment="1">
      <alignment horizontal="center" vertical="center" wrapText="1"/>
    </xf>
    <xf numFmtId="0" fontId="7" fillId="0" borderId="1" xfId="0" applyFont="1" applyBorder="1" applyAlignment="1">
      <alignment horizontal="left" vertical="center"/>
    </xf>
    <xf numFmtId="0" fontId="5" fillId="0" borderId="1" xfId="0" applyFont="1" applyBorder="1" applyAlignment="1">
      <alignment horizontal="left" vertical="center"/>
    </xf>
    <xf numFmtId="0" fontId="5" fillId="0" borderId="10" xfId="0" applyFont="1" applyBorder="1" applyAlignment="1">
      <alignment horizontal="left" vertical="center"/>
    </xf>
    <xf numFmtId="0" fontId="5" fillId="0" borderId="5" xfId="0" applyFont="1" applyBorder="1" applyAlignment="1">
      <alignment horizontal="left" vertical="center"/>
    </xf>
    <xf numFmtId="0" fontId="5" fillId="0" borderId="3" xfId="0" applyFont="1" applyBorder="1" applyAlignment="1">
      <alignment horizontal="left" vertical="center" wrapText="1"/>
    </xf>
    <xf numFmtId="1" fontId="7" fillId="0" borderId="1" xfId="0" applyNumberFormat="1" applyFont="1" applyBorder="1" applyAlignment="1">
      <alignment horizontal="center" vertical="center"/>
    </xf>
    <xf numFmtId="1" fontId="7" fillId="0" borderId="5" xfId="0" applyNumberFormat="1" applyFont="1" applyBorder="1" applyAlignment="1">
      <alignment horizontal="center" vertical="center"/>
    </xf>
    <xf numFmtId="0" fontId="0" fillId="5" borderId="58" xfId="0" applyFill="1" applyBorder="1" applyAlignment="1">
      <alignment horizontal="center" vertical="center" wrapText="1"/>
    </xf>
    <xf numFmtId="0" fontId="5" fillId="13" borderId="66" xfId="0" applyFont="1" applyFill="1" applyBorder="1" applyAlignment="1">
      <alignment vertical="center" wrapText="1"/>
    </xf>
    <xf numFmtId="0" fontId="5" fillId="13" borderId="4" xfId="0" applyFont="1" applyFill="1" applyBorder="1" applyAlignment="1">
      <alignment vertical="center" wrapText="1"/>
    </xf>
    <xf numFmtId="0" fontId="5" fillId="13" borderId="41" xfId="0" applyFont="1" applyFill="1" applyBorder="1"/>
    <xf numFmtId="0" fontId="5" fillId="13" borderId="24" xfId="0" applyFont="1" applyFill="1" applyBorder="1"/>
    <xf numFmtId="0" fontId="5" fillId="13" borderId="55" xfId="0" applyFont="1" applyFill="1" applyBorder="1" applyAlignment="1">
      <alignment vertical="center" wrapText="1"/>
    </xf>
    <xf numFmtId="0" fontId="5" fillId="13" borderId="80" xfId="0" applyFont="1" applyFill="1" applyBorder="1" applyAlignment="1">
      <alignment vertical="center" wrapText="1"/>
    </xf>
    <xf numFmtId="0" fontId="5" fillId="13" borderId="5" xfId="0" applyFont="1" applyFill="1" applyBorder="1" applyAlignment="1">
      <alignment vertical="center" wrapText="1"/>
    </xf>
    <xf numFmtId="0" fontId="5" fillId="13" borderId="47" xfId="0" applyFont="1" applyFill="1" applyBorder="1" applyAlignment="1">
      <alignment vertical="center" wrapText="1"/>
    </xf>
    <xf numFmtId="0" fontId="5" fillId="13" borderId="45" xfId="0" applyFont="1" applyFill="1" applyBorder="1" applyAlignment="1">
      <alignment vertical="center" wrapText="1"/>
    </xf>
    <xf numFmtId="0" fontId="5" fillId="0" borderId="28" xfId="0" applyFont="1" applyBorder="1" applyAlignment="1">
      <alignment horizontal="left" vertical="center" wrapText="1"/>
    </xf>
    <xf numFmtId="0" fontId="5" fillId="0" borderId="28" xfId="0" applyFont="1" applyBorder="1" applyAlignment="1">
      <alignment horizontal="center" vertical="center"/>
    </xf>
    <xf numFmtId="0" fontId="5" fillId="5" borderId="5" xfId="0" applyFont="1" applyFill="1" applyBorder="1" applyAlignment="1">
      <alignment horizontal="center" vertical="center"/>
    </xf>
    <xf numFmtId="0" fontId="5" fillId="5" borderId="5" xfId="0" applyFont="1" applyFill="1" applyBorder="1" applyAlignment="1">
      <alignment horizontal="left" vertical="center" wrapText="1"/>
    </xf>
    <xf numFmtId="0" fontId="5" fillId="0" borderId="7" xfId="0" applyFont="1" applyBorder="1" applyAlignment="1">
      <alignment horizontal="center" vertical="center"/>
    </xf>
    <xf numFmtId="0" fontId="5" fillId="5" borderId="5" xfId="0" applyFont="1" applyFill="1" applyBorder="1" applyAlignment="1">
      <alignment horizontal="center" vertical="center" wrapText="1"/>
    </xf>
    <xf numFmtId="0" fontId="5" fillId="5" borderId="48" xfId="0" applyFont="1" applyFill="1" applyBorder="1" applyAlignment="1">
      <alignment horizontal="center"/>
    </xf>
    <xf numFmtId="0" fontId="5" fillId="13" borderId="5" xfId="0" applyFont="1" applyFill="1" applyBorder="1"/>
    <xf numFmtId="0" fontId="5" fillId="13" borderId="6" xfId="0" applyFont="1" applyFill="1" applyBorder="1"/>
    <xf numFmtId="0" fontId="0" fillId="0" borderId="1" xfId="0" applyBorder="1" applyAlignment="1">
      <alignment horizontal="center" vertical="center" wrapText="1"/>
    </xf>
    <xf numFmtId="0" fontId="21" fillId="0" borderId="1" xfId="0" applyFont="1" applyBorder="1" applyAlignment="1">
      <alignment horizontal="left" vertical="center" wrapText="1"/>
    </xf>
    <xf numFmtId="0" fontId="5" fillId="13" borderId="1" xfId="0" applyFont="1" applyFill="1" applyBorder="1" applyAlignment="1">
      <alignment horizontal="center" vertical="center"/>
    </xf>
    <xf numFmtId="1" fontId="5" fillId="13" borderId="10" xfId="0" applyNumberFormat="1" applyFont="1" applyFill="1" applyBorder="1" applyAlignment="1">
      <alignment horizontal="center" vertical="center"/>
    </xf>
    <xf numFmtId="1" fontId="5" fillId="13" borderId="5" xfId="0" applyNumberFormat="1" applyFont="1" applyFill="1" applyBorder="1" applyAlignment="1">
      <alignment horizontal="center" vertical="center"/>
    </xf>
    <xf numFmtId="0" fontId="5" fillId="0" borderId="0" xfId="0" applyFont="1" applyAlignment="1">
      <alignment horizontal="left" vertical="center" wrapText="1"/>
    </xf>
    <xf numFmtId="0" fontId="0" fillId="3" borderId="24" xfId="0" applyFill="1" applyBorder="1"/>
    <xf numFmtId="0" fontId="3" fillId="16" borderId="88" xfId="0" applyFont="1" applyFill="1" applyBorder="1" applyAlignment="1">
      <alignment vertical="center" wrapText="1"/>
    </xf>
    <xf numFmtId="0" fontId="2" fillId="16" borderId="88" xfId="0" applyFont="1" applyFill="1" applyBorder="1" applyAlignment="1">
      <alignment vertical="center" wrapText="1"/>
    </xf>
    <xf numFmtId="0" fontId="2" fillId="16" borderId="88" xfId="0" applyFont="1" applyFill="1" applyBorder="1" applyAlignment="1">
      <alignment horizontal="center" vertical="center" wrapText="1"/>
    </xf>
    <xf numFmtId="0" fontId="6" fillId="3" borderId="0" xfId="0" applyFont="1" applyFill="1" applyAlignment="1">
      <alignment horizontal="center" vertical="center" wrapText="1"/>
    </xf>
    <xf numFmtId="0" fontId="6" fillId="3" borderId="22" xfId="0" applyFont="1" applyFill="1" applyBorder="1" applyAlignment="1">
      <alignment horizontal="center" vertical="center" wrapText="1"/>
    </xf>
    <xf numFmtId="0" fontId="3" fillId="16" borderId="88" xfId="0" quotePrefix="1" applyFont="1" applyFill="1" applyBorder="1" applyAlignment="1">
      <alignment vertical="center" wrapText="1"/>
    </xf>
    <xf numFmtId="0" fontId="2" fillId="16" borderId="89" xfId="0" applyFont="1" applyFill="1" applyBorder="1" applyAlignment="1">
      <alignment vertical="center" wrapText="1"/>
    </xf>
    <xf numFmtId="0" fontId="5" fillId="0" borderId="0" xfId="0" applyFont="1" applyAlignment="1">
      <alignment horizontal="center" vertical="top"/>
    </xf>
    <xf numFmtId="0" fontId="6" fillId="0" borderId="0" xfId="0" applyFont="1"/>
    <xf numFmtId="0" fontId="3" fillId="0" borderId="0" xfId="0" applyFont="1" applyAlignment="1">
      <alignment vertical="center" wrapText="1"/>
    </xf>
    <xf numFmtId="0" fontId="6" fillId="0" borderId="0" xfId="0" applyFont="1" applyAlignment="1">
      <alignment horizontal="center" vertical="center"/>
    </xf>
    <xf numFmtId="0" fontId="19" fillId="13" borderId="5" xfId="0" applyFont="1" applyFill="1" applyBorder="1" applyAlignment="1">
      <alignment horizontal="center" vertical="center" wrapText="1"/>
    </xf>
    <xf numFmtId="0" fontId="8" fillId="5" borderId="7" xfId="0" applyFont="1" applyFill="1" applyBorder="1" applyAlignment="1">
      <alignment horizontal="center" vertical="center"/>
    </xf>
    <xf numFmtId="0" fontId="5" fillId="3" borderId="0" xfId="0" applyFont="1" applyFill="1" applyAlignment="1">
      <alignment horizontal="center" vertical="center"/>
    </xf>
    <xf numFmtId="0" fontId="5" fillId="3" borderId="22" xfId="0" applyFont="1" applyFill="1" applyBorder="1" applyAlignment="1">
      <alignment horizontal="center" vertical="center"/>
    </xf>
    <xf numFmtId="0" fontId="6" fillId="3" borderId="0" xfId="0" applyFont="1" applyFill="1" applyAlignment="1">
      <alignment horizontal="center" vertical="center"/>
    </xf>
    <xf numFmtId="0" fontId="6" fillId="3" borderId="22" xfId="0" applyFont="1" applyFill="1" applyBorder="1" applyAlignment="1">
      <alignment horizontal="center" vertical="center"/>
    </xf>
    <xf numFmtId="0" fontId="6" fillId="0" borderId="8" xfId="0" applyFont="1" applyBorder="1" applyAlignment="1">
      <alignment horizontal="left" vertical="center"/>
    </xf>
    <xf numFmtId="0" fontId="6" fillId="0" borderId="4" xfId="0" applyFont="1" applyBorder="1" applyAlignment="1">
      <alignment horizontal="left" vertical="center"/>
    </xf>
    <xf numFmtId="0" fontId="5" fillId="0" borderId="5" xfId="0" applyFont="1" applyBorder="1" applyAlignment="1">
      <alignment horizontal="left" vertical="center" wrapText="1"/>
    </xf>
    <xf numFmtId="0" fontId="5" fillId="0" borderId="6" xfId="0" applyFont="1" applyBorder="1" applyAlignment="1">
      <alignment horizontal="left" vertical="center" wrapText="1"/>
    </xf>
    <xf numFmtId="0" fontId="34" fillId="10" borderId="0" xfId="0" applyFont="1" applyFill="1" applyAlignment="1">
      <alignment horizontal="center" vertical="center"/>
    </xf>
    <xf numFmtId="0" fontId="34" fillId="3" borderId="0" xfId="0" applyFont="1" applyFill="1" applyAlignment="1">
      <alignment horizontal="center" vertical="center"/>
    </xf>
    <xf numFmtId="0" fontId="34" fillId="9" borderId="0" xfId="0" applyFont="1" applyFill="1" applyAlignment="1">
      <alignment horizontal="center" vertical="center"/>
    </xf>
    <xf numFmtId="0" fontId="34" fillId="0" borderId="0" xfId="0" applyFont="1" applyAlignment="1">
      <alignment horizontal="center" vertical="center"/>
    </xf>
    <xf numFmtId="0" fontId="34" fillId="8" borderId="0" xfId="0" applyFont="1" applyFill="1" applyAlignment="1">
      <alignment horizontal="center" vertical="center"/>
    </xf>
    <xf numFmtId="0" fontId="34" fillId="11" borderId="0" xfId="0" applyFont="1" applyFill="1" applyAlignment="1">
      <alignment horizontal="center" vertical="center"/>
    </xf>
    <xf numFmtId="0" fontId="0" fillId="3" borderId="22" xfId="0" applyFill="1" applyBorder="1" applyAlignment="1">
      <alignment horizontal="center" vertical="center"/>
    </xf>
    <xf numFmtId="0" fontId="0" fillId="3" borderId="0" xfId="0" applyFill="1" applyAlignment="1">
      <alignment horizontal="center" vertical="center"/>
    </xf>
    <xf numFmtId="0" fontId="0" fillId="3" borderId="39" xfId="0" applyFill="1" applyBorder="1" applyAlignment="1">
      <alignment horizontal="center" vertical="center"/>
    </xf>
    <xf numFmtId="0" fontId="5" fillId="0" borderId="0" xfId="0" applyFont="1" applyAlignment="1">
      <alignment horizontal="center" vertical="center"/>
    </xf>
    <xf numFmtId="0" fontId="5" fillId="0" borderId="22" xfId="0" applyFont="1" applyBorder="1" applyAlignment="1">
      <alignment horizontal="center" vertical="center"/>
    </xf>
    <xf numFmtId="0" fontId="10" fillId="3" borderId="0" xfId="0" applyFont="1" applyFill="1" applyAlignment="1">
      <alignment horizontal="center" vertical="center"/>
    </xf>
    <xf numFmtId="0" fontId="0" fillId="3" borderId="35" xfId="0" applyFill="1" applyBorder="1" applyAlignment="1">
      <alignment horizontal="center" vertical="center"/>
    </xf>
    <xf numFmtId="0" fontId="5" fillId="3" borderId="39" xfId="0" applyFont="1" applyFill="1" applyBorder="1" applyAlignment="1">
      <alignment horizontal="center" vertical="center"/>
    </xf>
    <xf numFmtId="0" fontId="5" fillId="3" borderId="78" xfId="0" applyFont="1" applyFill="1" applyBorder="1" applyAlignment="1">
      <alignment horizontal="center" vertical="center"/>
    </xf>
    <xf numFmtId="0" fontId="5" fillId="3" borderId="40" xfId="0" applyFont="1" applyFill="1" applyBorder="1" applyAlignment="1">
      <alignment horizontal="center" vertical="center"/>
    </xf>
    <xf numFmtId="0" fontId="5" fillId="3" borderId="41" xfId="0" applyFont="1" applyFill="1" applyBorder="1" applyAlignment="1">
      <alignment horizontal="center" vertical="center"/>
    </xf>
    <xf numFmtId="0" fontId="5" fillId="3" borderId="24" xfId="0" applyFont="1" applyFill="1" applyBorder="1" applyAlignment="1">
      <alignment horizontal="center" vertical="center"/>
    </xf>
    <xf numFmtId="0" fontId="0" fillId="3" borderId="40" xfId="0" applyFill="1" applyBorder="1" applyAlignment="1">
      <alignment horizontal="center" vertical="center"/>
    </xf>
    <xf numFmtId="0" fontId="0" fillId="3" borderId="41" xfId="0" applyFill="1" applyBorder="1" applyAlignment="1">
      <alignment horizontal="center" vertical="center"/>
    </xf>
    <xf numFmtId="0" fontId="0" fillId="3" borderId="24" xfId="0" applyFill="1" applyBorder="1" applyAlignment="1">
      <alignment horizontal="center" vertical="center"/>
    </xf>
    <xf numFmtId="0" fontId="40" fillId="10" borderId="0" xfId="0" applyFont="1" applyFill="1" applyAlignment="1">
      <alignment horizontal="center" vertical="center"/>
    </xf>
    <xf numFmtId="0" fontId="40" fillId="3" borderId="0" xfId="0" applyFont="1" applyFill="1" applyAlignment="1">
      <alignment horizontal="center" vertical="center"/>
    </xf>
    <xf numFmtId="0" fontId="40" fillId="9" borderId="0" xfId="0" applyFont="1" applyFill="1" applyAlignment="1">
      <alignment horizontal="center" vertical="center"/>
    </xf>
    <xf numFmtId="0" fontId="40" fillId="0" borderId="0" xfId="0" applyFont="1" applyAlignment="1">
      <alignment horizontal="center" vertical="center"/>
    </xf>
    <xf numFmtId="0" fontId="40" fillId="8" borderId="0" xfId="0" applyFont="1" applyFill="1" applyAlignment="1">
      <alignment horizontal="center" vertical="center"/>
    </xf>
    <xf numFmtId="0" fontId="40" fillId="11" borderId="0" xfId="0" applyFont="1" applyFill="1" applyAlignment="1">
      <alignment horizontal="center" vertical="center"/>
    </xf>
    <xf numFmtId="0" fontId="41" fillId="3" borderId="0" xfId="0" applyFont="1" applyFill="1" applyAlignment="1">
      <alignment horizontal="center" vertical="center"/>
    </xf>
    <xf numFmtId="0" fontId="5" fillId="16" borderId="88" xfId="0" applyFont="1" applyFill="1" applyBorder="1" applyAlignment="1">
      <alignment horizontal="center" vertical="center"/>
    </xf>
    <xf numFmtId="0" fontId="5" fillId="16" borderId="88" xfId="0" applyFont="1" applyFill="1" applyBorder="1"/>
    <xf numFmtId="0" fontId="0" fillId="16" borderId="88" xfId="0" applyFill="1" applyBorder="1"/>
    <xf numFmtId="0" fontId="8" fillId="16" borderId="89" xfId="0" applyFont="1" applyFill="1" applyBorder="1" applyAlignment="1">
      <alignment horizontal="left" vertical="center"/>
    </xf>
    <xf numFmtId="0" fontId="8" fillId="16" borderId="83" xfId="0" applyFont="1" applyFill="1" applyBorder="1" applyAlignment="1">
      <alignment horizontal="left" vertical="center"/>
    </xf>
    <xf numFmtId="0" fontId="8" fillId="16" borderId="84" xfId="0" applyFont="1" applyFill="1" applyBorder="1" applyAlignment="1">
      <alignment horizontal="left" vertical="center"/>
    </xf>
    <xf numFmtId="0" fontId="5" fillId="0" borderId="0" xfId="0" applyFont="1" applyAlignment="1">
      <alignment vertical="center" wrapText="1"/>
    </xf>
    <xf numFmtId="0" fontId="5" fillId="0" borderId="0" xfId="0" applyFont="1" applyAlignment="1">
      <alignment horizontal="left" vertical="center"/>
    </xf>
    <xf numFmtId="0" fontId="7" fillId="0" borderId="0" xfId="0" applyFont="1" applyAlignment="1">
      <alignment horizontal="left" vertical="center" wrapText="1"/>
    </xf>
    <xf numFmtId="0" fontId="23" fillId="0" borderId="0" xfId="0" applyFont="1" applyAlignment="1">
      <alignment horizontal="left" vertical="center" wrapText="1"/>
    </xf>
    <xf numFmtId="0" fontId="7" fillId="0" borderId="0" xfId="0" applyFont="1" applyAlignment="1">
      <alignment horizontal="left" vertical="center"/>
    </xf>
    <xf numFmtId="0" fontId="23" fillId="0" borderId="0" xfId="0" applyFont="1" applyAlignment="1">
      <alignment horizontal="left" vertical="center"/>
    </xf>
    <xf numFmtId="0" fontId="8" fillId="5" borderId="30" xfId="0" applyFont="1" applyFill="1" applyBorder="1" applyAlignment="1">
      <alignment vertical="center"/>
    </xf>
    <xf numFmtId="0" fontId="8" fillId="5" borderId="65" xfId="0" applyFont="1" applyFill="1" applyBorder="1" applyAlignment="1">
      <alignment horizontal="center" vertical="center"/>
    </xf>
    <xf numFmtId="0" fontId="8" fillId="5" borderId="46" xfId="0" applyFont="1" applyFill="1" applyBorder="1" applyAlignment="1">
      <alignment horizontal="center" vertical="center"/>
    </xf>
    <xf numFmtId="0" fontId="43" fillId="0" borderId="1" xfId="0" applyFont="1" applyBorder="1" applyAlignment="1">
      <alignment horizontal="left" vertical="center" wrapText="1"/>
    </xf>
    <xf numFmtId="0" fontId="43" fillId="0" borderId="5" xfId="0" applyFont="1" applyBorder="1" applyAlignment="1">
      <alignment horizontal="left" vertical="center" wrapText="1"/>
    </xf>
    <xf numFmtId="0" fontId="5" fillId="23" borderId="2" xfId="0" applyFont="1" applyFill="1" applyBorder="1" applyAlignment="1">
      <alignment vertical="center" wrapText="1"/>
    </xf>
    <xf numFmtId="0" fontId="5" fillId="23" borderId="4" xfId="0" applyFont="1" applyFill="1" applyBorder="1" applyAlignment="1">
      <alignment vertical="center" wrapText="1"/>
    </xf>
    <xf numFmtId="0" fontId="5" fillId="23" borderId="7" xfId="0" applyFont="1" applyFill="1" applyBorder="1" applyAlignment="1">
      <alignment vertical="center" wrapText="1"/>
    </xf>
    <xf numFmtId="0" fontId="5" fillId="23" borderId="1" xfId="0" applyFont="1" applyFill="1" applyBorder="1" applyAlignment="1">
      <alignment vertical="center" wrapText="1"/>
    </xf>
    <xf numFmtId="0" fontId="5" fillId="23" borderId="5" xfId="0" applyFont="1" applyFill="1" applyBorder="1" applyAlignment="1">
      <alignment vertical="center" wrapText="1"/>
    </xf>
    <xf numFmtId="0" fontId="5" fillId="0" borderId="0" xfId="0" applyFont="1" applyAlignment="1">
      <alignment vertical="top"/>
    </xf>
    <xf numFmtId="0" fontId="19" fillId="24" borderId="1" xfId="0" applyFont="1" applyFill="1" applyBorder="1" applyAlignment="1">
      <alignment horizontal="center" vertical="center" wrapText="1"/>
    </xf>
    <xf numFmtId="0" fontId="19" fillId="24" borderId="5" xfId="0" applyFont="1" applyFill="1" applyBorder="1" applyAlignment="1">
      <alignment horizontal="center" vertical="center" wrapText="1"/>
    </xf>
    <xf numFmtId="0" fontId="5" fillId="0" borderId="0" xfId="0" applyFont="1" applyProtection="1">
      <protection locked="0"/>
    </xf>
    <xf numFmtId="0" fontId="5" fillId="0" borderId="1" xfId="0" applyFont="1" applyBorder="1" applyAlignment="1" applyProtection="1">
      <alignment horizontal="center" vertical="center" wrapText="1"/>
      <protection locked="0"/>
    </xf>
    <xf numFmtId="0" fontId="5" fillId="0" borderId="7" xfId="0" applyFont="1" applyBorder="1" applyAlignment="1" applyProtection="1">
      <alignment horizontal="center" vertical="center"/>
      <protection locked="0"/>
    </xf>
    <xf numFmtId="0" fontId="7" fillId="3" borderId="28" xfId="0" applyFont="1" applyFill="1" applyBorder="1" applyAlignment="1" applyProtection="1">
      <alignment horizontal="center" vertical="center" wrapText="1"/>
      <protection locked="0"/>
    </xf>
    <xf numFmtId="0" fontId="7" fillId="0" borderId="1" xfId="0" applyFont="1" applyBorder="1" applyAlignment="1" applyProtection="1">
      <alignment horizontal="left" vertical="center" wrapText="1"/>
      <protection locked="0"/>
    </xf>
    <xf numFmtId="0" fontId="7" fillId="0" borderId="10" xfId="0" applyFont="1" applyBorder="1" applyAlignment="1" applyProtection="1">
      <alignment horizontal="left" vertical="center" wrapText="1"/>
      <protection locked="0"/>
    </xf>
    <xf numFmtId="0" fontId="7" fillId="0" borderId="28" xfId="0" applyFont="1" applyBorder="1" applyAlignment="1" applyProtection="1">
      <alignment horizontal="left" vertical="center" wrapText="1"/>
      <protection locked="0"/>
    </xf>
    <xf numFmtId="0" fontId="5" fillId="0" borderId="5" xfId="0" applyFont="1" applyBorder="1" applyAlignment="1" applyProtection="1">
      <alignment horizontal="center" vertical="center" wrapText="1"/>
      <protection locked="0"/>
    </xf>
    <xf numFmtId="0" fontId="5" fillId="0" borderId="1" xfId="0" applyFont="1" applyBorder="1" applyAlignment="1" applyProtection="1">
      <alignment horizontal="center" vertical="top" wrapText="1"/>
      <protection locked="0"/>
    </xf>
    <xf numFmtId="0" fontId="5" fillId="0" borderId="1" xfId="0" applyFont="1" applyBorder="1" applyAlignment="1" applyProtection="1">
      <alignment vertical="top" wrapText="1"/>
      <protection locked="0"/>
    </xf>
    <xf numFmtId="0" fontId="19" fillId="24" borderId="1" xfId="0" applyFont="1" applyFill="1" applyBorder="1" applyAlignment="1">
      <alignment vertical="center" wrapText="1"/>
    </xf>
    <xf numFmtId="0" fontId="7" fillId="0" borderId="7" xfId="0" applyFont="1" applyBorder="1" applyAlignment="1" applyProtection="1">
      <alignment horizontal="left" vertical="center" wrapText="1"/>
      <protection locked="0"/>
    </xf>
    <xf numFmtId="0" fontId="7" fillId="0" borderId="1" xfId="0" applyFont="1" applyBorder="1" applyAlignment="1" applyProtection="1">
      <alignment horizontal="center" vertical="center" wrapText="1"/>
      <protection locked="0"/>
    </xf>
    <xf numFmtId="0" fontId="7" fillId="0" borderId="1" xfId="0" applyFont="1" applyBorder="1" applyAlignment="1" applyProtection="1">
      <alignment vertical="center" wrapText="1"/>
      <protection locked="0"/>
    </xf>
    <xf numFmtId="0" fontId="7" fillId="24" borderId="1" xfId="0" applyFont="1" applyFill="1" applyBorder="1" applyAlignment="1" applyProtection="1">
      <alignment horizontal="left" vertical="center" wrapText="1"/>
      <protection locked="0"/>
    </xf>
    <xf numFmtId="0" fontId="7" fillId="0" borderId="62" xfId="0" applyFont="1" applyBorder="1" applyAlignment="1" applyProtection="1">
      <alignment horizontal="center" vertical="center" wrapText="1"/>
      <protection locked="0"/>
    </xf>
    <xf numFmtId="0" fontId="7" fillId="3" borderId="1" xfId="0" applyFont="1" applyFill="1" applyBorder="1" applyAlignment="1" applyProtection="1">
      <alignment horizontal="left" vertical="center" wrapText="1"/>
      <protection locked="0"/>
    </xf>
    <xf numFmtId="0" fontId="14" fillId="0" borderId="5" xfId="0" applyFont="1" applyBorder="1" applyAlignment="1" applyProtection="1">
      <alignment horizontal="left" vertical="center"/>
      <protection locked="0"/>
    </xf>
    <xf numFmtId="0" fontId="7" fillId="24" borderId="5" xfId="0" applyFont="1" applyFill="1" applyBorder="1" applyAlignment="1" applyProtection="1">
      <alignment horizontal="left" vertical="center" wrapText="1"/>
      <protection locked="0"/>
    </xf>
    <xf numFmtId="0" fontId="7" fillId="0" borderId="5" xfId="0" applyFont="1" applyBorder="1" applyAlignment="1" applyProtection="1">
      <alignment horizontal="center" vertical="center" wrapText="1"/>
      <protection locked="0"/>
    </xf>
    <xf numFmtId="0" fontId="9" fillId="0" borderId="1" xfId="0" applyFont="1" applyBorder="1" applyAlignment="1" applyProtection="1">
      <alignment vertical="center" wrapText="1"/>
      <protection locked="0"/>
    </xf>
    <xf numFmtId="0" fontId="9" fillId="0" borderId="1" xfId="0" applyFont="1" applyBorder="1" applyAlignment="1" applyProtection="1">
      <alignment horizontal="center" vertical="center"/>
      <protection locked="0"/>
    </xf>
    <xf numFmtId="0" fontId="9" fillId="0" borderId="10" xfId="0" applyFont="1" applyBorder="1" applyAlignment="1" applyProtection="1">
      <alignment vertical="center" wrapText="1"/>
      <protection locked="0"/>
    </xf>
    <xf numFmtId="0" fontId="9" fillId="0" borderId="10" xfId="0" applyFont="1" applyBorder="1" applyAlignment="1" applyProtection="1">
      <alignment vertical="center"/>
      <protection locked="0"/>
    </xf>
    <xf numFmtId="0" fontId="7" fillId="0" borderId="2" xfId="0" applyFont="1" applyBorder="1" applyAlignment="1" applyProtection="1">
      <alignment horizontal="left" vertical="top"/>
      <protection locked="0"/>
    </xf>
    <xf numFmtId="0" fontId="7" fillId="0" borderId="1" xfId="0" applyFont="1" applyBorder="1" applyAlignment="1" applyProtection="1">
      <alignment horizontal="left" vertical="top"/>
      <protection locked="0"/>
    </xf>
    <xf numFmtId="0" fontId="5" fillId="0" borderId="2" xfId="0" applyFont="1" applyBorder="1" applyProtection="1">
      <protection locked="0"/>
    </xf>
    <xf numFmtId="0" fontId="5" fillId="0" borderId="1" xfId="0" applyFont="1" applyBorder="1" applyProtection="1">
      <protection locked="0"/>
    </xf>
    <xf numFmtId="0" fontId="5" fillId="0" borderId="25" xfId="0" applyFont="1" applyBorder="1" applyProtection="1">
      <protection locked="0"/>
    </xf>
    <xf numFmtId="0" fontId="5" fillId="0" borderId="10" xfId="0" applyFont="1" applyBorder="1" applyProtection="1">
      <protection locked="0"/>
    </xf>
    <xf numFmtId="0" fontId="5" fillId="0" borderId="4" xfId="0" applyFont="1" applyBorder="1" applyProtection="1">
      <protection locked="0"/>
    </xf>
    <xf numFmtId="0" fontId="5" fillId="0" borderId="5" xfId="0" applyFont="1" applyBorder="1" applyProtection="1">
      <protection locked="0"/>
    </xf>
    <xf numFmtId="0" fontId="15" fillId="15" borderId="28" xfId="0" applyFont="1" applyFill="1" applyBorder="1" applyAlignment="1">
      <alignment horizontal="center" vertical="center" wrapText="1"/>
    </xf>
    <xf numFmtId="0" fontId="6" fillId="15" borderId="28" xfId="0" applyFont="1" applyFill="1" applyBorder="1" applyAlignment="1">
      <alignment horizontal="center" vertical="center" wrapText="1"/>
    </xf>
    <xf numFmtId="0" fontId="19" fillId="15" borderId="28" xfId="0" applyFont="1" applyFill="1" applyBorder="1" applyAlignment="1">
      <alignment horizontal="center" vertical="center" wrapText="1"/>
    </xf>
    <xf numFmtId="0" fontId="5" fillId="0" borderId="22" xfId="0" applyFont="1" applyBorder="1" applyAlignment="1">
      <alignment horizontal="left" vertical="center" wrapText="1"/>
    </xf>
    <xf numFmtId="0" fontId="5" fillId="0" borderId="24" xfId="0" applyFont="1" applyBorder="1"/>
    <xf numFmtId="0" fontId="5" fillId="3" borderId="0" xfId="0" applyFont="1" applyFill="1" applyAlignment="1">
      <alignment horizontal="left" vertical="center" wrapText="1"/>
    </xf>
    <xf numFmtId="0" fontId="5" fillId="3" borderId="36" xfId="0" applyFont="1" applyFill="1" applyBorder="1" applyAlignment="1">
      <alignment horizontal="left" vertical="center" wrapText="1"/>
    </xf>
    <xf numFmtId="164" fontId="19" fillId="15" borderId="16" xfId="0" applyNumberFormat="1" applyFont="1" applyFill="1" applyBorder="1" applyAlignment="1">
      <alignment horizontal="center" vertical="center" wrapText="1"/>
    </xf>
    <xf numFmtId="165" fontId="5" fillId="0" borderId="60" xfId="0" applyNumberFormat="1" applyFont="1" applyBorder="1" applyAlignment="1">
      <alignment horizontal="center" vertical="center"/>
    </xf>
    <xf numFmtId="0" fontId="0" fillId="0" borderId="97" xfId="0" applyBorder="1" applyAlignment="1" applyProtection="1">
      <alignment vertical="top"/>
      <protection locked="0"/>
    </xf>
    <xf numFmtId="0" fontId="0" fillId="0" borderId="97" xfId="0" applyBorder="1"/>
    <xf numFmtId="0" fontId="0" fillId="0" borderId="98" xfId="0" applyBorder="1"/>
    <xf numFmtId="0" fontId="46" fillId="15" borderId="54" xfId="0" applyFont="1" applyFill="1" applyBorder="1" applyAlignment="1">
      <alignment horizontal="center" vertical="center" wrapText="1"/>
    </xf>
    <xf numFmtId="0" fontId="0" fillId="0" borderId="96" xfId="0" applyBorder="1" applyAlignment="1" applyProtection="1">
      <alignment horizontal="center" vertical="top"/>
      <protection locked="0"/>
    </xf>
    <xf numFmtId="0" fontId="1" fillId="0" borderId="1" xfId="0" applyFont="1" applyBorder="1" applyAlignment="1">
      <alignment horizontal="center" vertical="center" wrapText="1"/>
    </xf>
    <xf numFmtId="0" fontId="9" fillId="16" borderId="89" xfId="0" applyFont="1" applyFill="1" applyBorder="1" applyAlignment="1">
      <alignment horizontal="left" vertical="center"/>
    </xf>
    <xf numFmtId="1" fontId="5" fillId="13" borderId="1" xfId="0" applyNumberFormat="1" applyFont="1" applyFill="1" applyBorder="1" applyAlignment="1">
      <alignment horizontal="center" vertical="center"/>
    </xf>
    <xf numFmtId="0" fontId="1" fillId="0" borderId="28" xfId="0" applyFont="1" applyBorder="1" applyAlignment="1" applyProtection="1">
      <alignment horizontal="center" vertical="center"/>
      <protection locked="0"/>
    </xf>
    <xf numFmtId="0" fontId="5" fillId="16" borderId="88" xfId="0" applyFont="1" applyFill="1" applyBorder="1" applyAlignment="1">
      <alignment horizontal="left" vertical="center"/>
    </xf>
    <xf numFmtId="0" fontId="6" fillId="14" borderId="3" xfId="0" applyFont="1" applyFill="1" applyBorder="1" applyAlignment="1">
      <alignment horizontal="center" vertical="center"/>
    </xf>
    <xf numFmtId="0" fontId="5" fillId="0" borderId="3" xfId="0" applyFont="1" applyBorder="1" applyAlignment="1" applyProtection="1">
      <alignment horizontal="center" vertical="center" wrapText="1"/>
      <protection locked="0"/>
    </xf>
    <xf numFmtId="0" fontId="5" fillId="0" borderId="6" xfId="0" applyFont="1" applyBorder="1" applyAlignment="1" applyProtection="1">
      <alignment horizontal="center" vertical="center" wrapText="1"/>
      <protection locked="0"/>
    </xf>
    <xf numFmtId="0" fontId="7" fillId="0" borderId="5" xfId="0" applyFont="1" applyBorder="1" applyAlignment="1">
      <alignment vertical="center" wrapText="1"/>
    </xf>
    <xf numFmtId="0" fontId="5" fillId="0" borderId="3" xfId="0" applyFont="1" applyBorder="1" applyAlignment="1" applyProtection="1">
      <alignment horizontal="left" vertical="center" wrapText="1"/>
      <protection locked="0"/>
    </xf>
    <xf numFmtId="0" fontId="0" fillId="0" borderId="0" xfId="0" applyAlignment="1">
      <alignment horizontal="center"/>
    </xf>
    <xf numFmtId="0" fontId="5" fillId="0" borderId="10" xfId="0" applyFont="1" applyBorder="1" applyAlignment="1">
      <alignment horizontal="center" vertical="center"/>
    </xf>
    <xf numFmtId="0" fontId="5" fillId="0" borderId="10" xfId="0" applyFont="1" applyBorder="1" applyAlignment="1">
      <alignment horizontal="left" vertical="center" wrapText="1"/>
    </xf>
    <xf numFmtId="0" fontId="5" fillId="0" borderId="10" xfId="0" applyFont="1" applyBorder="1" applyAlignment="1" applyProtection="1">
      <alignment horizontal="center" vertical="center"/>
      <protection locked="0"/>
    </xf>
    <xf numFmtId="164" fontId="5" fillId="17" borderId="9" xfId="0" applyNumberFormat="1" applyFont="1" applyFill="1" applyBorder="1" applyAlignment="1">
      <alignment vertical="center"/>
    </xf>
    <xf numFmtId="164" fontId="5" fillId="8" borderId="6" xfId="0" applyNumberFormat="1" applyFont="1" applyFill="1" applyBorder="1" applyAlignment="1">
      <alignment vertical="center"/>
    </xf>
    <xf numFmtId="0" fontId="1" fillId="0" borderId="3" xfId="0" applyFont="1" applyBorder="1" applyAlignment="1">
      <alignment horizontal="left" vertical="center" wrapText="1"/>
    </xf>
    <xf numFmtId="0" fontId="1" fillId="23" borderId="8" xfId="0" applyFont="1" applyFill="1" applyBorder="1" applyAlignment="1">
      <alignment vertical="center" wrapText="1"/>
    </xf>
    <xf numFmtId="0" fontId="1" fillId="0" borderId="7" xfId="0" applyFont="1" applyBorder="1" applyAlignment="1">
      <alignment vertical="center" wrapText="1"/>
    </xf>
    <xf numFmtId="0" fontId="1" fillId="0" borderId="1" xfId="0" applyFont="1" applyBorder="1" applyAlignment="1">
      <alignment vertical="center" wrapText="1"/>
    </xf>
    <xf numFmtId="0" fontId="1" fillId="0" borderId="5" xfId="0" applyFont="1" applyBorder="1" applyAlignment="1">
      <alignment vertical="center" wrapText="1"/>
    </xf>
    <xf numFmtId="0" fontId="7" fillId="0" borderId="5" xfId="0" applyFont="1" applyBorder="1" applyAlignment="1">
      <alignment horizontal="left" vertical="center" wrapText="1"/>
    </xf>
    <xf numFmtId="14" fontId="7" fillId="0" borderId="1" xfId="0" applyNumberFormat="1" applyFont="1" applyBorder="1" applyAlignment="1">
      <alignment horizontal="left" vertical="center" wrapText="1"/>
    </xf>
    <xf numFmtId="0" fontId="23" fillId="3" borderId="60" xfId="0" applyFont="1" applyFill="1" applyBorder="1" applyAlignment="1" applyProtection="1">
      <alignment horizontal="left" vertical="center" wrapText="1"/>
      <protection locked="0"/>
    </xf>
    <xf numFmtId="0" fontId="23" fillId="3" borderId="62" xfId="0" applyFont="1" applyFill="1" applyBorder="1" applyAlignment="1" applyProtection="1">
      <alignment horizontal="left" vertical="center" wrapText="1"/>
      <protection locked="0"/>
    </xf>
    <xf numFmtId="0" fontId="23" fillId="3" borderId="62" xfId="0" applyFont="1" applyFill="1" applyBorder="1" applyAlignment="1" applyProtection="1">
      <alignment horizontal="left" vertical="center"/>
      <protection locked="0"/>
    </xf>
    <xf numFmtId="0" fontId="23" fillId="3" borderId="60" xfId="0" applyFont="1" applyFill="1" applyBorder="1" applyAlignment="1" applyProtection="1">
      <alignment horizontal="left" vertical="center"/>
      <protection locked="0"/>
    </xf>
    <xf numFmtId="0" fontId="7" fillId="0" borderId="1" xfId="0" applyFont="1" applyBorder="1" applyAlignment="1">
      <alignment horizontal="left" vertical="center" wrapText="1"/>
    </xf>
    <xf numFmtId="0" fontId="1" fillId="0" borderId="7" xfId="0" applyFont="1" applyBorder="1" applyAlignment="1">
      <alignment horizontal="center" vertical="center" wrapText="1"/>
    </xf>
    <xf numFmtId="0" fontId="1" fillId="3" borderId="1" xfId="0" applyFont="1" applyFill="1" applyBorder="1" applyAlignment="1">
      <alignment horizontal="center" vertical="center" wrapText="1"/>
    </xf>
    <xf numFmtId="0" fontId="43" fillId="0" borderId="1" xfId="0" applyFont="1" applyBorder="1" applyAlignment="1">
      <alignment horizontal="center" vertical="center" wrapText="1"/>
    </xf>
    <xf numFmtId="0" fontId="1" fillId="0" borderId="3" xfId="0" applyFont="1" applyBorder="1" applyAlignment="1">
      <alignment horizontal="center" vertical="center" wrapText="1"/>
    </xf>
    <xf numFmtId="0" fontId="1" fillId="0" borderId="9" xfId="0" applyFont="1" applyBorder="1" applyAlignment="1">
      <alignment horizontal="center" vertical="center" wrapText="1"/>
    </xf>
    <xf numFmtId="0" fontId="7" fillId="26" borderId="1" xfId="0" applyFont="1" applyFill="1" applyBorder="1" applyAlignment="1" applyProtection="1">
      <alignment horizontal="center" vertical="center" wrapText="1"/>
      <protection locked="0"/>
    </xf>
    <xf numFmtId="0" fontId="14" fillId="0" borderId="0" xfId="0" applyFont="1" applyBorder="1" applyAlignment="1">
      <alignment horizontal="center"/>
    </xf>
    <xf numFmtId="0" fontId="13" fillId="0" borderId="0" xfId="0" applyFont="1" applyBorder="1" applyAlignment="1">
      <alignment horizontal="center" vertical="center" wrapText="1"/>
    </xf>
    <xf numFmtId="0" fontId="7" fillId="0" borderId="0" xfId="0" applyFont="1" applyBorder="1" applyAlignment="1">
      <alignment horizontal="left"/>
    </xf>
    <xf numFmtId="0" fontId="7" fillId="0" borderId="0" xfId="0" applyFont="1" applyBorder="1" applyAlignment="1">
      <alignment horizontal="left" vertical="center" wrapText="1"/>
    </xf>
    <xf numFmtId="0" fontId="7" fillId="0" borderId="0" xfId="0" applyFont="1" applyBorder="1" applyAlignment="1">
      <alignment horizontal="center"/>
    </xf>
    <xf numFmtId="0" fontId="15" fillId="5" borderId="0" xfId="0" applyFont="1" applyFill="1" applyBorder="1" applyAlignment="1">
      <alignment horizontal="center" vertical="center"/>
    </xf>
    <xf numFmtId="0" fontId="7" fillId="0" borderId="0" xfId="0" applyFont="1" applyBorder="1" applyAlignment="1">
      <alignment horizontal="left" wrapText="1"/>
    </xf>
    <xf numFmtId="0" fontId="23" fillId="26" borderId="1" xfId="0" applyFont="1" applyFill="1" applyBorder="1" applyAlignment="1">
      <alignment vertical="center" wrapText="1"/>
    </xf>
    <xf numFmtId="0" fontId="23" fillId="27" borderId="1" xfId="0" applyFont="1" applyFill="1" applyBorder="1" applyAlignment="1">
      <alignment vertical="center" wrapText="1"/>
    </xf>
    <xf numFmtId="0" fontId="7" fillId="0" borderId="1" xfId="0" applyFont="1" applyBorder="1" applyAlignment="1">
      <alignment horizontal="left" wrapText="1"/>
    </xf>
    <xf numFmtId="0" fontId="6" fillId="8" borderId="8" xfId="0" applyFont="1" applyFill="1" applyBorder="1" applyAlignment="1">
      <alignment horizontal="center" vertical="center"/>
    </xf>
    <xf numFmtId="0" fontId="6" fillId="8" borderId="7" xfId="0" applyFont="1" applyFill="1" applyBorder="1" applyAlignment="1">
      <alignment horizontal="center" vertical="center"/>
    </xf>
    <xf numFmtId="0" fontId="6" fillId="8" borderId="9" xfId="0" applyFont="1" applyFill="1" applyBorder="1" applyAlignment="1">
      <alignment horizontal="center" vertical="center"/>
    </xf>
    <xf numFmtId="0" fontId="1" fillId="0" borderId="26" xfId="0" applyFont="1" applyBorder="1" applyAlignment="1">
      <alignment horizontal="left" vertical="top" wrapText="1"/>
    </xf>
    <xf numFmtId="0" fontId="5" fillId="0" borderId="19" xfId="0" applyFont="1" applyBorder="1" applyAlignment="1">
      <alignment horizontal="left" vertical="top" wrapText="1"/>
    </xf>
    <xf numFmtId="0" fontId="5" fillId="0" borderId="21" xfId="0" applyFont="1" applyBorder="1" applyAlignment="1">
      <alignment horizontal="left" vertical="top" wrapText="1"/>
    </xf>
    <xf numFmtId="0" fontId="5" fillId="0" borderId="40" xfId="0" applyFont="1" applyBorder="1" applyAlignment="1">
      <alignment horizontal="left" vertical="top" wrapText="1"/>
    </xf>
    <xf numFmtId="0" fontId="5" fillId="0" borderId="41" xfId="0" applyFont="1" applyBorder="1" applyAlignment="1">
      <alignment horizontal="left" vertical="top" wrapText="1"/>
    </xf>
    <xf numFmtId="0" fontId="5" fillId="0" borderId="24" xfId="0" applyFont="1" applyBorder="1" applyAlignment="1">
      <alignment horizontal="left" vertical="top" wrapText="1"/>
    </xf>
    <xf numFmtId="0" fontId="6" fillId="9" borderId="8" xfId="0" applyFont="1" applyFill="1" applyBorder="1" applyAlignment="1">
      <alignment horizontal="center" vertical="center"/>
    </xf>
    <xf numFmtId="0" fontId="6" fillId="9" borderId="7" xfId="0" applyFont="1" applyFill="1" applyBorder="1" applyAlignment="1">
      <alignment horizontal="center" vertical="center"/>
    </xf>
    <xf numFmtId="0" fontId="6" fillId="9" borderId="9" xfId="0" applyFont="1" applyFill="1" applyBorder="1" applyAlignment="1">
      <alignment horizontal="center" vertical="center"/>
    </xf>
    <xf numFmtId="0" fontId="5" fillId="0" borderId="71" xfId="0" applyFont="1" applyBorder="1" applyAlignment="1">
      <alignment horizontal="left" vertical="top" wrapText="1"/>
    </xf>
    <xf numFmtId="0" fontId="5" fillId="0" borderId="37" xfId="0" applyFont="1" applyBorder="1" applyAlignment="1">
      <alignment horizontal="left" vertical="top" wrapText="1"/>
    </xf>
    <xf numFmtId="0" fontId="5" fillId="0" borderId="63" xfId="0" applyFont="1" applyBorder="1" applyAlignment="1">
      <alignment horizontal="left" vertical="top" wrapText="1"/>
    </xf>
    <xf numFmtId="0" fontId="5" fillId="0" borderId="0" xfId="0" applyFont="1" applyAlignment="1">
      <alignment horizontal="center"/>
    </xf>
    <xf numFmtId="0" fontId="1" fillId="0" borderId="4" xfId="0" applyFont="1" applyBorder="1" applyAlignment="1">
      <alignment horizontal="left" vertical="center" wrapText="1"/>
    </xf>
    <xf numFmtId="0" fontId="5" fillId="0" borderId="5" xfId="0" applyFont="1" applyBorder="1" applyAlignment="1">
      <alignment horizontal="left" vertical="center" wrapText="1"/>
    </xf>
    <xf numFmtId="0" fontId="5" fillId="0" borderId="6" xfId="0" applyFont="1" applyBorder="1" applyAlignment="1">
      <alignment horizontal="left" vertical="center" wrapText="1"/>
    </xf>
    <xf numFmtId="0" fontId="6" fillId="8" borderId="90" xfId="0" applyFont="1" applyFill="1" applyBorder="1" applyAlignment="1">
      <alignment horizontal="center" vertical="center"/>
    </xf>
    <xf numFmtId="0" fontId="6" fillId="8" borderId="91" xfId="0" applyFont="1" applyFill="1" applyBorder="1" applyAlignment="1">
      <alignment horizontal="center" vertical="center"/>
    </xf>
    <xf numFmtId="0" fontId="6" fillId="8" borderId="92" xfId="0" applyFont="1" applyFill="1" applyBorder="1" applyAlignment="1">
      <alignment horizontal="center" vertical="center"/>
    </xf>
    <xf numFmtId="0" fontId="1" fillId="0" borderId="93" xfId="0" applyFont="1" applyBorder="1" applyAlignment="1">
      <alignment horizontal="left" vertical="center" wrapText="1"/>
    </xf>
    <xf numFmtId="0" fontId="1" fillId="0" borderId="94" xfId="0" applyFont="1" applyBorder="1" applyAlignment="1">
      <alignment horizontal="left" vertical="center" wrapText="1"/>
    </xf>
    <xf numFmtId="0" fontId="1" fillId="0" borderId="95" xfId="0" applyFont="1" applyBorder="1" applyAlignment="1">
      <alignment horizontal="left" vertical="center" wrapText="1"/>
    </xf>
    <xf numFmtId="0" fontId="6" fillId="2" borderId="30" xfId="0" applyFont="1" applyFill="1" applyBorder="1" applyAlignment="1">
      <alignment horizontal="center" vertical="center"/>
    </xf>
    <xf numFmtId="0" fontId="6" fillId="2" borderId="65" xfId="0" applyFont="1" applyFill="1" applyBorder="1" applyAlignment="1">
      <alignment horizontal="center" vertical="center"/>
    </xf>
    <xf numFmtId="0" fontId="6" fillId="2" borderId="46" xfId="0" applyFont="1" applyFill="1" applyBorder="1" applyAlignment="1">
      <alignment horizontal="center" vertical="center"/>
    </xf>
    <xf numFmtId="0" fontId="6" fillId="2" borderId="8" xfId="0" applyFont="1" applyFill="1" applyBorder="1" applyAlignment="1">
      <alignment horizontal="center" vertical="center"/>
    </xf>
    <xf numFmtId="0" fontId="6" fillId="2" borderId="7" xfId="0" applyFont="1" applyFill="1" applyBorder="1" applyAlignment="1">
      <alignment horizontal="center" vertical="center"/>
    </xf>
    <xf numFmtId="0" fontId="6" fillId="2" borderId="9" xfId="0" applyFont="1" applyFill="1" applyBorder="1" applyAlignment="1">
      <alignment horizontal="center" vertical="center"/>
    </xf>
    <xf numFmtId="0" fontId="5" fillId="0" borderId="4" xfId="0" applyFont="1" applyBorder="1" applyAlignment="1">
      <alignment horizontal="left" vertical="center" wrapText="1"/>
    </xf>
    <xf numFmtId="0" fontId="6" fillId="19" borderId="8" xfId="0" applyFont="1" applyFill="1" applyBorder="1" applyAlignment="1">
      <alignment horizontal="center" vertical="center"/>
    </xf>
    <xf numFmtId="0" fontId="6" fillId="19" borderId="7" xfId="0" applyFont="1" applyFill="1" applyBorder="1" applyAlignment="1">
      <alignment horizontal="center" vertical="center"/>
    </xf>
    <xf numFmtId="0" fontId="6" fillId="19" borderId="9" xfId="0" applyFont="1" applyFill="1" applyBorder="1" applyAlignment="1">
      <alignment horizontal="center" vertical="center"/>
    </xf>
    <xf numFmtId="0" fontId="1" fillId="0" borderId="26" xfId="0" applyFont="1" applyBorder="1" applyAlignment="1">
      <alignment horizontal="left" vertical="center" wrapText="1"/>
    </xf>
    <xf numFmtId="0" fontId="5" fillId="0" borderId="19" xfId="0" applyFont="1" applyBorder="1" applyAlignment="1">
      <alignment horizontal="left" vertical="center" wrapText="1"/>
    </xf>
    <xf numFmtId="0" fontId="5" fillId="0" borderId="21" xfId="0" applyFont="1" applyBorder="1" applyAlignment="1">
      <alignment horizontal="left" vertical="center" wrapText="1"/>
    </xf>
    <xf numFmtId="0" fontId="5" fillId="0" borderId="40" xfId="0" applyFont="1" applyBorder="1" applyAlignment="1">
      <alignment horizontal="left" vertical="center" wrapText="1"/>
    </xf>
    <xf numFmtId="0" fontId="5" fillId="0" borderId="41" xfId="0" applyFont="1" applyBorder="1" applyAlignment="1">
      <alignment horizontal="left" vertical="center" wrapText="1"/>
    </xf>
    <xf numFmtId="0" fontId="5" fillId="0" borderId="24" xfId="0" applyFont="1" applyBorder="1" applyAlignment="1">
      <alignment horizontal="left" vertical="center" wrapText="1"/>
    </xf>
    <xf numFmtId="0" fontId="6" fillId="20" borderId="8" xfId="0" applyFont="1" applyFill="1" applyBorder="1" applyAlignment="1">
      <alignment horizontal="center" vertical="center"/>
    </xf>
    <xf numFmtId="0" fontId="6" fillId="20" borderId="7" xfId="0" applyFont="1" applyFill="1" applyBorder="1" applyAlignment="1">
      <alignment horizontal="center" vertical="center"/>
    </xf>
    <xf numFmtId="0" fontId="6" fillId="20" borderId="9" xfId="0" applyFont="1" applyFill="1" applyBorder="1" applyAlignment="1">
      <alignment horizontal="center" vertical="center"/>
    </xf>
    <xf numFmtId="0" fontId="6" fillId="22" borderId="87" xfId="0" applyFont="1" applyFill="1" applyBorder="1" applyAlignment="1">
      <alignment horizontal="center" vertical="center"/>
    </xf>
    <xf numFmtId="0" fontId="6" fillId="22" borderId="57" xfId="0" applyFont="1" applyFill="1" applyBorder="1" applyAlignment="1">
      <alignment horizontal="center" vertical="center"/>
    </xf>
    <xf numFmtId="0" fontId="6" fillId="22" borderId="67" xfId="0" applyFont="1" applyFill="1" applyBorder="1" applyAlignment="1">
      <alignment horizontal="center" vertical="center"/>
    </xf>
    <xf numFmtId="0" fontId="5" fillId="0" borderId="80" xfId="0" applyFont="1" applyBorder="1" applyAlignment="1">
      <alignment horizontal="left" vertical="top" wrapText="1"/>
    </xf>
    <xf numFmtId="0" fontId="5" fillId="0" borderId="49" xfId="0" applyFont="1" applyBorder="1" applyAlignment="1">
      <alignment horizontal="left" vertical="top" wrapText="1"/>
    </xf>
    <xf numFmtId="0" fontId="5" fillId="0" borderId="50" xfId="0" applyFont="1" applyBorder="1" applyAlignment="1">
      <alignment horizontal="left" vertical="top" wrapText="1"/>
    </xf>
    <xf numFmtId="0" fontId="6" fillId="0" borderId="18" xfId="0" applyFont="1" applyBorder="1" applyAlignment="1">
      <alignment horizontal="center" vertical="center"/>
    </xf>
    <xf numFmtId="0" fontId="6" fillId="0" borderId="0" xfId="0" applyFont="1" applyAlignment="1">
      <alignment horizontal="center" vertical="center"/>
    </xf>
    <xf numFmtId="0" fontId="2" fillId="0" borderId="8" xfId="0" applyFont="1" applyBorder="1" applyAlignment="1">
      <alignment vertical="center" wrapText="1"/>
    </xf>
    <xf numFmtId="0" fontId="2" fillId="0" borderId="2" xfId="0" applyFont="1" applyBorder="1" applyAlignment="1">
      <alignment vertical="center" wrapText="1"/>
    </xf>
    <xf numFmtId="0" fontId="2" fillId="0" borderId="4" xfId="0" applyFont="1" applyBorder="1" applyAlignment="1">
      <alignment vertical="center" wrapText="1"/>
    </xf>
    <xf numFmtId="0" fontId="4" fillId="0" borderId="9" xfId="0" applyFont="1" applyBorder="1" applyAlignment="1">
      <alignment horizontal="center" vertical="center" wrapText="1"/>
    </xf>
    <xf numFmtId="0" fontId="4" fillId="0" borderId="3" xfId="0" applyFont="1" applyBorder="1" applyAlignment="1">
      <alignment horizontal="center" vertical="center" wrapText="1"/>
    </xf>
    <xf numFmtId="0" fontId="4" fillId="0" borderId="6" xfId="0" applyFont="1" applyBorder="1" applyAlignment="1">
      <alignment horizontal="center" vertical="center" wrapText="1"/>
    </xf>
    <xf numFmtId="0" fontId="16" fillId="0" borderId="43" xfId="0" applyFont="1" applyBorder="1" applyAlignment="1">
      <alignment horizontal="center" vertical="center" wrapText="1"/>
    </xf>
    <xf numFmtId="0" fontId="16" fillId="0" borderId="19" xfId="0" applyFont="1" applyBorder="1" applyAlignment="1">
      <alignment horizontal="center" vertical="center" wrapText="1"/>
    </xf>
    <xf numFmtId="0" fontId="16" fillId="0" borderId="44" xfId="0" applyFont="1" applyBorder="1" applyAlignment="1">
      <alignment horizontal="center" vertical="center" wrapText="1"/>
    </xf>
    <xf numFmtId="0" fontId="16" fillId="0" borderId="18" xfId="0" applyFont="1" applyBorder="1" applyAlignment="1">
      <alignment horizontal="center" vertical="center" wrapText="1"/>
    </xf>
    <xf numFmtId="0" fontId="16" fillId="0" borderId="0" xfId="0" applyFont="1" applyAlignment="1">
      <alignment horizontal="center" vertical="center" wrapText="1"/>
    </xf>
    <xf numFmtId="0" fontId="16" fillId="0" borderId="36" xfId="0" applyFont="1" applyBorder="1" applyAlignment="1">
      <alignment horizontal="center" vertical="center" wrapText="1"/>
    </xf>
    <xf numFmtId="0" fontId="16" fillId="0" borderId="23" xfId="0" applyFont="1" applyBorder="1" applyAlignment="1">
      <alignment horizontal="center" vertical="center" wrapText="1"/>
    </xf>
    <xf numFmtId="0" fontId="16" fillId="0" borderId="41" xfId="0" applyFont="1" applyBorder="1" applyAlignment="1">
      <alignment horizontal="center" vertical="center" wrapText="1"/>
    </xf>
    <xf numFmtId="0" fontId="16" fillId="0" borderId="42" xfId="0" applyFont="1" applyBorder="1" applyAlignment="1">
      <alignment horizontal="center" vertical="center" wrapText="1"/>
    </xf>
    <xf numFmtId="0" fontId="5" fillId="0" borderId="7" xfId="0" applyFont="1" applyBorder="1" applyAlignment="1">
      <alignment horizontal="left" vertical="center" wrapText="1"/>
    </xf>
    <xf numFmtId="0" fontId="5" fillId="0" borderId="9" xfId="0" applyFont="1" applyBorder="1" applyAlignment="1">
      <alignment horizontal="left" vertical="center" wrapText="1"/>
    </xf>
    <xf numFmtId="0" fontId="6" fillId="0" borderId="0" xfId="0" applyFont="1" applyAlignment="1">
      <alignment horizontal="center" vertical="center" wrapText="1"/>
    </xf>
    <xf numFmtId="0" fontId="6" fillId="0" borderId="19" xfId="0" applyFont="1" applyBorder="1" applyAlignment="1">
      <alignment horizontal="center" vertical="center"/>
    </xf>
    <xf numFmtId="0" fontId="6" fillId="21" borderId="8" xfId="0" applyFont="1" applyFill="1" applyBorder="1" applyAlignment="1">
      <alignment horizontal="center" vertical="center"/>
    </xf>
    <xf numFmtId="0" fontId="6" fillId="21" borderId="7" xfId="0" applyFont="1" applyFill="1" applyBorder="1" applyAlignment="1">
      <alignment horizontal="center" vertical="center"/>
    </xf>
    <xf numFmtId="0" fontId="6" fillId="21" borderId="9" xfId="0" applyFont="1" applyFill="1" applyBorder="1" applyAlignment="1">
      <alignment horizontal="center" vertical="center"/>
    </xf>
    <xf numFmtId="0" fontId="5" fillId="0" borderId="4" xfId="0" applyFont="1" applyBorder="1" applyAlignment="1">
      <alignment horizontal="left" vertical="top" wrapText="1"/>
    </xf>
    <xf numFmtId="0" fontId="5" fillId="0" borderId="5" xfId="0" applyFont="1" applyBorder="1" applyAlignment="1">
      <alignment horizontal="left" vertical="top" wrapText="1"/>
    </xf>
    <xf numFmtId="0" fontId="5" fillId="0" borderId="6" xfId="0" applyFont="1" applyBorder="1" applyAlignment="1">
      <alignment horizontal="left" vertical="top" wrapText="1"/>
    </xf>
    <xf numFmtId="0" fontId="5" fillId="0" borderId="4" xfId="0" applyFont="1" applyBorder="1" applyAlignment="1">
      <alignment vertical="center" wrapText="1"/>
    </xf>
    <xf numFmtId="0" fontId="5" fillId="0" borderId="5" xfId="0" applyFont="1" applyBorder="1" applyAlignment="1">
      <alignment vertical="center" wrapText="1"/>
    </xf>
    <xf numFmtId="0" fontId="5" fillId="0" borderId="6" xfId="0" applyFont="1" applyBorder="1" applyAlignment="1">
      <alignment vertical="center" wrapText="1"/>
    </xf>
    <xf numFmtId="0" fontId="6" fillId="18" borderId="8" xfId="0" applyFont="1" applyFill="1" applyBorder="1" applyAlignment="1">
      <alignment horizontal="center" vertical="center"/>
    </xf>
    <xf numFmtId="0" fontId="6" fillId="18" borderId="7" xfId="0" applyFont="1" applyFill="1" applyBorder="1" applyAlignment="1">
      <alignment horizontal="center" vertical="center"/>
    </xf>
    <xf numFmtId="0" fontId="6" fillId="18" borderId="9" xfId="0" applyFont="1" applyFill="1" applyBorder="1" applyAlignment="1">
      <alignment horizontal="center" vertical="center"/>
    </xf>
    <xf numFmtId="0" fontId="2" fillId="0" borderId="0" xfId="0" applyFont="1" applyAlignment="1">
      <alignment horizontal="center" vertical="center" wrapText="1"/>
    </xf>
    <xf numFmtId="0" fontId="16" fillId="0" borderId="7" xfId="0" applyFont="1" applyBorder="1" applyAlignment="1">
      <alignment horizontal="center" vertical="center" wrapText="1"/>
    </xf>
    <xf numFmtId="0" fontId="16" fillId="0" borderId="1" xfId="0" applyFont="1" applyBorder="1" applyAlignment="1">
      <alignment horizontal="center" vertical="center" wrapText="1"/>
    </xf>
    <xf numFmtId="0" fontId="17" fillId="3" borderId="0" xfId="0" applyFont="1" applyFill="1" applyAlignment="1">
      <alignment horizontal="center" vertical="center" wrapText="1"/>
    </xf>
    <xf numFmtId="0" fontId="2" fillId="0" borderId="68" xfId="0" applyFont="1" applyBorder="1" applyAlignment="1">
      <alignment horizontal="center" vertical="center" wrapText="1"/>
    </xf>
    <xf numFmtId="0" fontId="2" fillId="0" borderId="56" xfId="0" applyFont="1" applyBorder="1" applyAlignment="1">
      <alignment horizontal="center" vertical="center" wrapText="1"/>
    </xf>
    <xf numFmtId="0" fontId="2" fillId="0" borderId="69" xfId="0" applyFont="1" applyBorder="1" applyAlignment="1">
      <alignment horizontal="center" vertical="center" wrapText="1"/>
    </xf>
    <xf numFmtId="0" fontId="1" fillId="16" borderId="2" xfId="0" applyFont="1" applyFill="1" applyBorder="1" applyAlignment="1">
      <alignment horizontal="left" vertical="center"/>
    </xf>
    <xf numFmtId="0" fontId="5" fillId="16" borderId="1" xfId="0" applyFont="1" applyFill="1" applyBorder="1" applyAlignment="1">
      <alignment horizontal="left" vertical="center"/>
    </xf>
    <xf numFmtId="0" fontId="5" fillId="16" borderId="3" xfId="0" applyFont="1" applyFill="1" applyBorder="1" applyAlignment="1">
      <alignment horizontal="left" vertical="center"/>
    </xf>
    <xf numFmtId="0" fontId="17" fillId="16" borderId="4" xfId="0" applyFont="1" applyFill="1" applyBorder="1" applyAlignment="1">
      <alignment horizontal="left" vertical="top" wrapText="1"/>
    </xf>
    <xf numFmtId="0" fontId="17" fillId="16" borderId="5" xfId="0" applyFont="1" applyFill="1" applyBorder="1" applyAlignment="1">
      <alignment horizontal="left" vertical="top"/>
    </xf>
    <xf numFmtId="0" fontId="17" fillId="16" borderId="6" xfId="0" applyFont="1" applyFill="1" applyBorder="1" applyAlignment="1">
      <alignment horizontal="left" vertical="top"/>
    </xf>
    <xf numFmtId="0" fontId="8" fillId="16" borderId="2" xfId="0" applyFont="1" applyFill="1" applyBorder="1" applyAlignment="1">
      <alignment horizontal="center" vertical="center" wrapText="1"/>
    </xf>
    <xf numFmtId="0" fontId="8" fillId="16" borderId="1" xfId="0" applyFont="1" applyFill="1" applyBorder="1" applyAlignment="1">
      <alignment horizontal="center" vertical="center" wrapText="1"/>
    </xf>
    <xf numFmtId="0" fontId="8" fillId="16" borderId="3" xfId="0" applyFont="1" applyFill="1" applyBorder="1" applyAlignment="1">
      <alignment horizontal="center" vertical="center" wrapText="1"/>
    </xf>
    <xf numFmtId="0" fontId="6" fillId="17" borderId="4" xfId="0" applyFont="1" applyFill="1" applyBorder="1" applyAlignment="1">
      <alignment horizontal="right" vertical="center"/>
    </xf>
    <xf numFmtId="0" fontId="6" fillId="17" borderId="5" xfId="0" applyFont="1" applyFill="1" applyBorder="1" applyAlignment="1">
      <alignment horizontal="right" vertical="center"/>
    </xf>
    <xf numFmtId="0" fontId="6" fillId="15" borderId="83" xfId="0" applyFont="1" applyFill="1" applyBorder="1" applyAlignment="1">
      <alignment horizontal="center" vertical="center" wrapText="1"/>
    </xf>
    <xf numFmtId="0" fontId="6" fillId="15" borderId="84" xfId="0" applyFont="1" applyFill="1" applyBorder="1" applyAlignment="1">
      <alignment horizontal="center" vertical="center" wrapText="1"/>
    </xf>
    <xf numFmtId="0" fontId="1" fillId="0" borderId="7" xfId="0" applyFont="1" applyBorder="1" applyAlignment="1">
      <alignment horizontal="left" vertical="center" wrapText="1"/>
    </xf>
    <xf numFmtId="0" fontId="1" fillId="0" borderId="1" xfId="0" applyFont="1" applyBorder="1" applyAlignment="1">
      <alignment horizontal="left" vertical="center" wrapText="1"/>
    </xf>
    <xf numFmtId="0" fontId="5" fillId="0" borderId="1" xfId="0" applyFont="1" applyBorder="1" applyAlignment="1">
      <alignment horizontal="left" vertical="center" wrapText="1"/>
    </xf>
    <xf numFmtId="0" fontId="5" fillId="0" borderId="3" xfId="0" applyFont="1" applyBorder="1" applyAlignment="1">
      <alignment horizontal="left" vertical="center" wrapText="1"/>
    </xf>
    <xf numFmtId="0" fontId="6" fillId="17" borderId="26" xfId="0" applyFont="1" applyFill="1" applyBorder="1" applyAlignment="1">
      <alignment horizontal="right" vertical="center"/>
    </xf>
    <xf numFmtId="0" fontId="6" fillId="17" borderId="19" xfId="0" applyFont="1" applyFill="1" applyBorder="1" applyAlignment="1">
      <alignment horizontal="right" vertical="center"/>
    </xf>
    <xf numFmtId="0" fontId="6" fillId="17" borderId="44" xfId="0" applyFont="1" applyFill="1" applyBorder="1" applyAlignment="1">
      <alignment horizontal="right" vertical="center"/>
    </xf>
    <xf numFmtId="0" fontId="0" fillId="0" borderId="19" xfId="0" applyBorder="1" applyAlignment="1">
      <alignment horizontal="center"/>
    </xf>
    <xf numFmtId="0" fontId="0" fillId="0" borderId="0" xfId="0" applyAlignment="1">
      <alignment horizontal="center"/>
    </xf>
    <xf numFmtId="0" fontId="0" fillId="0" borderId="38" xfId="0" applyBorder="1" applyAlignment="1">
      <alignment horizontal="center"/>
    </xf>
    <xf numFmtId="0" fontId="5" fillId="16" borderId="5" xfId="0" applyFont="1" applyFill="1" applyBorder="1" applyAlignment="1">
      <alignment horizontal="left" vertical="center" wrapText="1"/>
    </xf>
    <xf numFmtId="0" fontId="5" fillId="16" borderId="1" xfId="0" applyFont="1" applyFill="1" applyBorder="1" applyAlignment="1">
      <alignment vertical="center"/>
    </xf>
    <xf numFmtId="0" fontId="16" fillId="0" borderId="38" xfId="0" applyFont="1" applyBorder="1" applyAlignment="1">
      <alignment horizontal="center" vertical="center" wrapText="1"/>
    </xf>
    <xf numFmtId="0" fontId="16" fillId="0" borderId="17" xfId="0" applyFont="1" applyBorder="1" applyAlignment="1">
      <alignment horizontal="center" vertical="center" wrapText="1"/>
    </xf>
    <xf numFmtId="0" fontId="0" fillId="0" borderId="17" xfId="0" applyBorder="1" applyAlignment="1">
      <alignment horizontal="center"/>
    </xf>
    <xf numFmtId="0" fontId="2" fillId="0" borderId="14" xfId="0" applyFont="1" applyBorder="1" applyAlignment="1">
      <alignment horizontal="center" vertical="center" wrapText="1"/>
    </xf>
    <xf numFmtId="0" fontId="2" fillId="0" borderId="15" xfId="0" applyFont="1" applyBorder="1" applyAlignment="1">
      <alignment horizontal="center" vertical="center" wrapText="1"/>
    </xf>
    <xf numFmtId="0" fontId="2" fillId="0" borderId="16" xfId="0" applyFont="1" applyBorder="1" applyAlignment="1">
      <alignment horizontal="center" vertical="center" wrapText="1"/>
    </xf>
    <xf numFmtId="0" fontId="2" fillId="0" borderId="17" xfId="0" applyFont="1" applyBorder="1" applyAlignment="1">
      <alignment horizontal="center" vertical="center" wrapText="1"/>
    </xf>
    <xf numFmtId="0" fontId="2" fillId="0" borderId="1" xfId="0" applyFont="1" applyBorder="1" applyAlignment="1">
      <alignment horizontal="center" vertical="center" wrapText="1"/>
    </xf>
    <xf numFmtId="0" fontId="0" fillId="0" borderId="18" xfId="0" applyBorder="1" applyAlignment="1">
      <alignment horizontal="center"/>
    </xf>
    <xf numFmtId="0" fontId="0" fillId="0" borderId="25" xfId="0" applyBorder="1" applyAlignment="1">
      <alignment horizontal="center"/>
    </xf>
    <xf numFmtId="0" fontId="0" fillId="0" borderId="20" xfId="0" applyBorder="1" applyAlignment="1">
      <alignment horizontal="center"/>
    </xf>
    <xf numFmtId="0" fontId="0" fillId="0" borderId="45" xfId="0" applyBorder="1" applyAlignment="1">
      <alignment horizontal="center"/>
    </xf>
    <xf numFmtId="0" fontId="2" fillId="0" borderId="8" xfId="0" applyFont="1" applyBorder="1" applyAlignment="1">
      <alignment horizontal="center" vertical="center" wrapText="1"/>
    </xf>
    <xf numFmtId="0" fontId="2" fillId="0" borderId="2" xfId="0" applyFont="1" applyBorder="1" applyAlignment="1">
      <alignment horizontal="center" vertical="center" wrapText="1"/>
    </xf>
    <xf numFmtId="0" fontId="2" fillId="0" borderId="4" xfId="0" applyFont="1" applyBorder="1" applyAlignment="1">
      <alignment horizontal="center" vertical="center" wrapText="1"/>
    </xf>
    <xf numFmtId="0" fontId="16" fillId="0" borderId="16" xfId="0" applyFont="1" applyBorder="1" applyAlignment="1">
      <alignment horizontal="center" vertical="center" wrapText="1"/>
    </xf>
    <xf numFmtId="0" fontId="0" fillId="0" borderId="9" xfId="0" applyBorder="1" applyAlignment="1">
      <alignment horizontal="center"/>
    </xf>
    <xf numFmtId="0" fontId="0" fillId="0" borderId="3" xfId="0" applyBorder="1" applyAlignment="1">
      <alignment horizontal="center"/>
    </xf>
    <xf numFmtId="0" fontId="0" fillId="0" borderId="6" xfId="0" applyBorder="1" applyAlignment="1">
      <alignment horizontal="center"/>
    </xf>
    <xf numFmtId="0" fontId="16" fillId="0" borderId="14" xfId="0" applyFont="1" applyBorder="1" applyAlignment="1">
      <alignment horizontal="center" vertical="center" wrapText="1"/>
    </xf>
    <xf numFmtId="0" fontId="16" fillId="0" borderId="37" xfId="0" applyFont="1" applyBorder="1" applyAlignment="1">
      <alignment horizontal="center" vertical="center" wrapText="1"/>
    </xf>
    <xf numFmtId="0" fontId="8" fillId="5" borderId="8" xfId="0" applyFont="1" applyFill="1" applyBorder="1" applyAlignment="1">
      <alignment horizontal="center" vertical="center"/>
    </xf>
    <xf numFmtId="0" fontId="8" fillId="5" borderId="7" xfId="0" applyFont="1" applyFill="1" applyBorder="1" applyAlignment="1">
      <alignment horizontal="center" vertical="center"/>
    </xf>
    <xf numFmtId="0" fontId="8" fillId="5" borderId="9" xfId="0" applyFont="1" applyFill="1" applyBorder="1" applyAlignment="1">
      <alignment horizontal="center" vertical="center"/>
    </xf>
    <xf numFmtId="0" fontId="1" fillId="0" borderId="5" xfId="0" applyFont="1" applyBorder="1" applyAlignment="1">
      <alignment horizontal="left" vertical="center" wrapText="1"/>
    </xf>
    <xf numFmtId="0" fontId="6" fillId="14" borderId="8" xfId="0" applyFont="1" applyFill="1" applyBorder="1" applyAlignment="1">
      <alignment horizontal="center" vertical="center" wrapText="1"/>
    </xf>
    <xf numFmtId="0" fontId="6" fillId="14" borderId="2" xfId="0" applyFont="1" applyFill="1" applyBorder="1" applyAlignment="1">
      <alignment horizontal="center" vertical="center" wrapText="1"/>
    </xf>
    <xf numFmtId="0" fontId="8" fillId="14" borderId="7" xfId="0" applyFont="1" applyFill="1" applyBorder="1" applyAlignment="1">
      <alignment horizontal="center" vertical="center"/>
    </xf>
    <xf numFmtId="0" fontId="8" fillId="14" borderId="1" xfId="0" applyFont="1" applyFill="1" applyBorder="1" applyAlignment="1">
      <alignment horizontal="center" vertical="center"/>
    </xf>
    <xf numFmtId="0" fontId="15" fillId="14" borderId="7" xfId="0" applyFont="1" applyFill="1" applyBorder="1" applyAlignment="1">
      <alignment horizontal="center" vertical="center" wrapText="1"/>
    </xf>
    <xf numFmtId="0" fontId="15" fillId="14" borderId="9" xfId="0" applyFont="1" applyFill="1" applyBorder="1" applyAlignment="1">
      <alignment horizontal="center" vertical="center" wrapText="1"/>
    </xf>
    <xf numFmtId="0" fontId="5" fillId="0" borderId="2" xfId="0" applyFont="1" applyBorder="1" applyAlignment="1" applyProtection="1">
      <alignment horizontal="center" vertical="center" wrapText="1"/>
      <protection locked="0"/>
    </xf>
    <xf numFmtId="0" fontId="5" fillId="0" borderId="4" xfId="0" applyFont="1" applyBorder="1" applyAlignment="1" applyProtection="1">
      <alignment horizontal="center" vertical="center" wrapText="1"/>
      <protection locked="0"/>
    </xf>
    <xf numFmtId="0" fontId="6" fillId="15" borderId="1" xfId="0" applyFont="1" applyFill="1" applyBorder="1" applyAlignment="1">
      <alignment horizontal="left" vertical="center" wrapText="1"/>
    </xf>
    <xf numFmtId="0" fontId="6" fillId="15" borderId="3" xfId="0" applyFont="1" applyFill="1" applyBorder="1" applyAlignment="1">
      <alignment horizontal="left" vertical="center" wrapText="1"/>
    </xf>
    <xf numFmtId="0" fontId="1" fillId="0" borderId="1" xfId="0" applyFont="1" applyBorder="1" applyAlignment="1">
      <alignment horizontal="left" vertical="top" wrapText="1"/>
    </xf>
    <xf numFmtId="0" fontId="5" fillId="0" borderId="1" xfId="0" applyFont="1" applyBorder="1" applyAlignment="1">
      <alignment horizontal="left" vertical="top" wrapText="1"/>
    </xf>
    <xf numFmtId="0" fontId="7" fillId="0" borderId="46" xfId="0" applyFont="1" applyBorder="1" applyAlignment="1">
      <alignment horizontal="center" vertical="center" wrapText="1"/>
    </xf>
    <xf numFmtId="0" fontId="7" fillId="0" borderId="12" xfId="0" applyFont="1" applyBorder="1" applyAlignment="1">
      <alignment horizontal="center" vertical="center" wrapText="1"/>
    </xf>
    <xf numFmtId="0" fontId="7" fillId="0" borderId="47" xfId="0" applyFont="1" applyBorder="1" applyAlignment="1">
      <alignment horizontal="center" vertical="center" wrapText="1"/>
    </xf>
    <xf numFmtId="0" fontId="5" fillId="0" borderId="8" xfId="0" applyFont="1" applyBorder="1" applyAlignment="1">
      <alignment horizontal="center"/>
    </xf>
    <xf numFmtId="0" fontId="5" fillId="0" borderId="2" xfId="0" applyFont="1" applyBorder="1" applyAlignment="1">
      <alignment horizontal="center"/>
    </xf>
    <xf numFmtId="0" fontId="5" fillId="0" borderId="4" xfId="0" applyFont="1" applyBorder="1" applyAlignment="1">
      <alignment horizontal="center"/>
    </xf>
    <xf numFmtId="0" fontId="13" fillId="0" borderId="1" xfId="0" applyFont="1" applyBorder="1" applyAlignment="1">
      <alignment horizontal="center" vertical="center" wrapText="1"/>
    </xf>
    <xf numFmtId="0" fontId="13" fillId="0" borderId="5" xfId="0" applyFont="1" applyBorder="1" applyAlignment="1">
      <alignment horizontal="center" vertical="center" wrapText="1"/>
    </xf>
    <xf numFmtId="0" fontId="5" fillId="0" borderId="39" xfId="0" applyFont="1" applyBorder="1" applyAlignment="1">
      <alignment horizontal="center"/>
    </xf>
    <xf numFmtId="0" fontId="6" fillId="17" borderId="8" xfId="0" applyFont="1" applyFill="1" applyBorder="1" applyAlignment="1">
      <alignment horizontal="left" vertical="center"/>
    </xf>
    <xf numFmtId="0" fontId="6" fillId="17" borderId="7" xfId="0" applyFont="1" applyFill="1" applyBorder="1" applyAlignment="1">
      <alignment horizontal="left" vertical="center"/>
    </xf>
    <xf numFmtId="0" fontId="6" fillId="17" borderId="9" xfId="0" applyFont="1" applyFill="1" applyBorder="1" applyAlignment="1">
      <alignment horizontal="left" vertical="center"/>
    </xf>
    <xf numFmtId="0" fontId="6" fillId="17" borderId="2" xfId="0" applyFont="1" applyFill="1" applyBorder="1" applyAlignment="1">
      <alignment horizontal="left" vertical="center"/>
    </xf>
    <xf numFmtId="0" fontId="6" fillId="17" borderId="1" xfId="0" applyFont="1" applyFill="1" applyBorder="1" applyAlignment="1">
      <alignment horizontal="left" vertical="center"/>
    </xf>
    <xf numFmtId="0" fontId="6" fillId="17" borderId="3" xfId="0" applyFont="1" applyFill="1" applyBorder="1" applyAlignment="1">
      <alignment horizontal="left" vertical="center"/>
    </xf>
    <xf numFmtId="0" fontId="21" fillId="17" borderId="2" xfId="0" applyFont="1" applyFill="1" applyBorder="1" applyAlignment="1">
      <alignment horizontal="left" vertical="center" wrapText="1"/>
    </xf>
    <xf numFmtId="0" fontId="21" fillId="17" borderId="1" xfId="0" applyFont="1" applyFill="1" applyBorder="1" applyAlignment="1">
      <alignment horizontal="left" vertical="center" wrapText="1"/>
    </xf>
    <xf numFmtId="0" fontId="21" fillId="17" borderId="3" xfId="0" applyFont="1" applyFill="1" applyBorder="1" applyAlignment="1">
      <alignment horizontal="left" vertical="center" wrapText="1"/>
    </xf>
    <xf numFmtId="0" fontId="21" fillId="17" borderId="4" xfId="0" applyFont="1" applyFill="1" applyBorder="1" applyAlignment="1">
      <alignment horizontal="left" vertical="center" wrapText="1"/>
    </xf>
    <xf numFmtId="0" fontId="21" fillId="17" borderId="5" xfId="0" applyFont="1" applyFill="1" applyBorder="1" applyAlignment="1">
      <alignment horizontal="left" vertical="center" wrapText="1"/>
    </xf>
    <xf numFmtId="0" fontId="21" fillId="17" borderId="6" xfId="0" applyFont="1" applyFill="1" applyBorder="1" applyAlignment="1">
      <alignment horizontal="left" vertical="center" wrapText="1"/>
    </xf>
    <xf numFmtId="0" fontId="21" fillId="3" borderId="41" xfId="0" applyFont="1" applyFill="1" applyBorder="1" applyAlignment="1">
      <alignment horizontal="center" vertical="center" wrapText="1"/>
    </xf>
    <xf numFmtId="0" fontId="1" fillId="0" borderId="2" xfId="0" applyFont="1" applyBorder="1" applyAlignment="1" applyProtection="1">
      <alignment horizontal="center" vertical="center" wrapText="1"/>
      <protection locked="0"/>
    </xf>
    <xf numFmtId="0" fontId="18" fillId="15" borderId="1" xfId="0" applyFont="1" applyFill="1" applyBorder="1" applyAlignment="1">
      <alignment horizontal="center" vertical="center" textRotation="255"/>
    </xf>
    <xf numFmtId="0" fontId="18" fillId="15" borderId="1" xfId="0" applyFont="1" applyFill="1" applyBorder="1" applyAlignment="1">
      <alignment horizontal="center" wrapText="1"/>
    </xf>
    <xf numFmtId="0" fontId="18" fillId="15" borderId="1" xfId="0" applyFont="1" applyFill="1" applyBorder="1" applyAlignment="1">
      <alignment horizontal="center"/>
    </xf>
    <xf numFmtId="0" fontId="18" fillId="15" borderId="60" xfId="0" applyFont="1" applyFill="1" applyBorder="1" applyAlignment="1">
      <alignment horizontal="center" vertical="top" wrapText="1"/>
    </xf>
    <xf numFmtId="0" fontId="18" fillId="15" borderId="56" xfId="0" applyFont="1" applyFill="1" applyBorder="1" applyAlignment="1">
      <alignment horizontal="center" vertical="top"/>
    </xf>
    <xf numFmtId="0" fontId="18" fillId="15" borderId="62" xfId="0" applyFont="1" applyFill="1" applyBorder="1" applyAlignment="1">
      <alignment horizontal="center" vertical="top"/>
    </xf>
    <xf numFmtId="0" fontId="18" fillId="15" borderId="1" xfId="0" applyFont="1" applyFill="1" applyBorder="1" applyAlignment="1">
      <alignment horizontal="center" vertical="center"/>
    </xf>
    <xf numFmtId="0" fontId="23" fillId="3" borderId="1" xfId="0" applyFont="1" applyFill="1" applyBorder="1" applyAlignment="1" applyProtection="1">
      <alignment horizontal="left" vertical="center"/>
      <protection locked="0"/>
    </xf>
    <xf numFmtId="0" fontId="43" fillId="3" borderId="60" xfId="0" applyFont="1" applyFill="1" applyBorder="1" applyAlignment="1">
      <alignment horizontal="left" vertical="center" wrapText="1"/>
    </xf>
    <xf numFmtId="0" fontId="43" fillId="3" borderId="62" xfId="0" applyFont="1" applyFill="1" applyBorder="1" applyAlignment="1">
      <alignment horizontal="left" vertical="center" wrapText="1"/>
    </xf>
    <xf numFmtId="0" fontId="23" fillId="3" borderId="60" xfId="0" applyFont="1" applyFill="1" applyBorder="1" applyAlignment="1" applyProtection="1">
      <alignment horizontal="left" vertical="center" wrapText="1"/>
      <protection locked="0"/>
    </xf>
    <xf numFmtId="0" fontId="23" fillId="3" borderId="62" xfId="0" applyFont="1" applyFill="1" applyBorder="1" applyAlignment="1" applyProtection="1">
      <alignment horizontal="left" vertical="center" wrapText="1"/>
      <protection locked="0"/>
    </xf>
    <xf numFmtId="0" fontId="23" fillId="0" borderId="60" xfId="0" applyFont="1" applyBorder="1" applyAlignment="1" applyProtection="1">
      <alignment horizontal="left" vertical="center" wrapText="1"/>
      <protection locked="0"/>
    </xf>
    <xf numFmtId="0" fontId="23" fillId="0" borderId="62" xfId="0" applyFont="1" applyBorder="1" applyAlignment="1" applyProtection="1">
      <alignment horizontal="left" vertical="center" wrapText="1"/>
      <protection locked="0"/>
    </xf>
    <xf numFmtId="0" fontId="1" fillId="3" borderId="60" xfId="0" applyFont="1" applyFill="1" applyBorder="1" applyAlignment="1">
      <alignment horizontal="left" vertical="center" wrapText="1"/>
    </xf>
    <xf numFmtId="0" fontId="1" fillId="3" borderId="62" xfId="0" applyFont="1" applyFill="1" applyBorder="1" applyAlignment="1">
      <alignment horizontal="left" vertical="center" wrapText="1"/>
    </xf>
    <xf numFmtId="0" fontId="23" fillId="3" borderId="60" xfId="0" applyFont="1" applyFill="1" applyBorder="1" applyAlignment="1" applyProtection="1">
      <alignment horizontal="left" vertical="center"/>
      <protection locked="0"/>
    </xf>
    <xf numFmtId="0" fontId="23" fillId="3" borderId="62" xfId="0" applyFont="1" applyFill="1" applyBorder="1" applyAlignment="1" applyProtection="1">
      <alignment horizontal="left" vertical="center"/>
      <protection locked="0"/>
    </xf>
    <xf numFmtId="0" fontId="23" fillId="3" borderId="56" xfId="0" applyFont="1" applyFill="1" applyBorder="1" applyAlignment="1" applyProtection="1">
      <alignment horizontal="left" vertical="center" wrapText="1"/>
      <protection locked="0"/>
    </xf>
    <xf numFmtId="0" fontId="29" fillId="0" borderId="60" xfId="0" applyFont="1" applyBorder="1" applyAlignment="1">
      <alignment horizontal="left" vertical="center" wrapText="1"/>
    </xf>
    <xf numFmtId="0" fontId="29" fillId="0" borderId="62" xfId="0" applyFont="1" applyBorder="1" applyAlignment="1">
      <alignment horizontal="left" vertical="center" wrapText="1"/>
    </xf>
    <xf numFmtId="0" fontId="43" fillId="3" borderId="56" xfId="0" applyFont="1" applyFill="1" applyBorder="1" applyAlignment="1">
      <alignment horizontal="left" vertical="center" wrapText="1"/>
    </xf>
    <xf numFmtId="0" fontId="23" fillId="3" borderId="0" xfId="0" applyFont="1" applyFill="1" applyAlignment="1">
      <alignment horizontal="left"/>
    </xf>
    <xf numFmtId="0" fontId="29" fillId="3" borderId="60" xfId="0" applyFont="1" applyFill="1" applyBorder="1" applyAlignment="1">
      <alignment horizontal="left" vertical="center" wrapText="1"/>
    </xf>
    <xf numFmtId="0" fontId="43" fillId="3" borderId="1" xfId="0" applyFont="1" applyFill="1" applyBorder="1" applyAlignment="1">
      <alignment horizontal="left" vertical="center" wrapText="1"/>
    </xf>
    <xf numFmtId="0" fontId="23" fillId="3" borderId="1" xfId="0" applyFont="1" applyFill="1" applyBorder="1" applyAlignment="1" applyProtection="1">
      <alignment horizontal="left" vertical="center" wrapText="1"/>
      <protection locked="0"/>
    </xf>
    <xf numFmtId="0" fontId="1" fillId="0" borderId="1" xfId="0" applyFont="1" applyBorder="1" applyAlignment="1">
      <alignment horizontal="left" vertical="center"/>
    </xf>
    <xf numFmtId="0" fontId="23" fillId="3" borderId="56" xfId="0" applyFont="1" applyFill="1" applyBorder="1" applyAlignment="1" applyProtection="1">
      <alignment horizontal="left" vertical="center"/>
      <protection locked="0"/>
    </xf>
    <xf numFmtId="0" fontId="1" fillId="0" borderId="60" xfId="0" applyFont="1" applyBorder="1" applyAlignment="1">
      <alignment horizontal="left" vertical="center" wrapText="1"/>
    </xf>
    <xf numFmtId="0" fontId="1" fillId="0" borderId="56" xfId="0" applyFont="1" applyBorder="1" applyAlignment="1">
      <alignment horizontal="left" vertical="center" wrapText="1"/>
    </xf>
    <xf numFmtId="0" fontId="1" fillId="0" borderId="62" xfId="0" applyFont="1" applyBorder="1" applyAlignment="1">
      <alignment horizontal="left" vertical="center" wrapText="1"/>
    </xf>
    <xf numFmtId="0" fontId="25" fillId="3" borderId="60" xfId="0" applyFont="1" applyFill="1" applyBorder="1" applyAlignment="1" applyProtection="1">
      <alignment horizontal="left" vertical="center" wrapText="1"/>
      <protection locked="0"/>
    </xf>
    <xf numFmtId="0" fontId="25" fillId="3" borderId="62" xfId="0" applyFont="1" applyFill="1" applyBorder="1" applyAlignment="1" applyProtection="1">
      <alignment horizontal="left" vertical="center" wrapText="1"/>
      <protection locked="0"/>
    </xf>
    <xf numFmtId="0" fontId="1" fillId="0" borderId="60" xfId="0" applyFont="1" applyFill="1" applyBorder="1" applyAlignment="1">
      <alignment horizontal="left" vertical="center" wrapText="1"/>
    </xf>
    <xf numFmtId="0" fontId="1" fillId="0" borderId="56" xfId="0" applyFont="1" applyFill="1" applyBorder="1" applyAlignment="1">
      <alignment horizontal="left" vertical="center" wrapText="1"/>
    </xf>
    <xf numFmtId="0" fontId="1" fillId="0" borderId="62" xfId="0" applyFont="1" applyFill="1" applyBorder="1" applyAlignment="1">
      <alignment horizontal="left" vertical="center" wrapText="1"/>
    </xf>
    <xf numFmtId="0" fontId="6" fillId="0" borderId="60" xfId="0" applyFont="1" applyFill="1" applyBorder="1" applyAlignment="1">
      <alignment horizontal="left" vertical="center" wrapText="1"/>
    </xf>
    <xf numFmtId="0" fontId="6" fillId="0" borderId="56" xfId="0" applyFont="1" applyFill="1" applyBorder="1" applyAlignment="1">
      <alignment horizontal="left" vertical="center" wrapText="1"/>
    </xf>
    <xf numFmtId="0" fontId="6" fillId="0" borderId="62" xfId="0" applyFont="1" applyFill="1" applyBorder="1" applyAlignment="1">
      <alignment horizontal="left" vertical="center" wrapText="1"/>
    </xf>
    <xf numFmtId="0" fontId="6" fillId="3" borderId="60" xfId="0" applyFont="1" applyFill="1" applyBorder="1" applyAlignment="1">
      <alignment horizontal="left" vertical="center" wrapText="1"/>
    </xf>
    <xf numFmtId="0" fontId="6" fillId="3" borderId="56" xfId="0" applyFont="1" applyFill="1" applyBorder="1" applyAlignment="1">
      <alignment horizontal="left" vertical="center" wrapText="1"/>
    </xf>
    <xf numFmtId="0" fontId="6" fillId="3" borderId="62" xfId="0" applyFont="1" applyFill="1" applyBorder="1" applyAlignment="1">
      <alignment horizontal="left" vertical="center" wrapText="1"/>
    </xf>
    <xf numFmtId="0" fontId="6" fillId="0" borderId="60" xfId="0" applyFont="1" applyBorder="1" applyAlignment="1">
      <alignment horizontal="left" vertical="center" wrapText="1"/>
    </xf>
    <xf numFmtId="0" fontId="6" fillId="0" borderId="56" xfId="0" applyFont="1" applyBorder="1" applyAlignment="1">
      <alignment horizontal="left" vertical="center" wrapText="1"/>
    </xf>
    <xf numFmtId="0" fontId="6" fillId="0" borderId="62" xfId="0" applyFont="1" applyBorder="1" applyAlignment="1">
      <alignment horizontal="left" vertical="center" wrapText="1"/>
    </xf>
    <xf numFmtId="0" fontId="23" fillId="3" borderId="10" xfId="0" applyFont="1" applyFill="1" applyBorder="1" applyAlignment="1" applyProtection="1">
      <alignment horizontal="left" vertical="center"/>
      <protection locked="0"/>
    </xf>
    <xf numFmtId="0" fontId="23" fillId="3" borderId="60" xfId="0" applyFont="1" applyFill="1" applyBorder="1" applyAlignment="1" applyProtection="1">
      <alignment horizontal="center" vertical="center"/>
      <protection locked="0"/>
    </xf>
    <xf numFmtId="0" fontId="23" fillId="3" borderId="62" xfId="0" applyFont="1" applyFill="1" applyBorder="1" applyAlignment="1" applyProtection="1">
      <alignment horizontal="center" vertical="center"/>
      <protection locked="0"/>
    </xf>
    <xf numFmtId="0" fontId="23" fillId="3" borderId="56" xfId="0" applyFont="1" applyFill="1" applyBorder="1" applyAlignment="1" applyProtection="1">
      <alignment horizontal="center" vertical="center"/>
      <protection locked="0"/>
    </xf>
    <xf numFmtId="0" fontId="18" fillId="15" borderId="1" xfId="0" applyFont="1" applyFill="1" applyBorder="1" applyAlignment="1">
      <alignment horizontal="center" vertical="center" wrapText="1"/>
    </xf>
    <xf numFmtId="0" fontId="18" fillId="15" borderId="60" xfId="0" applyFont="1" applyFill="1" applyBorder="1" applyAlignment="1">
      <alignment horizontal="center" vertical="center" wrapText="1"/>
    </xf>
    <xf numFmtId="0" fontId="18" fillId="15" borderId="56" xfId="0" applyFont="1" applyFill="1" applyBorder="1" applyAlignment="1">
      <alignment horizontal="center" vertical="center"/>
    </xf>
    <xf numFmtId="0" fontId="18" fillId="15" borderId="62" xfId="0" applyFont="1" applyFill="1" applyBorder="1" applyAlignment="1">
      <alignment horizontal="center" vertical="center"/>
    </xf>
    <xf numFmtId="0" fontId="1" fillId="0" borderId="56" xfId="0" applyFont="1" applyBorder="1" applyAlignment="1">
      <alignment horizontal="left" vertical="center"/>
    </xf>
    <xf numFmtId="0" fontId="1" fillId="0" borderId="62" xfId="0" applyFont="1" applyBorder="1" applyAlignment="1">
      <alignment horizontal="left" vertical="center"/>
    </xf>
    <xf numFmtId="0" fontId="43" fillId="0" borderId="60" xfId="0" applyFont="1" applyBorder="1" applyAlignment="1">
      <alignment horizontal="left" vertical="center" wrapText="1"/>
    </xf>
    <xf numFmtId="0" fontId="43" fillId="0" borderId="56" xfId="0" applyFont="1" applyBorder="1" applyAlignment="1">
      <alignment horizontal="left" vertical="center" wrapText="1"/>
    </xf>
    <xf numFmtId="0" fontId="43" fillId="0" borderId="62" xfId="0" applyFont="1" applyBorder="1" applyAlignment="1">
      <alignment horizontal="left" vertical="center" wrapText="1"/>
    </xf>
    <xf numFmtId="0" fontId="6" fillId="25" borderId="60" xfId="0" applyFont="1" applyFill="1" applyBorder="1" applyAlignment="1">
      <alignment horizontal="left" vertical="center" wrapText="1"/>
    </xf>
    <xf numFmtId="0" fontId="6" fillId="25" borderId="62" xfId="0" applyFont="1" applyFill="1" applyBorder="1" applyAlignment="1">
      <alignment horizontal="left" vertical="center" wrapText="1"/>
    </xf>
    <xf numFmtId="0" fontId="7" fillId="0" borderId="60" xfId="0" applyFont="1" applyBorder="1" applyAlignment="1" applyProtection="1">
      <alignment horizontal="left" vertical="center" wrapText="1"/>
      <protection locked="0"/>
    </xf>
    <xf numFmtId="0" fontId="7" fillId="0" borderId="62" xfId="0" applyFont="1" applyBorder="1" applyAlignment="1" applyProtection="1">
      <alignment horizontal="left" vertical="center" wrapText="1"/>
      <protection locked="0"/>
    </xf>
    <xf numFmtId="0" fontId="18" fillId="15" borderId="60" xfId="0" applyFont="1" applyFill="1" applyBorder="1" applyAlignment="1">
      <alignment horizontal="center"/>
    </xf>
    <xf numFmtId="0" fontId="18" fillId="15" borderId="56" xfId="0" applyFont="1" applyFill="1" applyBorder="1" applyAlignment="1">
      <alignment horizontal="center"/>
    </xf>
    <xf numFmtId="0" fontId="18" fillId="15" borderId="62" xfId="0" applyFont="1" applyFill="1" applyBorder="1" applyAlignment="1">
      <alignment horizontal="center"/>
    </xf>
    <xf numFmtId="0" fontId="16" fillId="0" borderId="26" xfId="0" applyFont="1" applyBorder="1" applyAlignment="1">
      <alignment horizontal="center" vertical="center" wrapText="1"/>
    </xf>
    <xf numFmtId="0" fontId="16" fillId="0" borderId="39" xfId="0" applyFont="1" applyBorder="1" applyAlignment="1">
      <alignment horizontal="center" vertical="center" wrapText="1"/>
    </xf>
    <xf numFmtId="0" fontId="16" fillId="0" borderId="70" xfId="0" applyFont="1" applyBorder="1" applyAlignment="1">
      <alignment horizontal="center" vertical="center" wrapText="1"/>
    </xf>
    <xf numFmtId="0" fontId="6" fillId="17" borderId="71" xfId="0" applyFont="1" applyFill="1" applyBorder="1" applyAlignment="1">
      <alignment horizontal="left" vertical="center"/>
    </xf>
    <xf numFmtId="0" fontId="6" fillId="17" borderId="37" xfId="0" applyFont="1" applyFill="1" applyBorder="1" applyAlignment="1">
      <alignment horizontal="left" vertical="center"/>
    </xf>
    <xf numFmtId="0" fontId="6" fillId="17" borderId="63" xfId="0" applyFont="1" applyFill="1" applyBorder="1" applyAlignment="1">
      <alignment horizontal="left" vertical="center"/>
    </xf>
    <xf numFmtId="0" fontId="6" fillId="17" borderId="40" xfId="0" applyFont="1" applyFill="1" applyBorder="1" applyAlignment="1">
      <alignment horizontal="left" vertical="center"/>
    </xf>
    <xf numFmtId="0" fontId="6" fillId="17" borderId="41" xfId="0" applyFont="1" applyFill="1" applyBorder="1" applyAlignment="1">
      <alignment horizontal="left" vertical="center"/>
    </xf>
    <xf numFmtId="0" fontId="6" fillId="17" borderId="24" xfId="0" applyFont="1" applyFill="1" applyBorder="1" applyAlignment="1">
      <alignment horizontal="left" vertical="center"/>
    </xf>
    <xf numFmtId="0" fontId="16" fillId="0" borderId="68" xfId="0" applyFont="1" applyBorder="1" applyAlignment="1">
      <alignment horizontal="center" vertical="center" wrapText="1"/>
    </xf>
    <xf numFmtId="0" fontId="16" fillId="0" borderId="56" xfId="0" applyFont="1" applyBorder="1" applyAlignment="1">
      <alignment horizontal="center" vertical="center" wrapText="1"/>
    </xf>
    <xf numFmtId="0" fontId="16" fillId="0" borderId="69" xfId="0" applyFont="1" applyBorder="1" applyAlignment="1">
      <alignment horizontal="center" vertical="center" wrapText="1"/>
    </xf>
    <xf numFmtId="0" fontId="5" fillId="0" borderId="46" xfId="0" applyFont="1" applyBorder="1" applyAlignment="1">
      <alignment horizontal="center" vertical="center" wrapText="1"/>
    </xf>
    <xf numFmtId="0" fontId="5" fillId="0" borderId="12" xfId="0" applyFont="1" applyBorder="1" applyAlignment="1">
      <alignment horizontal="center" vertical="center" wrapText="1"/>
    </xf>
    <xf numFmtId="0" fontId="5" fillId="0" borderId="29" xfId="0" applyFont="1" applyBorder="1" applyAlignment="1">
      <alignment horizontal="center" vertical="center" wrapText="1"/>
    </xf>
    <xf numFmtId="0" fontId="18" fillId="15" borderId="56" xfId="0" applyFont="1" applyFill="1" applyBorder="1" applyAlignment="1">
      <alignment horizontal="center" vertical="center" wrapText="1"/>
    </xf>
    <xf numFmtId="0" fontId="18" fillId="15" borderId="62" xfId="0" applyFont="1" applyFill="1" applyBorder="1" applyAlignment="1">
      <alignment horizontal="center" vertical="center" wrapText="1"/>
    </xf>
    <xf numFmtId="0" fontId="24" fillId="15" borderId="1" xfId="0" applyFont="1" applyFill="1" applyBorder="1" applyAlignment="1">
      <alignment horizontal="center" vertical="center" wrapText="1"/>
    </xf>
    <xf numFmtId="0" fontId="43" fillId="3" borderId="60" xfId="0" applyFont="1" applyFill="1" applyBorder="1" applyAlignment="1">
      <alignment vertical="top" wrapText="1"/>
    </xf>
    <xf numFmtId="0" fontId="43" fillId="3" borderId="56" xfId="0" applyFont="1" applyFill="1" applyBorder="1" applyAlignment="1">
      <alignment vertical="top" wrapText="1"/>
    </xf>
    <xf numFmtId="0" fontId="43" fillId="3" borderId="62" xfId="0" applyFont="1" applyFill="1" applyBorder="1" applyAlignment="1">
      <alignment vertical="top" wrapText="1"/>
    </xf>
    <xf numFmtId="0" fontId="5" fillId="0" borderId="9" xfId="0" applyFont="1" applyBorder="1" applyAlignment="1">
      <alignment horizontal="center"/>
    </xf>
    <xf numFmtId="0" fontId="5" fillId="0" borderId="3" xfId="0" applyFont="1" applyBorder="1" applyAlignment="1">
      <alignment horizontal="center"/>
    </xf>
    <xf numFmtId="0" fontId="5" fillId="0" borderId="6" xfId="0" applyFont="1" applyBorder="1" applyAlignment="1">
      <alignment horizontal="center"/>
    </xf>
    <xf numFmtId="0" fontId="9" fillId="0" borderId="10" xfId="0" applyFont="1" applyBorder="1" applyAlignment="1" applyProtection="1">
      <alignment horizontal="center" vertical="center" wrapText="1"/>
      <protection locked="0"/>
    </xf>
    <xf numFmtId="0" fontId="9" fillId="0" borderId="11" xfId="0" applyFont="1" applyBorder="1" applyAlignment="1" applyProtection="1">
      <alignment horizontal="center" vertical="center" wrapText="1"/>
      <protection locked="0"/>
    </xf>
    <xf numFmtId="0" fontId="9" fillId="0" borderId="28" xfId="0" applyFont="1" applyBorder="1" applyAlignment="1" applyProtection="1">
      <alignment horizontal="center" vertical="center" wrapText="1"/>
      <protection locked="0"/>
    </xf>
    <xf numFmtId="0" fontId="5" fillId="0" borderId="13" xfId="0" applyFont="1" applyBorder="1" applyAlignment="1">
      <alignment horizontal="center" vertical="center" wrapText="1"/>
    </xf>
    <xf numFmtId="0" fontId="5" fillId="0" borderId="3" xfId="0" applyFont="1" applyBorder="1" applyAlignment="1">
      <alignment horizontal="center" vertical="center" wrapText="1"/>
    </xf>
    <xf numFmtId="0" fontId="33" fillId="17" borderId="40" xfId="0" applyFont="1" applyFill="1" applyBorder="1" applyAlignment="1">
      <alignment horizontal="left" vertical="center" wrapText="1"/>
    </xf>
    <xf numFmtId="0" fontId="33" fillId="17" borderId="41" xfId="0" applyFont="1" applyFill="1" applyBorder="1" applyAlignment="1">
      <alignment horizontal="left" vertical="center" wrapText="1"/>
    </xf>
    <xf numFmtId="0" fontId="33" fillId="17" borderId="24" xfId="0" applyFont="1" applyFill="1" applyBorder="1" applyAlignment="1">
      <alignment horizontal="left" vertical="center" wrapText="1"/>
    </xf>
    <xf numFmtId="0" fontId="8" fillId="17" borderId="68" xfId="0" applyFont="1" applyFill="1" applyBorder="1" applyAlignment="1">
      <alignment horizontal="left" vertical="center"/>
    </xf>
    <xf numFmtId="0" fontId="8" fillId="17" borderId="56" xfId="0" applyFont="1" applyFill="1" applyBorder="1" applyAlignment="1">
      <alignment horizontal="left" vertical="center"/>
    </xf>
    <xf numFmtId="0" fontId="8" fillId="17" borderId="69" xfId="0" applyFont="1" applyFill="1" applyBorder="1" applyAlignment="1">
      <alignment horizontal="left" vertical="center"/>
    </xf>
    <xf numFmtId="0" fontId="7" fillId="3" borderId="0" xfId="0" applyFont="1" applyFill="1" applyAlignment="1">
      <alignment horizontal="center" vertical="center" wrapText="1"/>
    </xf>
    <xf numFmtId="0" fontId="2" fillId="0" borderId="39" xfId="0" applyFont="1" applyBorder="1" applyAlignment="1">
      <alignment horizontal="center" vertical="center" wrapText="1"/>
    </xf>
    <xf numFmtId="0" fontId="2" fillId="0" borderId="22" xfId="0" applyFont="1" applyBorder="1" applyAlignment="1">
      <alignment horizontal="center" vertical="center" wrapText="1"/>
    </xf>
    <xf numFmtId="0" fontId="7" fillId="0" borderId="10" xfId="0" applyFont="1" applyBorder="1" applyAlignment="1" applyProtection="1">
      <alignment horizontal="center" vertical="center"/>
      <protection locked="0"/>
    </xf>
    <xf numFmtId="0" fontId="7" fillId="0" borderId="11" xfId="0" applyFont="1" applyBorder="1" applyAlignment="1" applyProtection="1">
      <alignment horizontal="center" vertical="center"/>
      <protection locked="0"/>
    </xf>
    <xf numFmtId="0" fontId="7" fillId="0" borderId="28" xfId="0" applyFont="1" applyBorder="1" applyAlignment="1" applyProtection="1">
      <alignment horizontal="center" vertical="center"/>
      <protection locked="0"/>
    </xf>
    <xf numFmtId="0" fontId="9" fillId="0" borderId="25" xfId="0" applyFont="1" applyBorder="1" applyAlignment="1" applyProtection="1">
      <alignment horizontal="center" vertical="center" wrapText="1"/>
      <protection locked="0"/>
    </xf>
    <xf numFmtId="0" fontId="9" fillId="0" borderId="20" xfId="0" applyFont="1" applyBorder="1" applyAlignment="1" applyProtection="1">
      <alignment horizontal="center" vertical="center" wrapText="1"/>
      <protection locked="0"/>
    </xf>
    <xf numFmtId="0" fontId="9" fillId="0" borderId="27" xfId="0" applyFont="1" applyBorder="1" applyAlignment="1" applyProtection="1">
      <alignment horizontal="center" vertical="center" wrapText="1"/>
      <protection locked="0"/>
    </xf>
    <xf numFmtId="0" fontId="9" fillId="0" borderId="2" xfId="0" applyFont="1" applyBorder="1" applyAlignment="1" applyProtection="1">
      <alignment horizontal="center" vertical="center" wrapText="1"/>
      <protection locked="0"/>
    </xf>
    <xf numFmtId="0" fontId="9" fillId="0" borderId="1" xfId="0" applyFont="1" applyBorder="1" applyAlignment="1" applyProtection="1">
      <alignment horizontal="center" vertical="center" wrapText="1"/>
      <protection locked="0"/>
    </xf>
    <xf numFmtId="0" fontId="5" fillId="0" borderId="10" xfId="0" applyFont="1" applyBorder="1" applyAlignment="1" applyProtection="1">
      <alignment horizontal="center" vertical="center"/>
      <protection locked="0"/>
    </xf>
    <xf numFmtId="0" fontId="5" fillId="0" borderId="11" xfId="0" applyFont="1" applyBorder="1" applyAlignment="1" applyProtection="1">
      <alignment horizontal="center" vertical="center"/>
      <protection locked="0"/>
    </xf>
    <xf numFmtId="0" fontId="5" fillId="0" borderId="66" xfId="0" applyFont="1" applyBorder="1" applyAlignment="1" applyProtection="1">
      <alignment horizontal="center" vertical="center"/>
      <protection locked="0"/>
    </xf>
    <xf numFmtId="0" fontId="5" fillId="0" borderId="28" xfId="0" applyFont="1" applyBorder="1" applyAlignment="1" applyProtection="1">
      <alignment horizontal="center" vertical="center"/>
      <protection locked="0"/>
    </xf>
    <xf numFmtId="0" fontId="7" fillId="0" borderId="25" xfId="0" applyFont="1" applyBorder="1" applyAlignment="1">
      <alignment horizontal="center" vertical="center" wrapText="1"/>
    </xf>
    <xf numFmtId="0" fontId="7" fillId="0" borderId="20" xfId="0" applyFont="1" applyBorder="1" applyAlignment="1">
      <alignment horizontal="center" vertical="center" wrapText="1"/>
    </xf>
    <xf numFmtId="0" fontId="7" fillId="0" borderId="27" xfId="0" applyFont="1" applyBorder="1" applyAlignment="1">
      <alignment horizontal="center" vertical="center" wrapText="1"/>
    </xf>
    <xf numFmtId="0" fontId="7" fillId="0" borderId="10" xfId="0" applyFont="1" applyBorder="1" applyAlignment="1" applyProtection="1">
      <alignment horizontal="left" vertical="center" wrapText="1"/>
      <protection locked="0"/>
    </xf>
    <xf numFmtId="0" fontId="7" fillId="0" borderId="11" xfId="0" applyFont="1" applyBorder="1" applyAlignment="1" applyProtection="1">
      <alignment horizontal="left" vertical="center" wrapText="1"/>
      <protection locked="0"/>
    </xf>
    <xf numFmtId="0" fontId="7" fillId="0" borderId="28" xfId="0" applyFont="1" applyBorder="1" applyAlignment="1" applyProtection="1">
      <alignment horizontal="left" vertical="center" wrapText="1"/>
      <protection locked="0"/>
    </xf>
    <xf numFmtId="0" fontId="7" fillId="0" borderId="60" xfId="0" applyFont="1" applyBorder="1" applyAlignment="1">
      <alignment horizontal="left" vertical="center" wrapText="1"/>
    </xf>
    <xf numFmtId="0" fontId="7" fillId="0" borderId="69" xfId="0" applyFont="1" applyBorder="1" applyAlignment="1">
      <alignment horizontal="left" vertical="center" wrapText="1"/>
    </xf>
    <xf numFmtId="0" fontId="7" fillId="0" borderId="10" xfId="0" applyFont="1" applyBorder="1" applyAlignment="1">
      <alignment horizontal="center" vertical="center"/>
    </xf>
    <xf numFmtId="0" fontId="7" fillId="0" borderId="11" xfId="0" applyFont="1" applyBorder="1" applyAlignment="1">
      <alignment horizontal="center" vertical="center"/>
    </xf>
    <xf numFmtId="0" fontId="7" fillId="0" borderId="28" xfId="0" applyFont="1" applyBorder="1" applyAlignment="1">
      <alignment horizontal="center" vertical="center"/>
    </xf>
    <xf numFmtId="0" fontId="7" fillId="0" borderId="1" xfId="0" applyFont="1" applyBorder="1" applyAlignment="1">
      <alignment horizontal="left" vertical="center" wrapText="1"/>
    </xf>
    <xf numFmtId="0" fontId="7" fillId="0" borderId="3" xfId="0" applyFont="1" applyBorder="1" applyAlignment="1">
      <alignment horizontal="left" vertical="center" wrapText="1"/>
    </xf>
    <xf numFmtId="0" fontId="7" fillId="0" borderId="14" xfId="0" applyFont="1" applyBorder="1" applyAlignment="1">
      <alignment horizontal="left" vertical="center" wrapText="1"/>
    </xf>
    <xf numFmtId="0" fontId="7" fillId="0" borderId="63" xfId="0" applyFont="1" applyBorder="1" applyAlignment="1">
      <alignment horizontal="left" vertical="center" wrapText="1"/>
    </xf>
    <xf numFmtId="0" fontId="7" fillId="0" borderId="16" xfId="0" applyFont="1" applyBorder="1" applyAlignment="1">
      <alignment horizontal="left" vertical="center" wrapText="1"/>
    </xf>
    <xf numFmtId="0" fontId="7" fillId="0" borderId="64" xfId="0" applyFont="1" applyBorder="1" applyAlignment="1">
      <alignment horizontal="left" vertical="center" wrapText="1"/>
    </xf>
    <xf numFmtId="0" fontId="7" fillId="3" borderId="36" xfId="0" applyFont="1" applyFill="1" applyBorder="1" applyAlignment="1">
      <alignment horizontal="center" vertical="center" wrapText="1"/>
    </xf>
    <xf numFmtId="0" fontId="7" fillId="0" borderId="60" xfId="0" applyFont="1" applyBorder="1" applyAlignment="1">
      <alignment horizontal="left" vertical="center"/>
    </xf>
    <xf numFmtId="0" fontId="7" fillId="0" borderId="69" xfId="0" applyFont="1" applyBorder="1" applyAlignment="1">
      <alignment horizontal="left" vertical="center"/>
    </xf>
    <xf numFmtId="0" fontId="7" fillId="0" borderId="2" xfId="0" applyFont="1" applyBorder="1" applyAlignment="1">
      <alignment horizontal="center" vertical="center" wrapText="1"/>
    </xf>
    <xf numFmtId="0" fontId="7" fillId="0" borderId="1" xfId="0" applyFont="1" applyBorder="1" applyAlignment="1">
      <alignment horizontal="center" vertical="center"/>
    </xf>
    <xf numFmtId="0" fontId="6" fillId="17" borderId="68" xfId="0" applyFont="1" applyFill="1" applyBorder="1" applyAlignment="1">
      <alignment horizontal="left" vertical="center"/>
    </xf>
    <xf numFmtId="0" fontId="6" fillId="17" borderId="56" xfId="0" applyFont="1" applyFill="1" applyBorder="1" applyAlignment="1">
      <alignment horizontal="left" vertical="center"/>
    </xf>
    <xf numFmtId="0" fontId="6" fillId="17" borderId="69" xfId="0" applyFont="1" applyFill="1" applyBorder="1" applyAlignment="1">
      <alignment horizontal="left" vertical="center"/>
    </xf>
    <xf numFmtId="0" fontId="7" fillId="17" borderId="80" xfId="0" applyFont="1" applyFill="1" applyBorder="1" applyAlignment="1">
      <alignment vertical="center" wrapText="1"/>
    </xf>
    <xf numFmtId="0" fontId="7" fillId="17" borderId="49" xfId="0" applyFont="1" applyFill="1" applyBorder="1" applyAlignment="1">
      <alignment vertical="center" wrapText="1"/>
    </xf>
    <xf numFmtId="0" fontId="7" fillId="17" borderId="50" xfId="0" applyFont="1" applyFill="1" applyBorder="1" applyAlignment="1">
      <alignment vertical="center" wrapText="1"/>
    </xf>
    <xf numFmtId="0" fontId="7" fillId="0" borderId="1" xfId="0" applyFont="1" applyBorder="1" applyAlignment="1" applyProtection="1">
      <alignment horizontal="left" vertical="center" wrapText="1"/>
      <protection locked="0"/>
    </xf>
    <xf numFmtId="0" fontId="7" fillId="0" borderId="25" xfId="0" applyFont="1" applyBorder="1" applyAlignment="1">
      <alignment horizontal="center" vertical="center"/>
    </xf>
    <xf numFmtId="0" fontId="7" fillId="0" borderId="20" xfId="0" applyFont="1" applyBorder="1" applyAlignment="1">
      <alignment horizontal="center" vertical="center"/>
    </xf>
    <xf numFmtId="0" fontId="7" fillId="0" borderId="27" xfId="0" applyFont="1" applyBorder="1" applyAlignment="1">
      <alignment horizontal="center" vertical="center"/>
    </xf>
    <xf numFmtId="0" fontId="7" fillId="0" borderId="10" xfId="0" applyFont="1" applyBorder="1" applyAlignment="1" applyProtection="1">
      <alignment horizontal="left" vertical="center"/>
      <protection locked="0"/>
    </xf>
    <xf numFmtId="0" fontId="7" fillId="0" borderId="11" xfId="0" applyFont="1" applyBorder="1" applyAlignment="1" applyProtection="1">
      <alignment horizontal="left" vertical="center"/>
      <protection locked="0"/>
    </xf>
    <xf numFmtId="0" fontId="7" fillId="0" borderId="28" xfId="0" applyFont="1" applyBorder="1" applyAlignment="1" applyProtection="1">
      <alignment horizontal="left" vertical="center"/>
      <protection locked="0"/>
    </xf>
    <xf numFmtId="0" fontId="5" fillId="0" borderId="25" xfId="0" applyFont="1" applyBorder="1" applyAlignment="1">
      <alignment horizontal="center" vertical="center"/>
    </xf>
    <xf numFmtId="0" fontId="5" fillId="0" borderId="20" xfId="0" applyFont="1" applyBorder="1" applyAlignment="1">
      <alignment horizontal="center" vertical="center"/>
    </xf>
    <xf numFmtId="0" fontId="5" fillId="0" borderId="27" xfId="0" applyFont="1" applyBorder="1" applyAlignment="1">
      <alignment horizontal="center" vertical="center"/>
    </xf>
    <xf numFmtId="0" fontId="5" fillId="0" borderId="10" xfId="0" applyFont="1" applyBorder="1" applyAlignment="1">
      <alignment horizontal="center" vertical="center"/>
    </xf>
    <xf numFmtId="0" fontId="5" fillId="0" borderId="11" xfId="0" applyFont="1" applyBorder="1" applyAlignment="1">
      <alignment horizontal="center" vertical="center"/>
    </xf>
    <xf numFmtId="0" fontId="5" fillId="0" borderId="28" xfId="0" applyFont="1" applyBorder="1" applyAlignment="1">
      <alignment horizontal="center" vertical="center"/>
    </xf>
    <xf numFmtId="0" fontId="5" fillId="0" borderId="60" xfId="0" applyFont="1" applyBorder="1" applyAlignment="1">
      <alignment horizontal="left" vertical="center"/>
    </xf>
    <xf numFmtId="0" fontId="5" fillId="0" borderId="69" xfId="0" applyFont="1" applyBorder="1" applyAlignment="1">
      <alignment horizontal="left" vertical="center"/>
    </xf>
    <xf numFmtId="0" fontId="5" fillId="0" borderId="66" xfId="0" applyFont="1" applyBorder="1" applyAlignment="1">
      <alignment horizontal="center" vertical="center"/>
    </xf>
    <xf numFmtId="0" fontId="5" fillId="0" borderId="45" xfId="0" applyFont="1" applyBorder="1" applyAlignment="1">
      <alignment horizontal="center" vertical="center"/>
    </xf>
    <xf numFmtId="0" fontId="5" fillId="0" borderId="48" xfId="0" applyFont="1" applyBorder="1" applyAlignment="1">
      <alignment horizontal="left" vertical="center"/>
    </xf>
    <xf numFmtId="0" fontId="5" fillId="0" borderId="50" xfId="0" applyFont="1" applyBorder="1" applyAlignment="1">
      <alignment horizontal="left" vertical="center"/>
    </xf>
    <xf numFmtId="0" fontId="5" fillId="0" borderId="10" xfId="0" applyFont="1" applyBorder="1" applyAlignment="1" applyProtection="1">
      <alignment horizontal="left" vertical="center"/>
      <protection locked="0"/>
    </xf>
    <xf numFmtId="0" fontId="5" fillId="0" borderId="11" xfId="0" applyFont="1" applyBorder="1" applyAlignment="1" applyProtection="1">
      <alignment horizontal="left" vertical="center"/>
      <protection locked="0"/>
    </xf>
    <xf numFmtId="0" fontId="5" fillId="0" borderId="28" xfId="0" applyFont="1" applyBorder="1" applyAlignment="1" applyProtection="1">
      <alignment horizontal="left" vertical="center"/>
      <protection locked="0"/>
    </xf>
    <xf numFmtId="0" fontId="5" fillId="0" borderId="66" xfId="0" applyFont="1" applyBorder="1" applyAlignment="1" applyProtection="1">
      <alignment horizontal="left" vertical="center"/>
      <protection locked="0"/>
    </xf>
    <xf numFmtId="0" fontId="7" fillId="0" borderId="71" xfId="0" applyFont="1" applyBorder="1" applyAlignment="1">
      <alignment horizontal="left" vertical="top"/>
    </xf>
    <xf numFmtId="0" fontId="7" fillId="0" borderId="15" xfId="0" applyFont="1" applyBorder="1" applyAlignment="1">
      <alignment horizontal="left" vertical="top"/>
    </xf>
    <xf numFmtId="0" fontId="7" fillId="0" borderId="4" xfId="0" applyFont="1" applyBorder="1" applyAlignment="1">
      <alignment horizontal="left" vertical="top"/>
    </xf>
    <xf numFmtId="0" fontId="7" fillId="0" borderId="5" xfId="0" applyFont="1" applyBorder="1" applyAlignment="1">
      <alignment horizontal="left" vertical="top"/>
    </xf>
    <xf numFmtId="0" fontId="16" fillId="0" borderId="15" xfId="0" applyFont="1" applyBorder="1" applyAlignment="1">
      <alignment horizontal="center" vertical="center" wrapText="1"/>
    </xf>
    <xf numFmtId="0" fontId="8" fillId="15" borderId="26" xfId="0" applyFont="1" applyFill="1" applyBorder="1" applyAlignment="1">
      <alignment horizontal="center" vertical="center"/>
    </xf>
    <xf numFmtId="0" fontId="8" fillId="15" borderId="19" xfId="0" applyFont="1" applyFill="1" applyBorder="1" applyAlignment="1">
      <alignment horizontal="center" vertical="center"/>
    </xf>
    <xf numFmtId="0" fontId="8" fillId="15" borderId="70" xfId="0" applyFont="1" applyFill="1" applyBorder="1" applyAlignment="1">
      <alignment horizontal="center" vertical="center"/>
    </xf>
    <xf numFmtId="0" fontId="8" fillId="15" borderId="38" xfId="0" applyFont="1" applyFill="1" applyBorder="1" applyAlignment="1">
      <alignment horizontal="center" vertical="center"/>
    </xf>
    <xf numFmtId="0" fontId="8" fillId="15" borderId="7" xfId="0" applyFont="1" applyFill="1" applyBorder="1" applyAlignment="1">
      <alignment horizontal="center" vertical="center" wrapText="1"/>
    </xf>
    <xf numFmtId="0" fontId="8" fillId="15" borderId="7" xfId="0" applyFont="1" applyFill="1" applyBorder="1" applyAlignment="1">
      <alignment horizontal="center" vertical="center"/>
    </xf>
    <xf numFmtId="0" fontId="8" fillId="15" borderId="9" xfId="0" applyFont="1" applyFill="1" applyBorder="1" applyAlignment="1">
      <alignment horizontal="center" vertical="center"/>
    </xf>
    <xf numFmtId="0" fontId="7" fillId="0" borderId="71" xfId="0" applyFont="1" applyBorder="1" applyAlignment="1">
      <alignment horizontal="left" vertical="top" wrapText="1"/>
    </xf>
    <xf numFmtId="0" fontId="7" fillId="0" borderId="15" xfId="0" applyFont="1" applyBorder="1" applyAlignment="1">
      <alignment horizontal="left" vertical="top" wrapText="1"/>
    </xf>
    <xf numFmtId="0" fontId="7" fillId="0" borderId="68" xfId="0" applyFont="1" applyBorder="1" applyAlignment="1">
      <alignment horizontal="left" vertical="top" wrapText="1"/>
    </xf>
    <xf numFmtId="0" fontId="7" fillId="0" borderId="62" xfId="0" applyFont="1" applyBorder="1" applyAlignment="1">
      <alignment horizontal="left" vertical="top" wrapText="1"/>
    </xf>
    <xf numFmtId="0" fontId="7" fillId="17" borderId="80" xfId="0" applyFont="1" applyFill="1" applyBorder="1" applyAlignment="1">
      <alignment horizontal="left" vertical="center" wrapText="1"/>
    </xf>
    <xf numFmtId="0" fontId="7" fillId="17" borderId="49" xfId="0" applyFont="1" applyFill="1" applyBorder="1" applyAlignment="1">
      <alignment horizontal="left" vertical="center" wrapText="1"/>
    </xf>
    <xf numFmtId="0" fontId="7" fillId="17" borderId="50" xfId="0" applyFont="1" applyFill="1" applyBorder="1" applyAlignment="1">
      <alignment horizontal="left" vertical="center" wrapText="1"/>
    </xf>
    <xf numFmtId="0" fontId="5" fillId="0" borderId="2" xfId="0" applyFont="1" applyBorder="1" applyAlignment="1" applyProtection="1">
      <alignment horizontal="center"/>
      <protection locked="0"/>
    </xf>
    <xf numFmtId="0" fontId="5" fillId="0" borderId="4" xfId="0" applyFont="1" applyBorder="1" applyAlignment="1" applyProtection="1">
      <alignment horizontal="center"/>
      <protection locked="0"/>
    </xf>
    <xf numFmtId="0" fontId="5" fillId="0" borderId="3" xfId="0" applyFont="1" applyBorder="1" applyAlignment="1">
      <alignment horizontal="center" vertical="center"/>
    </xf>
    <xf numFmtId="0" fontId="5" fillId="0" borderId="6" xfId="0" applyFont="1" applyBorder="1" applyAlignment="1">
      <alignment horizontal="center" vertical="center"/>
    </xf>
    <xf numFmtId="0" fontId="6" fillId="14" borderId="9" xfId="0" applyFont="1" applyFill="1" applyBorder="1" applyAlignment="1">
      <alignment horizontal="center" vertical="center" wrapText="1"/>
    </xf>
    <xf numFmtId="0" fontId="6" fillId="14" borderId="3" xfId="0" applyFont="1" applyFill="1" applyBorder="1" applyAlignment="1">
      <alignment horizontal="center" vertical="center" wrapText="1"/>
    </xf>
    <xf numFmtId="0" fontId="8" fillId="14" borderId="8" xfId="0" applyFont="1" applyFill="1" applyBorder="1" applyAlignment="1">
      <alignment horizontal="center" vertical="center"/>
    </xf>
    <xf numFmtId="0" fontId="8" fillId="14" borderId="2" xfId="0" applyFont="1" applyFill="1" applyBorder="1" applyAlignment="1">
      <alignment horizontal="center" vertical="center"/>
    </xf>
    <xf numFmtId="0" fontId="6" fillId="14" borderId="7" xfId="0" applyFont="1" applyFill="1" applyBorder="1" applyAlignment="1">
      <alignment horizontal="center" wrapText="1"/>
    </xf>
    <xf numFmtId="0" fontId="8" fillId="14" borderId="48" xfId="0" applyFont="1" applyFill="1" applyBorder="1" applyAlignment="1">
      <alignment horizontal="center"/>
    </xf>
    <xf numFmtId="0" fontId="8" fillId="14" borderId="58" xfId="0" applyFont="1" applyFill="1" applyBorder="1" applyAlignment="1">
      <alignment horizontal="center"/>
    </xf>
    <xf numFmtId="0" fontId="5" fillId="0" borderId="18" xfId="0" applyFont="1" applyBorder="1" applyAlignment="1">
      <alignment horizontal="center"/>
    </xf>
    <xf numFmtId="0" fontId="5" fillId="0" borderId="36" xfId="0" applyFont="1" applyBorder="1" applyAlignment="1">
      <alignment horizontal="center"/>
    </xf>
    <xf numFmtId="0" fontId="5" fillId="0" borderId="68" xfId="0" applyFont="1" applyBorder="1" applyAlignment="1">
      <alignment horizontal="center"/>
    </xf>
    <xf numFmtId="0" fontId="5" fillId="0" borderId="56" xfId="0" applyFont="1" applyBorder="1" applyAlignment="1">
      <alignment horizontal="center"/>
    </xf>
    <xf numFmtId="0" fontId="5" fillId="0" borderId="69" xfId="0" applyFont="1" applyBorder="1" applyAlignment="1">
      <alignment horizontal="center"/>
    </xf>
    <xf numFmtId="0" fontId="5" fillId="0" borderId="13" xfId="0" applyFont="1" applyBorder="1" applyAlignment="1">
      <alignment horizontal="center" vertical="center"/>
    </xf>
    <xf numFmtId="0" fontId="5" fillId="0" borderId="12" xfId="0" applyFont="1" applyBorder="1" applyAlignment="1">
      <alignment horizontal="center" vertical="center"/>
    </xf>
    <xf numFmtId="0" fontId="5" fillId="0" borderId="47" xfId="0" applyFont="1" applyBorder="1" applyAlignment="1">
      <alignment horizontal="center" vertical="center"/>
    </xf>
    <xf numFmtId="0" fontId="7" fillId="0" borderId="7" xfId="0" applyFont="1" applyBorder="1" applyAlignment="1">
      <alignment horizontal="left" vertical="center" wrapText="1"/>
    </xf>
    <xf numFmtId="0" fontId="7" fillId="0" borderId="9" xfId="0" applyFont="1" applyBorder="1" applyAlignment="1">
      <alignment horizontal="center" vertical="center" wrapText="1"/>
    </xf>
    <xf numFmtId="0" fontId="7" fillId="0" borderId="3" xfId="0" applyFont="1" applyBorder="1" applyAlignment="1">
      <alignment horizontal="center" vertical="center" wrapText="1"/>
    </xf>
    <xf numFmtId="0" fontId="8" fillId="16" borderId="89" xfId="0" applyFont="1" applyFill="1" applyBorder="1" applyAlignment="1">
      <alignment horizontal="left" vertical="center"/>
    </xf>
    <xf numFmtId="0" fontId="8" fillId="16" borderId="83" xfId="0" applyFont="1" applyFill="1" applyBorder="1" applyAlignment="1">
      <alignment horizontal="left" vertical="center"/>
    </xf>
    <xf numFmtId="0" fontId="9" fillId="16" borderId="89" xfId="0" applyFont="1" applyFill="1" applyBorder="1" applyAlignment="1">
      <alignment horizontal="left" vertical="center"/>
    </xf>
    <xf numFmtId="0" fontId="9" fillId="16" borderId="84" xfId="0" applyFont="1" applyFill="1" applyBorder="1" applyAlignment="1">
      <alignment horizontal="left" vertical="center"/>
    </xf>
    <xf numFmtId="0" fontId="8" fillId="16" borderId="84" xfId="0" applyFont="1" applyFill="1" applyBorder="1" applyAlignment="1">
      <alignment horizontal="left" vertical="center"/>
    </xf>
    <xf numFmtId="0" fontId="5" fillId="16" borderId="89" xfId="0" applyFont="1" applyFill="1" applyBorder="1" applyAlignment="1" applyProtection="1">
      <alignment horizontal="left" vertical="center"/>
      <protection locked="0"/>
    </xf>
    <xf numFmtId="0" fontId="5" fillId="16" borderId="84" xfId="0" applyFont="1" applyFill="1" applyBorder="1" applyAlignment="1" applyProtection="1">
      <alignment horizontal="left" vertical="center"/>
      <protection locked="0"/>
    </xf>
    <xf numFmtId="0" fontId="35" fillId="7" borderId="75" xfId="0" applyFont="1" applyFill="1" applyBorder="1" applyAlignment="1" applyProtection="1">
      <alignment horizontal="center" vertical="center"/>
      <protection locked="0"/>
    </xf>
    <xf numFmtId="0" fontId="35" fillId="7" borderId="73" xfId="0" applyFont="1" applyFill="1" applyBorder="1" applyAlignment="1" applyProtection="1">
      <alignment horizontal="center" vertical="center"/>
      <protection locked="0"/>
    </xf>
    <xf numFmtId="0" fontId="35" fillId="7" borderId="72" xfId="0" applyFont="1" applyFill="1" applyBorder="1" applyAlignment="1" applyProtection="1">
      <alignment horizontal="center" vertical="center"/>
      <protection locked="0"/>
    </xf>
    <xf numFmtId="0" fontId="35" fillId="8" borderId="72" xfId="0" applyFont="1" applyFill="1" applyBorder="1" applyAlignment="1" applyProtection="1">
      <alignment horizontal="center" vertical="center" wrapText="1"/>
      <protection locked="0"/>
    </xf>
    <xf numFmtId="0" fontId="35" fillId="8" borderId="72" xfId="0" applyFont="1" applyFill="1" applyBorder="1" applyAlignment="1" applyProtection="1">
      <alignment horizontal="center" vertical="center"/>
      <protection locked="0"/>
    </xf>
    <xf numFmtId="0" fontId="35" fillId="9" borderId="72" xfId="0" applyFont="1" applyFill="1" applyBorder="1" applyAlignment="1" applyProtection="1">
      <alignment horizontal="center" vertical="center" wrapText="1"/>
      <protection locked="0"/>
    </xf>
    <xf numFmtId="0" fontId="35" fillId="9" borderId="72" xfId="0" applyFont="1" applyFill="1" applyBorder="1" applyAlignment="1" applyProtection="1">
      <alignment horizontal="center" vertical="center"/>
      <protection locked="0"/>
    </xf>
    <xf numFmtId="0" fontId="35" fillId="10" borderId="72" xfId="0" applyFont="1" applyFill="1" applyBorder="1" applyAlignment="1" applyProtection="1">
      <alignment horizontal="center" vertical="center"/>
      <protection locked="0"/>
    </xf>
    <xf numFmtId="0" fontId="26" fillId="3" borderId="0" xfId="0" applyFont="1" applyFill="1" applyAlignment="1">
      <alignment horizontal="center" vertical="center"/>
    </xf>
    <xf numFmtId="0" fontId="26" fillId="0" borderId="39" xfId="0" applyFont="1" applyBorder="1" applyAlignment="1">
      <alignment horizontal="center" vertical="center" textRotation="90"/>
    </xf>
    <xf numFmtId="0" fontId="35" fillId="9" borderId="79" xfId="0" applyFont="1" applyFill="1" applyBorder="1" applyAlignment="1" applyProtection="1">
      <alignment horizontal="center" vertical="center"/>
      <protection locked="0"/>
    </xf>
    <xf numFmtId="0" fontId="35" fillId="9" borderId="73" xfId="0" applyFont="1" applyFill="1" applyBorder="1" applyAlignment="1" applyProtection="1">
      <alignment horizontal="center" vertical="center"/>
      <protection locked="0"/>
    </xf>
    <xf numFmtId="0" fontId="3" fillId="16" borderId="89" xfId="0" applyFont="1" applyFill="1" applyBorder="1" applyAlignment="1">
      <alignment horizontal="left" vertical="center" wrapText="1"/>
    </xf>
    <xf numFmtId="0" fontId="3" fillId="16" borderId="83" xfId="0" applyFont="1" applyFill="1" applyBorder="1" applyAlignment="1">
      <alignment horizontal="left" vertical="center" wrapText="1"/>
    </xf>
    <xf numFmtId="0" fontId="3" fillId="16" borderId="84" xfId="0" applyFont="1" applyFill="1" applyBorder="1" applyAlignment="1">
      <alignment horizontal="left" vertical="center" wrapText="1"/>
    </xf>
    <xf numFmtId="0" fontId="35" fillId="10" borderId="72" xfId="0" applyFont="1" applyFill="1" applyBorder="1" applyAlignment="1" applyProtection="1">
      <alignment horizontal="center" vertical="center" wrapText="1"/>
      <protection locked="0"/>
    </xf>
    <xf numFmtId="0" fontId="6" fillId="3" borderId="0" xfId="0" applyFont="1" applyFill="1" applyAlignment="1">
      <alignment horizontal="center" vertical="center"/>
    </xf>
    <xf numFmtId="0" fontId="6" fillId="3" borderId="22" xfId="0" applyFont="1" applyFill="1" applyBorder="1" applyAlignment="1">
      <alignment horizontal="center" vertical="center"/>
    </xf>
    <xf numFmtId="0" fontId="5" fillId="3" borderId="0" xfId="0" applyFont="1" applyFill="1" applyAlignment="1">
      <alignment horizontal="center" vertical="center"/>
    </xf>
    <xf numFmtId="0" fontId="5" fillId="3" borderId="22" xfId="0" applyFont="1" applyFill="1" applyBorder="1" applyAlignment="1">
      <alignment horizontal="center" vertical="center"/>
    </xf>
    <xf numFmtId="0" fontId="10" fillId="3" borderId="0" xfId="0" applyFont="1" applyFill="1" applyAlignment="1">
      <alignment horizontal="center" vertical="center"/>
    </xf>
    <xf numFmtId="0" fontId="10" fillId="3" borderId="22" xfId="0" applyFont="1" applyFill="1" applyBorder="1" applyAlignment="1">
      <alignment horizontal="center" vertical="center"/>
    </xf>
    <xf numFmtId="0" fontId="11" fillId="0" borderId="39" xfId="0" applyFont="1" applyBorder="1" applyAlignment="1">
      <alignment horizontal="center" vertical="center" textRotation="90"/>
    </xf>
    <xf numFmtId="0" fontId="37" fillId="10" borderId="31" xfId="0" applyFont="1" applyFill="1" applyBorder="1" applyAlignment="1" applyProtection="1">
      <alignment horizontal="center" vertical="center"/>
      <protection locked="0"/>
    </xf>
    <xf numFmtId="0" fontId="37" fillId="8" borderId="33" xfId="0" applyFont="1" applyFill="1" applyBorder="1" applyAlignment="1" applyProtection="1">
      <alignment horizontal="center" vertical="center"/>
      <protection locked="0"/>
    </xf>
    <xf numFmtId="0" fontId="37" fillId="9" borderId="31" xfId="0" applyFont="1" applyFill="1" applyBorder="1" applyAlignment="1" applyProtection="1">
      <alignment horizontal="center" vertical="center"/>
      <protection locked="0"/>
    </xf>
    <xf numFmtId="0" fontId="37" fillId="10" borderId="51" xfId="0" applyFont="1" applyFill="1" applyBorder="1" applyAlignment="1" applyProtection="1">
      <alignment horizontal="center" vertical="center" wrapText="1"/>
      <protection locked="0"/>
    </xf>
    <xf numFmtId="0" fontId="37" fillId="10" borderId="52" xfId="0" applyFont="1" applyFill="1" applyBorder="1" applyAlignment="1" applyProtection="1">
      <alignment horizontal="center" vertical="center" wrapText="1"/>
      <protection locked="0"/>
    </xf>
    <xf numFmtId="0" fontId="37" fillId="7" borderId="33" xfId="0" applyFont="1" applyFill="1" applyBorder="1" applyAlignment="1" applyProtection="1">
      <alignment horizontal="center" vertical="center"/>
      <protection locked="0"/>
    </xf>
    <xf numFmtId="0" fontId="3" fillId="16" borderId="82" xfId="0" applyFont="1" applyFill="1" applyBorder="1" applyAlignment="1">
      <alignment horizontal="left" vertical="center" wrapText="1"/>
    </xf>
    <xf numFmtId="0" fontId="35" fillId="7" borderId="74" xfId="0" applyFont="1" applyFill="1" applyBorder="1" applyAlignment="1" applyProtection="1">
      <alignment horizontal="center" vertical="center"/>
      <protection locked="0"/>
    </xf>
    <xf numFmtId="0" fontId="35" fillId="7" borderId="76" xfId="0" applyFont="1" applyFill="1" applyBorder="1" applyAlignment="1" applyProtection="1">
      <alignment horizontal="center" vertical="center"/>
      <protection locked="0"/>
    </xf>
    <xf numFmtId="0" fontId="35" fillId="7" borderId="77" xfId="0" applyFont="1" applyFill="1" applyBorder="1" applyAlignment="1" applyProtection="1">
      <alignment horizontal="center" vertical="center"/>
      <protection locked="0"/>
    </xf>
    <xf numFmtId="0" fontId="36" fillId="8" borderId="76" xfId="0" applyFont="1" applyFill="1" applyBorder="1" applyAlignment="1" applyProtection="1">
      <alignment horizontal="center" vertical="center"/>
      <protection locked="0"/>
    </xf>
    <xf numFmtId="0" fontId="35" fillId="8" borderId="77" xfId="0" applyFont="1" applyFill="1" applyBorder="1" applyAlignment="1" applyProtection="1">
      <alignment horizontal="center" vertical="center"/>
      <protection locked="0"/>
    </xf>
    <xf numFmtId="0" fontId="36" fillId="9" borderId="76" xfId="0" applyFont="1" applyFill="1" applyBorder="1" applyAlignment="1" applyProtection="1">
      <alignment horizontal="center" vertical="center"/>
      <protection locked="0"/>
    </xf>
    <xf numFmtId="0" fontId="36" fillId="9" borderId="77" xfId="0" applyFont="1" applyFill="1" applyBorder="1" applyAlignment="1" applyProtection="1">
      <alignment horizontal="center" vertical="center"/>
      <protection locked="0"/>
    </xf>
    <xf numFmtId="0" fontId="35" fillId="9" borderId="76" xfId="0" applyFont="1" applyFill="1" applyBorder="1" applyAlignment="1" applyProtection="1">
      <alignment horizontal="center" vertical="center"/>
      <protection locked="0"/>
    </xf>
    <xf numFmtId="0" fontId="35" fillId="9" borderId="77" xfId="0" applyFont="1" applyFill="1" applyBorder="1" applyAlignment="1" applyProtection="1">
      <alignment horizontal="center" vertical="center"/>
      <protection locked="0"/>
    </xf>
    <xf numFmtId="0" fontId="37" fillId="9" borderId="33" xfId="0" applyFont="1" applyFill="1" applyBorder="1" applyAlignment="1" applyProtection="1">
      <alignment horizontal="center" vertical="center"/>
      <protection locked="0"/>
    </xf>
    <xf numFmtId="0" fontId="37" fillId="8" borderId="31" xfId="0" applyFont="1" applyFill="1" applyBorder="1" applyAlignment="1" applyProtection="1">
      <alignment horizontal="center" vertical="center"/>
      <protection locked="0"/>
    </xf>
    <xf numFmtId="0" fontId="4" fillId="0" borderId="7" xfId="0" applyFont="1" applyBorder="1" applyAlignment="1">
      <alignment horizontal="center" vertical="center" wrapText="1"/>
    </xf>
    <xf numFmtId="0" fontId="4" fillId="0" borderId="1" xfId="0" applyFont="1" applyBorder="1" applyAlignment="1">
      <alignment horizontal="center" vertical="center" wrapText="1"/>
    </xf>
    <xf numFmtId="0" fontId="2" fillId="0" borderId="7" xfId="0" applyFont="1" applyBorder="1" applyAlignment="1">
      <alignment horizontal="center" vertical="center" wrapText="1"/>
    </xf>
    <xf numFmtId="0" fontId="22" fillId="3" borderId="18" xfId="0" applyFont="1" applyFill="1" applyBorder="1" applyAlignment="1">
      <alignment horizontal="center" vertical="center" wrapText="1"/>
    </xf>
    <xf numFmtId="0" fontId="22" fillId="3" borderId="0" xfId="0" applyFont="1" applyFill="1" applyAlignment="1">
      <alignment horizontal="center" vertical="center" wrapText="1"/>
    </xf>
    <xf numFmtId="0" fontId="5" fillId="16" borderId="2" xfId="0" applyFont="1" applyFill="1" applyBorder="1" applyAlignment="1">
      <alignment horizontal="left" vertical="center"/>
    </xf>
    <xf numFmtId="0" fontId="22" fillId="16" borderId="4" xfId="0" applyFont="1" applyFill="1" applyBorder="1" applyAlignment="1">
      <alignment horizontal="left" vertical="center" wrapText="1"/>
    </xf>
    <xf numFmtId="0" fontId="22" fillId="16" borderId="5" xfId="0" applyFont="1" applyFill="1" applyBorder="1" applyAlignment="1">
      <alignment horizontal="left" vertical="center" wrapText="1"/>
    </xf>
    <xf numFmtId="0" fontId="22" fillId="16" borderId="6" xfId="0" applyFont="1" applyFill="1" applyBorder="1" applyAlignment="1">
      <alignment horizontal="left" vertical="center" wrapText="1"/>
    </xf>
    <xf numFmtId="0" fontId="6" fillId="16" borderId="2" xfId="0" applyFont="1" applyFill="1" applyBorder="1" applyAlignment="1">
      <alignment horizontal="center" vertical="center"/>
    </xf>
    <xf numFmtId="0" fontId="6" fillId="16" borderId="1" xfId="0" applyFont="1" applyFill="1" applyBorder="1" applyAlignment="1">
      <alignment horizontal="center" vertical="center"/>
    </xf>
    <xf numFmtId="0" fontId="6" fillId="16" borderId="3" xfId="0" applyFont="1" applyFill="1" applyBorder="1" applyAlignment="1">
      <alignment horizontal="center" vertical="center"/>
    </xf>
    <xf numFmtId="0" fontId="35" fillId="8" borderId="75" xfId="0" applyFont="1" applyFill="1" applyBorder="1" applyAlignment="1" applyProtection="1">
      <alignment horizontal="center" vertical="center"/>
      <protection locked="0"/>
    </xf>
    <xf numFmtId="0" fontId="35" fillId="8" borderId="73" xfId="0" applyFont="1" applyFill="1" applyBorder="1" applyAlignment="1" applyProtection="1">
      <alignment horizontal="center" vertical="center"/>
      <protection locked="0"/>
    </xf>
    <xf numFmtId="0" fontId="37" fillId="9" borderId="31" xfId="0" applyFont="1" applyFill="1" applyBorder="1" applyAlignment="1" applyProtection="1">
      <alignment horizontal="center" vertical="center" wrapText="1"/>
      <protection locked="0"/>
    </xf>
    <xf numFmtId="0" fontId="11" fillId="3" borderId="0" xfId="0" applyFont="1" applyFill="1" applyAlignment="1">
      <alignment horizontal="center" vertical="center"/>
    </xf>
    <xf numFmtId="0" fontId="37" fillId="7" borderId="34" xfId="0" applyFont="1" applyFill="1" applyBorder="1" applyAlignment="1" applyProtection="1">
      <alignment horizontal="center" vertical="center"/>
      <protection locked="0"/>
    </xf>
    <xf numFmtId="0" fontId="37" fillId="7" borderId="31" xfId="0" applyFont="1" applyFill="1" applyBorder="1" applyAlignment="1" applyProtection="1">
      <alignment horizontal="center" vertical="center"/>
      <protection locked="0"/>
    </xf>
    <xf numFmtId="0" fontId="37" fillId="7" borderId="32" xfId="0" applyFont="1" applyFill="1" applyBorder="1" applyAlignment="1" applyProtection="1">
      <alignment horizontal="center" vertical="center"/>
      <protection locked="0"/>
    </xf>
    <xf numFmtId="0" fontId="38" fillId="8" borderId="31" xfId="0" applyFont="1" applyFill="1" applyBorder="1" applyAlignment="1" applyProtection="1">
      <alignment horizontal="center" vertical="center"/>
      <protection locked="0"/>
    </xf>
    <xf numFmtId="0" fontId="37" fillId="8" borderId="32" xfId="0" applyFont="1" applyFill="1" applyBorder="1" applyAlignment="1" applyProtection="1">
      <alignment horizontal="center" vertical="center"/>
      <protection locked="0"/>
    </xf>
    <xf numFmtId="0" fontId="39" fillId="9" borderId="31" xfId="0" applyFont="1" applyFill="1" applyBorder="1" applyAlignment="1" applyProtection="1">
      <alignment horizontal="center" vertical="center"/>
      <protection locked="0"/>
    </xf>
    <xf numFmtId="0" fontId="39" fillId="9" borderId="32" xfId="0" applyFont="1" applyFill="1" applyBorder="1" applyAlignment="1" applyProtection="1">
      <alignment horizontal="center" vertical="center"/>
      <protection locked="0"/>
    </xf>
    <xf numFmtId="0" fontId="37" fillId="9" borderId="32" xfId="0" applyFont="1" applyFill="1" applyBorder="1" applyAlignment="1" applyProtection="1">
      <alignment horizontal="center" vertical="center"/>
      <protection locked="0"/>
    </xf>
    <xf numFmtId="0" fontId="37" fillId="8" borderId="31" xfId="0" applyFont="1" applyFill="1" applyBorder="1" applyAlignment="1" applyProtection="1">
      <alignment horizontal="center" vertical="center" wrapText="1"/>
      <protection locked="0"/>
    </xf>
    <xf numFmtId="0" fontId="37" fillId="9" borderId="51" xfId="0" applyFont="1" applyFill="1" applyBorder="1" applyAlignment="1" applyProtection="1">
      <alignment horizontal="center" vertical="center" wrapText="1"/>
      <protection locked="0"/>
    </xf>
    <xf numFmtId="0" fontId="37" fillId="9" borderId="52" xfId="0" applyFont="1" applyFill="1" applyBorder="1" applyAlignment="1" applyProtection="1">
      <alignment horizontal="center" vertical="center"/>
      <protection locked="0"/>
    </xf>
    <xf numFmtId="0" fontId="41" fillId="9" borderId="79" xfId="0" applyFont="1" applyFill="1" applyBorder="1" applyAlignment="1" applyProtection="1">
      <alignment horizontal="center" vertical="center"/>
      <protection locked="0"/>
    </xf>
    <xf numFmtId="0" fontId="41" fillId="9" borderId="73" xfId="0" applyFont="1" applyFill="1" applyBorder="1" applyAlignment="1" applyProtection="1">
      <alignment horizontal="center" vertical="center"/>
      <protection locked="0"/>
    </xf>
    <xf numFmtId="0" fontId="41" fillId="9" borderId="72" xfId="0" applyFont="1" applyFill="1" applyBorder="1" applyAlignment="1" applyProtection="1">
      <alignment horizontal="center" vertical="center"/>
      <protection locked="0"/>
    </xf>
    <xf numFmtId="0" fontId="41" fillId="10" borderId="72" xfId="0" applyFont="1" applyFill="1" applyBorder="1" applyAlignment="1" applyProtection="1">
      <alignment horizontal="center" vertical="center"/>
      <protection locked="0"/>
    </xf>
    <xf numFmtId="0" fontId="41" fillId="8" borderId="75" xfId="0" applyFont="1" applyFill="1" applyBorder="1" applyAlignment="1" applyProtection="1">
      <alignment horizontal="center" vertical="center"/>
      <protection locked="0"/>
    </xf>
    <xf numFmtId="0" fontId="41" fillId="8" borderId="73" xfId="0" applyFont="1" applyFill="1" applyBorder="1" applyAlignment="1" applyProtection="1">
      <alignment horizontal="center" vertical="center"/>
      <protection locked="0"/>
    </xf>
    <xf numFmtId="0" fontId="41" fillId="10" borderId="72" xfId="0" applyFont="1" applyFill="1" applyBorder="1" applyAlignment="1" applyProtection="1">
      <alignment horizontal="center" vertical="center" wrapText="1"/>
      <protection locked="0"/>
    </xf>
    <xf numFmtId="0" fontId="41" fillId="7" borderId="75" xfId="0" applyFont="1" applyFill="1" applyBorder="1" applyAlignment="1" applyProtection="1">
      <alignment horizontal="center" vertical="center"/>
      <protection locked="0"/>
    </xf>
    <xf numFmtId="0" fontId="41" fillId="7" borderId="73" xfId="0" applyFont="1" applyFill="1" applyBorder="1" applyAlignment="1" applyProtection="1">
      <alignment horizontal="center" vertical="center"/>
      <protection locked="0"/>
    </xf>
    <xf numFmtId="0" fontId="41" fillId="8" borderId="72" xfId="0" applyFont="1" applyFill="1" applyBorder="1" applyAlignment="1" applyProtection="1">
      <alignment horizontal="center" vertical="center"/>
      <protection locked="0"/>
    </xf>
    <xf numFmtId="0" fontId="41" fillId="7" borderId="74" xfId="0" applyFont="1" applyFill="1" applyBorder="1" applyAlignment="1" applyProtection="1">
      <alignment horizontal="center" vertical="center"/>
      <protection locked="0"/>
    </xf>
    <xf numFmtId="0" fontId="41" fillId="7" borderId="76" xfId="0" applyFont="1" applyFill="1" applyBorder="1" applyAlignment="1" applyProtection="1">
      <alignment horizontal="center" vertical="center"/>
      <protection locked="0"/>
    </xf>
    <xf numFmtId="0" fontId="41" fillId="7" borderId="77" xfId="0" applyFont="1" applyFill="1" applyBorder="1" applyAlignment="1" applyProtection="1">
      <alignment horizontal="center" vertical="center"/>
      <protection locked="0"/>
    </xf>
    <xf numFmtId="0" fontId="42" fillId="8" borderId="76" xfId="0" applyFont="1" applyFill="1" applyBorder="1" applyAlignment="1" applyProtection="1">
      <alignment horizontal="center" vertical="center"/>
      <protection locked="0"/>
    </xf>
    <xf numFmtId="0" fontId="41" fillId="8" borderId="77" xfId="0" applyFont="1" applyFill="1" applyBorder="1" applyAlignment="1" applyProtection="1">
      <alignment horizontal="center" vertical="center"/>
      <protection locked="0"/>
    </xf>
    <xf numFmtId="0" fontId="42" fillId="9" borderId="76" xfId="0" applyFont="1" applyFill="1" applyBorder="1" applyAlignment="1" applyProtection="1">
      <alignment horizontal="center" vertical="center"/>
      <protection locked="0"/>
    </xf>
    <xf numFmtId="0" fontId="42" fillId="9" borderId="77" xfId="0" applyFont="1" applyFill="1" applyBorder="1" applyAlignment="1" applyProtection="1">
      <alignment horizontal="center" vertical="center"/>
      <protection locked="0"/>
    </xf>
    <xf numFmtId="0" fontId="41" fillId="9" borderId="76" xfId="0" applyFont="1" applyFill="1" applyBorder="1" applyAlignment="1" applyProtection="1">
      <alignment horizontal="center" vertical="center"/>
      <protection locked="0"/>
    </xf>
    <xf numFmtId="0" fontId="41" fillId="9" borderId="77" xfId="0" applyFont="1" applyFill="1" applyBorder="1" applyAlignment="1" applyProtection="1">
      <alignment horizontal="center" vertical="center"/>
      <protection locked="0"/>
    </xf>
    <xf numFmtId="0" fontId="41" fillId="9" borderId="72" xfId="0" applyFont="1" applyFill="1" applyBorder="1" applyAlignment="1" applyProtection="1">
      <alignment horizontal="center" vertical="center" wrapText="1"/>
      <protection locked="0"/>
    </xf>
    <xf numFmtId="0" fontId="41" fillId="7" borderId="72" xfId="0" applyFont="1" applyFill="1" applyBorder="1" applyAlignment="1" applyProtection="1">
      <alignment horizontal="center" vertical="center"/>
      <protection locked="0"/>
    </xf>
    <xf numFmtId="0" fontId="41" fillId="8" borderId="72" xfId="0" applyFont="1" applyFill="1" applyBorder="1" applyAlignment="1" applyProtection="1">
      <alignment horizontal="center" vertical="center" wrapText="1"/>
      <protection locked="0"/>
    </xf>
    <xf numFmtId="0" fontId="3" fillId="16" borderId="89" xfId="0" applyFont="1" applyFill="1" applyBorder="1" applyAlignment="1">
      <alignment vertical="center" wrapText="1"/>
    </xf>
    <xf numFmtId="0" fontId="3" fillId="16" borderId="83" xfId="0" applyFont="1" applyFill="1" applyBorder="1" applyAlignment="1">
      <alignment vertical="center" wrapText="1"/>
    </xf>
    <xf numFmtId="0" fontId="3" fillId="16" borderId="84" xfId="0" applyFont="1" applyFill="1" applyBorder="1" applyAlignment="1">
      <alignment vertical="center" wrapText="1"/>
    </xf>
    <xf numFmtId="0" fontId="5" fillId="0" borderId="65" xfId="0" applyFont="1" applyBorder="1" applyAlignment="1">
      <alignment horizontal="center" vertical="center" wrapText="1"/>
    </xf>
    <xf numFmtId="0" fontId="5" fillId="0" borderId="11" xfId="0" applyFont="1" applyBorder="1" applyAlignment="1">
      <alignment horizontal="center" vertical="center" wrapText="1"/>
    </xf>
    <xf numFmtId="0" fontId="5" fillId="0" borderId="28" xfId="0" applyFont="1" applyBorder="1" applyAlignment="1">
      <alignment horizontal="center" vertical="center" wrapText="1"/>
    </xf>
    <xf numFmtId="0" fontId="18" fillId="0" borderId="46" xfId="0" applyFont="1" applyBorder="1" applyAlignment="1">
      <alignment horizontal="center" vertical="center"/>
    </xf>
    <xf numFmtId="0" fontId="18" fillId="0" borderId="12" xfId="0" applyFont="1" applyBorder="1" applyAlignment="1">
      <alignment horizontal="center" vertical="center"/>
    </xf>
    <xf numFmtId="0" fontId="18" fillId="0" borderId="29" xfId="0" applyFont="1" applyBorder="1" applyAlignment="1">
      <alignment horizontal="center" vertical="center"/>
    </xf>
    <xf numFmtId="0" fontId="0" fillId="0" borderId="30" xfId="0" applyBorder="1" applyAlignment="1">
      <alignment horizontal="center"/>
    </xf>
    <xf numFmtId="0" fontId="5" fillId="0" borderId="30" xfId="0" applyFont="1" applyBorder="1" applyAlignment="1">
      <alignment horizontal="center" vertical="center" wrapText="1"/>
    </xf>
    <xf numFmtId="0" fontId="5" fillId="0" borderId="20" xfId="0" applyFont="1" applyBorder="1" applyAlignment="1">
      <alignment horizontal="center" vertical="center" wrapText="1"/>
    </xf>
    <xf numFmtId="0" fontId="5" fillId="0" borderId="27" xfId="0" applyFont="1" applyBorder="1" applyAlignment="1">
      <alignment horizontal="center" vertical="center" wrapText="1"/>
    </xf>
    <xf numFmtId="0" fontId="5" fillId="0" borderId="65" xfId="0" applyFont="1" applyBorder="1" applyAlignment="1">
      <alignment horizontal="left" vertical="center" wrapText="1"/>
    </xf>
    <xf numFmtId="0" fontId="5" fillId="0" borderId="11" xfId="0" applyFont="1" applyBorder="1" applyAlignment="1">
      <alignment horizontal="left" vertical="center" wrapText="1"/>
    </xf>
    <xf numFmtId="0" fontId="5" fillId="0" borderId="65" xfId="0" applyFont="1" applyBorder="1" applyAlignment="1" applyProtection="1">
      <alignment horizontal="center" vertical="center" wrapText="1"/>
      <protection locked="0"/>
    </xf>
    <xf numFmtId="0" fontId="5" fillId="0" borderId="11" xfId="0" applyFont="1" applyBorder="1" applyAlignment="1" applyProtection="1">
      <alignment horizontal="center" vertical="center" wrapText="1"/>
      <protection locked="0"/>
    </xf>
    <xf numFmtId="0" fontId="5" fillId="0" borderId="28" xfId="0" applyFont="1" applyBorder="1" applyAlignment="1" applyProtection="1">
      <alignment horizontal="center" vertical="center" wrapText="1"/>
      <protection locked="0"/>
    </xf>
    <xf numFmtId="0" fontId="6" fillId="13" borderId="30" xfId="0" applyFont="1" applyFill="1" applyBorder="1" applyAlignment="1">
      <alignment horizontal="center" vertical="center"/>
    </xf>
    <xf numFmtId="0" fontId="6" fillId="13" borderId="45" xfId="0" applyFont="1" applyFill="1" applyBorder="1" applyAlignment="1">
      <alignment horizontal="center" vertical="center"/>
    </xf>
    <xf numFmtId="0" fontId="6" fillId="13" borderId="65" xfId="0" applyFont="1" applyFill="1" applyBorder="1" applyAlignment="1">
      <alignment horizontal="center" vertical="center" wrapText="1"/>
    </xf>
    <xf numFmtId="0" fontId="6" fillId="13" borderId="66" xfId="0" applyFont="1" applyFill="1" applyBorder="1" applyAlignment="1">
      <alignment horizontal="center" vertical="center" wrapText="1"/>
    </xf>
    <xf numFmtId="0" fontId="6" fillId="13" borderId="59" xfId="0" applyFont="1" applyFill="1" applyBorder="1" applyAlignment="1">
      <alignment horizontal="center" vertical="center"/>
    </xf>
    <xf numFmtId="0" fontId="6" fillId="13" borderId="57" xfId="0" applyFont="1" applyFill="1" applyBorder="1" applyAlignment="1">
      <alignment horizontal="center" vertical="center"/>
    </xf>
    <xf numFmtId="0" fontId="6" fillId="13" borderId="61" xfId="0" applyFont="1" applyFill="1" applyBorder="1" applyAlignment="1">
      <alignment horizontal="center" vertical="center"/>
    </xf>
    <xf numFmtId="0" fontId="10" fillId="12" borderId="65" xfId="0" applyFont="1" applyFill="1" applyBorder="1" applyAlignment="1">
      <alignment horizontal="center" vertical="center" wrapText="1"/>
    </xf>
    <xf numFmtId="0" fontId="10" fillId="12" borderId="66" xfId="0" applyFont="1" applyFill="1" applyBorder="1" applyAlignment="1">
      <alignment horizontal="center" vertical="center" wrapText="1"/>
    </xf>
    <xf numFmtId="0" fontId="15" fillId="13" borderId="46" xfId="0" applyFont="1" applyFill="1" applyBorder="1" applyAlignment="1">
      <alignment horizontal="center" vertical="center" wrapText="1"/>
    </xf>
    <xf numFmtId="0" fontId="15" fillId="13" borderId="47" xfId="0" applyFont="1" applyFill="1" applyBorder="1" applyAlignment="1">
      <alignment horizontal="center" vertical="center" wrapText="1"/>
    </xf>
    <xf numFmtId="0" fontId="5" fillId="0" borderId="1" xfId="0" applyFont="1" applyBorder="1" applyAlignment="1">
      <alignment horizontal="center" vertical="center" wrapText="1"/>
    </xf>
    <xf numFmtId="0" fontId="5" fillId="0" borderId="10" xfId="0" applyFont="1" applyBorder="1" applyAlignment="1">
      <alignment horizontal="center" vertical="center" wrapText="1"/>
    </xf>
    <xf numFmtId="0" fontId="18" fillId="0" borderId="3" xfId="0" applyFont="1" applyBorder="1" applyAlignment="1">
      <alignment horizontal="center" vertical="center"/>
    </xf>
    <xf numFmtId="0" fontId="18" fillId="0" borderId="13" xfId="0" applyFont="1" applyBorder="1" applyAlignment="1">
      <alignment horizontal="center" vertical="center"/>
    </xf>
    <xf numFmtId="0" fontId="5" fillId="0" borderId="18" xfId="0" applyFont="1" applyBorder="1" applyAlignment="1">
      <alignment horizontal="center" vertical="center" wrapText="1"/>
    </xf>
    <xf numFmtId="0" fontId="5" fillId="0" borderId="16" xfId="0" applyFont="1" applyBorder="1" applyAlignment="1">
      <alignment horizontal="center" vertical="center" wrapText="1"/>
    </xf>
    <xf numFmtId="0" fontId="5" fillId="0" borderId="1" xfId="0" applyFont="1" applyBorder="1" applyAlignment="1" applyProtection="1">
      <alignment horizontal="center" vertical="center" wrapText="1"/>
      <protection locked="0"/>
    </xf>
    <xf numFmtId="0" fontId="5" fillId="0" borderId="10" xfId="0" applyFont="1" applyBorder="1" applyAlignment="1" applyProtection="1">
      <alignment horizontal="center" vertical="center" wrapText="1"/>
      <protection locked="0"/>
    </xf>
    <xf numFmtId="0" fontId="6" fillId="13" borderId="65" xfId="0" applyFont="1" applyFill="1" applyBorder="1" applyAlignment="1">
      <alignment horizontal="center" vertical="center"/>
    </xf>
    <xf numFmtId="0" fontId="6" fillId="13" borderId="66" xfId="0" applyFont="1" applyFill="1" applyBorder="1" applyAlignment="1">
      <alignment horizontal="center" vertical="center"/>
    </xf>
    <xf numFmtId="0" fontId="6" fillId="13" borderId="8" xfId="0" applyFont="1" applyFill="1" applyBorder="1" applyAlignment="1">
      <alignment horizontal="center" vertical="center"/>
    </xf>
    <xf numFmtId="0" fontId="6" fillId="13" borderId="4" xfId="0" applyFont="1" applyFill="1" applyBorder="1" applyAlignment="1">
      <alignment horizontal="center" vertical="center"/>
    </xf>
    <xf numFmtId="0" fontId="6" fillId="13" borderId="7" xfId="0" applyFont="1" applyFill="1" applyBorder="1" applyAlignment="1">
      <alignment horizontal="center" vertical="center" wrapText="1"/>
    </xf>
    <xf numFmtId="0" fontId="6" fillId="13" borderId="5" xfId="0" applyFont="1" applyFill="1" applyBorder="1" applyAlignment="1">
      <alignment horizontal="center" vertical="center" wrapText="1"/>
    </xf>
    <xf numFmtId="0" fontId="6" fillId="13" borderId="7" xfId="0" applyFont="1" applyFill="1" applyBorder="1" applyAlignment="1">
      <alignment horizontal="center" vertical="center"/>
    </xf>
    <xf numFmtId="0" fontId="10" fillId="12" borderId="7" xfId="0" applyFont="1" applyFill="1" applyBorder="1" applyAlignment="1">
      <alignment horizontal="center" vertical="center" wrapText="1"/>
    </xf>
    <xf numFmtId="0" fontId="10" fillId="12" borderId="5" xfId="0" applyFont="1" applyFill="1" applyBorder="1" applyAlignment="1">
      <alignment horizontal="center" vertical="center" wrapText="1"/>
    </xf>
    <xf numFmtId="0" fontId="15" fillId="13" borderId="9" xfId="0" applyFont="1" applyFill="1" applyBorder="1" applyAlignment="1">
      <alignment horizontal="center" vertical="center" wrapText="1"/>
    </xf>
    <xf numFmtId="0" fontId="15" fillId="13" borderId="6" xfId="0" applyFont="1" applyFill="1" applyBorder="1" applyAlignment="1">
      <alignment horizontal="center" vertical="center" wrapText="1"/>
    </xf>
    <xf numFmtId="0" fontId="5" fillId="0" borderId="20" xfId="0" applyFont="1" applyBorder="1" applyAlignment="1">
      <alignment horizontal="left" vertical="center" wrapText="1"/>
    </xf>
    <xf numFmtId="0" fontId="5" fillId="0" borderId="27" xfId="0" applyFont="1" applyBorder="1" applyAlignment="1">
      <alignment horizontal="left" vertical="center" wrapText="1"/>
    </xf>
    <xf numFmtId="0" fontId="5" fillId="0" borderId="30" xfId="0" applyFont="1" applyBorder="1" applyAlignment="1">
      <alignment horizontal="left" vertical="center" wrapText="1"/>
    </xf>
    <xf numFmtId="0" fontId="5" fillId="0" borderId="36" xfId="0" applyFont="1" applyBorder="1" applyAlignment="1">
      <alignment horizontal="left" vertical="center" wrapText="1"/>
    </xf>
    <xf numFmtId="0" fontId="5" fillId="0" borderId="17" xfId="0" applyFont="1" applyBorder="1" applyAlignment="1">
      <alignment horizontal="left" vertical="center" wrapText="1"/>
    </xf>
    <xf numFmtId="0" fontId="1" fillId="0" borderId="30" xfId="0" applyFont="1" applyBorder="1" applyAlignment="1">
      <alignment horizontal="left" vertical="center" wrapText="1"/>
    </xf>
    <xf numFmtId="0" fontId="5" fillId="0" borderId="43" xfId="0" applyFont="1" applyBorder="1" applyAlignment="1">
      <alignment horizontal="center" vertical="center" wrapText="1"/>
    </xf>
    <xf numFmtId="0" fontId="5" fillId="0" borderId="7" xfId="0" applyFont="1" applyBorder="1" applyAlignment="1" applyProtection="1">
      <alignment horizontal="center" vertical="center" wrapText="1"/>
      <protection locked="0"/>
    </xf>
    <xf numFmtId="0" fontId="5" fillId="0" borderId="7" xfId="0" applyFont="1" applyBorder="1" applyAlignment="1">
      <alignment horizontal="center" vertical="center" wrapText="1"/>
    </xf>
    <xf numFmtId="0" fontId="18" fillId="0" borderId="9" xfId="0" applyFont="1" applyBorder="1" applyAlignment="1">
      <alignment horizontal="center" vertical="center"/>
    </xf>
    <xf numFmtId="0" fontId="6" fillId="13" borderId="11" xfId="0" applyFont="1" applyFill="1" applyBorder="1" applyAlignment="1">
      <alignment horizontal="center" vertical="center"/>
    </xf>
    <xf numFmtId="0" fontId="1" fillId="0" borderId="53" xfId="0" applyFont="1" applyBorder="1" applyAlignment="1">
      <alignment horizontal="center" vertical="center" wrapText="1"/>
    </xf>
    <xf numFmtId="0" fontId="5" fillId="0" borderId="54" xfId="0" applyFont="1" applyBorder="1" applyAlignment="1">
      <alignment horizontal="center" vertical="center" wrapText="1"/>
    </xf>
    <xf numFmtId="0" fontId="5" fillId="0" borderId="86" xfId="0" applyFont="1" applyBorder="1" applyAlignment="1">
      <alignment horizontal="center" vertical="center" wrapText="1"/>
    </xf>
    <xf numFmtId="0" fontId="0" fillId="0" borderId="21" xfId="0" applyBorder="1" applyAlignment="1">
      <alignment horizontal="center"/>
    </xf>
    <xf numFmtId="0" fontId="0" fillId="0" borderId="22" xfId="0" applyBorder="1" applyAlignment="1">
      <alignment horizontal="center"/>
    </xf>
    <xf numFmtId="0" fontId="0" fillId="0" borderId="24" xfId="0" applyBorder="1" applyAlignment="1">
      <alignment horizontal="center"/>
    </xf>
    <xf numFmtId="0" fontId="33" fillId="0" borderId="29" xfId="0" applyFont="1" applyBorder="1" applyAlignment="1">
      <alignment horizontal="center" vertical="center"/>
    </xf>
    <xf numFmtId="0" fontId="33" fillId="0" borderId="3" xfId="0" applyFont="1" applyBorder="1" applyAlignment="1">
      <alignment horizontal="center" vertical="center"/>
    </xf>
    <xf numFmtId="0" fontId="1" fillId="0" borderId="36" xfId="0" applyFont="1" applyBorder="1" applyAlignment="1">
      <alignment horizontal="left" vertical="center" wrapText="1"/>
    </xf>
    <xf numFmtId="0" fontId="1" fillId="0" borderId="11" xfId="0" applyFont="1" applyBorder="1" applyAlignment="1">
      <alignment horizontal="center" vertical="center" wrapText="1"/>
    </xf>
    <xf numFmtId="0" fontId="1" fillId="0" borderId="20" xfId="0" applyFont="1" applyBorder="1" applyAlignment="1">
      <alignment horizontal="center" vertical="center" wrapText="1"/>
    </xf>
    <xf numFmtId="0" fontId="8" fillId="16" borderId="8" xfId="0" applyFont="1" applyFill="1" applyBorder="1" applyAlignment="1">
      <alignment horizontal="left" vertical="center"/>
    </xf>
    <xf numFmtId="0" fontId="8" fillId="16" borderId="7" xfId="0" applyFont="1" applyFill="1" applyBorder="1" applyAlignment="1">
      <alignment horizontal="left" vertical="center"/>
    </xf>
    <xf numFmtId="0" fontId="8" fillId="16" borderId="9" xfId="0" applyFont="1" applyFill="1" applyBorder="1" applyAlignment="1">
      <alignment horizontal="left" vertical="center"/>
    </xf>
    <xf numFmtId="0" fontId="7" fillId="16" borderId="4" xfId="0" applyFont="1" applyFill="1" applyBorder="1" applyAlignment="1">
      <alignment horizontal="left" vertical="center" wrapText="1"/>
    </xf>
    <xf numFmtId="0" fontId="7" fillId="16" borderId="5" xfId="0" applyFont="1" applyFill="1" applyBorder="1" applyAlignment="1">
      <alignment horizontal="left" vertical="center" wrapText="1"/>
    </xf>
    <xf numFmtId="0" fontId="7" fillId="16" borderId="6" xfId="0" applyFont="1" applyFill="1" applyBorder="1" applyAlignment="1">
      <alignment horizontal="left" vertical="center" wrapText="1"/>
    </xf>
    <xf numFmtId="0" fontId="47" fillId="0" borderId="43" xfId="0" applyFont="1" applyBorder="1" applyAlignment="1">
      <alignment horizontal="center" vertical="center" wrapText="1"/>
    </xf>
    <xf numFmtId="0" fontId="47" fillId="0" borderId="19" xfId="0" applyFont="1" applyBorder="1" applyAlignment="1">
      <alignment horizontal="center" vertical="center" wrapText="1"/>
    </xf>
    <xf numFmtId="0" fontId="47" fillId="0" borderId="44" xfId="0" applyFont="1" applyBorder="1" applyAlignment="1">
      <alignment horizontal="center" vertical="center" wrapText="1"/>
    </xf>
    <xf numFmtId="0" fontId="47" fillId="0" borderId="18" xfId="0" applyFont="1" applyBorder="1" applyAlignment="1">
      <alignment horizontal="center" vertical="center" wrapText="1"/>
    </xf>
    <xf numFmtId="0" fontId="47" fillId="0" borderId="0" xfId="0" applyFont="1" applyAlignment="1">
      <alignment horizontal="center" vertical="center" wrapText="1"/>
    </xf>
    <xf numFmtId="0" fontId="47" fillId="0" borderId="36" xfId="0" applyFont="1" applyBorder="1" applyAlignment="1">
      <alignment horizontal="center" vertical="center" wrapText="1"/>
    </xf>
    <xf numFmtId="0" fontId="47" fillId="0" borderId="1" xfId="0" applyFont="1" applyBorder="1" applyAlignment="1">
      <alignment horizontal="center" vertical="center" wrapText="1"/>
    </xf>
    <xf numFmtId="0" fontId="47" fillId="0" borderId="5" xfId="0" applyFont="1" applyBorder="1" applyAlignment="1">
      <alignment horizontal="center" vertical="center" wrapText="1"/>
    </xf>
    <xf numFmtId="0" fontId="5" fillId="0" borderId="71" xfId="0" applyFont="1" applyBorder="1" applyAlignment="1">
      <alignment horizontal="center" vertical="center"/>
    </xf>
    <xf numFmtId="0" fontId="5" fillId="0" borderId="37" xfId="0" applyFont="1" applyBorder="1" applyAlignment="1">
      <alignment horizontal="center" vertical="center"/>
    </xf>
    <xf numFmtId="0" fontId="5" fillId="0" borderId="15" xfId="0" applyFont="1" applyBorder="1" applyAlignment="1">
      <alignment horizontal="center" vertical="center"/>
    </xf>
    <xf numFmtId="0" fontId="5" fillId="6" borderId="3" xfId="0" applyFont="1" applyFill="1" applyBorder="1" applyAlignment="1">
      <alignment horizontal="center" vertical="center" wrapText="1"/>
    </xf>
    <xf numFmtId="0" fontId="5" fillId="0" borderId="25" xfId="0" applyFont="1" applyBorder="1" applyAlignment="1">
      <alignment horizontal="center" vertical="center" wrapText="1"/>
    </xf>
    <xf numFmtId="0" fontId="5" fillId="0" borderId="29" xfId="0" applyFont="1" applyBorder="1" applyAlignment="1">
      <alignment horizontal="center" vertical="center"/>
    </xf>
    <xf numFmtId="0" fontId="5" fillId="0" borderId="71" xfId="0" applyFont="1" applyBorder="1" applyAlignment="1">
      <alignment horizontal="center" vertical="center" wrapText="1"/>
    </xf>
    <xf numFmtId="0" fontId="5" fillId="0" borderId="37" xfId="0" applyFont="1" applyBorder="1" applyAlignment="1">
      <alignment horizontal="center" vertical="center" wrapText="1"/>
    </xf>
    <xf numFmtId="0" fontId="5" fillId="0" borderId="15" xfId="0" applyFont="1" applyBorder="1" applyAlignment="1">
      <alignment horizontal="center" vertical="center" wrapText="1"/>
    </xf>
    <xf numFmtId="0" fontId="5" fillId="0" borderId="70" xfId="0" applyFont="1" applyBorder="1" applyAlignment="1">
      <alignment horizontal="center" vertical="center" wrapText="1"/>
    </xf>
    <xf numFmtId="0" fontId="5" fillId="0" borderId="38" xfId="0" applyFont="1" applyBorder="1" applyAlignment="1">
      <alignment horizontal="center" vertical="center" wrapText="1"/>
    </xf>
    <xf numFmtId="0" fontId="5" fillId="0" borderId="17" xfId="0" applyFont="1" applyBorder="1" applyAlignment="1">
      <alignment horizontal="center" vertical="center" wrapText="1"/>
    </xf>
    <xf numFmtId="0" fontId="5" fillId="0" borderId="47" xfId="0" applyFont="1" applyBorder="1" applyAlignment="1">
      <alignment horizontal="center" vertical="center" wrapText="1"/>
    </xf>
    <xf numFmtId="0" fontId="5" fillId="13" borderId="1" xfId="0" applyFont="1" applyFill="1" applyBorder="1" applyAlignment="1">
      <alignment horizontal="center" vertical="center"/>
    </xf>
    <xf numFmtId="0" fontId="5" fillId="13" borderId="1" xfId="0" applyFont="1" applyFill="1" applyBorder="1" applyAlignment="1">
      <alignment horizontal="center" vertical="center" wrapText="1"/>
    </xf>
    <xf numFmtId="0" fontId="17" fillId="0" borderId="43" xfId="0" applyFont="1" applyBorder="1" applyAlignment="1">
      <alignment horizontal="center" vertical="center" wrapText="1"/>
    </xf>
    <xf numFmtId="0" fontId="17" fillId="0" borderId="19" xfId="0" applyFont="1" applyBorder="1" applyAlignment="1">
      <alignment horizontal="center" vertical="center" wrapText="1"/>
    </xf>
    <xf numFmtId="0" fontId="17" fillId="0" borderId="44" xfId="0" applyFont="1" applyBorder="1" applyAlignment="1">
      <alignment horizontal="center" vertical="center" wrapText="1"/>
    </xf>
    <xf numFmtId="0" fontId="17" fillId="0" borderId="18" xfId="0" applyFont="1" applyBorder="1" applyAlignment="1">
      <alignment horizontal="center" vertical="center" wrapText="1"/>
    </xf>
    <xf numFmtId="0" fontId="17" fillId="0" borderId="0" xfId="0" applyFont="1" applyAlignment="1">
      <alignment horizontal="center" vertical="center" wrapText="1"/>
    </xf>
    <xf numFmtId="0" fontId="17" fillId="0" borderId="36" xfId="0" applyFont="1" applyBorder="1" applyAlignment="1">
      <alignment horizontal="center" vertical="center" wrapText="1"/>
    </xf>
    <xf numFmtId="0" fontId="17" fillId="0" borderId="23" xfId="0" applyFont="1" applyBorder="1" applyAlignment="1">
      <alignment horizontal="center" vertical="center" wrapText="1"/>
    </xf>
    <xf numFmtId="0" fontId="17" fillId="0" borderId="41" xfId="0" applyFont="1" applyBorder="1" applyAlignment="1">
      <alignment horizontal="center" vertical="center" wrapText="1"/>
    </xf>
    <xf numFmtId="0" fontId="17" fillId="0" borderId="42" xfId="0" applyFont="1" applyBorder="1" applyAlignment="1">
      <alignment horizontal="center" vertical="center" wrapText="1"/>
    </xf>
    <xf numFmtId="0" fontId="5" fillId="13" borderId="2" xfId="0" applyFont="1" applyFill="1" applyBorder="1" applyAlignment="1">
      <alignment horizontal="center" vertical="center"/>
    </xf>
    <xf numFmtId="0" fontId="0" fillId="13" borderId="1" xfId="0" applyFill="1" applyBorder="1" applyAlignment="1">
      <alignment horizontal="center" vertical="center" wrapText="1"/>
    </xf>
    <xf numFmtId="0" fontId="9" fillId="0" borderId="25" xfId="0" applyFont="1" applyBorder="1" applyAlignment="1">
      <alignment horizontal="center" vertical="center" wrapText="1"/>
    </xf>
    <xf numFmtId="0" fontId="9" fillId="0" borderId="20" xfId="0" applyFont="1" applyBorder="1" applyAlignment="1">
      <alignment horizontal="center" vertical="center" wrapText="1"/>
    </xf>
    <xf numFmtId="0" fontId="9" fillId="0" borderId="27" xfId="0" applyFont="1" applyBorder="1" applyAlignment="1">
      <alignment horizontal="center" vertical="center" wrapText="1"/>
    </xf>
    <xf numFmtId="0" fontId="5" fillId="0" borderId="80" xfId="0" applyFont="1" applyBorder="1" applyAlignment="1">
      <alignment horizontal="center" vertical="center"/>
    </xf>
    <xf numFmtId="0" fontId="5" fillId="0" borderId="49" xfId="0" applyFont="1" applyBorder="1" applyAlignment="1">
      <alignment horizontal="center" vertical="center"/>
    </xf>
    <xf numFmtId="0" fontId="5" fillId="0" borderId="58" xfId="0" applyFont="1" applyBorder="1" applyAlignment="1">
      <alignment horizontal="center" vertical="center"/>
    </xf>
    <xf numFmtId="0" fontId="9" fillId="16" borderId="87" xfId="0" applyFont="1" applyFill="1" applyBorder="1" applyAlignment="1">
      <alignment horizontal="left" vertical="center"/>
    </xf>
    <xf numFmtId="0" fontId="9" fillId="16" borderId="57" xfId="0" applyFont="1" applyFill="1" applyBorder="1" applyAlignment="1">
      <alignment horizontal="left" vertical="center"/>
    </xf>
    <xf numFmtId="0" fontId="9" fillId="16" borderId="67" xfId="0" applyFont="1" applyFill="1" applyBorder="1" applyAlignment="1">
      <alignment horizontal="left" vertical="center"/>
    </xf>
    <xf numFmtId="0" fontId="3" fillId="16" borderId="80" xfId="0" applyFont="1" applyFill="1" applyBorder="1" applyAlignment="1">
      <alignment horizontal="left" vertical="center" wrapText="1"/>
    </xf>
    <xf numFmtId="0" fontId="3" fillId="16" borderId="49" xfId="0" applyFont="1" applyFill="1" applyBorder="1" applyAlignment="1">
      <alignment horizontal="left" vertical="center" wrapText="1"/>
    </xf>
    <xf numFmtId="0" fontId="3" fillId="16" borderId="50" xfId="0" applyFont="1" applyFill="1" applyBorder="1" applyAlignment="1">
      <alignment horizontal="left" vertical="center" wrapText="1"/>
    </xf>
    <xf numFmtId="0" fontId="3" fillId="16" borderId="19" xfId="0" applyFont="1" applyFill="1" applyBorder="1" applyAlignment="1">
      <alignment horizontal="left" vertical="center" wrapText="1"/>
    </xf>
    <xf numFmtId="0" fontId="3" fillId="16" borderId="21" xfId="0" applyFont="1" applyFill="1" applyBorder="1" applyAlignment="1">
      <alignment horizontal="left" vertical="center" wrapText="1"/>
    </xf>
    <xf numFmtId="0" fontId="3" fillId="16" borderId="41" xfId="0" applyFont="1" applyFill="1" applyBorder="1" applyAlignment="1">
      <alignment horizontal="left" vertical="center" wrapText="1"/>
    </xf>
    <xf numFmtId="0" fontId="3" fillId="16" borderId="24" xfId="0" applyFont="1" applyFill="1" applyBorder="1" applyAlignment="1">
      <alignment horizontal="left" vertical="center" wrapText="1"/>
    </xf>
    <xf numFmtId="0" fontId="8" fillId="16" borderId="89" xfId="0" applyFont="1" applyFill="1" applyBorder="1" applyAlignment="1">
      <alignment horizontal="left"/>
    </xf>
    <xf numFmtId="0" fontId="8" fillId="16" borderId="84" xfId="0" applyFont="1" applyFill="1" applyBorder="1" applyAlignment="1">
      <alignment horizontal="left"/>
    </xf>
    <xf numFmtId="0" fontId="2" fillId="16" borderId="53" xfId="0" applyFont="1" applyFill="1" applyBorder="1" applyAlignment="1">
      <alignment horizontal="left" vertical="center" wrapText="1"/>
    </xf>
    <xf numFmtId="0" fontId="2" fillId="16" borderId="54" xfId="0" applyFont="1" applyFill="1" applyBorder="1" applyAlignment="1">
      <alignment horizontal="left" vertical="center" wrapText="1"/>
    </xf>
    <xf numFmtId="0" fontId="2" fillId="16" borderId="55" xfId="0" applyFont="1" applyFill="1" applyBorder="1" applyAlignment="1">
      <alignment horizontal="left" vertical="center" wrapText="1"/>
    </xf>
    <xf numFmtId="0" fontId="2" fillId="16" borderId="83" xfId="0" applyFont="1" applyFill="1" applyBorder="1" applyAlignment="1">
      <alignment horizontal="left" vertical="center" wrapText="1"/>
    </xf>
    <xf numFmtId="0" fontId="2" fillId="16" borderId="84" xfId="0" applyFont="1" applyFill="1" applyBorder="1" applyAlignment="1">
      <alignment horizontal="left" vertical="center" wrapText="1"/>
    </xf>
    <xf numFmtId="0" fontId="8" fillId="16" borderId="83" xfId="0" applyFont="1" applyFill="1" applyBorder="1" applyAlignment="1">
      <alignment horizontal="left"/>
    </xf>
    <xf numFmtId="0" fontId="3" fillId="16" borderId="26" xfId="0" applyFont="1" applyFill="1" applyBorder="1" applyAlignment="1">
      <alignment horizontal="left" vertical="center" wrapText="1"/>
    </xf>
    <xf numFmtId="0" fontId="3" fillId="16" borderId="40" xfId="0" applyFont="1" applyFill="1" applyBorder="1" applyAlignment="1">
      <alignment horizontal="left" vertical="center" wrapText="1"/>
    </xf>
    <xf numFmtId="0" fontId="26" fillId="0" borderId="0" xfId="0" applyFont="1" applyAlignment="1">
      <alignment horizontal="center" vertical="top"/>
    </xf>
    <xf numFmtId="0" fontId="5" fillId="0" borderId="0" xfId="0" applyFont="1" applyAlignment="1">
      <alignment horizontal="center" vertical="center" wrapText="1"/>
    </xf>
    <xf numFmtId="0" fontId="5" fillId="0" borderId="0" xfId="0" applyFont="1" applyAlignment="1">
      <alignment horizontal="center" vertical="center"/>
    </xf>
    <xf numFmtId="0" fontId="6" fillId="0" borderId="0" xfId="0" applyFont="1" applyAlignment="1">
      <alignment horizontal="center"/>
    </xf>
    <xf numFmtId="0" fontId="3" fillId="0" borderId="0" xfId="0" applyFont="1" applyAlignment="1">
      <alignment horizontal="left" vertical="center" wrapText="1"/>
    </xf>
    <xf numFmtId="0" fontId="26" fillId="0" borderId="0" xfId="0" applyFont="1" applyAlignment="1">
      <alignment vertical="center" textRotation="90"/>
    </xf>
    <xf numFmtId="0" fontId="20" fillId="0" borderId="0" xfId="0" applyFont="1" applyAlignment="1">
      <alignment horizontal="center"/>
    </xf>
    <xf numFmtId="0" fontId="20" fillId="0" borderId="0" xfId="0" applyFont="1" applyAlignment="1">
      <alignment horizontal="center" vertical="center"/>
    </xf>
    <xf numFmtId="0" fontId="37" fillId="9" borderId="99" xfId="0" applyFont="1" applyFill="1" applyBorder="1" applyAlignment="1" applyProtection="1">
      <alignment horizontal="center" vertical="center"/>
      <protection locked="0"/>
    </xf>
    <xf numFmtId="0" fontId="9" fillId="16" borderId="89" xfId="0" applyFont="1" applyFill="1" applyBorder="1" applyAlignment="1">
      <alignment horizontal="center" vertical="center"/>
    </xf>
    <xf numFmtId="0" fontId="9" fillId="16" borderId="83" xfId="0" applyFont="1" applyFill="1" applyBorder="1" applyAlignment="1">
      <alignment horizontal="center" vertical="center"/>
    </xf>
    <xf numFmtId="0" fontId="9" fillId="16" borderId="84" xfId="0" applyFont="1" applyFill="1" applyBorder="1" applyAlignment="1">
      <alignment horizontal="center" vertical="center"/>
    </xf>
    <xf numFmtId="0" fontId="7" fillId="0" borderId="7" xfId="0" applyFont="1" applyBorder="1" applyAlignment="1">
      <alignment horizontal="center" vertical="center" wrapText="1"/>
    </xf>
    <xf numFmtId="0" fontId="7" fillId="0" borderId="1" xfId="0" applyFont="1" applyBorder="1" applyAlignment="1">
      <alignment horizontal="center" vertical="center" wrapText="1"/>
    </xf>
    <xf numFmtId="0" fontId="14" fillId="0" borderId="9" xfId="0" applyFont="1" applyBorder="1" applyAlignment="1">
      <alignment horizontal="center"/>
    </xf>
    <xf numFmtId="0" fontId="14" fillId="0" borderId="3" xfId="0" applyFont="1" applyBorder="1" applyAlignment="1">
      <alignment horizontal="center"/>
    </xf>
    <xf numFmtId="0" fontId="7" fillId="0" borderId="5" xfId="0" applyFont="1" applyBorder="1" applyAlignment="1">
      <alignment horizontal="center" vertical="center" wrapText="1"/>
    </xf>
    <xf numFmtId="0" fontId="7" fillId="0" borderId="1" xfId="0" applyFont="1" applyBorder="1" applyAlignment="1" applyProtection="1">
      <alignment horizontal="center" vertical="center" wrapText="1"/>
      <protection locked="0"/>
    </xf>
    <xf numFmtId="0" fontId="7" fillId="0" borderId="5" xfId="0" applyFont="1" applyBorder="1" applyAlignment="1">
      <alignment horizontal="center" vertical="center"/>
    </xf>
    <xf numFmtId="0" fontId="7" fillId="0" borderId="1" xfId="0" applyFont="1" applyBorder="1" applyAlignment="1" applyProtection="1">
      <alignment horizontal="center" vertical="center"/>
      <protection locked="0"/>
    </xf>
    <xf numFmtId="0" fontId="7" fillId="0" borderId="5" xfId="0" applyFont="1" applyBorder="1" applyAlignment="1" applyProtection="1">
      <alignment horizontal="center" vertical="center"/>
      <protection locked="0"/>
    </xf>
    <xf numFmtId="0" fontId="7" fillId="0" borderId="10" xfId="0" applyFont="1" applyBorder="1" applyAlignment="1" applyProtection="1">
      <alignment horizontal="center" vertical="center" wrapText="1"/>
      <protection locked="0"/>
    </xf>
    <xf numFmtId="0" fontId="7" fillId="0" borderId="11" xfId="0" applyFont="1" applyBorder="1" applyAlignment="1" applyProtection="1">
      <alignment horizontal="center" vertical="center" wrapText="1"/>
      <protection locked="0"/>
    </xf>
    <xf numFmtId="0" fontId="7" fillId="0" borderId="28" xfId="0" applyFont="1" applyBorder="1" applyAlignment="1" applyProtection="1">
      <alignment horizontal="center" vertical="center" wrapText="1"/>
      <protection locked="0"/>
    </xf>
    <xf numFmtId="0" fontId="7" fillId="0" borderId="60" xfId="0" applyFont="1" applyBorder="1" applyAlignment="1">
      <alignment horizontal="left" wrapText="1"/>
    </xf>
    <xf numFmtId="0" fontId="7" fillId="0" borderId="48" xfId="0" applyFont="1" applyBorder="1" applyAlignment="1">
      <alignment horizontal="left" wrapText="1"/>
    </xf>
    <xf numFmtId="0" fontId="13" fillId="0" borderId="8" xfId="0" applyFont="1" applyBorder="1" applyAlignment="1">
      <alignment horizontal="center" vertical="center" wrapText="1"/>
    </xf>
    <xf numFmtId="0" fontId="13" fillId="0" borderId="2" xfId="0" applyFont="1" applyBorder="1" applyAlignment="1">
      <alignment horizontal="center" vertical="center" wrapText="1"/>
    </xf>
    <xf numFmtId="0" fontId="13" fillId="0" borderId="68" xfId="0" applyFont="1" applyBorder="1" applyAlignment="1">
      <alignment horizontal="center" vertical="center" wrapText="1"/>
    </xf>
    <xf numFmtId="0" fontId="13" fillId="0" borderId="56" xfId="0" applyFont="1" applyBorder="1" applyAlignment="1">
      <alignment horizontal="center" vertical="center" wrapText="1"/>
    </xf>
    <xf numFmtId="0" fontId="13" fillId="0" borderId="69" xfId="0" applyFont="1" applyBorder="1" applyAlignment="1">
      <alignment horizontal="center" vertical="center" wrapText="1"/>
    </xf>
    <xf numFmtId="0" fontId="7" fillId="0" borderId="7" xfId="0" applyFont="1" applyBorder="1" applyAlignment="1" applyProtection="1">
      <alignment horizontal="center" vertical="center"/>
      <protection locked="0"/>
    </xf>
    <xf numFmtId="0" fontId="7" fillId="0" borderId="1" xfId="0" applyFont="1" applyBorder="1" applyAlignment="1">
      <alignment horizontal="left"/>
    </xf>
    <xf numFmtId="0" fontId="7" fillId="0" borderId="3" xfId="0" applyFont="1" applyBorder="1" applyAlignment="1">
      <alignment horizontal="left"/>
    </xf>
    <xf numFmtId="0" fontId="13" fillId="0" borderId="7" xfId="0" applyFont="1" applyBorder="1" applyAlignment="1">
      <alignment horizontal="center" vertical="center" wrapText="1"/>
    </xf>
    <xf numFmtId="0" fontId="7" fillId="0" borderId="60" xfId="0" applyFont="1" applyBorder="1" applyAlignment="1">
      <alignment horizontal="center" vertical="center" wrapText="1"/>
    </xf>
    <xf numFmtId="0" fontId="7" fillId="0" borderId="59" xfId="0" applyFont="1" applyBorder="1" applyAlignment="1">
      <alignment horizontal="left" vertical="center" wrapText="1"/>
    </xf>
    <xf numFmtId="0" fontId="7" fillId="0" borderId="68" xfId="0" applyFont="1" applyBorder="1" applyAlignment="1">
      <alignment horizontal="center"/>
    </xf>
    <xf numFmtId="0" fontId="7" fillId="0" borderId="56" xfId="0" applyFont="1" applyBorder="1" applyAlignment="1">
      <alignment horizontal="center"/>
    </xf>
    <xf numFmtId="0" fontId="7" fillId="0" borderId="69" xfId="0" applyFont="1" applyBorder="1" applyAlignment="1">
      <alignment horizontal="center"/>
    </xf>
    <xf numFmtId="0" fontId="7" fillId="0" borderId="7" xfId="0" applyFont="1" applyBorder="1" applyAlignment="1">
      <alignment horizontal="center" vertical="center"/>
    </xf>
    <xf numFmtId="0" fontId="8" fillId="0" borderId="30" xfId="0" applyFont="1" applyBorder="1" applyAlignment="1">
      <alignment horizontal="left" vertical="center" wrapText="1"/>
    </xf>
    <xf numFmtId="0" fontId="8" fillId="0" borderId="20" xfId="0" applyFont="1" applyBorder="1" applyAlignment="1">
      <alignment horizontal="left" vertical="center" wrapText="1"/>
    </xf>
    <xf numFmtId="0" fontId="8" fillId="0" borderId="45" xfId="0" applyFont="1" applyBorder="1" applyAlignment="1">
      <alignment horizontal="left" vertical="center" wrapText="1"/>
    </xf>
  </cellXfs>
  <cellStyles count="1">
    <cellStyle name="Normal" xfId="0" builtinId="0"/>
  </cellStyles>
  <dxfs count="0"/>
  <tableStyles count="0" defaultTableStyle="TableStyleMedium2" defaultPivotStyle="PivotStyleLight16"/>
  <colors>
    <mruColors>
      <color rgb="FF00BBFE"/>
      <color rgb="FF2FC9FF"/>
      <color rgb="FFFFA365"/>
      <color rgb="FFFFD2B3"/>
      <color rgb="FFFFD253"/>
      <color rgb="FFA568D2"/>
      <color rgb="FFFF8837"/>
      <color rgb="FFD862B1"/>
      <color rgb="FFCC3399"/>
      <color rgb="FF00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10.xml.rels><?xml version="1.0" encoding="UTF-8" standalone="yes"?>
<Relationships xmlns="http://schemas.openxmlformats.org/package/2006/relationships"><Relationship Id="rId1" Type="http://schemas.microsoft.com/office/2006/relationships/activeXControlBinary" Target="activeX10.bin"/></Relationships>
</file>

<file path=xl/activeX/_rels/activeX11.xml.rels><?xml version="1.0" encoding="UTF-8" standalone="yes"?>
<Relationships xmlns="http://schemas.openxmlformats.org/package/2006/relationships"><Relationship Id="rId1" Type="http://schemas.microsoft.com/office/2006/relationships/activeXControlBinary" Target="activeX11.bin"/></Relationships>
</file>

<file path=xl/activeX/_rels/activeX12.xml.rels><?xml version="1.0" encoding="UTF-8" standalone="yes"?>
<Relationships xmlns="http://schemas.openxmlformats.org/package/2006/relationships"><Relationship Id="rId1" Type="http://schemas.microsoft.com/office/2006/relationships/activeXControlBinary" Target="activeX12.bin"/></Relationships>
</file>

<file path=xl/activeX/_rels/activeX13.xml.rels><?xml version="1.0" encoding="UTF-8" standalone="yes"?>
<Relationships xmlns="http://schemas.openxmlformats.org/package/2006/relationships"><Relationship Id="rId1" Type="http://schemas.microsoft.com/office/2006/relationships/activeXControlBinary" Target="activeX13.bin"/></Relationships>
</file>

<file path=xl/activeX/_rels/activeX14.xml.rels><?xml version="1.0" encoding="UTF-8" standalone="yes"?>
<Relationships xmlns="http://schemas.openxmlformats.org/package/2006/relationships"><Relationship Id="rId1" Type="http://schemas.microsoft.com/office/2006/relationships/activeXControlBinary" Target="activeX14.bin"/></Relationships>
</file>

<file path=xl/activeX/_rels/activeX15.xml.rels><?xml version="1.0" encoding="UTF-8" standalone="yes"?>
<Relationships xmlns="http://schemas.openxmlformats.org/package/2006/relationships"><Relationship Id="rId1" Type="http://schemas.microsoft.com/office/2006/relationships/activeXControlBinary" Target="activeX15.bin"/></Relationships>
</file>

<file path=xl/activeX/_rels/activeX16.xml.rels><?xml version="1.0" encoding="UTF-8" standalone="yes"?>
<Relationships xmlns="http://schemas.openxmlformats.org/package/2006/relationships"><Relationship Id="rId1" Type="http://schemas.microsoft.com/office/2006/relationships/activeXControlBinary" Target="activeX16.bin"/></Relationships>
</file>

<file path=xl/activeX/_rels/activeX17.xml.rels><?xml version="1.0" encoding="UTF-8" standalone="yes"?>
<Relationships xmlns="http://schemas.openxmlformats.org/package/2006/relationships"><Relationship Id="rId1" Type="http://schemas.microsoft.com/office/2006/relationships/activeXControlBinary" Target="activeX17.bin"/></Relationships>
</file>

<file path=xl/activeX/_rels/activeX18.xml.rels><?xml version="1.0" encoding="UTF-8" standalone="yes"?>
<Relationships xmlns="http://schemas.openxmlformats.org/package/2006/relationships"><Relationship Id="rId1" Type="http://schemas.microsoft.com/office/2006/relationships/activeXControlBinary" Target="activeX18.bin"/></Relationships>
</file>

<file path=xl/activeX/_rels/activeX19.xml.rels><?xml version="1.0" encoding="UTF-8" standalone="yes"?>
<Relationships xmlns="http://schemas.openxmlformats.org/package/2006/relationships"><Relationship Id="rId1" Type="http://schemas.microsoft.com/office/2006/relationships/activeXControlBinary" Target="activeX19.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20.xml.rels><?xml version="1.0" encoding="UTF-8" standalone="yes"?>
<Relationships xmlns="http://schemas.openxmlformats.org/package/2006/relationships"><Relationship Id="rId1" Type="http://schemas.microsoft.com/office/2006/relationships/activeXControlBinary" Target="activeX20.bin"/></Relationships>
</file>

<file path=xl/activeX/_rels/activeX21.xml.rels><?xml version="1.0" encoding="UTF-8" standalone="yes"?>
<Relationships xmlns="http://schemas.openxmlformats.org/package/2006/relationships"><Relationship Id="rId1" Type="http://schemas.microsoft.com/office/2006/relationships/activeXControlBinary" Target="activeX21.bin"/></Relationships>
</file>

<file path=xl/activeX/_rels/activeX22.xml.rels><?xml version="1.0" encoding="UTF-8" standalone="yes"?>
<Relationships xmlns="http://schemas.openxmlformats.org/package/2006/relationships"><Relationship Id="rId1" Type="http://schemas.microsoft.com/office/2006/relationships/activeXControlBinary" Target="activeX22.bin"/></Relationships>
</file>

<file path=xl/activeX/_rels/activeX23.xml.rels><?xml version="1.0" encoding="UTF-8" standalone="yes"?>
<Relationships xmlns="http://schemas.openxmlformats.org/package/2006/relationships"><Relationship Id="rId1" Type="http://schemas.microsoft.com/office/2006/relationships/activeXControlBinary" Target="activeX23.bin"/></Relationships>
</file>

<file path=xl/activeX/_rels/activeX24.xml.rels><?xml version="1.0" encoding="UTF-8" standalone="yes"?>
<Relationships xmlns="http://schemas.openxmlformats.org/package/2006/relationships"><Relationship Id="rId1" Type="http://schemas.microsoft.com/office/2006/relationships/activeXControlBinary" Target="activeX24.bin"/></Relationships>
</file>

<file path=xl/activeX/_rels/activeX25.xml.rels><?xml version="1.0" encoding="UTF-8" standalone="yes"?>
<Relationships xmlns="http://schemas.openxmlformats.org/package/2006/relationships"><Relationship Id="rId1" Type="http://schemas.microsoft.com/office/2006/relationships/activeXControlBinary" Target="activeX25.bin"/></Relationships>
</file>

<file path=xl/activeX/_rels/activeX26.xml.rels><?xml version="1.0" encoding="UTF-8" standalone="yes"?>
<Relationships xmlns="http://schemas.openxmlformats.org/package/2006/relationships"><Relationship Id="rId1" Type="http://schemas.microsoft.com/office/2006/relationships/activeXControlBinary" Target="activeX26.bin"/></Relationships>
</file>

<file path=xl/activeX/_rels/activeX27.xml.rels><?xml version="1.0" encoding="UTF-8" standalone="yes"?>
<Relationships xmlns="http://schemas.openxmlformats.org/package/2006/relationships"><Relationship Id="rId1" Type="http://schemas.microsoft.com/office/2006/relationships/activeXControlBinary" Target="activeX27.bin"/></Relationships>
</file>

<file path=xl/activeX/_rels/activeX28.xml.rels><?xml version="1.0" encoding="UTF-8" standalone="yes"?>
<Relationships xmlns="http://schemas.openxmlformats.org/package/2006/relationships"><Relationship Id="rId1" Type="http://schemas.microsoft.com/office/2006/relationships/activeXControlBinary" Target="activeX28.bin"/></Relationships>
</file>

<file path=xl/activeX/_rels/activeX29.xml.rels><?xml version="1.0" encoding="UTF-8" standalone="yes"?>
<Relationships xmlns="http://schemas.openxmlformats.org/package/2006/relationships"><Relationship Id="rId1" Type="http://schemas.microsoft.com/office/2006/relationships/activeXControlBinary" Target="activeX29.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30.xml.rels><?xml version="1.0" encoding="UTF-8" standalone="yes"?>
<Relationships xmlns="http://schemas.openxmlformats.org/package/2006/relationships"><Relationship Id="rId1" Type="http://schemas.microsoft.com/office/2006/relationships/activeXControlBinary" Target="activeX30.bin"/></Relationships>
</file>

<file path=xl/activeX/_rels/activeX31.xml.rels><?xml version="1.0" encoding="UTF-8" standalone="yes"?>
<Relationships xmlns="http://schemas.openxmlformats.org/package/2006/relationships"><Relationship Id="rId1" Type="http://schemas.microsoft.com/office/2006/relationships/activeXControlBinary" Target="activeX31.bin"/></Relationships>
</file>

<file path=xl/activeX/_rels/activeX32.xml.rels><?xml version="1.0" encoding="UTF-8" standalone="yes"?>
<Relationships xmlns="http://schemas.openxmlformats.org/package/2006/relationships"><Relationship Id="rId1" Type="http://schemas.microsoft.com/office/2006/relationships/activeXControlBinary" Target="activeX32.bin"/></Relationships>
</file>

<file path=xl/activeX/_rels/activeX33.xml.rels><?xml version="1.0" encoding="UTF-8" standalone="yes"?>
<Relationships xmlns="http://schemas.openxmlformats.org/package/2006/relationships"><Relationship Id="rId1" Type="http://schemas.microsoft.com/office/2006/relationships/activeXControlBinary" Target="activeX33.bin"/></Relationships>
</file>

<file path=xl/activeX/_rels/activeX34.xml.rels><?xml version="1.0" encoding="UTF-8" standalone="yes"?>
<Relationships xmlns="http://schemas.openxmlformats.org/package/2006/relationships"><Relationship Id="rId1" Type="http://schemas.microsoft.com/office/2006/relationships/activeXControlBinary" Target="activeX34.bin"/></Relationships>
</file>

<file path=xl/activeX/_rels/activeX35.xml.rels><?xml version="1.0" encoding="UTF-8" standalone="yes"?>
<Relationships xmlns="http://schemas.openxmlformats.org/package/2006/relationships"><Relationship Id="rId1" Type="http://schemas.microsoft.com/office/2006/relationships/activeXControlBinary" Target="activeX35.bin"/></Relationships>
</file>

<file path=xl/activeX/_rels/activeX36.xml.rels><?xml version="1.0" encoding="UTF-8" standalone="yes"?>
<Relationships xmlns="http://schemas.openxmlformats.org/package/2006/relationships"><Relationship Id="rId1" Type="http://schemas.microsoft.com/office/2006/relationships/activeXControlBinary" Target="activeX36.bin"/></Relationships>
</file>

<file path=xl/activeX/_rels/activeX37.xml.rels><?xml version="1.0" encoding="UTF-8" standalone="yes"?>
<Relationships xmlns="http://schemas.openxmlformats.org/package/2006/relationships"><Relationship Id="rId1" Type="http://schemas.microsoft.com/office/2006/relationships/activeXControlBinary" Target="activeX37.bin"/></Relationships>
</file>

<file path=xl/activeX/_rels/activeX38.xml.rels><?xml version="1.0" encoding="UTF-8" standalone="yes"?>
<Relationships xmlns="http://schemas.openxmlformats.org/package/2006/relationships"><Relationship Id="rId1" Type="http://schemas.microsoft.com/office/2006/relationships/activeXControlBinary" Target="activeX38.bin"/></Relationships>
</file>

<file path=xl/activeX/_rels/activeX39.xml.rels><?xml version="1.0" encoding="UTF-8" standalone="yes"?>
<Relationships xmlns="http://schemas.openxmlformats.org/package/2006/relationships"><Relationship Id="rId1" Type="http://schemas.microsoft.com/office/2006/relationships/activeXControlBinary" Target="activeX39.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40.xml.rels><?xml version="1.0" encoding="UTF-8" standalone="yes"?>
<Relationships xmlns="http://schemas.openxmlformats.org/package/2006/relationships"><Relationship Id="rId1" Type="http://schemas.microsoft.com/office/2006/relationships/activeXControlBinary" Target="activeX40.bin"/></Relationships>
</file>

<file path=xl/activeX/_rels/activeX41.xml.rels><?xml version="1.0" encoding="UTF-8" standalone="yes"?>
<Relationships xmlns="http://schemas.openxmlformats.org/package/2006/relationships"><Relationship Id="rId1" Type="http://schemas.microsoft.com/office/2006/relationships/activeXControlBinary" Target="activeX41.bin"/></Relationships>
</file>

<file path=xl/activeX/_rels/activeX42.xml.rels><?xml version="1.0" encoding="UTF-8" standalone="yes"?>
<Relationships xmlns="http://schemas.openxmlformats.org/package/2006/relationships"><Relationship Id="rId1" Type="http://schemas.microsoft.com/office/2006/relationships/activeXControlBinary" Target="activeX42.bin"/></Relationships>
</file>

<file path=xl/activeX/_rels/activeX43.xml.rels><?xml version="1.0" encoding="UTF-8" standalone="yes"?>
<Relationships xmlns="http://schemas.openxmlformats.org/package/2006/relationships"><Relationship Id="rId1" Type="http://schemas.microsoft.com/office/2006/relationships/activeXControlBinary" Target="activeX43.bin"/></Relationships>
</file>

<file path=xl/activeX/_rels/activeX44.xml.rels><?xml version="1.0" encoding="UTF-8" standalone="yes"?>
<Relationships xmlns="http://schemas.openxmlformats.org/package/2006/relationships"><Relationship Id="rId1" Type="http://schemas.microsoft.com/office/2006/relationships/activeXControlBinary" Target="activeX44.bin"/></Relationships>
</file>

<file path=xl/activeX/_rels/activeX45.xml.rels><?xml version="1.0" encoding="UTF-8" standalone="yes"?>
<Relationships xmlns="http://schemas.openxmlformats.org/package/2006/relationships"><Relationship Id="rId1" Type="http://schemas.microsoft.com/office/2006/relationships/activeXControlBinary" Target="activeX45.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_rels/activeX9.xml.rels><?xml version="1.0" encoding="UTF-8" standalone="yes"?>
<Relationships xmlns="http://schemas.openxmlformats.org/package/2006/relationships"><Relationship Id="rId1" Type="http://schemas.microsoft.com/office/2006/relationships/activeXControlBinary" Target="activeX9.bin"/></Relationships>
</file>

<file path=xl/activeX/activeX1.xml><?xml version="1.0" encoding="utf-8"?>
<ax:ocx xmlns:ax="http://schemas.microsoft.com/office/2006/activeX" xmlns:r="http://schemas.openxmlformats.org/officeDocument/2006/relationships" ax:classid="{8BD21D40-EC42-11CE-9E0D-00AA006002F3}" ax:persistence="persistStreamInit" r:id="rId1"/>
</file>

<file path=xl/activeX/activeX10.xml><?xml version="1.0" encoding="utf-8"?>
<ax:ocx xmlns:ax="http://schemas.microsoft.com/office/2006/activeX" xmlns:r="http://schemas.openxmlformats.org/officeDocument/2006/relationships" ax:classid="{8BD21D40-EC42-11CE-9E0D-00AA006002F3}" ax:persistence="persistStreamInit" r:id="rId1"/>
</file>

<file path=xl/activeX/activeX11.xml><?xml version="1.0" encoding="utf-8"?>
<ax:ocx xmlns:ax="http://schemas.microsoft.com/office/2006/activeX" xmlns:r="http://schemas.openxmlformats.org/officeDocument/2006/relationships" ax:classid="{8BD21D40-EC42-11CE-9E0D-00AA006002F3}" ax:persistence="persistStreamInit" r:id="rId1"/>
</file>

<file path=xl/activeX/activeX12.xml><?xml version="1.0" encoding="utf-8"?>
<ax:ocx xmlns:ax="http://schemas.microsoft.com/office/2006/activeX" xmlns:r="http://schemas.openxmlformats.org/officeDocument/2006/relationships" ax:classid="{8BD21D40-EC42-11CE-9E0D-00AA006002F3}" ax:persistence="persistStreamInit" r:id="rId1"/>
</file>

<file path=xl/activeX/activeX13.xml><?xml version="1.0" encoding="utf-8"?>
<ax:ocx xmlns:ax="http://schemas.microsoft.com/office/2006/activeX" xmlns:r="http://schemas.openxmlformats.org/officeDocument/2006/relationships" ax:classid="{8BD21D40-EC42-11CE-9E0D-00AA006002F3}" ax:persistence="persistStreamInit" r:id="rId1"/>
</file>

<file path=xl/activeX/activeX14.xml><?xml version="1.0" encoding="utf-8"?>
<ax:ocx xmlns:ax="http://schemas.microsoft.com/office/2006/activeX" xmlns:r="http://schemas.openxmlformats.org/officeDocument/2006/relationships" ax:classid="{8BD21D40-EC42-11CE-9E0D-00AA006002F3}" ax:persistence="persistStreamInit" r:id="rId1"/>
</file>

<file path=xl/activeX/activeX15.xml><?xml version="1.0" encoding="utf-8"?>
<ax:ocx xmlns:ax="http://schemas.microsoft.com/office/2006/activeX" xmlns:r="http://schemas.openxmlformats.org/officeDocument/2006/relationships" ax:classid="{8BD21D40-EC42-11CE-9E0D-00AA006002F3}" ax:persistence="persistStreamInit" r:id="rId1"/>
</file>

<file path=xl/activeX/activeX16.xml><?xml version="1.0" encoding="utf-8"?>
<ax:ocx xmlns:ax="http://schemas.microsoft.com/office/2006/activeX" xmlns:r="http://schemas.openxmlformats.org/officeDocument/2006/relationships" ax:classid="{8BD21D40-EC42-11CE-9E0D-00AA006002F3}" ax:persistence="persistStreamInit" r:id="rId1"/>
</file>

<file path=xl/activeX/activeX17.xml><?xml version="1.0" encoding="utf-8"?>
<ax:ocx xmlns:ax="http://schemas.microsoft.com/office/2006/activeX" xmlns:r="http://schemas.openxmlformats.org/officeDocument/2006/relationships" ax:classid="{8BD21D40-EC42-11CE-9E0D-00AA006002F3}" ax:persistence="persistStreamInit" r:id="rId1"/>
</file>

<file path=xl/activeX/activeX18.xml><?xml version="1.0" encoding="utf-8"?>
<ax:ocx xmlns:ax="http://schemas.microsoft.com/office/2006/activeX" xmlns:r="http://schemas.openxmlformats.org/officeDocument/2006/relationships" ax:classid="{8BD21D40-EC42-11CE-9E0D-00AA006002F3}" ax:persistence="persistStreamInit" r:id="rId1"/>
</file>

<file path=xl/activeX/activeX19.xml><?xml version="1.0" encoding="utf-8"?>
<ax:ocx xmlns:ax="http://schemas.microsoft.com/office/2006/activeX" xmlns:r="http://schemas.openxmlformats.org/officeDocument/2006/relationships" ax:classid="{8BD21D40-EC42-11CE-9E0D-00AA006002F3}" ax:persistence="persistStreamInit" r:id="rId1"/>
</file>

<file path=xl/activeX/activeX2.xml><?xml version="1.0" encoding="utf-8"?>
<ax:ocx xmlns:ax="http://schemas.microsoft.com/office/2006/activeX" xmlns:r="http://schemas.openxmlformats.org/officeDocument/2006/relationships" ax:classid="{8BD21D40-EC42-11CE-9E0D-00AA006002F3}" ax:persistence="persistStreamInit" r:id="rId1"/>
</file>

<file path=xl/activeX/activeX20.xml><?xml version="1.0" encoding="utf-8"?>
<ax:ocx xmlns:ax="http://schemas.microsoft.com/office/2006/activeX" xmlns:r="http://schemas.openxmlformats.org/officeDocument/2006/relationships" ax:classid="{8BD21D40-EC42-11CE-9E0D-00AA006002F3}" ax:persistence="persistStreamInit" r:id="rId1"/>
</file>

<file path=xl/activeX/activeX21.xml><?xml version="1.0" encoding="utf-8"?>
<ax:ocx xmlns:ax="http://schemas.microsoft.com/office/2006/activeX" xmlns:r="http://schemas.openxmlformats.org/officeDocument/2006/relationships" ax:classid="{8BD21D40-EC42-11CE-9E0D-00AA006002F3}" ax:persistence="persistStreamInit" r:id="rId1"/>
</file>

<file path=xl/activeX/activeX22.xml><?xml version="1.0" encoding="utf-8"?>
<ax:ocx xmlns:ax="http://schemas.microsoft.com/office/2006/activeX" xmlns:r="http://schemas.openxmlformats.org/officeDocument/2006/relationships" ax:classid="{8BD21D40-EC42-11CE-9E0D-00AA006002F3}" ax:persistence="persistStreamInit" r:id="rId1"/>
</file>

<file path=xl/activeX/activeX23.xml><?xml version="1.0" encoding="utf-8"?>
<ax:ocx xmlns:ax="http://schemas.microsoft.com/office/2006/activeX" xmlns:r="http://schemas.openxmlformats.org/officeDocument/2006/relationships" ax:classid="{8BD21D40-EC42-11CE-9E0D-00AA006002F3}" ax:persistence="persistStreamInit" r:id="rId1"/>
</file>

<file path=xl/activeX/activeX24.xml><?xml version="1.0" encoding="utf-8"?>
<ax:ocx xmlns:ax="http://schemas.microsoft.com/office/2006/activeX" xmlns:r="http://schemas.openxmlformats.org/officeDocument/2006/relationships" ax:classid="{8BD21D40-EC42-11CE-9E0D-00AA006002F3}" ax:persistence="persistStreamInit" r:id="rId1"/>
</file>

<file path=xl/activeX/activeX25.xml><?xml version="1.0" encoding="utf-8"?>
<ax:ocx xmlns:ax="http://schemas.microsoft.com/office/2006/activeX" xmlns:r="http://schemas.openxmlformats.org/officeDocument/2006/relationships" ax:classid="{8BD21D40-EC42-11CE-9E0D-00AA006002F3}" ax:persistence="persistStreamInit" r:id="rId1"/>
</file>

<file path=xl/activeX/activeX26.xml><?xml version="1.0" encoding="utf-8"?>
<ax:ocx xmlns:ax="http://schemas.microsoft.com/office/2006/activeX" xmlns:r="http://schemas.openxmlformats.org/officeDocument/2006/relationships" ax:classid="{8BD21D40-EC42-11CE-9E0D-00AA006002F3}" ax:persistence="persistStreamInit" r:id="rId1"/>
</file>

<file path=xl/activeX/activeX27.xml><?xml version="1.0" encoding="utf-8"?>
<ax:ocx xmlns:ax="http://schemas.microsoft.com/office/2006/activeX" xmlns:r="http://schemas.openxmlformats.org/officeDocument/2006/relationships" ax:classid="{8BD21D40-EC42-11CE-9E0D-00AA006002F3}" ax:persistence="persistStreamInit" r:id="rId1"/>
</file>

<file path=xl/activeX/activeX28.xml><?xml version="1.0" encoding="utf-8"?>
<ax:ocx xmlns:ax="http://schemas.microsoft.com/office/2006/activeX" xmlns:r="http://schemas.openxmlformats.org/officeDocument/2006/relationships" ax:classid="{8BD21D40-EC42-11CE-9E0D-00AA006002F3}" ax:persistence="persistStreamInit" r:id="rId1"/>
</file>

<file path=xl/activeX/activeX29.xml><?xml version="1.0" encoding="utf-8"?>
<ax:ocx xmlns:ax="http://schemas.microsoft.com/office/2006/activeX" xmlns:r="http://schemas.openxmlformats.org/officeDocument/2006/relationships" ax:classid="{8BD21D40-EC42-11CE-9E0D-00AA006002F3}" ax:persistence="persistStreamInit" r:id="rId1"/>
</file>

<file path=xl/activeX/activeX3.xml><?xml version="1.0" encoding="utf-8"?>
<ax:ocx xmlns:ax="http://schemas.microsoft.com/office/2006/activeX" xmlns:r="http://schemas.openxmlformats.org/officeDocument/2006/relationships" ax:classid="{8BD21D40-EC42-11CE-9E0D-00AA006002F3}" ax:persistence="persistStreamInit" r:id="rId1"/>
</file>

<file path=xl/activeX/activeX30.xml><?xml version="1.0" encoding="utf-8"?>
<ax:ocx xmlns:ax="http://schemas.microsoft.com/office/2006/activeX" xmlns:r="http://schemas.openxmlformats.org/officeDocument/2006/relationships" ax:classid="{8BD21D40-EC42-11CE-9E0D-00AA006002F3}" ax:persistence="persistStreamInit" r:id="rId1"/>
</file>

<file path=xl/activeX/activeX31.xml><?xml version="1.0" encoding="utf-8"?>
<ax:ocx xmlns:ax="http://schemas.microsoft.com/office/2006/activeX" xmlns:r="http://schemas.openxmlformats.org/officeDocument/2006/relationships" ax:classid="{8BD21D40-EC42-11CE-9E0D-00AA006002F3}" ax:persistence="persistStreamInit" r:id="rId1"/>
</file>

<file path=xl/activeX/activeX32.xml><?xml version="1.0" encoding="utf-8"?>
<ax:ocx xmlns:ax="http://schemas.microsoft.com/office/2006/activeX" xmlns:r="http://schemas.openxmlformats.org/officeDocument/2006/relationships" ax:classid="{8BD21D40-EC42-11CE-9E0D-00AA006002F3}" ax:persistence="persistStreamInit" r:id="rId1"/>
</file>

<file path=xl/activeX/activeX33.xml><?xml version="1.0" encoding="utf-8"?>
<ax:ocx xmlns:ax="http://schemas.microsoft.com/office/2006/activeX" xmlns:r="http://schemas.openxmlformats.org/officeDocument/2006/relationships" ax:classid="{8BD21D40-EC42-11CE-9E0D-00AA006002F3}" ax:persistence="persistStreamInit" r:id="rId1"/>
</file>

<file path=xl/activeX/activeX34.xml><?xml version="1.0" encoding="utf-8"?>
<ax:ocx xmlns:ax="http://schemas.microsoft.com/office/2006/activeX" xmlns:r="http://schemas.openxmlformats.org/officeDocument/2006/relationships" ax:classid="{8BD21D40-EC42-11CE-9E0D-00AA006002F3}" ax:persistence="persistStreamInit" r:id="rId1"/>
</file>

<file path=xl/activeX/activeX35.xml><?xml version="1.0" encoding="utf-8"?>
<ax:ocx xmlns:ax="http://schemas.microsoft.com/office/2006/activeX" xmlns:r="http://schemas.openxmlformats.org/officeDocument/2006/relationships" ax:classid="{8BD21D40-EC42-11CE-9E0D-00AA006002F3}" ax:persistence="persistStreamInit" r:id="rId1"/>
</file>

<file path=xl/activeX/activeX36.xml><?xml version="1.0" encoding="utf-8"?>
<ax:ocx xmlns:ax="http://schemas.microsoft.com/office/2006/activeX" xmlns:r="http://schemas.openxmlformats.org/officeDocument/2006/relationships" ax:classid="{8BD21D40-EC42-11CE-9E0D-00AA006002F3}" ax:persistence="persistStreamInit" r:id="rId1"/>
</file>

<file path=xl/activeX/activeX37.xml><?xml version="1.0" encoding="utf-8"?>
<ax:ocx xmlns:ax="http://schemas.microsoft.com/office/2006/activeX" xmlns:r="http://schemas.openxmlformats.org/officeDocument/2006/relationships" ax:classid="{8BD21D40-EC42-11CE-9E0D-00AA006002F3}" ax:persistence="persistStreamInit" r:id="rId1"/>
</file>

<file path=xl/activeX/activeX38.xml><?xml version="1.0" encoding="utf-8"?>
<ax:ocx xmlns:ax="http://schemas.microsoft.com/office/2006/activeX" xmlns:r="http://schemas.openxmlformats.org/officeDocument/2006/relationships" ax:classid="{8BD21D40-EC42-11CE-9E0D-00AA006002F3}" ax:persistence="persistStreamInit" r:id="rId1"/>
</file>

<file path=xl/activeX/activeX39.xml><?xml version="1.0" encoding="utf-8"?>
<ax:ocx xmlns:ax="http://schemas.microsoft.com/office/2006/activeX" xmlns:r="http://schemas.openxmlformats.org/officeDocument/2006/relationships" ax:classid="{8BD21D40-EC42-11CE-9E0D-00AA006002F3}" ax:persistence="persistStreamInit" r:id="rId1"/>
</file>

<file path=xl/activeX/activeX4.xml><?xml version="1.0" encoding="utf-8"?>
<ax:ocx xmlns:ax="http://schemas.microsoft.com/office/2006/activeX" xmlns:r="http://schemas.openxmlformats.org/officeDocument/2006/relationships" ax:classid="{8BD21D40-EC42-11CE-9E0D-00AA006002F3}" ax:persistence="persistStreamInit" r:id="rId1"/>
</file>

<file path=xl/activeX/activeX40.xml><?xml version="1.0" encoding="utf-8"?>
<ax:ocx xmlns:ax="http://schemas.microsoft.com/office/2006/activeX" xmlns:r="http://schemas.openxmlformats.org/officeDocument/2006/relationships" ax:classid="{8BD21D40-EC42-11CE-9E0D-00AA006002F3}" ax:persistence="persistStreamInit" r:id="rId1"/>
</file>

<file path=xl/activeX/activeX41.xml><?xml version="1.0" encoding="utf-8"?>
<ax:ocx xmlns:ax="http://schemas.microsoft.com/office/2006/activeX" xmlns:r="http://schemas.openxmlformats.org/officeDocument/2006/relationships" ax:classid="{8BD21D40-EC42-11CE-9E0D-00AA006002F3}" ax:persistence="persistStreamInit" r:id="rId1"/>
</file>

<file path=xl/activeX/activeX42.xml><?xml version="1.0" encoding="utf-8"?>
<ax:ocx xmlns:ax="http://schemas.microsoft.com/office/2006/activeX" xmlns:r="http://schemas.openxmlformats.org/officeDocument/2006/relationships" ax:classid="{8BD21D40-EC42-11CE-9E0D-00AA006002F3}" ax:persistence="persistStreamInit" r:id="rId1"/>
</file>

<file path=xl/activeX/activeX43.xml><?xml version="1.0" encoding="utf-8"?>
<ax:ocx xmlns:ax="http://schemas.microsoft.com/office/2006/activeX" xmlns:r="http://schemas.openxmlformats.org/officeDocument/2006/relationships" ax:classid="{8BD21D40-EC42-11CE-9E0D-00AA006002F3}" ax:persistence="persistStreamInit" r:id="rId1"/>
</file>

<file path=xl/activeX/activeX44.xml><?xml version="1.0" encoding="utf-8"?>
<ax:ocx xmlns:ax="http://schemas.microsoft.com/office/2006/activeX" xmlns:r="http://schemas.openxmlformats.org/officeDocument/2006/relationships" ax:classid="{8BD21D40-EC42-11CE-9E0D-00AA006002F3}" ax:persistence="persistStreamInit" r:id="rId1"/>
</file>

<file path=xl/activeX/activeX45.xml><?xml version="1.0" encoding="utf-8"?>
<ax:ocx xmlns:ax="http://schemas.microsoft.com/office/2006/activeX" xmlns:r="http://schemas.openxmlformats.org/officeDocument/2006/relationships" ax:classid="{8BD21D40-EC42-11CE-9E0D-00AA006002F3}" ax:persistence="persistStreamInit" r:id="rId1"/>
</file>

<file path=xl/activeX/activeX5.xml><?xml version="1.0" encoding="utf-8"?>
<ax:ocx xmlns:ax="http://schemas.microsoft.com/office/2006/activeX" xmlns:r="http://schemas.openxmlformats.org/officeDocument/2006/relationships" ax:classid="{8BD21D40-EC42-11CE-9E0D-00AA006002F3}" ax:persistence="persistStreamInit" r:id="rId1"/>
</file>

<file path=xl/activeX/activeX6.xml><?xml version="1.0" encoding="utf-8"?>
<ax:ocx xmlns:ax="http://schemas.microsoft.com/office/2006/activeX" xmlns:r="http://schemas.openxmlformats.org/officeDocument/2006/relationships" ax:classid="{8BD21D40-EC42-11CE-9E0D-00AA006002F3}" ax:persistence="persistStreamInit" r:id="rId1"/>
</file>

<file path=xl/activeX/activeX7.xml><?xml version="1.0" encoding="utf-8"?>
<ax:ocx xmlns:ax="http://schemas.microsoft.com/office/2006/activeX" xmlns:r="http://schemas.openxmlformats.org/officeDocument/2006/relationships" ax:classid="{8BD21D40-EC42-11CE-9E0D-00AA006002F3}" ax:persistence="persistStreamInit" r:id="rId1"/>
</file>

<file path=xl/activeX/activeX8.xml><?xml version="1.0" encoding="utf-8"?>
<ax:ocx xmlns:ax="http://schemas.microsoft.com/office/2006/activeX" xmlns:r="http://schemas.openxmlformats.org/officeDocument/2006/relationships" ax:classid="{8BD21D40-EC42-11CE-9E0D-00AA006002F3}" ax:persistence="persistStreamInit" r:id="rId1"/>
</file>

<file path=xl/activeX/activeX9.xml><?xml version="1.0" encoding="utf-8"?>
<ax:ocx xmlns:ax="http://schemas.microsoft.com/office/2006/activeX" xmlns:r="http://schemas.openxmlformats.org/officeDocument/2006/relationships" ax:classid="{8BD21D40-EC42-11CE-9E0D-00AA006002F3}" ax:persistence="persistStreamInit" r:id="rId1"/>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microsoft.com/office/2007/relationships/hdphoto" Target="../media/hdphoto1.wdp"/><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jpe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3.png"/></Relationships>
</file>

<file path=xl/drawings/_rels/drawing10.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5.png"/><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2.png"/><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7.pn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jpeg"/></Relationships>
</file>

<file path=xl/drawings/_rels/vmlDrawing1.vml.rels><?xml version="1.0" encoding="UTF-8" standalone="yes"?>
<Relationships xmlns="http://schemas.openxmlformats.org/package/2006/relationships"><Relationship Id="rId3" Type="http://schemas.openxmlformats.org/officeDocument/2006/relationships/image" Target="../media/image16.emf"/><Relationship Id="rId2" Type="http://schemas.openxmlformats.org/officeDocument/2006/relationships/image" Target="../media/image15.emf"/><Relationship Id="rId1" Type="http://schemas.openxmlformats.org/officeDocument/2006/relationships/image" Target="../media/image14.emf"/></Relationships>
</file>

<file path=xl/drawings/drawing1.xml><?xml version="1.0" encoding="utf-8"?>
<xdr:wsDr xmlns:xdr="http://schemas.openxmlformats.org/drawingml/2006/spreadsheetDrawing" xmlns:a="http://schemas.openxmlformats.org/drawingml/2006/main">
  <xdr:twoCellAnchor>
    <xdr:from>
      <xdr:col>4</xdr:col>
      <xdr:colOff>473868</xdr:colOff>
      <xdr:row>40</xdr:row>
      <xdr:rowOff>1619251</xdr:rowOff>
    </xdr:from>
    <xdr:to>
      <xdr:col>4</xdr:col>
      <xdr:colOff>1340643</xdr:colOff>
      <xdr:row>40</xdr:row>
      <xdr:rowOff>1843089</xdr:rowOff>
    </xdr:to>
    <xdr:sp macro="" textlink="">
      <xdr:nvSpPr>
        <xdr:cNvPr id="4" name="CuadroTexto 3">
          <a:extLst>
            <a:ext uri="{FF2B5EF4-FFF2-40B4-BE49-F238E27FC236}">
              <a16:creationId xmlns:a16="http://schemas.microsoft.com/office/drawing/2014/main" id="{00000000-0008-0000-0000-000004000000}"/>
            </a:ext>
          </a:extLst>
        </xdr:cNvPr>
        <xdr:cNvSpPr txBox="1"/>
      </xdr:nvSpPr>
      <xdr:spPr>
        <a:xfrm>
          <a:off x="6503193" y="35194876"/>
          <a:ext cx="866775" cy="223838"/>
        </a:xfrm>
        <a:prstGeom prst="rect">
          <a:avLst/>
        </a:prstGeom>
        <a:solidFill>
          <a:srgbClr val="D862B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a:latin typeface="Arial" panose="020B0604020202020204" pitchFamily="34" charset="0"/>
              <a:cs typeface="Arial" panose="020B0604020202020204" pitchFamily="34" charset="0"/>
            </a:rPr>
            <a:t>EXTREMO</a:t>
          </a:r>
        </a:p>
      </xdr:txBody>
    </xdr:sp>
    <xdr:clientData/>
  </xdr:twoCellAnchor>
  <xdr:twoCellAnchor editAs="oneCell">
    <xdr:from>
      <xdr:col>5</xdr:col>
      <xdr:colOff>295275</xdr:colOff>
      <xdr:row>0</xdr:row>
      <xdr:rowOff>95250</xdr:rowOff>
    </xdr:from>
    <xdr:to>
      <xdr:col>5</xdr:col>
      <xdr:colOff>819150</xdr:colOff>
      <xdr:row>3</xdr:row>
      <xdr:rowOff>66675</xdr:rowOff>
    </xdr:to>
    <xdr:pic>
      <xdr:nvPicPr>
        <xdr:cNvPr id="2" name="1 Imagen" descr="logocapitalmusical">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91475" y="95250"/>
          <a:ext cx="5238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483393</xdr:colOff>
      <xdr:row>40</xdr:row>
      <xdr:rowOff>1866900</xdr:rowOff>
    </xdr:from>
    <xdr:to>
      <xdr:col>4</xdr:col>
      <xdr:colOff>1362074</xdr:colOff>
      <xdr:row>40</xdr:row>
      <xdr:rowOff>2105026</xdr:rowOff>
    </xdr:to>
    <xdr:sp macro="" textlink="">
      <xdr:nvSpPr>
        <xdr:cNvPr id="5" name="CuadroTexto 4">
          <a:extLst>
            <a:ext uri="{FF2B5EF4-FFF2-40B4-BE49-F238E27FC236}">
              <a16:creationId xmlns:a16="http://schemas.microsoft.com/office/drawing/2014/main" id="{00000000-0008-0000-0000-000005000000}"/>
            </a:ext>
          </a:extLst>
        </xdr:cNvPr>
        <xdr:cNvSpPr txBox="1"/>
      </xdr:nvSpPr>
      <xdr:spPr>
        <a:xfrm>
          <a:off x="6512718" y="35442525"/>
          <a:ext cx="878681" cy="238126"/>
        </a:xfrm>
        <a:prstGeom prst="rect">
          <a:avLst/>
        </a:prstGeom>
        <a:solidFill>
          <a:schemeClr val="accent6">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a:latin typeface="Arial" panose="020B0604020202020204" pitchFamily="34" charset="0"/>
              <a:cs typeface="Arial" panose="020B0604020202020204" pitchFamily="34" charset="0"/>
            </a:rPr>
            <a:t>ALTO</a:t>
          </a:r>
        </a:p>
      </xdr:txBody>
    </xdr:sp>
    <xdr:clientData/>
  </xdr:twoCellAnchor>
  <xdr:twoCellAnchor>
    <xdr:from>
      <xdr:col>4</xdr:col>
      <xdr:colOff>483395</xdr:colOff>
      <xdr:row>40</xdr:row>
      <xdr:rowOff>2133600</xdr:rowOff>
    </xdr:from>
    <xdr:to>
      <xdr:col>4</xdr:col>
      <xdr:colOff>1350170</xdr:colOff>
      <xdr:row>40</xdr:row>
      <xdr:rowOff>2371725</xdr:rowOff>
    </xdr:to>
    <xdr:sp macro="" textlink="">
      <xdr:nvSpPr>
        <xdr:cNvPr id="6" name="CuadroTexto 5">
          <a:extLst>
            <a:ext uri="{FF2B5EF4-FFF2-40B4-BE49-F238E27FC236}">
              <a16:creationId xmlns:a16="http://schemas.microsoft.com/office/drawing/2014/main" id="{00000000-0008-0000-0000-000006000000}"/>
            </a:ext>
          </a:extLst>
        </xdr:cNvPr>
        <xdr:cNvSpPr txBox="1"/>
      </xdr:nvSpPr>
      <xdr:spPr>
        <a:xfrm>
          <a:off x="6512720" y="35709225"/>
          <a:ext cx="866775" cy="238125"/>
        </a:xfrm>
        <a:prstGeom prst="rect">
          <a:avLst/>
        </a:prstGeom>
        <a:solidFill>
          <a:srgbClr val="FFC0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900">
              <a:latin typeface="Arial" panose="020B0604020202020204" pitchFamily="34" charset="0"/>
              <a:cs typeface="Arial" panose="020B0604020202020204" pitchFamily="34" charset="0"/>
            </a:rPr>
            <a:t>MODERADO</a:t>
          </a:r>
        </a:p>
      </xdr:txBody>
    </xdr:sp>
    <xdr:clientData/>
  </xdr:twoCellAnchor>
  <xdr:twoCellAnchor>
    <xdr:from>
      <xdr:col>4</xdr:col>
      <xdr:colOff>485775</xdr:colOff>
      <xdr:row>40</xdr:row>
      <xdr:rowOff>2409825</xdr:rowOff>
    </xdr:from>
    <xdr:to>
      <xdr:col>4</xdr:col>
      <xdr:colOff>1362075</xdr:colOff>
      <xdr:row>40</xdr:row>
      <xdr:rowOff>2628900</xdr:rowOff>
    </xdr:to>
    <xdr:sp macro="" textlink="">
      <xdr:nvSpPr>
        <xdr:cNvPr id="7" name="CuadroTexto 6">
          <a:extLst>
            <a:ext uri="{FF2B5EF4-FFF2-40B4-BE49-F238E27FC236}">
              <a16:creationId xmlns:a16="http://schemas.microsoft.com/office/drawing/2014/main" id="{00000000-0008-0000-0000-000007000000}"/>
            </a:ext>
          </a:extLst>
        </xdr:cNvPr>
        <xdr:cNvSpPr txBox="1"/>
      </xdr:nvSpPr>
      <xdr:spPr>
        <a:xfrm>
          <a:off x="6515100" y="35985450"/>
          <a:ext cx="876300" cy="219075"/>
        </a:xfrm>
        <a:prstGeom prst="rect">
          <a:avLst/>
        </a:prstGeom>
        <a:solidFill>
          <a:srgbClr val="92D05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900">
              <a:latin typeface="Arial" panose="020B0604020202020204" pitchFamily="34" charset="0"/>
              <a:cs typeface="Arial" panose="020B0604020202020204" pitchFamily="34" charset="0"/>
            </a:rPr>
            <a:t>BAJO</a:t>
          </a:r>
        </a:p>
      </xdr:txBody>
    </xdr:sp>
    <xdr:clientData/>
  </xdr:twoCellAnchor>
  <xdr:twoCellAnchor>
    <xdr:from>
      <xdr:col>5</xdr:col>
      <xdr:colOff>11905</xdr:colOff>
      <xdr:row>49</xdr:row>
      <xdr:rowOff>1883568</xdr:rowOff>
    </xdr:from>
    <xdr:to>
      <xdr:col>5</xdr:col>
      <xdr:colOff>878680</xdr:colOff>
      <xdr:row>49</xdr:row>
      <xdr:rowOff>2093118</xdr:rowOff>
    </xdr:to>
    <xdr:sp macro="" textlink="">
      <xdr:nvSpPr>
        <xdr:cNvPr id="8" name="CuadroTexto 7">
          <a:extLst>
            <a:ext uri="{FF2B5EF4-FFF2-40B4-BE49-F238E27FC236}">
              <a16:creationId xmlns:a16="http://schemas.microsoft.com/office/drawing/2014/main" id="{00000000-0008-0000-0000-000008000000}"/>
            </a:ext>
          </a:extLst>
        </xdr:cNvPr>
        <xdr:cNvSpPr txBox="1"/>
      </xdr:nvSpPr>
      <xdr:spPr>
        <a:xfrm>
          <a:off x="7708105" y="44393643"/>
          <a:ext cx="866775" cy="209550"/>
        </a:xfrm>
        <a:prstGeom prst="rect">
          <a:avLst/>
        </a:prstGeom>
        <a:solidFill>
          <a:srgbClr val="D862B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a:latin typeface="Arial" panose="020B0604020202020204" pitchFamily="34" charset="0"/>
              <a:cs typeface="Arial" panose="020B0604020202020204" pitchFamily="34" charset="0"/>
            </a:rPr>
            <a:t>EXTREMO</a:t>
          </a:r>
        </a:p>
      </xdr:txBody>
    </xdr:sp>
    <xdr:clientData/>
  </xdr:twoCellAnchor>
  <xdr:twoCellAnchor>
    <xdr:from>
      <xdr:col>5</xdr:col>
      <xdr:colOff>21431</xdr:colOff>
      <xdr:row>49</xdr:row>
      <xdr:rowOff>2143125</xdr:rowOff>
    </xdr:from>
    <xdr:to>
      <xdr:col>5</xdr:col>
      <xdr:colOff>885825</xdr:colOff>
      <xdr:row>49</xdr:row>
      <xdr:rowOff>2340769</xdr:rowOff>
    </xdr:to>
    <xdr:sp macro="" textlink="">
      <xdr:nvSpPr>
        <xdr:cNvPr id="9" name="CuadroTexto 8">
          <a:extLst>
            <a:ext uri="{FF2B5EF4-FFF2-40B4-BE49-F238E27FC236}">
              <a16:creationId xmlns:a16="http://schemas.microsoft.com/office/drawing/2014/main" id="{00000000-0008-0000-0000-000009000000}"/>
            </a:ext>
          </a:extLst>
        </xdr:cNvPr>
        <xdr:cNvSpPr txBox="1"/>
      </xdr:nvSpPr>
      <xdr:spPr>
        <a:xfrm>
          <a:off x="7717631" y="44653200"/>
          <a:ext cx="864394" cy="197644"/>
        </a:xfrm>
        <a:prstGeom prst="rect">
          <a:avLst/>
        </a:prstGeom>
        <a:solidFill>
          <a:schemeClr val="accent6">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a:latin typeface="Arial" panose="020B0604020202020204" pitchFamily="34" charset="0"/>
              <a:cs typeface="Arial" panose="020B0604020202020204" pitchFamily="34" charset="0"/>
            </a:rPr>
            <a:t>ALTO</a:t>
          </a:r>
        </a:p>
      </xdr:txBody>
    </xdr:sp>
    <xdr:clientData/>
  </xdr:twoCellAnchor>
  <xdr:twoCellAnchor>
    <xdr:from>
      <xdr:col>5</xdr:col>
      <xdr:colOff>23812</xdr:colOff>
      <xdr:row>49</xdr:row>
      <xdr:rowOff>2407443</xdr:rowOff>
    </xdr:from>
    <xdr:to>
      <xdr:col>5</xdr:col>
      <xdr:colOff>888206</xdr:colOff>
      <xdr:row>49</xdr:row>
      <xdr:rowOff>2607468</xdr:rowOff>
    </xdr:to>
    <xdr:sp macro="" textlink="">
      <xdr:nvSpPr>
        <xdr:cNvPr id="10" name="CuadroTexto 9">
          <a:extLst>
            <a:ext uri="{FF2B5EF4-FFF2-40B4-BE49-F238E27FC236}">
              <a16:creationId xmlns:a16="http://schemas.microsoft.com/office/drawing/2014/main" id="{00000000-0008-0000-0000-00000A000000}"/>
            </a:ext>
          </a:extLst>
        </xdr:cNvPr>
        <xdr:cNvSpPr txBox="1"/>
      </xdr:nvSpPr>
      <xdr:spPr>
        <a:xfrm>
          <a:off x="7720012" y="44917518"/>
          <a:ext cx="864394" cy="200025"/>
        </a:xfrm>
        <a:prstGeom prst="rect">
          <a:avLst/>
        </a:prstGeom>
        <a:solidFill>
          <a:srgbClr val="FFC0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900">
              <a:latin typeface="Arial" panose="020B0604020202020204" pitchFamily="34" charset="0"/>
              <a:cs typeface="Arial" panose="020B0604020202020204" pitchFamily="34" charset="0"/>
            </a:rPr>
            <a:t>MODERADO</a:t>
          </a:r>
        </a:p>
      </xdr:txBody>
    </xdr:sp>
    <xdr:clientData/>
  </xdr:twoCellAnchor>
  <xdr:twoCellAnchor>
    <xdr:from>
      <xdr:col>5</xdr:col>
      <xdr:colOff>28575</xdr:colOff>
      <xdr:row>49</xdr:row>
      <xdr:rowOff>2683670</xdr:rowOff>
    </xdr:from>
    <xdr:to>
      <xdr:col>5</xdr:col>
      <xdr:colOff>885825</xdr:colOff>
      <xdr:row>49</xdr:row>
      <xdr:rowOff>2876550</xdr:rowOff>
    </xdr:to>
    <xdr:sp macro="" textlink="">
      <xdr:nvSpPr>
        <xdr:cNvPr id="11" name="CuadroTexto 10">
          <a:extLst>
            <a:ext uri="{FF2B5EF4-FFF2-40B4-BE49-F238E27FC236}">
              <a16:creationId xmlns:a16="http://schemas.microsoft.com/office/drawing/2014/main" id="{00000000-0008-0000-0000-00000B000000}"/>
            </a:ext>
          </a:extLst>
        </xdr:cNvPr>
        <xdr:cNvSpPr txBox="1"/>
      </xdr:nvSpPr>
      <xdr:spPr>
        <a:xfrm>
          <a:off x="7724775" y="45193745"/>
          <a:ext cx="857250" cy="192880"/>
        </a:xfrm>
        <a:prstGeom prst="rect">
          <a:avLst/>
        </a:prstGeom>
        <a:solidFill>
          <a:srgbClr val="92D05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900">
              <a:latin typeface="Arial" panose="020B0604020202020204" pitchFamily="34" charset="0"/>
              <a:cs typeface="Arial" panose="020B0604020202020204" pitchFamily="34" charset="0"/>
            </a:rPr>
            <a:t>BAJO</a:t>
          </a:r>
        </a:p>
      </xdr:txBody>
    </xdr:sp>
    <xdr:clientData/>
  </xdr:twoCellAnchor>
  <xdr:twoCellAnchor editAs="oneCell">
    <xdr:from>
      <xdr:col>0</xdr:col>
      <xdr:colOff>50006</xdr:colOff>
      <xdr:row>49</xdr:row>
      <xdr:rowOff>1685925</xdr:rowOff>
    </xdr:from>
    <xdr:to>
      <xdr:col>3</xdr:col>
      <xdr:colOff>2686050</xdr:colOff>
      <xdr:row>49</xdr:row>
      <xdr:rowOff>3857625</xdr:rowOff>
    </xdr:to>
    <xdr:pic>
      <xdr:nvPicPr>
        <xdr:cNvPr id="12" name="Imagen 11">
          <a:extLst>
            <a:ext uri="{FF2B5EF4-FFF2-40B4-BE49-F238E27FC236}">
              <a16:creationId xmlns:a16="http://schemas.microsoft.com/office/drawing/2014/main" id="{00000000-0008-0000-0000-00000C000000}"/>
            </a:ext>
          </a:extLst>
        </xdr:cNvPr>
        <xdr:cNvPicPr>
          <a:picLocks noChangeAspect="1"/>
        </xdr:cNvPicPr>
      </xdr:nvPicPr>
      <xdr:blipFill rotWithShape="1">
        <a:blip xmlns:r="http://schemas.openxmlformats.org/officeDocument/2006/relationships" r:embed="rId2"/>
        <a:srcRect l="27602" t="33467" r="28908" b="36841"/>
        <a:stretch/>
      </xdr:blipFill>
      <xdr:spPr>
        <a:xfrm>
          <a:off x="50006" y="44577000"/>
          <a:ext cx="5655469" cy="2171700"/>
        </a:xfrm>
        <a:prstGeom prst="rect">
          <a:avLst/>
        </a:prstGeom>
      </xdr:spPr>
    </xdr:pic>
    <xdr:clientData/>
  </xdr:twoCellAnchor>
  <xdr:twoCellAnchor>
    <xdr:from>
      <xdr:col>3</xdr:col>
      <xdr:colOff>2728912</xdr:colOff>
      <xdr:row>49</xdr:row>
      <xdr:rowOff>1316831</xdr:rowOff>
    </xdr:from>
    <xdr:to>
      <xdr:col>4</xdr:col>
      <xdr:colOff>1543050</xdr:colOff>
      <xdr:row>49</xdr:row>
      <xdr:rowOff>4010025</xdr:rowOff>
    </xdr:to>
    <xdr:sp macro="" textlink="">
      <xdr:nvSpPr>
        <xdr:cNvPr id="13" name="CuadroTexto 12">
          <a:extLst>
            <a:ext uri="{FF2B5EF4-FFF2-40B4-BE49-F238E27FC236}">
              <a16:creationId xmlns:a16="http://schemas.microsoft.com/office/drawing/2014/main" id="{00000000-0008-0000-0000-00000D000000}"/>
            </a:ext>
          </a:extLst>
        </xdr:cNvPr>
        <xdr:cNvSpPr txBox="1"/>
      </xdr:nvSpPr>
      <xdr:spPr>
        <a:xfrm>
          <a:off x="5748337" y="44207906"/>
          <a:ext cx="1824038" cy="26931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050" b="1">
              <a:latin typeface="Arial" panose="020B0604020202020204" pitchFamily="34" charset="0"/>
              <a:cs typeface="Arial" panose="020B0604020202020204" pitchFamily="34" charset="0"/>
            </a:rPr>
            <a:t>IMPORTANTE</a:t>
          </a:r>
        </a:p>
        <a:p>
          <a:r>
            <a:rPr lang="es-CO" sz="1050">
              <a:latin typeface="Arial" panose="020B0604020202020204" pitchFamily="34" charset="0"/>
              <a:cs typeface="Arial" panose="020B0604020202020204" pitchFamily="34" charset="0"/>
            </a:rPr>
            <a:t>a. Si la solidez del conjunto de los controles es débil, este no disminuirá ningún cuadrante de impacto o prababilidad asociada al riesgo.</a:t>
          </a:r>
        </a:p>
        <a:p>
          <a:r>
            <a:rPr lang="es-CO" sz="1050">
              <a:latin typeface="Arial" panose="020B0604020202020204" pitchFamily="34" charset="0"/>
              <a:cs typeface="Arial" panose="020B0604020202020204" pitchFamily="34" charset="0"/>
            </a:rPr>
            <a:t>b. Trantándose</a:t>
          </a:r>
          <a:r>
            <a:rPr lang="es-CO" sz="1050" baseline="0">
              <a:latin typeface="Arial" panose="020B0604020202020204" pitchFamily="34" charset="0"/>
              <a:cs typeface="Arial" panose="020B0604020202020204" pitchFamily="34" charset="0"/>
            </a:rPr>
            <a:t> de riesgos de corrupción únicamente hay disminución de probabilidad. Es decir, para el impacto no opera el desplazamiento.</a:t>
          </a:r>
        </a:p>
        <a:p>
          <a:r>
            <a:rPr lang="es-CO" sz="1050" baseline="0">
              <a:latin typeface="Arial" panose="020B0604020202020204" pitchFamily="34" charset="0"/>
              <a:cs typeface="Arial" panose="020B0604020202020204" pitchFamily="34" charset="0"/>
            </a:rPr>
            <a:t>c. Si el riesgo se materializa, ocasiona un impacto mayor para la entidad. </a:t>
          </a:r>
          <a:endParaRPr lang="es-CO" sz="1050">
            <a:latin typeface="Arial" panose="020B0604020202020204" pitchFamily="34" charset="0"/>
            <a:cs typeface="Arial" panose="020B0604020202020204" pitchFamily="34" charset="0"/>
          </a:endParaRPr>
        </a:p>
        <a:p>
          <a:endParaRPr lang="es-CO" sz="1050">
            <a:latin typeface="Arial" panose="020B0604020202020204" pitchFamily="34" charset="0"/>
            <a:cs typeface="Arial" panose="020B0604020202020204" pitchFamily="34" charset="0"/>
          </a:endParaRPr>
        </a:p>
      </xdr:txBody>
    </xdr:sp>
    <xdr:clientData/>
  </xdr:twoCellAnchor>
  <xdr:twoCellAnchor editAs="oneCell">
    <xdr:from>
      <xdr:col>6</xdr:col>
      <xdr:colOff>593725</xdr:colOff>
      <xdr:row>31</xdr:row>
      <xdr:rowOff>1203325</xdr:rowOff>
    </xdr:from>
    <xdr:to>
      <xdr:col>15</xdr:col>
      <xdr:colOff>641350</xdr:colOff>
      <xdr:row>36</xdr:row>
      <xdr:rowOff>267493</xdr:rowOff>
    </xdr:to>
    <xdr:pic>
      <xdr:nvPicPr>
        <xdr:cNvPr id="17" name="Imagen 16">
          <a:extLst>
            <a:ext uri="{FF2B5EF4-FFF2-40B4-BE49-F238E27FC236}">
              <a16:creationId xmlns:a16="http://schemas.microsoft.com/office/drawing/2014/main" id="{00000000-0008-0000-0000-000011000000}"/>
            </a:ext>
          </a:extLst>
        </xdr:cNvPr>
        <xdr:cNvPicPr>
          <a:picLocks noChangeAspect="1"/>
        </xdr:cNvPicPr>
      </xdr:nvPicPr>
      <xdr:blipFill rotWithShape="1">
        <a:blip xmlns:r="http://schemas.openxmlformats.org/officeDocument/2006/relationships" r:embed="rId3"/>
        <a:srcRect l="23673" t="30386" r="23246" b="10362"/>
        <a:stretch/>
      </xdr:blipFill>
      <xdr:spPr>
        <a:xfrm>
          <a:off x="9318625" y="25901650"/>
          <a:ext cx="6905625" cy="4333875"/>
        </a:xfrm>
        <a:prstGeom prst="rect">
          <a:avLst/>
        </a:prstGeom>
      </xdr:spPr>
    </xdr:pic>
    <xdr:clientData/>
  </xdr:twoCellAnchor>
  <xdr:twoCellAnchor editAs="oneCell">
    <xdr:from>
      <xdr:col>6</xdr:col>
      <xdr:colOff>584200</xdr:colOff>
      <xdr:row>37</xdr:row>
      <xdr:rowOff>282575</xdr:rowOff>
    </xdr:from>
    <xdr:to>
      <xdr:col>15</xdr:col>
      <xdr:colOff>615950</xdr:colOff>
      <xdr:row>40</xdr:row>
      <xdr:rowOff>384172</xdr:rowOff>
    </xdr:to>
    <xdr:pic>
      <xdr:nvPicPr>
        <xdr:cNvPr id="18" name="Imagen 17">
          <a:extLst>
            <a:ext uri="{FF2B5EF4-FFF2-40B4-BE49-F238E27FC236}">
              <a16:creationId xmlns:a16="http://schemas.microsoft.com/office/drawing/2014/main" id="{00000000-0008-0000-0000-000012000000}"/>
            </a:ext>
          </a:extLst>
        </xdr:cNvPr>
        <xdr:cNvPicPr>
          <a:picLocks noChangeAspect="1"/>
        </xdr:cNvPicPr>
      </xdr:nvPicPr>
      <xdr:blipFill rotWithShape="1">
        <a:blip xmlns:r="http://schemas.openxmlformats.org/officeDocument/2006/relationships" r:embed="rId4"/>
        <a:srcRect l="23551" t="43191" r="23490" b="18609"/>
        <a:stretch/>
      </xdr:blipFill>
      <xdr:spPr>
        <a:xfrm>
          <a:off x="9309100" y="30191075"/>
          <a:ext cx="6889750" cy="2806699"/>
        </a:xfrm>
        <a:prstGeom prst="rect">
          <a:avLst/>
        </a:prstGeom>
      </xdr:spPr>
    </xdr:pic>
    <xdr:clientData/>
  </xdr:twoCellAnchor>
  <xdr:twoCellAnchor editAs="oneCell">
    <xdr:from>
      <xdr:col>6</xdr:col>
      <xdr:colOff>516731</xdr:colOff>
      <xdr:row>40</xdr:row>
      <xdr:rowOff>638174</xdr:rowOff>
    </xdr:from>
    <xdr:to>
      <xdr:col>14</xdr:col>
      <xdr:colOff>326232</xdr:colOff>
      <xdr:row>43</xdr:row>
      <xdr:rowOff>1066800</xdr:rowOff>
    </xdr:to>
    <xdr:pic>
      <xdr:nvPicPr>
        <xdr:cNvPr id="27" name="Imagen 26">
          <a:extLst>
            <a:ext uri="{FF2B5EF4-FFF2-40B4-BE49-F238E27FC236}">
              <a16:creationId xmlns:a16="http://schemas.microsoft.com/office/drawing/2014/main" id="{00000000-0008-0000-0000-00001B000000}"/>
            </a:ext>
          </a:extLst>
        </xdr:cNvPr>
        <xdr:cNvPicPr>
          <a:picLocks noChangeAspect="1"/>
        </xdr:cNvPicPr>
      </xdr:nvPicPr>
      <xdr:blipFill rotWithShape="1">
        <a:blip xmlns:r="http://schemas.openxmlformats.org/officeDocument/2006/relationships" r:embed="rId5"/>
        <a:srcRect l="11813" t="24757" r="20054" b="12321"/>
        <a:stretch/>
      </xdr:blipFill>
      <xdr:spPr>
        <a:xfrm>
          <a:off x="9241631" y="33251774"/>
          <a:ext cx="5905501" cy="3638550"/>
        </a:xfrm>
        <a:prstGeom prst="rect">
          <a:avLst/>
        </a:prstGeom>
      </xdr:spPr>
    </xdr:pic>
    <xdr:clientData/>
  </xdr:twoCellAnchor>
  <xdr:twoCellAnchor>
    <xdr:from>
      <xdr:col>0</xdr:col>
      <xdr:colOff>133350</xdr:colOff>
      <xdr:row>46</xdr:row>
      <xdr:rowOff>933450</xdr:rowOff>
    </xdr:from>
    <xdr:to>
      <xdr:col>1</xdr:col>
      <xdr:colOff>466725</xdr:colOff>
      <xdr:row>46</xdr:row>
      <xdr:rowOff>2114550</xdr:rowOff>
    </xdr:to>
    <xdr:sp macro="" textlink="">
      <xdr:nvSpPr>
        <xdr:cNvPr id="36" name="CuadroTexto 35">
          <a:extLst>
            <a:ext uri="{FF2B5EF4-FFF2-40B4-BE49-F238E27FC236}">
              <a16:creationId xmlns:a16="http://schemas.microsoft.com/office/drawing/2014/main" id="{00000000-0008-0000-0000-000024000000}"/>
            </a:ext>
          </a:extLst>
        </xdr:cNvPr>
        <xdr:cNvSpPr txBox="1"/>
      </xdr:nvSpPr>
      <xdr:spPr>
        <a:xfrm>
          <a:off x="133350" y="40690800"/>
          <a:ext cx="1828800" cy="1181100"/>
        </a:xfrm>
        <a:prstGeom prst="rect">
          <a:avLst/>
        </a:prstGeom>
        <a:gradFill flip="none" rotWithShape="1">
          <a:gsLst>
            <a:gs pos="0">
              <a:srgbClr val="A568D2">
                <a:tint val="66000"/>
                <a:satMod val="160000"/>
              </a:srgbClr>
            </a:gs>
            <a:gs pos="50000">
              <a:srgbClr val="A568D2">
                <a:tint val="44500"/>
                <a:satMod val="160000"/>
              </a:srgbClr>
            </a:gs>
            <a:gs pos="100000">
              <a:srgbClr val="A568D2">
                <a:tint val="23500"/>
                <a:satMod val="160000"/>
              </a:srgbClr>
            </a:gs>
          </a:gsLst>
          <a:path path="circle">
            <a:fillToRect l="50000" t="50000" r="50000" b="50000"/>
          </a:path>
          <a:tileRect/>
        </a:gra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100" b="1">
              <a:latin typeface="Arial" panose="020B0604020202020204" pitchFamily="34" charset="0"/>
              <a:cs typeface="Arial" panose="020B0604020202020204" pitchFamily="34" charset="0"/>
            </a:rPr>
            <a:t>IMPORTANTE.</a:t>
          </a:r>
        </a:p>
        <a:p>
          <a:r>
            <a:rPr lang="es-CO" sz="1100">
              <a:latin typeface="Arial" panose="020B0604020202020204" pitchFamily="34" charset="0"/>
              <a:cs typeface="Arial" panose="020B0604020202020204" pitchFamily="34" charset="0"/>
            </a:rPr>
            <a:t>La solidez del conjunto de controles</a:t>
          </a:r>
          <a:r>
            <a:rPr lang="es-CO" sz="1100" baseline="0">
              <a:latin typeface="Arial" panose="020B0604020202020204" pitchFamily="34" charset="0"/>
              <a:cs typeface="Arial" panose="020B0604020202020204" pitchFamily="34" charset="0"/>
            </a:rPr>
            <a:t> se obtiene calculando el promedio aritmetico simple de  los controles por cada riesgo. </a:t>
          </a:r>
          <a:endParaRPr lang="es-CO" sz="1100">
            <a:latin typeface="Arial" panose="020B0604020202020204" pitchFamily="34" charset="0"/>
            <a:cs typeface="Arial" panose="020B0604020202020204" pitchFamily="34" charset="0"/>
          </a:endParaRPr>
        </a:p>
      </xdr:txBody>
    </xdr:sp>
    <xdr:clientData/>
  </xdr:twoCellAnchor>
  <xdr:twoCellAnchor editAs="oneCell">
    <xdr:from>
      <xdr:col>1</xdr:col>
      <xdr:colOff>647699</xdr:colOff>
      <xdr:row>46</xdr:row>
      <xdr:rowOff>895350</xdr:rowOff>
    </xdr:from>
    <xdr:to>
      <xdr:col>5</xdr:col>
      <xdr:colOff>857250</xdr:colOff>
      <xdr:row>46</xdr:row>
      <xdr:rowOff>2200275</xdr:rowOff>
    </xdr:to>
    <xdr:pic>
      <xdr:nvPicPr>
        <xdr:cNvPr id="37" name="Imagen 36">
          <a:extLst>
            <a:ext uri="{FF2B5EF4-FFF2-40B4-BE49-F238E27FC236}">
              <a16:creationId xmlns:a16="http://schemas.microsoft.com/office/drawing/2014/main" id="{00000000-0008-0000-0000-000025000000}"/>
            </a:ext>
          </a:extLst>
        </xdr:cNvPr>
        <xdr:cNvPicPr>
          <a:picLocks noChangeAspect="1"/>
        </xdr:cNvPicPr>
      </xdr:nvPicPr>
      <xdr:blipFill rotWithShape="1">
        <a:blip xmlns:r="http://schemas.openxmlformats.org/officeDocument/2006/relationships" r:embed="rId6"/>
        <a:srcRect l="24011" t="38814" r="33618" b="41353"/>
        <a:stretch/>
      </xdr:blipFill>
      <xdr:spPr>
        <a:xfrm>
          <a:off x="2143124" y="40652700"/>
          <a:ext cx="6410326" cy="1304925"/>
        </a:xfrm>
        <a:prstGeom prst="rect">
          <a:avLst/>
        </a:prstGeom>
      </xdr:spPr>
    </xdr:pic>
    <xdr:clientData/>
  </xdr:twoCellAnchor>
  <xdr:twoCellAnchor>
    <xdr:from>
      <xdr:col>0</xdr:col>
      <xdr:colOff>47625</xdr:colOff>
      <xdr:row>49</xdr:row>
      <xdr:rowOff>1381125</xdr:rowOff>
    </xdr:from>
    <xdr:to>
      <xdr:col>3</xdr:col>
      <xdr:colOff>2657475</xdr:colOff>
      <xdr:row>49</xdr:row>
      <xdr:rowOff>1704975</xdr:rowOff>
    </xdr:to>
    <xdr:sp macro="" textlink="">
      <xdr:nvSpPr>
        <xdr:cNvPr id="39" name="CuadroTexto 38">
          <a:extLst>
            <a:ext uri="{FF2B5EF4-FFF2-40B4-BE49-F238E27FC236}">
              <a16:creationId xmlns:a16="http://schemas.microsoft.com/office/drawing/2014/main" id="{00000000-0008-0000-0000-000027000000}"/>
            </a:ext>
          </a:extLst>
        </xdr:cNvPr>
        <xdr:cNvSpPr txBox="1"/>
      </xdr:nvSpPr>
      <xdr:spPr>
        <a:xfrm>
          <a:off x="47625" y="44272200"/>
          <a:ext cx="5629275" cy="323850"/>
        </a:xfrm>
        <a:prstGeom prst="rect">
          <a:avLst/>
        </a:prstGeom>
        <a:solidFill>
          <a:srgbClr val="FFD253"/>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b="1">
              <a:latin typeface="Arial" panose="020B0604020202020204" pitchFamily="34" charset="0"/>
              <a:cs typeface="Arial" panose="020B0604020202020204" pitchFamily="34" charset="0"/>
            </a:rPr>
            <a:t>DESPLAZAMIENTO DEL RIESGO INHERENTE PARA CALCULAR EL RIESGO RESIDUAL</a:t>
          </a:r>
        </a:p>
      </xdr:txBody>
    </xdr:sp>
    <xdr:clientData/>
  </xdr:twoCellAnchor>
  <xdr:twoCellAnchor>
    <xdr:from>
      <xdr:col>0</xdr:col>
      <xdr:colOff>20107</xdr:colOff>
      <xdr:row>49</xdr:row>
      <xdr:rowOff>3842807</xdr:rowOff>
    </xdr:from>
    <xdr:to>
      <xdr:col>5</xdr:col>
      <xdr:colOff>1023936</xdr:colOff>
      <xdr:row>50</xdr:row>
      <xdr:rowOff>11906</xdr:rowOff>
    </xdr:to>
    <xdr:sp macro="" textlink="">
      <xdr:nvSpPr>
        <xdr:cNvPr id="40" name="CuadroTexto 39">
          <a:extLst>
            <a:ext uri="{FF2B5EF4-FFF2-40B4-BE49-F238E27FC236}">
              <a16:creationId xmlns:a16="http://schemas.microsoft.com/office/drawing/2014/main" id="{00000000-0008-0000-0000-000028000000}"/>
            </a:ext>
          </a:extLst>
        </xdr:cNvPr>
        <xdr:cNvSpPr txBox="1"/>
      </xdr:nvSpPr>
      <xdr:spPr>
        <a:xfrm>
          <a:off x="20107" y="48384088"/>
          <a:ext cx="8707173" cy="7768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100" b="1">
              <a:solidFill>
                <a:srgbClr val="C00000"/>
              </a:solidFill>
              <a:latin typeface="Arial" panose="020B0604020202020204" pitchFamily="34" charset="0"/>
              <a:cs typeface="Arial" panose="020B0604020202020204" pitchFamily="34" charset="0"/>
            </a:rPr>
            <a:t>PASO 2</a:t>
          </a:r>
          <a:r>
            <a:rPr lang="es-CO" sz="1100">
              <a:latin typeface="Arial" panose="020B0604020202020204" pitchFamily="34" charset="0"/>
              <a:cs typeface="Arial" panose="020B0604020202020204" pitchFamily="34" charset="0"/>
            </a:rPr>
            <a:t>: </a:t>
          </a:r>
          <a:r>
            <a:rPr lang="es-CO" sz="1100" b="1">
              <a:latin typeface="Arial" panose="020B0604020202020204" pitchFamily="34" charset="0"/>
              <a:cs typeface="Arial" panose="020B0604020202020204" pitchFamily="34" charset="0"/>
            </a:rPr>
            <a:t>DETERMINAR</a:t>
          </a:r>
          <a:r>
            <a:rPr lang="es-CO" sz="1100">
              <a:latin typeface="Arial" panose="020B0604020202020204" pitchFamily="34" charset="0"/>
              <a:cs typeface="Arial" panose="020B0604020202020204" pitchFamily="34" charset="0"/>
            </a:rPr>
            <a:t> el nuevo punto de intersección (R1) que arrojará el N</a:t>
          </a:r>
          <a:r>
            <a:rPr lang="es-CO" sz="1100">
              <a:solidFill>
                <a:schemeClr val="dk1"/>
              </a:solidFill>
              <a:effectLst/>
              <a:latin typeface="Arial" panose="020B0604020202020204" pitchFamily="34" charset="0"/>
              <a:ea typeface="+mn-ea"/>
              <a:cs typeface="Arial" panose="020B0604020202020204" pitchFamily="34" charset="0"/>
            </a:rPr>
            <a:t>IVEL DE RIESGO RESIDUAL. </a:t>
          </a:r>
          <a:r>
            <a:rPr lang="es-CO" sz="1100" b="1">
              <a:solidFill>
                <a:schemeClr val="dk1"/>
              </a:solidFill>
              <a:effectLst/>
              <a:latin typeface="+mn-lt"/>
              <a:ea typeface="+mn-ea"/>
              <a:cs typeface="+mn-cs"/>
            </a:rPr>
            <a:t>L</a:t>
          </a:r>
          <a:r>
            <a:rPr lang="es-CO" sz="1100">
              <a:solidFill>
                <a:schemeClr val="dk1"/>
              </a:solidFill>
              <a:effectLst/>
              <a:latin typeface="+mn-lt"/>
              <a:ea typeface="+mn-ea"/>
              <a:cs typeface="+mn-cs"/>
            </a:rPr>
            <a:t>a casilla de </a:t>
          </a:r>
          <a:r>
            <a:rPr lang="es-CO" sz="1100" b="1">
              <a:solidFill>
                <a:schemeClr val="dk1"/>
              </a:solidFill>
              <a:effectLst/>
              <a:latin typeface="+mn-lt"/>
              <a:ea typeface="+mn-ea"/>
              <a:cs typeface="+mn-cs"/>
            </a:rPr>
            <a:t>nivel</a:t>
          </a:r>
          <a:r>
            <a:rPr lang="es-CO" sz="1100" b="1" baseline="0">
              <a:solidFill>
                <a:schemeClr val="dk1"/>
              </a:solidFill>
              <a:effectLst/>
              <a:latin typeface="+mn-lt"/>
              <a:ea typeface="+mn-ea"/>
              <a:cs typeface="+mn-cs"/>
            </a:rPr>
            <a:t> residual </a:t>
          </a:r>
          <a:r>
            <a:rPr lang="es-CO" sz="1100" baseline="0">
              <a:solidFill>
                <a:schemeClr val="dk1"/>
              </a:solidFill>
              <a:effectLst/>
              <a:latin typeface="+mn-lt"/>
              <a:ea typeface="+mn-ea"/>
              <a:cs typeface="+mn-cs"/>
            </a:rPr>
            <a:t>se diligencia </a:t>
          </a:r>
          <a:r>
            <a:rPr lang="es-CO" sz="1100" b="1" baseline="0">
              <a:solidFill>
                <a:schemeClr val="dk1"/>
              </a:solidFill>
              <a:effectLst/>
              <a:latin typeface="+mn-lt"/>
              <a:ea typeface="+mn-ea"/>
              <a:cs typeface="+mn-cs"/>
            </a:rPr>
            <a:t>automáticamente</a:t>
          </a:r>
          <a:r>
            <a:rPr lang="es-CO" sz="1100">
              <a:latin typeface="Arial" panose="020B0604020202020204" pitchFamily="34" charset="0"/>
              <a:cs typeface="Arial" panose="020B0604020202020204" pitchFamily="34" charset="0"/>
            </a:rPr>
            <a:t>                                                                                                                    </a:t>
          </a:r>
        </a:p>
        <a:p>
          <a:r>
            <a:rPr lang="es-CO" sz="1100" b="1">
              <a:solidFill>
                <a:srgbClr val="C00000"/>
              </a:solidFill>
              <a:latin typeface="Arial" panose="020B0604020202020204" pitchFamily="34" charset="0"/>
              <a:cs typeface="Arial" panose="020B0604020202020204" pitchFamily="34" charset="0"/>
            </a:rPr>
            <a:t>PASO 3</a:t>
          </a:r>
          <a:r>
            <a:rPr lang="es-CO" sz="1100">
              <a:latin typeface="Arial" panose="020B0604020202020204" pitchFamily="34" charset="0"/>
              <a:cs typeface="Arial" panose="020B0604020202020204" pitchFamily="34" charset="0"/>
            </a:rPr>
            <a:t>: </a:t>
          </a:r>
          <a:r>
            <a:rPr lang="es-CO" sz="1100" b="1" baseline="0">
              <a:latin typeface="Arial" panose="020B0604020202020204" pitchFamily="34" charset="0"/>
              <a:cs typeface="Arial" panose="020B0604020202020204" pitchFamily="34" charset="0"/>
            </a:rPr>
            <a:t>SELECCIONAR </a:t>
          </a:r>
          <a:r>
            <a:rPr lang="es-CO" sz="1100" b="0" baseline="0">
              <a:latin typeface="Arial" panose="020B0604020202020204" pitchFamily="34" charset="0"/>
              <a:cs typeface="Arial" panose="020B0604020202020204" pitchFamily="34" charset="0"/>
            </a:rPr>
            <a:t>de la lista desplegable que aparece en las casillas de: probabilidad de ocurrencia e impacto, los resultados obtenidos con anterioridad, a fin de que se diligencien automáticamente en el formato posterior.</a:t>
          </a:r>
          <a:endParaRPr lang="es-CO" sz="1100" b="1">
            <a:latin typeface="Arial" panose="020B0604020202020204" pitchFamily="34" charset="0"/>
            <a:cs typeface="Arial" panose="020B0604020202020204" pitchFamily="34" charset="0"/>
          </a:endParaRPr>
        </a:p>
      </xdr:txBody>
    </xdr:sp>
    <xdr:clientData/>
  </xdr:twoCellAnchor>
  <xdr:twoCellAnchor editAs="oneCell">
    <xdr:from>
      <xdr:col>6</xdr:col>
      <xdr:colOff>624415</xdr:colOff>
      <xdr:row>48</xdr:row>
      <xdr:rowOff>222250</xdr:rowOff>
    </xdr:from>
    <xdr:to>
      <xdr:col>14</xdr:col>
      <xdr:colOff>730249</xdr:colOff>
      <xdr:row>49</xdr:row>
      <xdr:rowOff>4074582</xdr:rowOff>
    </xdr:to>
    <xdr:pic>
      <xdr:nvPicPr>
        <xdr:cNvPr id="14" name="Imagen 13">
          <a:extLst>
            <a:ext uri="{FF2B5EF4-FFF2-40B4-BE49-F238E27FC236}">
              <a16:creationId xmlns:a16="http://schemas.microsoft.com/office/drawing/2014/main" id="{00000000-0008-0000-0000-00000E000000}"/>
            </a:ext>
          </a:extLst>
        </xdr:cNvPr>
        <xdr:cNvPicPr>
          <a:picLocks noChangeAspect="1"/>
        </xdr:cNvPicPr>
      </xdr:nvPicPr>
      <xdr:blipFill rotWithShape="1">
        <a:blip xmlns:r="http://schemas.openxmlformats.org/officeDocument/2006/relationships" r:embed="rId7"/>
        <a:srcRect l="12292" t="29272" r="14469" b="13629"/>
        <a:stretch/>
      </xdr:blipFill>
      <xdr:spPr>
        <a:xfrm>
          <a:off x="9345082" y="42470917"/>
          <a:ext cx="6201834" cy="4095749"/>
        </a:xfrm>
        <a:prstGeom prst="rect">
          <a:avLst/>
        </a:prstGeom>
      </xdr:spPr>
    </xdr:pic>
    <xdr:clientData/>
  </xdr:twoCellAnchor>
  <xdr:twoCellAnchor editAs="oneCell">
    <xdr:from>
      <xdr:col>6</xdr:col>
      <xdr:colOff>476247</xdr:colOff>
      <xdr:row>51</xdr:row>
      <xdr:rowOff>100694</xdr:rowOff>
    </xdr:from>
    <xdr:to>
      <xdr:col>16</xdr:col>
      <xdr:colOff>312962</xdr:colOff>
      <xdr:row>52</xdr:row>
      <xdr:rowOff>3284766</xdr:rowOff>
    </xdr:to>
    <xdr:pic>
      <xdr:nvPicPr>
        <xdr:cNvPr id="22" name="Imagen 21">
          <a:extLst>
            <a:ext uri="{FF2B5EF4-FFF2-40B4-BE49-F238E27FC236}">
              <a16:creationId xmlns:a16="http://schemas.microsoft.com/office/drawing/2014/main" id="{00000000-0008-0000-0000-000016000000}"/>
            </a:ext>
          </a:extLst>
        </xdr:cNvPr>
        <xdr:cNvPicPr>
          <a:picLocks noChangeAspect="1"/>
        </xdr:cNvPicPr>
      </xdr:nvPicPr>
      <xdr:blipFill rotWithShape="1">
        <a:blip xmlns:r="http://schemas.openxmlformats.org/officeDocument/2006/relationships" r:embed="rId8"/>
        <a:srcRect l="17990" t="22696" r="24692" b="19074"/>
        <a:stretch/>
      </xdr:blipFill>
      <xdr:spPr>
        <a:xfrm>
          <a:off x="9201147" y="47525669"/>
          <a:ext cx="7456715" cy="3536496"/>
        </a:xfrm>
        <a:prstGeom prst="rect">
          <a:avLst/>
        </a:prstGeom>
      </xdr:spPr>
    </xdr:pic>
    <xdr:clientData/>
  </xdr:twoCellAnchor>
  <xdr:twoCellAnchor editAs="oneCell">
    <xdr:from>
      <xdr:col>6</xdr:col>
      <xdr:colOff>544287</xdr:colOff>
      <xdr:row>52</xdr:row>
      <xdr:rowOff>3401784</xdr:rowOff>
    </xdr:from>
    <xdr:to>
      <xdr:col>15</xdr:col>
      <xdr:colOff>693965</xdr:colOff>
      <xdr:row>53</xdr:row>
      <xdr:rowOff>653138</xdr:rowOff>
    </xdr:to>
    <xdr:pic>
      <xdr:nvPicPr>
        <xdr:cNvPr id="26" name="Imagen 25">
          <a:extLst>
            <a:ext uri="{FF2B5EF4-FFF2-40B4-BE49-F238E27FC236}">
              <a16:creationId xmlns:a16="http://schemas.microsoft.com/office/drawing/2014/main" id="{00000000-0008-0000-0000-00001A000000}"/>
            </a:ext>
          </a:extLst>
        </xdr:cNvPr>
        <xdr:cNvPicPr>
          <a:picLocks noChangeAspect="1"/>
        </xdr:cNvPicPr>
      </xdr:nvPicPr>
      <xdr:blipFill rotWithShape="1">
        <a:blip xmlns:r="http://schemas.openxmlformats.org/officeDocument/2006/relationships" r:embed="rId9"/>
        <a:srcRect l="18618" t="31568" r="24483" b="27581"/>
        <a:stretch/>
      </xdr:blipFill>
      <xdr:spPr>
        <a:xfrm>
          <a:off x="9280073" y="51366963"/>
          <a:ext cx="7007678" cy="2449285"/>
        </a:xfrm>
        <a:prstGeom prst="rect">
          <a:avLst/>
        </a:prstGeom>
      </xdr:spPr>
    </xdr:pic>
    <xdr:clientData/>
  </xdr:twoCellAnchor>
  <xdr:twoCellAnchor editAs="oneCell">
    <xdr:from>
      <xdr:col>6</xdr:col>
      <xdr:colOff>462642</xdr:colOff>
      <xdr:row>6</xdr:row>
      <xdr:rowOff>576942</xdr:rowOff>
    </xdr:from>
    <xdr:to>
      <xdr:col>13</xdr:col>
      <xdr:colOff>13607</xdr:colOff>
      <xdr:row>14</xdr:row>
      <xdr:rowOff>294458</xdr:rowOff>
    </xdr:to>
    <xdr:pic>
      <xdr:nvPicPr>
        <xdr:cNvPr id="15" name="Imagen 14">
          <a:extLst>
            <a:ext uri="{FF2B5EF4-FFF2-40B4-BE49-F238E27FC236}">
              <a16:creationId xmlns:a16="http://schemas.microsoft.com/office/drawing/2014/main" id="{00000000-0008-0000-0000-00000F000000}"/>
            </a:ext>
          </a:extLst>
        </xdr:cNvPr>
        <xdr:cNvPicPr>
          <a:picLocks noChangeAspect="1"/>
        </xdr:cNvPicPr>
      </xdr:nvPicPr>
      <xdr:blipFill rotWithShape="1">
        <a:blip xmlns:r="http://schemas.openxmlformats.org/officeDocument/2006/relationships" r:embed="rId10"/>
        <a:srcRect l="31408" t="19645" r="32952" b="8054"/>
        <a:stretch/>
      </xdr:blipFill>
      <xdr:spPr>
        <a:xfrm>
          <a:off x="9187542" y="2253342"/>
          <a:ext cx="4884965" cy="5287736"/>
        </a:xfrm>
        <a:prstGeom prst="rect">
          <a:avLst/>
        </a:prstGeom>
      </xdr:spPr>
    </xdr:pic>
    <xdr:clientData/>
  </xdr:twoCellAnchor>
  <xdr:twoCellAnchor>
    <xdr:from>
      <xdr:col>6</xdr:col>
      <xdr:colOff>142875</xdr:colOff>
      <xdr:row>11</xdr:row>
      <xdr:rowOff>762000</xdr:rowOff>
    </xdr:from>
    <xdr:to>
      <xdr:col>6</xdr:col>
      <xdr:colOff>447675</xdr:colOff>
      <xdr:row>11</xdr:row>
      <xdr:rowOff>1171575</xdr:rowOff>
    </xdr:to>
    <xdr:sp macro="" textlink="">
      <xdr:nvSpPr>
        <xdr:cNvPr id="19" name="Flecha derecha 18">
          <a:extLst>
            <a:ext uri="{FF2B5EF4-FFF2-40B4-BE49-F238E27FC236}">
              <a16:creationId xmlns:a16="http://schemas.microsoft.com/office/drawing/2014/main" id="{00000000-0008-0000-0000-000013000000}"/>
            </a:ext>
          </a:extLst>
        </xdr:cNvPr>
        <xdr:cNvSpPr/>
      </xdr:nvSpPr>
      <xdr:spPr>
        <a:xfrm>
          <a:off x="8867775" y="4476750"/>
          <a:ext cx="304800" cy="409575"/>
        </a:xfrm>
        <a:prstGeom prst="right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104775</xdr:colOff>
      <xdr:row>34</xdr:row>
      <xdr:rowOff>1171575</xdr:rowOff>
    </xdr:from>
    <xdr:to>
      <xdr:col>6</xdr:col>
      <xdr:colOff>523875</xdr:colOff>
      <xdr:row>34</xdr:row>
      <xdr:rowOff>1695450</xdr:rowOff>
    </xdr:to>
    <xdr:sp macro="" textlink="">
      <xdr:nvSpPr>
        <xdr:cNvPr id="20" name="Flecha derecha 19">
          <a:extLst>
            <a:ext uri="{FF2B5EF4-FFF2-40B4-BE49-F238E27FC236}">
              <a16:creationId xmlns:a16="http://schemas.microsoft.com/office/drawing/2014/main" id="{00000000-0008-0000-0000-000014000000}"/>
            </a:ext>
          </a:extLst>
        </xdr:cNvPr>
        <xdr:cNvSpPr/>
      </xdr:nvSpPr>
      <xdr:spPr>
        <a:xfrm>
          <a:off x="8829675" y="27755850"/>
          <a:ext cx="419100" cy="523875"/>
        </a:xfrm>
        <a:prstGeom prst="rightArrow">
          <a:avLst/>
        </a:prstGeom>
        <a:solidFill>
          <a:schemeClr val="accent2">
            <a:lumMod val="7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66675</xdr:colOff>
      <xdr:row>40</xdr:row>
      <xdr:rowOff>1209675</xdr:rowOff>
    </xdr:from>
    <xdr:to>
      <xdr:col>6</xdr:col>
      <xdr:colOff>495300</xdr:colOff>
      <xdr:row>40</xdr:row>
      <xdr:rowOff>1733550</xdr:rowOff>
    </xdr:to>
    <xdr:sp macro="" textlink="">
      <xdr:nvSpPr>
        <xdr:cNvPr id="21" name="Flecha derecha 20">
          <a:extLst>
            <a:ext uri="{FF2B5EF4-FFF2-40B4-BE49-F238E27FC236}">
              <a16:creationId xmlns:a16="http://schemas.microsoft.com/office/drawing/2014/main" id="{00000000-0008-0000-0000-000015000000}"/>
            </a:ext>
          </a:extLst>
        </xdr:cNvPr>
        <xdr:cNvSpPr/>
      </xdr:nvSpPr>
      <xdr:spPr>
        <a:xfrm>
          <a:off x="8791575" y="33823275"/>
          <a:ext cx="428625" cy="523875"/>
        </a:xfrm>
        <a:prstGeom prst="rightArrow">
          <a:avLst/>
        </a:prstGeom>
        <a:solidFill>
          <a:schemeClr val="accent5">
            <a:lumMod val="60000"/>
            <a:lumOff val="4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114300</xdr:colOff>
      <xdr:row>49</xdr:row>
      <xdr:rowOff>1152525</xdr:rowOff>
    </xdr:from>
    <xdr:to>
      <xdr:col>6</xdr:col>
      <xdr:colOff>533400</xdr:colOff>
      <xdr:row>49</xdr:row>
      <xdr:rowOff>1638300</xdr:rowOff>
    </xdr:to>
    <xdr:sp macro="" textlink="">
      <xdr:nvSpPr>
        <xdr:cNvPr id="23" name="Flecha derecha 22">
          <a:extLst>
            <a:ext uri="{FF2B5EF4-FFF2-40B4-BE49-F238E27FC236}">
              <a16:creationId xmlns:a16="http://schemas.microsoft.com/office/drawing/2014/main" id="{00000000-0008-0000-0000-000017000000}"/>
            </a:ext>
          </a:extLst>
        </xdr:cNvPr>
        <xdr:cNvSpPr/>
      </xdr:nvSpPr>
      <xdr:spPr>
        <a:xfrm>
          <a:off x="8839200" y="43776900"/>
          <a:ext cx="419100" cy="485775"/>
        </a:xfrm>
        <a:prstGeom prst="rightArrow">
          <a:avLst/>
        </a:prstGeom>
        <a:solidFill>
          <a:schemeClr val="bg2">
            <a:lumMod val="5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76200</xdr:colOff>
      <xdr:row>52</xdr:row>
      <xdr:rowOff>1266825</xdr:rowOff>
    </xdr:from>
    <xdr:to>
      <xdr:col>6</xdr:col>
      <xdr:colOff>485775</xdr:colOff>
      <xdr:row>52</xdr:row>
      <xdr:rowOff>1809750</xdr:rowOff>
    </xdr:to>
    <xdr:sp macro="" textlink="">
      <xdr:nvSpPr>
        <xdr:cNvPr id="25" name="Flecha derecha 24">
          <a:extLst>
            <a:ext uri="{FF2B5EF4-FFF2-40B4-BE49-F238E27FC236}">
              <a16:creationId xmlns:a16="http://schemas.microsoft.com/office/drawing/2014/main" id="{00000000-0008-0000-0000-000019000000}"/>
            </a:ext>
          </a:extLst>
        </xdr:cNvPr>
        <xdr:cNvSpPr/>
      </xdr:nvSpPr>
      <xdr:spPr>
        <a:xfrm>
          <a:off x="8801100" y="49044225"/>
          <a:ext cx="409575" cy="542925"/>
        </a:xfrm>
        <a:prstGeom prst="rightArrow">
          <a:avLst/>
        </a:prstGeom>
        <a:solidFill>
          <a:schemeClr val="accent6">
            <a:lumMod val="7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104775</xdr:colOff>
      <xdr:row>52</xdr:row>
      <xdr:rowOff>3295650</xdr:rowOff>
    </xdr:from>
    <xdr:to>
      <xdr:col>6</xdr:col>
      <xdr:colOff>561975</xdr:colOff>
      <xdr:row>52</xdr:row>
      <xdr:rowOff>3848100</xdr:rowOff>
    </xdr:to>
    <xdr:sp macro="" textlink="">
      <xdr:nvSpPr>
        <xdr:cNvPr id="28" name="Flecha derecha 27">
          <a:extLst>
            <a:ext uri="{FF2B5EF4-FFF2-40B4-BE49-F238E27FC236}">
              <a16:creationId xmlns:a16="http://schemas.microsoft.com/office/drawing/2014/main" id="{00000000-0008-0000-0000-00001C000000}"/>
            </a:ext>
          </a:extLst>
        </xdr:cNvPr>
        <xdr:cNvSpPr/>
      </xdr:nvSpPr>
      <xdr:spPr>
        <a:xfrm>
          <a:off x="8829675" y="51073050"/>
          <a:ext cx="457200" cy="552450"/>
        </a:xfrm>
        <a:prstGeom prst="rightArrow">
          <a:avLst/>
        </a:prstGeom>
        <a:solidFill>
          <a:schemeClr val="accent6">
            <a:lumMod val="7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6</xdr:col>
      <xdr:colOff>552450</xdr:colOff>
      <xdr:row>19</xdr:row>
      <xdr:rowOff>104775</xdr:rowOff>
    </xdr:from>
    <xdr:to>
      <xdr:col>12</xdr:col>
      <xdr:colOff>571500</xdr:colOff>
      <xdr:row>21</xdr:row>
      <xdr:rowOff>4427765</xdr:rowOff>
    </xdr:to>
    <xdr:pic>
      <xdr:nvPicPr>
        <xdr:cNvPr id="29" name="Imagen 28">
          <a:extLst>
            <a:ext uri="{FF2B5EF4-FFF2-40B4-BE49-F238E27FC236}">
              <a16:creationId xmlns:a16="http://schemas.microsoft.com/office/drawing/2014/main" id="{00000000-0008-0000-0000-00001D000000}"/>
            </a:ext>
          </a:extLst>
        </xdr:cNvPr>
        <xdr:cNvPicPr>
          <a:picLocks noChangeAspect="1"/>
        </xdr:cNvPicPr>
      </xdr:nvPicPr>
      <xdr:blipFill rotWithShape="1">
        <a:blip xmlns:r="http://schemas.openxmlformats.org/officeDocument/2006/relationships" r:embed="rId11"/>
        <a:srcRect l="31776" t="20446" r="32935" b="13010"/>
        <a:stretch/>
      </xdr:blipFill>
      <xdr:spPr>
        <a:xfrm>
          <a:off x="9277350" y="9753600"/>
          <a:ext cx="4591050" cy="4867275"/>
        </a:xfrm>
        <a:prstGeom prst="rect">
          <a:avLst/>
        </a:prstGeom>
      </xdr:spPr>
    </xdr:pic>
    <xdr:clientData/>
  </xdr:twoCellAnchor>
  <xdr:twoCellAnchor>
    <xdr:from>
      <xdr:col>6</xdr:col>
      <xdr:colOff>114300</xdr:colOff>
      <xdr:row>21</xdr:row>
      <xdr:rowOff>1714500</xdr:rowOff>
    </xdr:from>
    <xdr:to>
      <xdr:col>6</xdr:col>
      <xdr:colOff>504825</xdr:colOff>
      <xdr:row>21</xdr:row>
      <xdr:rowOff>2295525</xdr:rowOff>
    </xdr:to>
    <xdr:sp macro="" textlink="">
      <xdr:nvSpPr>
        <xdr:cNvPr id="31" name="Flecha derecha 30">
          <a:extLst>
            <a:ext uri="{FF2B5EF4-FFF2-40B4-BE49-F238E27FC236}">
              <a16:creationId xmlns:a16="http://schemas.microsoft.com/office/drawing/2014/main" id="{00000000-0008-0000-0000-00001F000000}"/>
            </a:ext>
          </a:extLst>
        </xdr:cNvPr>
        <xdr:cNvSpPr/>
      </xdr:nvSpPr>
      <xdr:spPr>
        <a:xfrm>
          <a:off x="8839200" y="11896725"/>
          <a:ext cx="390525" cy="581025"/>
        </a:xfrm>
        <a:prstGeom prst="right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6</xdr:col>
      <xdr:colOff>19050</xdr:colOff>
      <xdr:row>16</xdr:row>
      <xdr:rowOff>219075</xdr:rowOff>
    </xdr:from>
    <xdr:to>
      <xdr:col>12</xdr:col>
      <xdr:colOff>504825</xdr:colOff>
      <xdr:row>19</xdr:row>
      <xdr:rowOff>28319</xdr:rowOff>
    </xdr:to>
    <xdr:pic>
      <xdr:nvPicPr>
        <xdr:cNvPr id="16" name="Imagen 15">
          <a:extLst>
            <a:ext uri="{FF2B5EF4-FFF2-40B4-BE49-F238E27FC236}">
              <a16:creationId xmlns:a16="http://schemas.microsoft.com/office/drawing/2014/main" id="{00000000-0008-0000-0000-000010000000}"/>
            </a:ext>
          </a:extLst>
        </xdr:cNvPr>
        <xdr:cNvPicPr>
          <a:picLocks noChangeAspect="1"/>
        </xdr:cNvPicPr>
      </xdr:nvPicPr>
      <xdr:blipFill rotWithShape="1">
        <a:blip xmlns:r="http://schemas.openxmlformats.org/officeDocument/2006/relationships" r:embed="rId12">
          <a:extLst>
            <a:ext uri="{BEBA8EAE-BF5A-486C-A8C5-ECC9F3942E4B}">
              <a14:imgProps xmlns:a14="http://schemas.microsoft.com/office/drawing/2010/main">
                <a14:imgLayer r:embed="rId13">
                  <a14:imgEffect>
                    <a14:sharpenSoften amount="50000"/>
                  </a14:imgEffect>
                </a14:imgLayer>
              </a14:imgProps>
            </a:ext>
          </a:extLst>
        </a:blip>
        <a:srcRect r="9836"/>
        <a:stretch/>
      </xdr:blipFill>
      <xdr:spPr>
        <a:xfrm>
          <a:off x="8743950" y="9610725"/>
          <a:ext cx="5057775" cy="2047619"/>
        </a:xfrm>
        <a:prstGeom prst="rect">
          <a:avLst/>
        </a:prstGeom>
      </xdr:spPr>
    </xdr:pic>
    <xdr:clientData/>
  </xdr:twoCellAnchor>
  <xdr:twoCellAnchor>
    <xdr:from>
      <xdr:col>6</xdr:col>
      <xdr:colOff>104775</xdr:colOff>
      <xdr:row>17</xdr:row>
      <xdr:rowOff>390525</xdr:rowOff>
    </xdr:from>
    <xdr:to>
      <xdr:col>6</xdr:col>
      <xdr:colOff>495300</xdr:colOff>
      <xdr:row>17</xdr:row>
      <xdr:rowOff>971550</xdr:rowOff>
    </xdr:to>
    <xdr:sp macro="" textlink="">
      <xdr:nvSpPr>
        <xdr:cNvPr id="34" name="Flecha derecha 30">
          <a:extLst>
            <a:ext uri="{FF2B5EF4-FFF2-40B4-BE49-F238E27FC236}">
              <a16:creationId xmlns:a16="http://schemas.microsoft.com/office/drawing/2014/main" id="{00000000-0008-0000-0000-000022000000}"/>
            </a:ext>
          </a:extLst>
        </xdr:cNvPr>
        <xdr:cNvSpPr/>
      </xdr:nvSpPr>
      <xdr:spPr>
        <a:xfrm>
          <a:off x="8829675" y="10077450"/>
          <a:ext cx="390525" cy="581025"/>
        </a:xfrm>
        <a:prstGeom prst="right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409575</xdr:colOff>
      <xdr:row>18</xdr:row>
      <xdr:rowOff>457200</xdr:rowOff>
    </xdr:from>
    <xdr:to>
      <xdr:col>8</xdr:col>
      <xdr:colOff>190500</xdr:colOff>
      <xdr:row>18</xdr:row>
      <xdr:rowOff>723900</xdr:rowOff>
    </xdr:to>
    <xdr:sp macro="" textlink="">
      <xdr:nvSpPr>
        <xdr:cNvPr id="24" name="CuadroTexto 23">
          <a:extLst>
            <a:ext uri="{FF2B5EF4-FFF2-40B4-BE49-F238E27FC236}">
              <a16:creationId xmlns:a16="http://schemas.microsoft.com/office/drawing/2014/main" id="{00000000-0008-0000-0000-000018000000}"/>
            </a:ext>
          </a:extLst>
        </xdr:cNvPr>
        <xdr:cNvSpPr txBox="1"/>
      </xdr:nvSpPr>
      <xdr:spPr>
        <a:xfrm>
          <a:off x="9134475" y="11182350"/>
          <a:ext cx="1304925"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600" b="1">
              <a:latin typeface="Arial" panose="020B0604020202020204" pitchFamily="34" charset="0"/>
              <a:cs typeface="Arial" panose="020B0604020202020204" pitchFamily="34" charset="0"/>
            </a:rPr>
            <a:t>(integridad,</a:t>
          </a:r>
          <a:r>
            <a:rPr lang="es-CO" sz="600" b="1" baseline="0">
              <a:latin typeface="Arial" panose="020B0604020202020204" pitchFamily="34" charset="0"/>
              <a:cs typeface="Arial" panose="020B0604020202020204" pitchFamily="34" charset="0"/>
            </a:rPr>
            <a:t> honradez, rectitud)</a:t>
          </a:r>
          <a:endParaRPr lang="es-CO" sz="600" b="1">
            <a:latin typeface="Arial" panose="020B0604020202020204" pitchFamily="34" charset="0"/>
            <a:cs typeface="Arial" panose="020B0604020202020204" pitchFamily="34" charset="0"/>
          </a:endParaRPr>
        </a:p>
      </xdr:txBody>
    </xdr:sp>
    <xdr:clientData/>
  </xdr:twoCellAnchor>
  <xdr:twoCellAnchor editAs="oneCell">
    <xdr:from>
      <xdr:col>0</xdr:col>
      <xdr:colOff>95250</xdr:colOff>
      <xdr:row>0</xdr:row>
      <xdr:rowOff>169334</xdr:rowOff>
    </xdr:from>
    <xdr:to>
      <xdr:col>0</xdr:col>
      <xdr:colOff>1409065</xdr:colOff>
      <xdr:row>2</xdr:row>
      <xdr:rowOff>182457</xdr:rowOff>
    </xdr:to>
    <xdr:pic>
      <xdr:nvPicPr>
        <xdr:cNvPr id="38" name="Imagen 37">
          <a:extLst>
            <a:ext uri="{FF2B5EF4-FFF2-40B4-BE49-F238E27FC236}">
              <a16:creationId xmlns:a16="http://schemas.microsoft.com/office/drawing/2014/main" id="{00000000-0008-0000-0000-000026000000}"/>
            </a:ext>
          </a:extLst>
        </xdr:cNvPr>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95250" y="169334"/>
          <a:ext cx="1313815" cy="574040"/>
        </a:xfrm>
        <a:prstGeom prst="rect">
          <a:avLst/>
        </a:prstGeom>
        <a:noFill/>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19</xdr:col>
      <xdr:colOff>381000</xdr:colOff>
      <xdr:row>0</xdr:row>
      <xdr:rowOff>85725</xdr:rowOff>
    </xdr:from>
    <xdr:to>
      <xdr:col>19</xdr:col>
      <xdr:colOff>1066800</xdr:colOff>
      <xdr:row>3</xdr:row>
      <xdr:rowOff>57150</xdr:rowOff>
    </xdr:to>
    <xdr:pic>
      <xdr:nvPicPr>
        <xdr:cNvPr id="6236" name="1 Imagen" descr="logocapitalmusical">
          <a:extLst>
            <a:ext uri="{FF2B5EF4-FFF2-40B4-BE49-F238E27FC236}">
              <a16:creationId xmlns:a16="http://schemas.microsoft.com/office/drawing/2014/main" id="{00000000-0008-0000-0B00-00005C1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353300" y="85725"/>
          <a:ext cx="685800"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406977</xdr:colOff>
      <xdr:row>0</xdr:row>
      <xdr:rowOff>207818</xdr:rowOff>
    </xdr:from>
    <xdr:to>
      <xdr:col>0</xdr:col>
      <xdr:colOff>1720792</xdr:colOff>
      <xdr:row>2</xdr:row>
      <xdr:rowOff>167063</xdr:rowOff>
    </xdr:to>
    <xdr:pic>
      <xdr:nvPicPr>
        <xdr:cNvPr id="4" name="Imagen 3">
          <a:extLst>
            <a:ext uri="{FF2B5EF4-FFF2-40B4-BE49-F238E27FC236}">
              <a16:creationId xmlns:a16="http://schemas.microsoft.com/office/drawing/2014/main" id="{00000000-0008-0000-0B00-000004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06977" y="207818"/>
          <a:ext cx="1313815" cy="574040"/>
        </a:xfrm>
        <a:prstGeom prst="rect">
          <a:avLst/>
        </a:prstGeom>
        <a:noFill/>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5</xdr:col>
      <xdr:colOff>143865</xdr:colOff>
      <xdr:row>0</xdr:row>
      <xdr:rowOff>61851</xdr:rowOff>
    </xdr:from>
    <xdr:to>
      <xdr:col>5</xdr:col>
      <xdr:colOff>806219</xdr:colOff>
      <xdr:row>3</xdr:row>
      <xdr:rowOff>185675</xdr:rowOff>
    </xdr:to>
    <xdr:pic>
      <xdr:nvPicPr>
        <xdr:cNvPr id="2" name="1 Imagen" descr="logocapitalmusical">
          <a:extLst>
            <a:ext uri="{FF2B5EF4-FFF2-40B4-BE49-F238E27FC236}">
              <a16:creationId xmlns:a16="http://schemas.microsoft.com/office/drawing/2014/main" id="{00000000-0008-0000-0C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041949" y="61851"/>
          <a:ext cx="662354" cy="7918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464344</xdr:colOff>
      <xdr:row>0</xdr:row>
      <xdr:rowOff>142875</xdr:rowOff>
    </xdr:from>
    <xdr:to>
      <xdr:col>0</xdr:col>
      <xdr:colOff>1778159</xdr:colOff>
      <xdr:row>3</xdr:row>
      <xdr:rowOff>38259</xdr:rowOff>
    </xdr:to>
    <xdr:pic>
      <xdr:nvPicPr>
        <xdr:cNvPr id="4" name="Imagen 3">
          <a:extLst>
            <a:ext uri="{FF2B5EF4-FFF2-40B4-BE49-F238E27FC236}">
              <a16:creationId xmlns:a16="http://schemas.microsoft.com/office/drawing/2014/main" id="{00000000-0008-0000-0C00-000004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4344" y="142875"/>
          <a:ext cx="1313815" cy="574040"/>
        </a:xfrm>
        <a:prstGeom prst="rect">
          <a:avLst/>
        </a:prstGeom>
        <a:noFill/>
      </xdr:spPr>
    </xdr:pic>
    <xdr:clientData/>
  </xdr:twoCellAnchor>
</xdr:wsDr>
</file>

<file path=xl/drawings/drawing12.xml><?xml version="1.0" encoding="utf-8"?>
<xdr:wsDr xmlns:xdr="http://schemas.openxmlformats.org/drawingml/2006/spreadsheetDrawing" xmlns:a="http://schemas.openxmlformats.org/drawingml/2006/main">
  <xdr:twoCellAnchor>
    <xdr:from>
      <xdr:col>2</xdr:col>
      <xdr:colOff>0</xdr:colOff>
      <xdr:row>12</xdr:row>
      <xdr:rowOff>158751</xdr:rowOff>
    </xdr:from>
    <xdr:to>
      <xdr:col>2</xdr:col>
      <xdr:colOff>0</xdr:colOff>
      <xdr:row>14</xdr:row>
      <xdr:rowOff>31751</xdr:rowOff>
    </xdr:to>
    <xdr:cxnSp macro="">
      <xdr:nvCxnSpPr>
        <xdr:cNvPr id="2" name="5 Conector recto de flecha">
          <a:extLst>
            <a:ext uri="{FF2B5EF4-FFF2-40B4-BE49-F238E27FC236}">
              <a16:creationId xmlns:a16="http://schemas.microsoft.com/office/drawing/2014/main" id="{00000000-0008-0000-1600-000002000000}"/>
            </a:ext>
          </a:extLst>
        </xdr:cNvPr>
        <xdr:cNvCxnSpPr/>
      </xdr:nvCxnSpPr>
      <xdr:spPr>
        <a:xfrm flipV="1">
          <a:off x="1971675" y="3025776"/>
          <a:ext cx="0" cy="26352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24</xdr:row>
      <xdr:rowOff>0</xdr:rowOff>
    </xdr:from>
    <xdr:to>
      <xdr:col>8</xdr:col>
      <xdr:colOff>42335</xdr:colOff>
      <xdr:row>24</xdr:row>
      <xdr:rowOff>4235</xdr:rowOff>
    </xdr:to>
    <xdr:cxnSp macro="">
      <xdr:nvCxnSpPr>
        <xdr:cNvPr id="3" name="7 Conector recto de flecha">
          <a:extLst>
            <a:ext uri="{FF2B5EF4-FFF2-40B4-BE49-F238E27FC236}">
              <a16:creationId xmlns:a16="http://schemas.microsoft.com/office/drawing/2014/main" id="{00000000-0008-0000-1600-000003000000}"/>
            </a:ext>
          </a:extLst>
        </xdr:cNvPr>
        <xdr:cNvCxnSpPr/>
      </xdr:nvCxnSpPr>
      <xdr:spPr>
        <a:xfrm flipV="1">
          <a:off x="6547911" y="70675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9</xdr:col>
      <xdr:colOff>542925</xdr:colOff>
      <xdr:row>0</xdr:row>
      <xdr:rowOff>47625</xdr:rowOff>
    </xdr:from>
    <xdr:to>
      <xdr:col>10</xdr:col>
      <xdr:colOff>485775</xdr:colOff>
      <xdr:row>3</xdr:row>
      <xdr:rowOff>104776</xdr:rowOff>
    </xdr:to>
    <xdr:pic>
      <xdr:nvPicPr>
        <xdr:cNvPr id="4" name="1 Imagen" descr="logocapitalmusical">
          <a:extLst>
            <a:ext uri="{FF2B5EF4-FFF2-40B4-BE49-F238E27FC236}">
              <a16:creationId xmlns:a16="http://schemas.microsoft.com/office/drawing/2014/main" id="{00000000-0008-0000-16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105775" y="47625"/>
          <a:ext cx="704850" cy="8763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32</xdr:row>
      <xdr:rowOff>158751</xdr:rowOff>
    </xdr:from>
    <xdr:to>
      <xdr:col>2</xdr:col>
      <xdr:colOff>0</xdr:colOff>
      <xdr:row>34</xdr:row>
      <xdr:rowOff>31751</xdr:rowOff>
    </xdr:to>
    <xdr:cxnSp macro="">
      <xdr:nvCxnSpPr>
        <xdr:cNvPr id="6" name="5 Conector recto de flecha">
          <a:extLst>
            <a:ext uri="{FF2B5EF4-FFF2-40B4-BE49-F238E27FC236}">
              <a16:creationId xmlns:a16="http://schemas.microsoft.com/office/drawing/2014/main" id="{00000000-0008-0000-1600-000006000000}"/>
            </a:ext>
          </a:extLst>
        </xdr:cNvPr>
        <xdr:cNvCxnSpPr/>
      </xdr:nvCxnSpPr>
      <xdr:spPr>
        <a:xfrm flipV="1">
          <a:off x="1971675" y="3692526"/>
          <a:ext cx="0" cy="26352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44</xdr:row>
      <xdr:rowOff>0</xdr:rowOff>
    </xdr:from>
    <xdr:to>
      <xdr:col>8</xdr:col>
      <xdr:colOff>42335</xdr:colOff>
      <xdr:row>44</xdr:row>
      <xdr:rowOff>4235</xdr:rowOff>
    </xdr:to>
    <xdr:cxnSp macro="">
      <xdr:nvCxnSpPr>
        <xdr:cNvPr id="7" name="7 Conector recto de flecha">
          <a:extLst>
            <a:ext uri="{FF2B5EF4-FFF2-40B4-BE49-F238E27FC236}">
              <a16:creationId xmlns:a16="http://schemas.microsoft.com/office/drawing/2014/main" id="{00000000-0008-0000-1600-000007000000}"/>
            </a:ext>
          </a:extLst>
        </xdr:cNvPr>
        <xdr:cNvCxnSpPr/>
      </xdr:nvCxnSpPr>
      <xdr:spPr>
        <a:xfrm flipV="1">
          <a:off x="6547911" y="773430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52</xdr:row>
      <xdr:rowOff>158751</xdr:rowOff>
    </xdr:from>
    <xdr:to>
      <xdr:col>2</xdr:col>
      <xdr:colOff>0</xdr:colOff>
      <xdr:row>54</xdr:row>
      <xdr:rowOff>31751</xdr:rowOff>
    </xdr:to>
    <xdr:cxnSp macro="">
      <xdr:nvCxnSpPr>
        <xdr:cNvPr id="8" name="5 Conector recto de flecha">
          <a:extLst>
            <a:ext uri="{FF2B5EF4-FFF2-40B4-BE49-F238E27FC236}">
              <a16:creationId xmlns:a16="http://schemas.microsoft.com/office/drawing/2014/main" id="{00000000-0008-0000-1600-000008000000}"/>
            </a:ext>
          </a:extLst>
        </xdr:cNvPr>
        <xdr:cNvCxnSpPr/>
      </xdr:nvCxnSpPr>
      <xdr:spPr>
        <a:xfrm flipV="1">
          <a:off x="1971675" y="3206751"/>
          <a:ext cx="0" cy="26352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64</xdr:row>
      <xdr:rowOff>0</xdr:rowOff>
    </xdr:from>
    <xdr:to>
      <xdr:col>8</xdr:col>
      <xdr:colOff>42335</xdr:colOff>
      <xdr:row>64</xdr:row>
      <xdr:rowOff>4235</xdr:rowOff>
    </xdr:to>
    <xdr:cxnSp macro="">
      <xdr:nvCxnSpPr>
        <xdr:cNvPr id="9" name="7 Conector recto de flecha">
          <a:extLst>
            <a:ext uri="{FF2B5EF4-FFF2-40B4-BE49-F238E27FC236}">
              <a16:creationId xmlns:a16="http://schemas.microsoft.com/office/drawing/2014/main" id="{00000000-0008-0000-1600-000009000000}"/>
            </a:ext>
          </a:extLst>
        </xdr:cNvPr>
        <xdr:cNvCxnSpPr/>
      </xdr:nvCxnSpPr>
      <xdr:spPr>
        <a:xfrm flipV="1">
          <a:off x="6547911" y="72485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52</xdr:row>
      <xdr:rowOff>158751</xdr:rowOff>
    </xdr:from>
    <xdr:to>
      <xdr:col>2</xdr:col>
      <xdr:colOff>0</xdr:colOff>
      <xdr:row>54</xdr:row>
      <xdr:rowOff>31751</xdr:rowOff>
    </xdr:to>
    <xdr:cxnSp macro="">
      <xdr:nvCxnSpPr>
        <xdr:cNvPr id="10" name="5 Conector recto de flecha">
          <a:extLst>
            <a:ext uri="{FF2B5EF4-FFF2-40B4-BE49-F238E27FC236}">
              <a16:creationId xmlns:a16="http://schemas.microsoft.com/office/drawing/2014/main" id="{00000000-0008-0000-1600-00000A000000}"/>
            </a:ext>
          </a:extLst>
        </xdr:cNvPr>
        <xdr:cNvCxnSpPr/>
      </xdr:nvCxnSpPr>
      <xdr:spPr>
        <a:xfrm flipV="1">
          <a:off x="1971675" y="3206751"/>
          <a:ext cx="0" cy="26352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64</xdr:row>
      <xdr:rowOff>0</xdr:rowOff>
    </xdr:from>
    <xdr:to>
      <xdr:col>8</xdr:col>
      <xdr:colOff>42335</xdr:colOff>
      <xdr:row>64</xdr:row>
      <xdr:rowOff>4235</xdr:rowOff>
    </xdr:to>
    <xdr:cxnSp macro="">
      <xdr:nvCxnSpPr>
        <xdr:cNvPr id="11" name="7 Conector recto de flecha">
          <a:extLst>
            <a:ext uri="{FF2B5EF4-FFF2-40B4-BE49-F238E27FC236}">
              <a16:creationId xmlns:a16="http://schemas.microsoft.com/office/drawing/2014/main" id="{00000000-0008-0000-1600-00000B000000}"/>
            </a:ext>
          </a:extLst>
        </xdr:cNvPr>
        <xdr:cNvCxnSpPr/>
      </xdr:nvCxnSpPr>
      <xdr:spPr>
        <a:xfrm flipV="1">
          <a:off x="6547911" y="72485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72</xdr:row>
      <xdr:rowOff>158751</xdr:rowOff>
    </xdr:from>
    <xdr:to>
      <xdr:col>2</xdr:col>
      <xdr:colOff>0</xdr:colOff>
      <xdr:row>74</xdr:row>
      <xdr:rowOff>31751</xdr:rowOff>
    </xdr:to>
    <xdr:cxnSp macro="">
      <xdr:nvCxnSpPr>
        <xdr:cNvPr id="12" name="5 Conector recto de flecha">
          <a:extLst>
            <a:ext uri="{FF2B5EF4-FFF2-40B4-BE49-F238E27FC236}">
              <a16:creationId xmlns:a16="http://schemas.microsoft.com/office/drawing/2014/main" id="{00000000-0008-0000-1600-00000C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84</xdr:row>
      <xdr:rowOff>0</xdr:rowOff>
    </xdr:from>
    <xdr:to>
      <xdr:col>8</xdr:col>
      <xdr:colOff>42335</xdr:colOff>
      <xdr:row>84</xdr:row>
      <xdr:rowOff>4235</xdr:rowOff>
    </xdr:to>
    <xdr:cxnSp macro="">
      <xdr:nvCxnSpPr>
        <xdr:cNvPr id="13" name="7 Conector recto de flecha">
          <a:extLst>
            <a:ext uri="{FF2B5EF4-FFF2-40B4-BE49-F238E27FC236}">
              <a16:creationId xmlns:a16="http://schemas.microsoft.com/office/drawing/2014/main" id="{00000000-0008-0000-1600-00000D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92</xdr:row>
      <xdr:rowOff>158751</xdr:rowOff>
    </xdr:from>
    <xdr:to>
      <xdr:col>2</xdr:col>
      <xdr:colOff>0</xdr:colOff>
      <xdr:row>94</xdr:row>
      <xdr:rowOff>31751</xdr:rowOff>
    </xdr:to>
    <xdr:cxnSp macro="">
      <xdr:nvCxnSpPr>
        <xdr:cNvPr id="14" name="5 Conector recto de flecha">
          <a:extLst>
            <a:ext uri="{FF2B5EF4-FFF2-40B4-BE49-F238E27FC236}">
              <a16:creationId xmlns:a16="http://schemas.microsoft.com/office/drawing/2014/main" id="{00000000-0008-0000-1600-00000E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104</xdr:row>
      <xdr:rowOff>0</xdr:rowOff>
    </xdr:from>
    <xdr:to>
      <xdr:col>8</xdr:col>
      <xdr:colOff>42335</xdr:colOff>
      <xdr:row>104</xdr:row>
      <xdr:rowOff>4235</xdr:rowOff>
    </xdr:to>
    <xdr:cxnSp macro="">
      <xdr:nvCxnSpPr>
        <xdr:cNvPr id="15" name="7 Conector recto de flecha">
          <a:extLst>
            <a:ext uri="{FF2B5EF4-FFF2-40B4-BE49-F238E27FC236}">
              <a16:creationId xmlns:a16="http://schemas.microsoft.com/office/drawing/2014/main" id="{00000000-0008-0000-1600-00000F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112</xdr:row>
      <xdr:rowOff>158751</xdr:rowOff>
    </xdr:from>
    <xdr:to>
      <xdr:col>2</xdr:col>
      <xdr:colOff>0</xdr:colOff>
      <xdr:row>114</xdr:row>
      <xdr:rowOff>31751</xdr:rowOff>
    </xdr:to>
    <xdr:cxnSp macro="">
      <xdr:nvCxnSpPr>
        <xdr:cNvPr id="16" name="5 Conector recto de flecha">
          <a:extLst>
            <a:ext uri="{FF2B5EF4-FFF2-40B4-BE49-F238E27FC236}">
              <a16:creationId xmlns:a16="http://schemas.microsoft.com/office/drawing/2014/main" id="{00000000-0008-0000-1600-000010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124</xdr:row>
      <xdr:rowOff>0</xdr:rowOff>
    </xdr:from>
    <xdr:to>
      <xdr:col>8</xdr:col>
      <xdr:colOff>42335</xdr:colOff>
      <xdr:row>124</xdr:row>
      <xdr:rowOff>4235</xdr:rowOff>
    </xdr:to>
    <xdr:cxnSp macro="">
      <xdr:nvCxnSpPr>
        <xdr:cNvPr id="17" name="7 Conector recto de flecha">
          <a:extLst>
            <a:ext uri="{FF2B5EF4-FFF2-40B4-BE49-F238E27FC236}">
              <a16:creationId xmlns:a16="http://schemas.microsoft.com/office/drawing/2014/main" id="{00000000-0008-0000-1600-000011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132</xdr:row>
      <xdr:rowOff>158751</xdr:rowOff>
    </xdr:from>
    <xdr:to>
      <xdr:col>2</xdr:col>
      <xdr:colOff>0</xdr:colOff>
      <xdr:row>134</xdr:row>
      <xdr:rowOff>31751</xdr:rowOff>
    </xdr:to>
    <xdr:cxnSp macro="">
      <xdr:nvCxnSpPr>
        <xdr:cNvPr id="18" name="5 Conector recto de flecha">
          <a:extLst>
            <a:ext uri="{FF2B5EF4-FFF2-40B4-BE49-F238E27FC236}">
              <a16:creationId xmlns:a16="http://schemas.microsoft.com/office/drawing/2014/main" id="{00000000-0008-0000-1600-000012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144</xdr:row>
      <xdr:rowOff>0</xdr:rowOff>
    </xdr:from>
    <xdr:to>
      <xdr:col>8</xdr:col>
      <xdr:colOff>42335</xdr:colOff>
      <xdr:row>144</xdr:row>
      <xdr:rowOff>4235</xdr:rowOff>
    </xdr:to>
    <xdr:cxnSp macro="">
      <xdr:nvCxnSpPr>
        <xdr:cNvPr id="19" name="7 Conector recto de flecha">
          <a:extLst>
            <a:ext uri="{FF2B5EF4-FFF2-40B4-BE49-F238E27FC236}">
              <a16:creationId xmlns:a16="http://schemas.microsoft.com/office/drawing/2014/main" id="{00000000-0008-0000-1600-000013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152</xdr:row>
      <xdr:rowOff>158751</xdr:rowOff>
    </xdr:from>
    <xdr:to>
      <xdr:col>2</xdr:col>
      <xdr:colOff>0</xdr:colOff>
      <xdr:row>154</xdr:row>
      <xdr:rowOff>31751</xdr:rowOff>
    </xdr:to>
    <xdr:cxnSp macro="">
      <xdr:nvCxnSpPr>
        <xdr:cNvPr id="20" name="5 Conector recto de flecha">
          <a:extLst>
            <a:ext uri="{FF2B5EF4-FFF2-40B4-BE49-F238E27FC236}">
              <a16:creationId xmlns:a16="http://schemas.microsoft.com/office/drawing/2014/main" id="{00000000-0008-0000-1600-000014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164</xdr:row>
      <xdr:rowOff>0</xdr:rowOff>
    </xdr:from>
    <xdr:to>
      <xdr:col>8</xdr:col>
      <xdr:colOff>42335</xdr:colOff>
      <xdr:row>164</xdr:row>
      <xdr:rowOff>4235</xdr:rowOff>
    </xdr:to>
    <xdr:cxnSp macro="">
      <xdr:nvCxnSpPr>
        <xdr:cNvPr id="21" name="7 Conector recto de flecha">
          <a:extLst>
            <a:ext uri="{FF2B5EF4-FFF2-40B4-BE49-F238E27FC236}">
              <a16:creationId xmlns:a16="http://schemas.microsoft.com/office/drawing/2014/main" id="{00000000-0008-0000-1600-000015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173</xdr:row>
      <xdr:rowOff>158751</xdr:rowOff>
    </xdr:from>
    <xdr:to>
      <xdr:col>2</xdr:col>
      <xdr:colOff>0</xdr:colOff>
      <xdr:row>175</xdr:row>
      <xdr:rowOff>31751</xdr:rowOff>
    </xdr:to>
    <xdr:cxnSp macro="">
      <xdr:nvCxnSpPr>
        <xdr:cNvPr id="24" name="5 Conector recto de flecha">
          <a:extLst>
            <a:ext uri="{FF2B5EF4-FFF2-40B4-BE49-F238E27FC236}">
              <a16:creationId xmlns:a16="http://schemas.microsoft.com/office/drawing/2014/main" id="{00000000-0008-0000-1600-000018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185</xdr:row>
      <xdr:rowOff>0</xdr:rowOff>
    </xdr:from>
    <xdr:to>
      <xdr:col>8</xdr:col>
      <xdr:colOff>42335</xdr:colOff>
      <xdr:row>185</xdr:row>
      <xdr:rowOff>4235</xdr:rowOff>
    </xdr:to>
    <xdr:cxnSp macro="">
      <xdr:nvCxnSpPr>
        <xdr:cNvPr id="25" name="7 Conector recto de flecha">
          <a:extLst>
            <a:ext uri="{FF2B5EF4-FFF2-40B4-BE49-F238E27FC236}">
              <a16:creationId xmlns:a16="http://schemas.microsoft.com/office/drawing/2014/main" id="{00000000-0008-0000-1600-000019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193</xdr:row>
      <xdr:rowOff>158751</xdr:rowOff>
    </xdr:from>
    <xdr:to>
      <xdr:col>2</xdr:col>
      <xdr:colOff>0</xdr:colOff>
      <xdr:row>195</xdr:row>
      <xdr:rowOff>31751</xdr:rowOff>
    </xdr:to>
    <xdr:cxnSp macro="">
      <xdr:nvCxnSpPr>
        <xdr:cNvPr id="26" name="5 Conector recto de flecha">
          <a:extLst>
            <a:ext uri="{FF2B5EF4-FFF2-40B4-BE49-F238E27FC236}">
              <a16:creationId xmlns:a16="http://schemas.microsoft.com/office/drawing/2014/main" id="{00000000-0008-0000-1600-00001A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205</xdr:row>
      <xdr:rowOff>0</xdr:rowOff>
    </xdr:from>
    <xdr:to>
      <xdr:col>8</xdr:col>
      <xdr:colOff>42335</xdr:colOff>
      <xdr:row>205</xdr:row>
      <xdr:rowOff>4235</xdr:rowOff>
    </xdr:to>
    <xdr:cxnSp macro="">
      <xdr:nvCxnSpPr>
        <xdr:cNvPr id="27" name="7 Conector recto de flecha">
          <a:extLst>
            <a:ext uri="{FF2B5EF4-FFF2-40B4-BE49-F238E27FC236}">
              <a16:creationId xmlns:a16="http://schemas.microsoft.com/office/drawing/2014/main" id="{00000000-0008-0000-1600-00001B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11</xdr:col>
      <xdr:colOff>719818</xdr:colOff>
      <xdr:row>10</xdr:row>
      <xdr:rowOff>146956</xdr:rowOff>
    </xdr:from>
    <xdr:to>
      <xdr:col>21</xdr:col>
      <xdr:colOff>93889</xdr:colOff>
      <xdr:row>23</xdr:row>
      <xdr:rowOff>160565</xdr:rowOff>
    </xdr:to>
    <xdr:pic>
      <xdr:nvPicPr>
        <xdr:cNvPr id="28" name="Imagen 27">
          <a:extLst>
            <a:ext uri="{FF2B5EF4-FFF2-40B4-BE49-F238E27FC236}">
              <a16:creationId xmlns:a16="http://schemas.microsoft.com/office/drawing/2014/main" id="{00000000-0008-0000-1600-00001C000000}"/>
            </a:ext>
          </a:extLst>
        </xdr:cNvPr>
        <xdr:cNvPicPr>
          <a:picLocks noChangeAspect="1"/>
        </xdr:cNvPicPr>
      </xdr:nvPicPr>
      <xdr:blipFill rotWithShape="1">
        <a:blip xmlns:r="http://schemas.openxmlformats.org/officeDocument/2006/relationships" r:embed="rId2"/>
        <a:srcRect l="11813" t="24757" r="20054" b="12321"/>
        <a:stretch/>
      </xdr:blipFill>
      <xdr:spPr>
        <a:xfrm>
          <a:off x="10225768" y="2956831"/>
          <a:ext cx="6994071" cy="4385584"/>
        </a:xfrm>
        <a:prstGeom prst="rect">
          <a:avLst/>
        </a:prstGeom>
      </xdr:spPr>
    </xdr:pic>
    <xdr:clientData/>
  </xdr:twoCellAnchor>
  <xdr:twoCellAnchor>
    <xdr:from>
      <xdr:col>11</xdr:col>
      <xdr:colOff>47625</xdr:colOff>
      <xdr:row>10</xdr:row>
      <xdr:rowOff>114300</xdr:rowOff>
    </xdr:from>
    <xdr:to>
      <xdr:col>11</xdr:col>
      <xdr:colOff>657225</xdr:colOff>
      <xdr:row>12</xdr:row>
      <xdr:rowOff>28575</xdr:rowOff>
    </xdr:to>
    <xdr:sp macro="" textlink="">
      <xdr:nvSpPr>
        <xdr:cNvPr id="22" name="Flecha: doblada 21">
          <a:extLst>
            <a:ext uri="{FF2B5EF4-FFF2-40B4-BE49-F238E27FC236}">
              <a16:creationId xmlns:a16="http://schemas.microsoft.com/office/drawing/2014/main" id="{00000000-0008-0000-1600-000016000000}"/>
            </a:ext>
          </a:extLst>
        </xdr:cNvPr>
        <xdr:cNvSpPr/>
      </xdr:nvSpPr>
      <xdr:spPr>
        <a:xfrm rot="10800000">
          <a:off x="9553575" y="2924175"/>
          <a:ext cx="609600" cy="495300"/>
        </a:xfrm>
        <a:prstGeom prst="bent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clientData/>
  </xdr:twoCellAnchor>
  <xdr:twoCellAnchor>
    <xdr:from>
      <xdr:col>11</xdr:col>
      <xdr:colOff>9525</xdr:colOff>
      <xdr:row>9</xdr:row>
      <xdr:rowOff>57150</xdr:rowOff>
    </xdr:from>
    <xdr:to>
      <xdr:col>12</xdr:col>
      <xdr:colOff>685800</xdr:colOff>
      <xdr:row>10</xdr:row>
      <xdr:rowOff>200025</xdr:rowOff>
    </xdr:to>
    <xdr:sp macro="" textlink="">
      <xdr:nvSpPr>
        <xdr:cNvPr id="29" name="CuadroTexto 28">
          <a:extLst>
            <a:ext uri="{FF2B5EF4-FFF2-40B4-BE49-F238E27FC236}">
              <a16:creationId xmlns:a16="http://schemas.microsoft.com/office/drawing/2014/main" id="{00000000-0008-0000-1600-00001D000000}"/>
            </a:ext>
          </a:extLst>
        </xdr:cNvPr>
        <xdr:cNvSpPr txBox="1"/>
      </xdr:nvSpPr>
      <xdr:spPr>
        <a:xfrm>
          <a:off x="9515475" y="2619375"/>
          <a:ext cx="1438275"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CO" sz="1600" b="1">
              <a:latin typeface="Arial" panose="020B0604020202020204" pitchFamily="34" charset="0"/>
              <a:cs typeface="Arial" panose="020B0604020202020204" pitchFamily="34" charset="0"/>
            </a:rPr>
            <a:t>Seleccione</a:t>
          </a:r>
        </a:p>
      </xdr:txBody>
    </xdr:sp>
    <xdr:clientData/>
  </xdr:twoCellAnchor>
  <xdr:twoCellAnchor>
    <xdr:from>
      <xdr:col>11</xdr:col>
      <xdr:colOff>57150</xdr:colOff>
      <xdr:row>18</xdr:row>
      <xdr:rowOff>304800</xdr:rowOff>
    </xdr:from>
    <xdr:to>
      <xdr:col>11</xdr:col>
      <xdr:colOff>581025</xdr:colOff>
      <xdr:row>20</xdr:row>
      <xdr:rowOff>57150</xdr:rowOff>
    </xdr:to>
    <xdr:sp macro="" textlink="">
      <xdr:nvSpPr>
        <xdr:cNvPr id="30" name="Flecha: a la derecha 29">
          <a:extLst>
            <a:ext uri="{FF2B5EF4-FFF2-40B4-BE49-F238E27FC236}">
              <a16:creationId xmlns:a16="http://schemas.microsoft.com/office/drawing/2014/main" id="{00000000-0008-0000-1600-00001E000000}"/>
            </a:ext>
          </a:extLst>
        </xdr:cNvPr>
        <xdr:cNvSpPr/>
      </xdr:nvSpPr>
      <xdr:spPr>
        <a:xfrm>
          <a:off x="9563100" y="5581650"/>
          <a:ext cx="523875" cy="514350"/>
        </a:xfrm>
        <a:prstGeom prst="rightArrow">
          <a:avLst/>
        </a:prstGeom>
        <a:solidFill>
          <a:srgbClr val="FFC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0</xdr:col>
      <xdr:colOff>352425</xdr:colOff>
      <xdr:row>1</xdr:row>
      <xdr:rowOff>19050</xdr:rowOff>
    </xdr:from>
    <xdr:to>
      <xdr:col>1</xdr:col>
      <xdr:colOff>694690</xdr:colOff>
      <xdr:row>2</xdr:row>
      <xdr:rowOff>402590</xdr:rowOff>
    </xdr:to>
    <xdr:pic>
      <xdr:nvPicPr>
        <xdr:cNvPr id="31" name="Imagen 30">
          <a:extLst>
            <a:ext uri="{FF2B5EF4-FFF2-40B4-BE49-F238E27FC236}">
              <a16:creationId xmlns:a16="http://schemas.microsoft.com/office/drawing/2014/main" id="{00000000-0008-0000-1600-00001F000000}"/>
            </a:ext>
          </a:extLst>
        </xdr:cNvPr>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52425" y="209550"/>
          <a:ext cx="1313815" cy="574040"/>
        </a:xfrm>
        <a:prstGeom prst="rect">
          <a:avLst/>
        </a:prstGeom>
        <a:noFill/>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10</xdr:col>
      <xdr:colOff>490435</xdr:colOff>
      <xdr:row>0</xdr:row>
      <xdr:rowOff>168613</xdr:rowOff>
    </xdr:from>
    <xdr:to>
      <xdr:col>10</xdr:col>
      <xdr:colOff>1180998</xdr:colOff>
      <xdr:row>3</xdr:row>
      <xdr:rowOff>140038</xdr:rowOff>
    </xdr:to>
    <xdr:pic>
      <xdr:nvPicPr>
        <xdr:cNvPr id="3203" name="1 Imagen" descr="logocapitalmusical">
          <a:extLst>
            <a:ext uri="{FF2B5EF4-FFF2-40B4-BE49-F238E27FC236}">
              <a16:creationId xmlns:a16="http://schemas.microsoft.com/office/drawing/2014/main" id="{00000000-0008-0000-1A00-0000830C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1419" y="168613"/>
          <a:ext cx="690563" cy="832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490435</xdr:colOff>
      <xdr:row>0</xdr:row>
      <xdr:rowOff>168613</xdr:rowOff>
    </xdr:from>
    <xdr:to>
      <xdr:col>10</xdr:col>
      <xdr:colOff>1180998</xdr:colOff>
      <xdr:row>3</xdr:row>
      <xdr:rowOff>140038</xdr:rowOff>
    </xdr:to>
    <xdr:pic>
      <xdr:nvPicPr>
        <xdr:cNvPr id="4" name="1 Imagen" descr="logocapitalmusical">
          <a:extLst>
            <a:ext uri="{FF2B5EF4-FFF2-40B4-BE49-F238E27FC236}">
              <a16:creationId xmlns:a16="http://schemas.microsoft.com/office/drawing/2014/main" id="{00000000-0008-0000-1A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226110" y="168613"/>
          <a:ext cx="690563"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238125</xdr:colOff>
      <xdr:row>0</xdr:row>
      <xdr:rowOff>158750</xdr:rowOff>
    </xdr:from>
    <xdr:to>
      <xdr:col>0</xdr:col>
      <xdr:colOff>1809750</xdr:colOff>
      <xdr:row>2</xdr:row>
      <xdr:rowOff>381000</xdr:rowOff>
    </xdr:to>
    <xdr:pic>
      <xdr:nvPicPr>
        <xdr:cNvPr id="7" name="Imagen 6">
          <a:extLst>
            <a:ext uri="{FF2B5EF4-FFF2-40B4-BE49-F238E27FC236}">
              <a16:creationId xmlns:a16="http://schemas.microsoft.com/office/drawing/2014/main" id="{00000000-0008-0000-1A00-000007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8125" y="158750"/>
          <a:ext cx="1571625" cy="635000"/>
        </a:xfrm>
        <a:prstGeom prst="rect">
          <a:avLst/>
        </a:prstGeom>
        <a:noFill/>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7</xdr:col>
      <xdr:colOff>395187</xdr:colOff>
      <xdr:row>0</xdr:row>
      <xdr:rowOff>87549</xdr:rowOff>
    </xdr:from>
    <xdr:to>
      <xdr:col>7</xdr:col>
      <xdr:colOff>1085750</xdr:colOff>
      <xdr:row>3</xdr:row>
      <xdr:rowOff>58974</xdr:rowOff>
    </xdr:to>
    <xdr:pic>
      <xdr:nvPicPr>
        <xdr:cNvPr id="2" name="1 Imagen" descr="logocapitalmusical">
          <a:extLst>
            <a:ext uri="{FF2B5EF4-FFF2-40B4-BE49-F238E27FC236}">
              <a16:creationId xmlns:a16="http://schemas.microsoft.com/office/drawing/2014/main" id="{00000000-0008-0000-1B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210240" y="87549"/>
          <a:ext cx="690563" cy="832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381000</xdr:colOff>
      <xdr:row>0</xdr:row>
      <xdr:rowOff>79375</xdr:rowOff>
    </xdr:from>
    <xdr:to>
      <xdr:col>0</xdr:col>
      <xdr:colOff>1984375</xdr:colOff>
      <xdr:row>3</xdr:row>
      <xdr:rowOff>63500</xdr:rowOff>
    </xdr:to>
    <xdr:pic>
      <xdr:nvPicPr>
        <xdr:cNvPr id="4" name="Imagen 3">
          <a:extLst>
            <a:ext uri="{FF2B5EF4-FFF2-40B4-BE49-F238E27FC236}">
              <a16:creationId xmlns:a16="http://schemas.microsoft.com/office/drawing/2014/main" id="{00000000-0008-0000-1B00-000004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1000" y="79375"/>
          <a:ext cx="1603375" cy="857250"/>
        </a:xfrm>
        <a:prstGeom prst="rect">
          <a:avLst/>
        </a:prstGeom>
        <a:noFill/>
      </xdr:spPr>
    </xdr:pic>
    <xdr:clientData/>
  </xdr:twoCellAnchor>
</xdr:wsDr>
</file>

<file path=xl/drawings/drawing15.xml><?xml version="1.0" encoding="utf-8"?>
<xdr:wsDr xmlns:xdr="http://schemas.openxmlformats.org/drawingml/2006/spreadsheetDrawing" xmlns:a="http://schemas.openxmlformats.org/drawingml/2006/main">
  <xdr:twoCellAnchor>
    <xdr:from>
      <xdr:col>7</xdr:col>
      <xdr:colOff>4236</xdr:colOff>
      <xdr:row>25</xdr:row>
      <xdr:rowOff>0</xdr:rowOff>
    </xdr:from>
    <xdr:to>
      <xdr:col>8</xdr:col>
      <xdr:colOff>42335</xdr:colOff>
      <xdr:row>25</xdr:row>
      <xdr:rowOff>4235</xdr:rowOff>
    </xdr:to>
    <xdr:cxnSp macro="">
      <xdr:nvCxnSpPr>
        <xdr:cNvPr id="3" name="7 Conector recto de flecha">
          <a:extLst>
            <a:ext uri="{FF2B5EF4-FFF2-40B4-BE49-F238E27FC236}">
              <a16:creationId xmlns:a16="http://schemas.microsoft.com/office/drawing/2014/main" id="{00000000-0008-0000-1C00-000003000000}"/>
            </a:ext>
          </a:extLst>
        </xdr:cNvPr>
        <xdr:cNvCxnSpPr/>
      </xdr:nvCxnSpPr>
      <xdr:spPr>
        <a:xfrm flipV="1">
          <a:off x="6547911" y="75342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9</xdr:col>
      <xdr:colOff>542925</xdr:colOff>
      <xdr:row>0</xdr:row>
      <xdr:rowOff>47625</xdr:rowOff>
    </xdr:from>
    <xdr:to>
      <xdr:col>10</xdr:col>
      <xdr:colOff>485775</xdr:colOff>
      <xdr:row>4</xdr:row>
      <xdr:rowOff>161926</xdr:rowOff>
    </xdr:to>
    <xdr:pic>
      <xdr:nvPicPr>
        <xdr:cNvPr id="4" name="1 Imagen" descr="logocapitalmusical">
          <a:extLst>
            <a:ext uri="{FF2B5EF4-FFF2-40B4-BE49-F238E27FC236}">
              <a16:creationId xmlns:a16="http://schemas.microsoft.com/office/drawing/2014/main" id="{00000000-0008-0000-1C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105775" y="47625"/>
          <a:ext cx="704850" cy="8763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752475</xdr:colOff>
      <xdr:row>35</xdr:row>
      <xdr:rowOff>104775</xdr:rowOff>
    </xdr:from>
    <xdr:to>
      <xdr:col>2</xdr:col>
      <xdr:colOff>0</xdr:colOff>
      <xdr:row>36</xdr:row>
      <xdr:rowOff>31752</xdr:rowOff>
    </xdr:to>
    <xdr:cxnSp macro="">
      <xdr:nvCxnSpPr>
        <xdr:cNvPr id="6" name="5 Conector recto de flecha">
          <a:extLst>
            <a:ext uri="{FF2B5EF4-FFF2-40B4-BE49-F238E27FC236}">
              <a16:creationId xmlns:a16="http://schemas.microsoft.com/office/drawing/2014/main" id="{00000000-0008-0000-1C00-000006000000}"/>
            </a:ext>
          </a:extLst>
        </xdr:cNvPr>
        <xdr:cNvCxnSpPr/>
      </xdr:nvCxnSpPr>
      <xdr:spPr>
        <a:xfrm flipH="1" flipV="1">
          <a:off x="1514475" y="9305925"/>
          <a:ext cx="9525" cy="422277"/>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46</xdr:row>
      <xdr:rowOff>0</xdr:rowOff>
    </xdr:from>
    <xdr:to>
      <xdr:col>8</xdr:col>
      <xdr:colOff>42335</xdr:colOff>
      <xdr:row>46</xdr:row>
      <xdr:rowOff>4235</xdr:rowOff>
    </xdr:to>
    <xdr:cxnSp macro="">
      <xdr:nvCxnSpPr>
        <xdr:cNvPr id="7" name="7 Conector recto de flecha">
          <a:extLst>
            <a:ext uri="{FF2B5EF4-FFF2-40B4-BE49-F238E27FC236}">
              <a16:creationId xmlns:a16="http://schemas.microsoft.com/office/drawing/2014/main" id="{00000000-0008-0000-1C00-000007000000}"/>
            </a:ext>
          </a:extLst>
        </xdr:cNvPr>
        <xdr:cNvCxnSpPr/>
      </xdr:nvCxnSpPr>
      <xdr:spPr>
        <a:xfrm flipV="1">
          <a:off x="6547911" y="129063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67</xdr:row>
      <xdr:rowOff>0</xdr:rowOff>
    </xdr:from>
    <xdr:to>
      <xdr:col>8</xdr:col>
      <xdr:colOff>42335</xdr:colOff>
      <xdr:row>67</xdr:row>
      <xdr:rowOff>4235</xdr:rowOff>
    </xdr:to>
    <xdr:cxnSp macro="">
      <xdr:nvCxnSpPr>
        <xdr:cNvPr id="9" name="7 Conector recto de flecha">
          <a:extLst>
            <a:ext uri="{FF2B5EF4-FFF2-40B4-BE49-F238E27FC236}">
              <a16:creationId xmlns:a16="http://schemas.microsoft.com/office/drawing/2014/main" id="{00000000-0008-0000-1C00-000009000000}"/>
            </a:ext>
          </a:extLst>
        </xdr:cNvPr>
        <xdr:cNvCxnSpPr/>
      </xdr:nvCxnSpPr>
      <xdr:spPr>
        <a:xfrm flipV="1">
          <a:off x="6547911" y="179260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67</xdr:row>
      <xdr:rowOff>0</xdr:rowOff>
    </xdr:from>
    <xdr:to>
      <xdr:col>8</xdr:col>
      <xdr:colOff>42335</xdr:colOff>
      <xdr:row>67</xdr:row>
      <xdr:rowOff>4235</xdr:rowOff>
    </xdr:to>
    <xdr:cxnSp macro="">
      <xdr:nvCxnSpPr>
        <xdr:cNvPr id="11" name="7 Conector recto de flecha">
          <a:extLst>
            <a:ext uri="{FF2B5EF4-FFF2-40B4-BE49-F238E27FC236}">
              <a16:creationId xmlns:a16="http://schemas.microsoft.com/office/drawing/2014/main" id="{00000000-0008-0000-1C00-00000B000000}"/>
            </a:ext>
          </a:extLst>
        </xdr:cNvPr>
        <xdr:cNvCxnSpPr/>
      </xdr:nvCxnSpPr>
      <xdr:spPr>
        <a:xfrm flipV="1">
          <a:off x="6547911" y="179260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88</xdr:row>
      <xdr:rowOff>0</xdr:rowOff>
    </xdr:from>
    <xdr:to>
      <xdr:col>8</xdr:col>
      <xdr:colOff>42335</xdr:colOff>
      <xdr:row>88</xdr:row>
      <xdr:rowOff>4235</xdr:rowOff>
    </xdr:to>
    <xdr:cxnSp macro="">
      <xdr:nvCxnSpPr>
        <xdr:cNvPr id="13" name="7 Conector recto de flecha">
          <a:extLst>
            <a:ext uri="{FF2B5EF4-FFF2-40B4-BE49-F238E27FC236}">
              <a16:creationId xmlns:a16="http://schemas.microsoft.com/office/drawing/2014/main" id="{00000000-0008-0000-1C00-00000D000000}"/>
            </a:ext>
          </a:extLst>
        </xdr:cNvPr>
        <xdr:cNvCxnSpPr/>
      </xdr:nvCxnSpPr>
      <xdr:spPr>
        <a:xfrm flipV="1">
          <a:off x="6547911" y="231552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98</xdr:row>
      <xdr:rowOff>66675</xdr:rowOff>
    </xdr:from>
    <xdr:to>
      <xdr:col>2</xdr:col>
      <xdr:colOff>0</xdr:colOff>
      <xdr:row>99</xdr:row>
      <xdr:rowOff>31751</xdr:rowOff>
    </xdr:to>
    <xdr:cxnSp macro="">
      <xdr:nvCxnSpPr>
        <xdr:cNvPr id="14" name="5 Conector recto de flecha">
          <a:extLst>
            <a:ext uri="{FF2B5EF4-FFF2-40B4-BE49-F238E27FC236}">
              <a16:creationId xmlns:a16="http://schemas.microsoft.com/office/drawing/2014/main" id="{00000000-0008-0000-1C00-00000E000000}"/>
            </a:ext>
          </a:extLst>
        </xdr:cNvPr>
        <xdr:cNvCxnSpPr/>
      </xdr:nvCxnSpPr>
      <xdr:spPr>
        <a:xfrm flipV="1">
          <a:off x="1524000" y="26850975"/>
          <a:ext cx="0" cy="393701"/>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109</xdr:row>
      <xdr:rowOff>0</xdr:rowOff>
    </xdr:from>
    <xdr:to>
      <xdr:col>8</xdr:col>
      <xdr:colOff>42335</xdr:colOff>
      <xdr:row>109</xdr:row>
      <xdr:rowOff>4235</xdr:rowOff>
    </xdr:to>
    <xdr:cxnSp macro="">
      <xdr:nvCxnSpPr>
        <xdr:cNvPr id="15" name="7 Conector recto de flecha">
          <a:extLst>
            <a:ext uri="{FF2B5EF4-FFF2-40B4-BE49-F238E27FC236}">
              <a16:creationId xmlns:a16="http://schemas.microsoft.com/office/drawing/2014/main" id="{00000000-0008-0000-1C00-00000F000000}"/>
            </a:ext>
          </a:extLst>
        </xdr:cNvPr>
        <xdr:cNvCxnSpPr/>
      </xdr:nvCxnSpPr>
      <xdr:spPr>
        <a:xfrm flipV="1">
          <a:off x="6547911" y="279082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119</xdr:row>
      <xdr:rowOff>152400</xdr:rowOff>
    </xdr:from>
    <xdr:to>
      <xdr:col>2</xdr:col>
      <xdr:colOff>0</xdr:colOff>
      <xdr:row>120</xdr:row>
      <xdr:rowOff>31751</xdr:rowOff>
    </xdr:to>
    <xdr:cxnSp macro="">
      <xdr:nvCxnSpPr>
        <xdr:cNvPr id="16" name="5 Conector recto de flecha">
          <a:extLst>
            <a:ext uri="{FF2B5EF4-FFF2-40B4-BE49-F238E27FC236}">
              <a16:creationId xmlns:a16="http://schemas.microsoft.com/office/drawing/2014/main" id="{00000000-0008-0000-1C00-000010000000}"/>
            </a:ext>
          </a:extLst>
        </xdr:cNvPr>
        <xdr:cNvCxnSpPr/>
      </xdr:nvCxnSpPr>
      <xdr:spPr>
        <a:xfrm flipV="1">
          <a:off x="1524000" y="32804100"/>
          <a:ext cx="0" cy="384176"/>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130</xdr:row>
      <xdr:rowOff>0</xdr:rowOff>
    </xdr:from>
    <xdr:to>
      <xdr:col>8</xdr:col>
      <xdr:colOff>42335</xdr:colOff>
      <xdr:row>130</xdr:row>
      <xdr:rowOff>4235</xdr:rowOff>
    </xdr:to>
    <xdr:cxnSp macro="">
      <xdr:nvCxnSpPr>
        <xdr:cNvPr id="17" name="7 Conector recto de flecha">
          <a:extLst>
            <a:ext uri="{FF2B5EF4-FFF2-40B4-BE49-F238E27FC236}">
              <a16:creationId xmlns:a16="http://schemas.microsoft.com/office/drawing/2014/main" id="{00000000-0008-0000-1C00-000011000000}"/>
            </a:ext>
          </a:extLst>
        </xdr:cNvPr>
        <xdr:cNvCxnSpPr/>
      </xdr:nvCxnSpPr>
      <xdr:spPr>
        <a:xfrm flipV="1">
          <a:off x="6547911" y="318801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140</xdr:row>
      <xdr:rowOff>142875</xdr:rowOff>
    </xdr:from>
    <xdr:to>
      <xdr:col>2</xdr:col>
      <xdr:colOff>0</xdr:colOff>
      <xdr:row>141</xdr:row>
      <xdr:rowOff>31752</xdr:rowOff>
    </xdr:to>
    <xdr:cxnSp macro="">
      <xdr:nvCxnSpPr>
        <xdr:cNvPr id="18" name="5 Conector recto de flecha">
          <a:extLst>
            <a:ext uri="{FF2B5EF4-FFF2-40B4-BE49-F238E27FC236}">
              <a16:creationId xmlns:a16="http://schemas.microsoft.com/office/drawing/2014/main" id="{00000000-0008-0000-1C00-000012000000}"/>
            </a:ext>
          </a:extLst>
        </xdr:cNvPr>
        <xdr:cNvCxnSpPr/>
      </xdr:nvCxnSpPr>
      <xdr:spPr>
        <a:xfrm flipV="1">
          <a:off x="1524000" y="39271575"/>
          <a:ext cx="0" cy="422277"/>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151</xdr:row>
      <xdr:rowOff>0</xdr:rowOff>
    </xdr:from>
    <xdr:to>
      <xdr:col>8</xdr:col>
      <xdr:colOff>42335</xdr:colOff>
      <xdr:row>151</xdr:row>
      <xdr:rowOff>4235</xdr:rowOff>
    </xdr:to>
    <xdr:cxnSp macro="">
      <xdr:nvCxnSpPr>
        <xdr:cNvPr id="19" name="7 Conector recto de flecha">
          <a:extLst>
            <a:ext uri="{FF2B5EF4-FFF2-40B4-BE49-F238E27FC236}">
              <a16:creationId xmlns:a16="http://schemas.microsoft.com/office/drawing/2014/main" id="{00000000-0008-0000-1C00-000013000000}"/>
            </a:ext>
          </a:extLst>
        </xdr:cNvPr>
        <xdr:cNvCxnSpPr/>
      </xdr:nvCxnSpPr>
      <xdr:spPr>
        <a:xfrm flipV="1">
          <a:off x="6547911" y="3665220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161</xdr:row>
      <xdr:rowOff>161925</xdr:rowOff>
    </xdr:from>
    <xdr:to>
      <xdr:col>2</xdr:col>
      <xdr:colOff>9525</xdr:colOff>
      <xdr:row>162</xdr:row>
      <xdr:rowOff>31752</xdr:rowOff>
    </xdr:to>
    <xdr:cxnSp macro="">
      <xdr:nvCxnSpPr>
        <xdr:cNvPr id="20" name="5 Conector recto de flecha">
          <a:extLst>
            <a:ext uri="{FF2B5EF4-FFF2-40B4-BE49-F238E27FC236}">
              <a16:creationId xmlns:a16="http://schemas.microsoft.com/office/drawing/2014/main" id="{00000000-0008-0000-1C00-000014000000}"/>
            </a:ext>
          </a:extLst>
        </xdr:cNvPr>
        <xdr:cNvCxnSpPr/>
      </xdr:nvCxnSpPr>
      <xdr:spPr>
        <a:xfrm flipV="1">
          <a:off x="1524000" y="45205650"/>
          <a:ext cx="9525" cy="431802"/>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172</xdr:row>
      <xdr:rowOff>0</xdr:rowOff>
    </xdr:from>
    <xdr:to>
      <xdr:col>8</xdr:col>
      <xdr:colOff>42335</xdr:colOff>
      <xdr:row>172</xdr:row>
      <xdr:rowOff>4235</xdr:rowOff>
    </xdr:to>
    <xdr:cxnSp macro="">
      <xdr:nvCxnSpPr>
        <xdr:cNvPr id="21" name="7 Conector recto de flecha">
          <a:extLst>
            <a:ext uri="{FF2B5EF4-FFF2-40B4-BE49-F238E27FC236}">
              <a16:creationId xmlns:a16="http://schemas.microsoft.com/office/drawing/2014/main" id="{00000000-0008-0000-1C00-000015000000}"/>
            </a:ext>
          </a:extLst>
        </xdr:cNvPr>
        <xdr:cNvCxnSpPr/>
      </xdr:nvCxnSpPr>
      <xdr:spPr>
        <a:xfrm flipV="1">
          <a:off x="6547911" y="413861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14</xdr:row>
      <xdr:rowOff>171450</xdr:rowOff>
    </xdr:from>
    <xdr:to>
      <xdr:col>2</xdr:col>
      <xdr:colOff>0</xdr:colOff>
      <xdr:row>15</xdr:row>
      <xdr:rowOff>31752</xdr:rowOff>
    </xdr:to>
    <xdr:cxnSp macro="">
      <xdr:nvCxnSpPr>
        <xdr:cNvPr id="26" name="5 Conector recto de flecha">
          <a:extLst>
            <a:ext uri="{FF2B5EF4-FFF2-40B4-BE49-F238E27FC236}">
              <a16:creationId xmlns:a16="http://schemas.microsoft.com/office/drawing/2014/main" id="{00000000-0008-0000-1C00-00001A000000}"/>
            </a:ext>
          </a:extLst>
        </xdr:cNvPr>
        <xdr:cNvCxnSpPr/>
      </xdr:nvCxnSpPr>
      <xdr:spPr>
        <a:xfrm flipV="1">
          <a:off x="1524000" y="3448050"/>
          <a:ext cx="0" cy="460377"/>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25</xdr:row>
      <xdr:rowOff>0</xdr:rowOff>
    </xdr:from>
    <xdr:to>
      <xdr:col>8</xdr:col>
      <xdr:colOff>42335</xdr:colOff>
      <xdr:row>25</xdr:row>
      <xdr:rowOff>4235</xdr:rowOff>
    </xdr:to>
    <xdr:cxnSp macro="">
      <xdr:nvCxnSpPr>
        <xdr:cNvPr id="27" name="7 Conector recto de flecha">
          <a:extLst>
            <a:ext uri="{FF2B5EF4-FFF2-40B4-BE49-F238E27FC236}">
              <a16:creationId xmlns:a16="http://schemas.microsoft.com/office/drawing/2014/main" id="{00000000-0008-0000-1C00-00001B000000}"/>
            </a:ext>
          </a:extLst>
        </xdr:cNvPr>
        <xdr:cNvCxnSpPr/>
      </xdr:nvCxnSpPr>
      <xdr:spPr>
        <a:xfrm flipV="1">
          <a:off x="6547911" y="75342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46</xdr:row>
      <xdr:rowOff>0</xdr:rowOff>
    </xdr:from>
    <xdr:to>
      <xdr:col>8</xdr:col>
      <xdr:colOff>42335</xdr:colOff>
      <xdr:row>46</xdr:row>
      <xdr:rowOff>4235</xdr:rowOff>
    </xdr:to>
    <xdr:cxnSp macro="">
      <xdr:nvCxnSpPr>
        <xdr:cNvPr id="29" name="7 Conector recto de flecha">
          <a:extLst>
            <a:ext uri="{FF2B5EF4-FFF2-40B4-BE49-F238E27FC236}">
              <a16:creationId xmlns:a16="http://schemas.microsoft.com/office/drawing/2014/main" id="{00000000-0008-0000-1C00-00001D000000}"/>
            </a:ext>
          </a:extLst>
        </xdr:cNvPr>
        <xdr:cNvCxnSpPr/>
      </xdr:nvCxnSpPr>
      <xdr:spPr>
        <a:xfrm flipV="1">
          <a:off x="6547911" y="1341120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56</xdr:row>
      <xdr:rowOff>142875</xdr:rowOff>
    </xdr:from>
    <xdr:to>
      <xdr:col>2</xdr:col>
      <xdr:colOff>0</xdr:colOff>
      <xdr:row>57</xdr:row>
      <xdr:rowOff>31752</xdr:rowOff>
    </xdr:to>
    <xdr:cxnSp macro="">
      <xdr:nvCxnSpPr>
        <xdr:cNvPr id="30" name="5 Conector recto de flecha">
          <a:extLst>
            <a:ext uri="{FF2B5EF4-FFF2-40B4-BE49-F238E27FC236}">
              <a16:creationId xmlns:a16="http://schemas.microsoft.com/office/drawing/2014/main" id="{00000000-0008-0000-1C00-00001E000000}"/>
            </a:ext>
          </a:extLst>
        </xdr:cNvPr>
        <xdr:cNvCxnSpPr/>
      </xdr:nvCxnSpPr>
      <xdr:spPr>
        <a:xfrm flipV="1">
          <a:off x="1524000" y="15192375"/>
          <a:ext cx="0" cy="403227"/>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67</xdr:row>
      <xdr:rowOff>0</xdr:rowOff>
    </xdr:from>
    <xdr:to>
      <xdr:col>8</xdr:col>
      <xdr:colOff>42335</xdr:colOff>
      <xdr:row>67</xdr:row>
      <xdr:rowOff>4235</xdr:rowOff>
    </xdr:to>
    <xdr:cxnSp macro="">
      <xdr:nvCxnSpPr>
        <xdr:cNvPr id="31" name="7 Conector recto de flecha">
          <a:extLst>
            <a:ext uri="{FF2B5EF4-FFF2-40B4-BE49-F238E27FC236}">
              <a16:creationId xmlns:a16="http://schemas.microsoft.com/office/drawing/2014/main" id="{00000000-0008-0000-1C00-00001F000000}"/>
            </a:ext>
          </a:extLst>
        </xdr:cNvPr>
        <xdr:cNvCxnSpPr/>
      </xdr:nvCxnSpPr>
      <xdr:spPr>
        <a:xfrm flipV="1">
          <a:off x="6547911" y="191357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67</xdr:row>
      <xdr:rowOff>0</xdr:rowOff>
    </xdr:from>
    <xdr:to>
      <xdr:col>8</xdr:col>
      <xdr:colOff>42335</xdr:colOff>
      <xdr:row>67</xdr:row>
      <xdr:rowOff>4235</xdr:rowOff>
    </xdr:to>
    <xdr:cxnSp macro="">
      <xdr:nvCxnSpPr>
        <xdr:cNvPr id="33" name="7 Conector recto de flecha">
          <a:extLst>
            <a:ext uri="{FF2B5EF4-FFF2-40B4-BE49-F238E27FC236}">
              <a16:creationId xmlns:a16="http://schemas.microsoft.com/office/drawing/2014/main" id="{00000000-0008-0000-1C00-000021000000}"/>
            </a:ext>
          </a:extLst>
        </xdr:cNvPr>
        <xdr:cNvCxnSpPr/>
      </xdr:nvCxnSpPr>
      <xdr:spPr>
        <a:xfrm flipV="1">
          <a:off x="6547911" y="191357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77</xdr:row>
      <xdr:rowOff>114300</xdr:rowOff>
    </xdr:from>
    <xdr:to>
      <xdr:col>2</xdr:col>
      <xdr:colOff>0</xdr:colOff>
      <xdr:row>78</xdr:row>
      <xdr:rowOff>31752</xdr:rowOff>
    </xdr:to>
    <xdr:cxnSp macro="">
      <xdr:nvCxnSpPr>
        <xdr:cNvPr id="34" name="5 Conector recto de flecha">
          <a:extLst>
            <a:ext uri="{FF2B5EF4-FFF2-40B4-BE49-F238E27FC236}">
              <a16:creationId xmlns:a16="http://schemas.microsoft.com/office/drawing/2014/main" id="{00000000-0008-0000-1C00-000022000000}"/>
            </a:ext>
          </a:extLst>
        </xdr:cNvPr>
        <xdr:cNvCxnSpPr/>
      </xdr:nvCxnSpPr>
      <xdr:spPr>
        <a:xfrm flipV="1">
          <a:off x="1524000" y="21040725"/>
          <a:ext cx="0" cy="336552"/>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88</xdr:row>
      <xdr:rowOff>0</xdr:rowOff>
    </xdr:from>
    <xdr:to>
      <xdr:col>8</xdr:col>
      <xdr:colOff>42335</xdr:colOff>
      <xdr:row>88</xdr:row>
      <xdr:rowOff>4235</xdr:rowOff>
    </xdr:to>
    <xdr:cxnSp macro="">
      <xdr:nvCxnSpPr>
        <xdr:cNvPr id="35" name="7 Conector recto de flecha">
          <a:extLst>
            <a:ext uri="{FF2B5EF4-FFF2-40B4-BE49-F238E27FC236}">
              <a16:creationId xmlns:a16="http://schemas.microsoft.com/office/drawing/2014/main" id="{00000000-0008-0000-1C00-000023000000}"/>
            </a:ext>
          </a:extLst>
        </xdr:cNvPr>
        <xdr:cNvCxnSpPr/>
      </xdr:nvCxnSpPr>
      <xdr:spPr>
        <a:xfrm flipV="1">
          <a:off x="6547911" y="252698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109</xdr:row>
      <xdr:rowOff>0</xdr:rowOff>
    </xdr:from>
    <xdr:to>
      <xdr:col>8</xdr:col>
      <xdr:colOff>42335</xdr:colOff>
      <xdr:row>109</xdr:row>
      <xdr:rowOff>4235</xdr:rowOff>
    </xdr:to>
    <xdr:cxnSp macro="">
      <xdr:nvCxnSpPr>
        <xdr:cNvPr id="37" name="7 Conector recto de flecha">
          <a:extLst>
            <a:ext uri="{FF2B5EF4-FFF2-40B4-BE49-F238E27FC236}">
              <a16:creationId xmlns:a16="http://schemas.microsoft.com/office/drawing/2014/main" id="{00000000-0008-0000-1C00-000025000000}"/>
            </a:ext>
          </a:extLst>
        </xdr:cNvPr>
        <xdr:cNvCxnSpPr/>
      </xdr:nvCxnSpPr>
      <xdr:spPr>
        <a:xfrm flipV="1">
          <a:off x="6547911" y="3074670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130</xdr:row>
      <xdr:rowOff>0</xdr:rowOff>
    </xdr:from>
    <xdr:to>
      <xdr:col>8</xdr:col>
      <xdr:colOff>42335</xdr:colOff>
      <xdr:row>130</xdr:row>
      <xdr:rowOff>4235</xdr:rowOff>
    </xdr:to>
    <xdr:cxnSp macro="">
      <xdr:nvCxnSpPr>
        <xdr:cNvPr id="39" name="7 Conector recto de flecha">
          <a:extLst>
            <a:ext uri="{FF2B5EF4-FFF2-40B4-BE49-F238E27FC236}">
              <a16:creationId xmlns:a16="http://schemas.microsoft.com/office/drawing/2014/main" id="{00000000-0008-0000-1C00-000027000000}"/>
            </a:ext>
          </a:extLst>
        </xdr:cNvPr>
        <xdr:cNvCxnSpPr/>
      </xdr:nvCxnSpPr>
      <xdr:spPr>
        <a:xfrm flipV="1">
          <a:off x="6547911" y="370141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151</xdr:row>
      <xdr:rowOff>0</xdr:rowOff>
    </xdr:from>
    <xdr:to>
      <xdr:col>8</xdr:col>
      <xdr:colOff>42335</xdr:colOff>
      <xdr:row>151</xdr:row>
      <xdr:rowOff>4235</xdr:rowOff>
    </xdr:to>
    <xdr:cxnSp macro="">
      <xdr:nvCxnSpPr>
        <xdr:cNvPr id="41" name="7 Conector recto de flecha">
          <a:extLst>
            <a:ext uri="{FF2B5EF4-FFF2-40B4-BE49-F238E27FC236}">
              <a16:creationId xmlns:a16="http://schemas.microsoft.com/office/drawing/2014/main" id="{00000000-0008-0000-1C00-000029000000}"/>
            </a:ext>
          </a:extLst>
        </xdr:cNvPr>
        <xdr:cNvCxnSpPr/>
      </xdr:nvCxnSpPr>
      <xdr:spPr>
        <a:xfrm flipV="1">
          <a:off x="6547911" y="426434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172</xdr:row>
      <xdr:rowOff>0</xdr:rowOff>
    </xdr:from>
    <xdr:to>
      <xdr:col>8</xdr:col>
      <xdr:colOff>42335</xdr:colOff>
      <xdr:row>172</xdr:row>
      <xdr:rowOff>4235</xdr:rowOff>
    </xdr:to>
    <xdr:cxnSp macro="">
      <xdr:nvCxnSpPr>
        <xdr:cNvPr id="43" name="7 Conector recto de flecha">
          <a:extLst>
            <a:ext uri="{FF2B5EF4-FFF2-40B4-BE49-F238E27FC236}">
              <a16:creationId xmlns:a16="http://schemas.microsoft.com/office/drawing/2014/main" id="{00000000-0008-0000-1C00-00002B000000}"/>
            </a:ext>
          </a:extLst>
        </xdr:cNvPr>
        <xdr:cNvCxnSpPr/>
      </xdr:nvCxnSpPr>
      <xdr:spPr>
        <a:xfrm flipV="1">
          <a:off x="6547911" y="481298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183</xdr:row>
      <xdr:rowOff>114300</xdr:rowOff>
    </xdr:from>
    <xdr:to>
      <xdr:col>2</xdr:col>
      <xdr:colOff>0</xdr:colOff>
      <xdr:row>184</xdr:row>
      <xdr:rowOff>31752</xdr:rowOff>
    </xdr:to>
    <xdr:cxnSp macro="">
      <xdr:nvCxnSpPr>
        <xdr:cNvPr id="44" name="5 Conector recto de flecha">
          <a:extLst>
            <a:ext uri="{FF2B5EF4-FFF2-40B4-BE49-F238E27FC236}">
              <a16:creationId xmlns:a16="http://schemas.microsoft.com/office/drawing/2014/main" id="{00000000-0008-0000-1C00-00002C000000}"/>
            </a:ext>
          </a:extLst>
        </xdr:cNvPr>
        <xdr:cNvCxnSpPr/>
      </xdr:nvCxnSpPr>
      <xdr:spPr>
        <a:xfrm flipV="1">
          <a:off x="1524000" y="51425475"/>
          <a:ext cx="0" cy="393702"/>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194</xdr:row>
      <xdr:rowOff>0</xdr:rowOff>
    </xdr:from>
    <xdr:to>
      <xdr:col>8</xdr:col>
      <xdr:colOff>42335</xdr:colOff>
      <xdr:row>194</xdr:row>
      <xdr:rowOff>4235</xdr:rowOff>
    </xdr:to>
    <xdr:cxnSp macro="">
      <xdr:nvCxnSpPr>
        <xdr:cNvPr id="45" name="7 Conector recto de flecha">
          <a:extLst>
            <a:ext uri="{FF2B5EF4-FFF2-40B4-BE49-F238E27FC236}">
              <a16:creationId xmlns:a16="http://schemas.microsoft.com/office/drawing/2014/main" id="{00000000-0008-0000-1C00-00002D000000}"/>
            </a:ext>
          </a:extLst>
        </xdr:cNvPr>
        <xdr:cNvCxnSpPr/>
      </xdr:nvCxnSpPr>
      <xdr:spPr>
        <a:xfrm flipV="1">
          <a:off x="6547911" y="538638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204</xdr:row>
      <xdr:rowOff>133350</xdr:rowOff>
    </xdr:from>
    <xdr:to>
      <xdr:col>2</xdr:col>
      <xdr:colOff>0</xdr:colOff>
      <xdr:row>205</xdr:row>
      <xdr:rowOff>31751</xdr:rowOff>
    </xdr:to>
    <xdr:cxnSp macro="">
      <xdr:nvCxnSpPr>
        <xdr:cNvPr id="46" name="5 Conector recto de flecha">
          <a:extLst>
            <a:ext uri="{FF2B5EF4-FFF2-40B4-BE49-F238E27FC236}">
              <a16:creationId xmlns:a16="http://schemas.microsoft.com/office/drawing/2014/main" id="{00000000-0008-0000-1C00-00002E000000}"/>
            </a:ext>
          </a:extLst>
        </xdr:cNvPr>
        <xdr:cNvCxnSpPr/>
      </xdr:nvCxnSpPr>
      <xdr:spPr>
        <a:xfrm flipV="1">
          <a:off x="1524000" y="57273825"/>
          <a:ext cx="0" cy="384176"/>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215</xdr:row>
      <xdr:rowOff>0</xdr:rowOff>
    </xdr:from>
    <xdr:to>
      <xdr:col>8</xdr:col>
      <xdr:colOff>42335</xdr:colOff>
      <xdr:row>215</xdr:row>
      <xdr:rowOff>4235</xdr:rowOff>
    </xdr:to>
    <xdr:cxnSp macro="">
      <xdr:nvCxnSpPr>
        <xdr:cNvPr id="47" name="7 Conector recto de flecha">
          <a:extLst>
            <a:ext uri="{FF2B5EF4-FFF2-40B4-BE49-F238E27FC236}">
              <a16:creationId xmlns:a16="http://schemas.microsoft.com/office/drawing/2014/main" id="{00000000-0008-0000-1C00-00002F000000}"/>
            </a:ext>
          </a:extLst>
        </xdr:cNvPr>
        <xdr:cNvCxnSpPr/>
      </xdr:nvCxnSpPr>
      <xdr:spPr>
        <a:xfrm flipV="1">
          <a:off x="6547911" y="593312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12</xdr:col>
      <xdr:colOff>266700</xdr:colOff>
      <xdr:row>10</xdr:row>
      <xdr:rowOff>72117</xdr:rowOff>
    </xdr:from>
    <xdr:to>
      <xdr:col>19</xdr:col>
      <xdr:colOff>592932</xdr:colOff>
      <xdr:row>17</xdr:row>
      <xdr:rowOff>136071</xdr:rowOff>
    </xdr:to>
    <xdr:pic>
      <xdr:nvPicPr>
        <xdr:cNvPr id="48" name="Imagen 47">
          <a:extLst>
            <a:ext uri="{FF2B5EF4-FFF2-40B4-BE49-F238E27FC236}">
              <a16:creationId xmlns:a16="http://schemas.microsoft.com/office/drawing/2014/main" id="{00000000-0008-0000-1C00-000030000000}"/>
            </a:ext>
          </a:extLst>
        </xdr:cNvPr>
        <xdr:cNvPicPr>
          <a:picLocks noChangeAspect="1"/>
        </xdr:cNvPicPr>
      </xdr:nvPicPr>
      <xdr:blipFill rotWithShape="1">
        <a:blip xmlns:r="http://schemas.openxmlformats.org/officeDocument/2006/relationships" r:embed="rId2"/>
        <a:srcRect l="27602" t="33467" r="28908" b="36841"/>
        <a:stretch/>
      </xdr:blipFill>
      <xdr:spPr>
        <a:xfrm>
          <a:off x="9591675" y="2520042"/>
          <a:ext cx="5660232" cy="2178504"/>
        </a:xfrm>
        <a:prstGeom prst="rect">
          <a:avLst/>
        </a:prstGeom>
      </xdr:spPr>
    </xdr:pic>
    <xdr:clientData/>
  </xdr:twoCellAnchor>
  <xdr:twoCellAnchor>
    <xdr:from>
      <xdr:col>12</xdr:col>
      <xdr:colOff>0</xdr:colOff>
      <xdr:row>19</xdr:row>
      <xdr:rowOff>108858</xdr:rowOff>
    </xdr:from>
    <xdr:to>
      <xdr:col>19</xdr:col>
      <xdr:colOff>285750</xdr:colOff>
      <xdr:row>22</xdr:row>
      <xdr:rowOff>136072</xdr:rowOff>
    </xdr:to>
    <xdr:sp macro="" textlink="">
      <xdr:nvSpPr>
        <xdr:cNvPr id="50" name="CuadroTexto 49">
          <a:extLst>
            <a:ext uri="{FF2B5EF4-FFF2-40B4-BE49-F238E27FC236}">
              <a16:creationId xmlns:a16="http://schemas.microsoft.com/office/drawing/2014/main" id="{00000000-0008-0000-1C00-000032000000}"/>
            </a:ext>
          </a:extLst>
        </xdr:cNvPr>
        <xdr:cNvSpPr txBox="1"/>
      </xdr:nvSpPr>
      <xdr:spPr>
        <a:xfrm>
          <a:off x="9198429" y="4762501"/>
          <a:ext cx="5619750" cy="1088571"/>
        </a:xfrm>
        <a:prstGeom prst="rect">
          <a:avLst/>
        </a:prstGeom>
        <a:solidFill>
          <a:srgbClr val="FFD253"/>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050" b="1">
              <a:latin typeface="Arial" panose="020B0604020202020204" pitchFamily="34" charset="0"/>
              <a:cs typeface="Arial" panose="020B0604020202020204" pitchFamily="34" charset="0"/>
            </a:rPr>
            <a:t>IMPORTANTE</a:t>
          </a:r>
        </a:p>
        <a:p>
          <a:r>
            <a:rPr lang="es-CO" sz="1050">
              <a:latin typeface="Arial" panose="020B0604020202020204" pitchFamily="34" charset="0"/>
              <a:cs typeface="Arial" panose="020B0604020202020204" pitchFamily="34" charset="0"/>
            </a:rPr>
            <a:t>a. Si la solidez del conjunto de los controles es débil, este no disminuirá ningún cuadrante de impacto o prababilidad asociada al riesgo.</a:t>
          </a:r>
        </a:p>
        <a:p>
          <a:r>
            <a:rPr lang="es-CO" sz="1050">
              <a:latin typeface="Arial" panose="020B0604020202020204" pitchFamily="34" charset="0"/>
              <a:cs typeface="Arial" panose="020B0604020202020204" pitchFamily="34" charset="0"/>
            </a:rPr>
            <a:t>b. Trantándose</a:t>
          </a:r>
          <a:r>
            <a:rPr lang="es-CO" sz="1050" baseline="0">
              <a:latin typeface="Arial" panose="020B0604020202020204" pitchFamily="34" charset="0"/>
              <a:cs typeface="Arial" panose="020B0604020202020204" pitchFamily="34" charset="0"/>
            </a:rPr>
            <a:t> de riesgos de corrupción únicamente hay disminución de probabilidad. Es decir, para el impacto no opera el desplazamiento.</a:t>
          </a:r>
        </a:p>
        <a:p>
          <a:r>
            <a:rPr lang="es-CO" sz="1050" baseline="0">
              <a:latin typeface="Arial" panose="020B0604020202020204" pitchFamily="34" charset="0"/>
              <a:cs typeface="Arial" panose="020B0604020202020204" pitchFamily="34" charset="0"/>
            </a:rPr>
            <a:t>c. Si el riesgo se materializa, ocasiona un impacto mayor para la entidad. </a:t>
          </a:r>
          <a:endParaRPr lang="es-CO" sz="1050">
            <a:latin typeface="Arial" panose="020B0604020202020204" pitchFamily="34" charset="0"/>
            <a:cs typeface="Arial" panose="020B0604020202020204" pitchFamily="34" charset="0"/>
          </a:endParaRPr>
        </a:p>
        <a:p>
          <a:endParaRPr lang="es-CO" sz="1050">
            <a:latin typeface="Arial" panose="020B0604020202020204" pitchFamily="34" charset="0"/>
            <a:cs typeface="Arial" panose="020B0604020202020204" pitchFamily="34" charset="0"/>
          </a:endParaRPr>
        </a:p>
      </xdr:txBody>
    </xdr:sp>
    <xdr:clientData/>
  </xdr:twoCellAnchor>
  <xdr:twoCellAnchor>
    <xdr:from>
      <xdr:col>12</xdr:col>
      <xdr:colOff>289832</xdr:colOff>
      <xdr:row>8</xdr:row>
      <xdr:rowOff>508907</xdr:rowOff>
    </xdr:from>
    <xdr:to>
      <xdr:col>19</xdr:col>
      <xdr:colOff>548367</xdr:colOff>
      <xdr:row>10</xdr:row>
      <xdr:rowOff>104775</xdr:rowOff>
    </xdr:to>
    <xdr:sp macro="" textlink="">
      <xdr:nvSpPr>
        <xdr:cNvPr id="22" name="CuadroTexto 21">
          <a:extLst>
            <a:ext uri="{FF2B5EF4-FFF2-40B4-BE49-F238E27FC236}">
              <a16:creationId xmlns:a16="http://schemas.microsoft.com/office/drawing/2014/main" id="{00000000-0008-0000-1C00-000016000000}"/>
            </a:ext>
          </a:extLst>
        </xdr:cNvPr>
        <xdr:cNvSpPr txBox="1"/>
      </xdr:nvSpPr>
      <xdr:spPr>
        <a:xfrm>
          <a:off x="9614807" y="2042432"/>
          <a:ext cx="5592535" cy="51026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100" b="1">
              <a:latin typeface="Arial" panose="020B0604020202020204" pitchFamily="34" charset="0"/>
              <a:cs typeface="Arial" panose="020B0604020202020204" pitchFamily="34" charset="0"/>
            </a:rPr>
            <a:t>DESPLAZAMIENTO DEL RIESGO INHERENTE PARA CALCULAR EL RIESGO RESIDUAL</a:t>
          </a:r>
        </a:p>
      </xdr:txBody>
    </xdr:sp>
    <xdr:clientData/>
  </xdr:twoCellAnchor>
  <xdr:twoCellAnchor>
    <xdr:from>
      <xdr:col>11</xdr:col>
      <xdr:colOff>85725</xdr:colOff>
      <xdr:row>9</xdr:row>
      <xdr:rowOff>180975</xdr:rowOff>
    </xdr:from>
    <xdr:to>
      <xdr:col>12</xdr:col>
      <xdr:colOff>333375</xdr:colOff>
      <xdr:row>11</xdr:row>
      <xdr:rowOff>171450</xdr:rowOff>
    </xdr:to>
    <xdr:sp macro="" textlink="">
      <xdr:nvSpPr>
        <xdr:cNvPr id="38" name="CuadroTexto 37">
          <a:extLst>
            <a:ext uri="{FF2B5EF4-FFF2-40B4-BE49-F238E27FC236}">
              <a16:creationId xmlns:a16="http://schemas.microsoft.com/office/drawing/2014/main" id="{00000000-0008-0000-1C00-000026000000}"/>
            </a:ext>
          </a:extLst>
        </xdr:cNvPr>
        <xdr:cNvSpPr txBox="1"/>
      </xdr:nvSpPr>
      <xdr:spPr>
        <a:xfrm>
          <a:off x="8648700" y="2428875"/>
          <a:ext cx="1009650"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latin typeface="Arial" panose="020B0604020202020204" pitchFamily="34" charset="0"/>
              <a:cs typeface="Arial" panose="020B0604020202020204" pitchFamily="34" charset="0"/>
            </a:rPr>
            <a:t>Seleccione</a:t>
          </a:r>
        </a:p>
      </xdr:txBody>
    </xdr:sp>
    <xdr:clientData/>
  </xdr:twoCellAnchor>
  <xdr:twoCellAnchor>
    <xdr:from>
      <xdr:col>11</xdr:col>
      <xdr:colOff>57149</xdr:colOff>
      <xdr:row>11</xdr:row>
      <xdr:rowOff>85725</xdr:rowOff>
    </xdr:from>
    <xdr:to>
      <xdr:col>11</xdr:col>
      <xdr:colOff>714374</xdr:colOff>
      <xdr:row>14</xdr:row>
      <xdr:rowOff>85725</xdr:rowOff>
    </xdr:to>
    <xdr:sp macro="" textlink="">
      <xdr:nvSpPr>
        <xdr:cNvPr id="2" name="Flecha: doblada 1">
          <a:extLst>
            <a:ext uri="{FF2B5EF4-FFF2-40B4-BE49-F238E27FC236}">
              <a16:creationId xmlns:a16="http://schemas.microsoft.com/office/drawing/2014/main" id="{00000000-0008-0000-1C00-000002000000}"/>
            </a:ext>
          </a:extLst>
        </xdr:cNvPr>
        <xdr:cNvSpPr/>
      </xdr:nvSpPr>
      <xdr:spPr>
        <a:xfrm rot="10800000">
          <a:off x="8620124" y="2733675"/>
          <a:ext cx="657225" cy="628650"/>
        </a:xfrm>
        <a:prstGeom prst="bentArrow">
          <a:avLst/>
        </a:prstGeom>
        <a:solidFill>
          <a:srgbClr val="FFC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clientData/>
  </xdr:twoCellAnchor>
  <xdr:twoCellAnchor>
    <xdr:from>
      <xdr:col>10</xdr:col>
      <xdr:colOff>962030</xdr:colOff>
      <xdr:row>9</xdr:row>
      <xdr:rowOff>49666</xdr:rowOff>
    </xdr:from>
    <xdr:to>
      <xdr:col>12</xdr:col>
      <xdr:colOff>289832</xdr:colOff>
      <xdr:row>11</xdr:row>
      <xdr:rowOff>104778</xdr:rowOff>
    </xdr:to>
    <xdr:cxnSp macro="">
      <xdr:nvCxnSpPr>
        <xdr:cNvPr id="10" name="Conector: angular 9">
          <a:extLst>
            <a:ext uri="{FF2B5EF4-FFF2-40B4-BE49-F238E27FC236}">
              <a16:creationId xmlns:a16="http://schemas.microsoft.com/office/drawing/2014/main" id="{00000000-0008-0000-1C00-00000A000000}"/>
            </a:ext>
          </a:extLst>
        </xdr:cNvPr>
        <xdr:cNvCxnSpPr>
          <a:stCxn id="22" idx="1"/>
        </xdr:cNvCxnSpPr>
      </xdr:nvCxnSpPr>
      <xdr:spPr>
        <a:xfrm rot="10800000" flipV="1">
          <a:off x="8458205" y="2297566"/>
          <a:ext cx="1156602" cy="455162"/>
        </a:xfrm>
        <a:prstGeom prst="bentConnector3">
          <a:avLst>
            <a:gd name="adj1" fmla="val 83765"/>
          </a:avLst>
        </a:prstGeom>
        <a:ln w="38100">
          <a:tailEnd type="triangle"/>
        </a:ln>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0</xdr:col>
      <xdr:colOff>133350</xdr:colOff>
      <xdr:row>0</xdr:row>
      <xdr:rowOff>95250</xdr:rowOff>
    </xdr:from>
    <xdr:to>
      <xdr:col>1</xdr:col>
      <xdr:colOff>685165</xdr:colOff>
      <xdr:row>3</xdr:row>
      <xdr:rowOff>97790</xdr:rowOff>
    </xdr:to>
    <xdr:pic>
      <xdr:nvPicPr>
        <xdr:cNvPr id="40" name="Imagen 39">
          <a:extLst>
            <a:ext uri="{FF2B5EF4-FFF2-40B4-BE49-F238E27FC236}">
              <a16:creationId xmlns:a16="http://schemas.microsoft.com/office/drawing/2014/main" id="{00000000-0008-0000-1C00-000028000000}"/>
            </a:ext>
          </a:extLst>
        </xdr:cNvPr>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33350" y="95250"/>
          <a:ext cx="1313815" cy="574040"/>
        </a:xfrm>
        <a:prstGeom prst="rect">
          <a:avLst/>
        </a:prstGeom>
        <a:noFill/>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12</xdr:col>
      <xdr:colOff>253999</xdr:colOff>
      <xdr:row>0</xdr:row>
      <xdr:rowOff>41586</xdr:rowOff>
    </xdr:from>
    <xdr:to>
      <xdr:col>12</xdr:col>
      <xdr:colOff>765109</xdr:colOff>
      <xdr:row>3</xdr:row>
      <xdr:rowOff>127311</xdr:rowOff>
    </xdr:to>
    <xdr:pic>
      <xdr:nvPicPr>
        <xdr:cNvPr id="1134" name="1 Imagen" descr="logocapitalmusical">
          <a:extLst>
            <a:ext uri="{FF2B5EF4-FFF2-40B4-BE49-F238E27FC236}">
              <a16:creationId xmlns:a16="http://schemas.microsoft.com/office/drawing/2014/main" id="{00000000-0008-0000-1D00-00006E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207999" y="41586"/>
          <a:ext cx="511110" cy="688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35718</xdr:colOff>
      <xdr:row>8</xdr:row>
      <xdr:rowOff>500064</xdr:rowOff>
    </xdr:from>
    <xdr:to>
      <xdr:col>24</xdr:col>
      <xdr:colOff>23812</xdr:colOff>
      <xdr:row>13</xdr:row>
      <xdr:rowOff>865189</xdr:rowOff>
    </xdr:to>
    <xdr:sp macro="" textlink="">
      <xdr:nvSpPr>
        <xdr:cNvPr id="6" name="CuadroTexto 5">
          <a:extLst>
            <a:ext uri="{FF2B5EF4-FFF2-40B4-BE49-F238E27FC236}">
              <a16:creationId xmlns:a16="http://schemas.microsoft.com/office/drawing/2014/main" id="{00000000-0008-0000-1D00-000006000000}"/>
            </a:ext>
          </a:extLst>
        </xdr:cNvPr>
        <xdr:cNvSpPr txBox="1"/>
      </xdr:nvSpPr>
      <xdr:spPr>
        <a:xfrm>
          <a:off x="18037968" y="2440783"/>
          <a:ext cx="4560094" cy="4984750"/>
        </a:xfrm>
        <a:prstGeom prst="rect">
          <a:avLst/>
        </a:prstGeom>
        <a:solidFill>
          <a:schemeClr val="bg1"/>
        </a:solidFill>
        <a:ln w="12700" cmpd="sng">
          <a:solidFill>
            <a:schemeClr val="tx1">
              <a:lumMod val="75000"/>
              <a:lumOff val="2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endParaRPr lang="es-CO" sz="1200" b="1" baseline="0">
            <a:latin typeface="Arial" panose="020B0604020202020204" pitchFamily="34" charset="0"/>
            <a:cs typeface="Arial" panose="020B0604020202020204" pitchFamily="34" charset="0"/>
          </a:endParaRPr>
        </a:p>
        <a:p>
          <a:pPr algn="ctr"/>
          <a:endParaRPr lang="es-CO" sz="1200" b="1" baseline="0">
            <a:solidFill>
              <a:srgbClr val="C00000"/>
            </a:solidFill>
            <a:latin typeface="Arial" panose="020B0604020202020204" pitchFamily="34" charset="0"/>
            <a:cs typeface="Arial" panose="020B0604020202020204" pitchFamily="34" charset="0"/>
          </a:endParaRPr>
        </a:p>
        <a:p>
          <a:pPr algn="ctr"/>
          <a:r>
            <a:rPr lang="es-CO" sz="1200" b="1" baseline="0">
              <a:solidFill>
                <a:srgbClr val="C00000"/>
              </a:solidFill>
              <a:latin typeface="Arial" panose="020B0604020202020204" pitchFamily="34" charset="0"/>
              <a:cs typeface="Arial" panose="020B0604020202020204" pitchFamily="34" charset="0"/>
            </a:rPr>
            <a:t>LINEAMIENTOS  PARA  FORMULAR EL INDICADOR DE  EFICACIA  Y EFECTIVIDAD</a:t>
          </a:r>
        </a:p>
        <a:p>
          <a:pPr algn="ctr"/>
          <a:endParaRPr lang="es-CO" sz="1200" b="1" baseline="0">
            <a:solidFill>
              <a:srgbClr val="C00000"/>
            </a:solidFill>
            <a:latin typeface="Arial" panose="020B0604020202020204" pitchFamily="34" charset="0"/>
            <a:cs typeface="Arial" panose="020B0604020202020204" pitchFamily="34" charset="0"/>
          </a:endParaRPr>
        </a:p>
        <a:p>
          <a:pPr algn="l"/>
          <a:r>
            <a:rPr lang="es-CO" sz="1200" b="1" baseline="0">
              <a:solidFill>
                <a:srgbClr val="C00000"/>
              </a:solidFill>
              <a:latin typeface="Arial" panose="020B0604020202020204" pitchFamily="34" charset="0"/>
              <a:cs typeface="Arial" panose="020B0604020202020204" pitchFamily="34" charset="0"/>
            </a:rPr>
            <a:t>Se recomienda  formular los siguientes indicadores para cada riesgo.  </a:t>
          </a:r>
        </a:p>
        <a:p>
          <a:pPr algn="ctr"/>
          <a:endParaRPr lang="es-CO" sz="1200" b="1" baseline="0">
            <a:solidFill>
              <a:srgbClr val="C00000"/>
            </a:solidFill>
            <a:latin typeface="Arial" panose="020B0604020202020204" pitchFamily="34" charset="0"/>
            <a:cs typeface="Arial" panose="020B0604020202020204" pitchFamily="34" charset="0"/>
          </a:endParaRPr>
        </a:p>
        <a:p>
          <a:pPr algn="l"/>
          <a:r>
            <a:rPr lang="es-CO" sz="1200" b="1" baseline="0">
              <a:solidFill>
                <a:schemeClr val="tx1"/>
              </a:solidFill>
              <a:latin typeface="Arial" panose="020B0604020202020204" pitchFamily="34" charset="0"/>
              <a:cs typeface="Arial" panose="020B0604020202020204" pitchFamily="34" charset="0"/>
            </a:rPr>
            <a:t>Indicador de eficacia: </a:t>
          </a:r>
        </a:p>
        <a:p>
          <a:pPr algn="ctr"/>
          <a:endParaRPr lang="es-CO" sz="1200" b="1" baseline="0">
            <a:solidFill>
              <a:srgbClr val="C00000"/>
            </a:solidFill>
            <a:latin typeface="Arial" panose="020B0604020202020204" pitchFamily="34" charset="0"/>
            <a:cs typeface="Arial" panose="020B0604020202020204" pitchFamily="34" charset="0"/>
          </a:endParaRPr>
        </a:p>
        <a:p>
          <a:pPr algn="l"/>
          <a:r>
            <a:rPr lang="es-CO" sz="1200" b="0" baseline="0">
              <a:solidFill>
                <a:schemeClr val="tx1"/>
              </a:solidFill>
              <a:latin typeface="Arial" panose="020B0604020202020204" pitchFamily="34" charset="0"/>
              <a:cs typeface="Arial" panose="020B0604020202020204" pitchFamily="34" charset="0"/>
            </a:rPr>
            <a:t>Indice de cumplimiento = (Actividades ejecutadas /Actividades programadas)*100</a:t>
          </a:r>
          <a:r>
            <a:rPr lang="es-CO" sz="1200" b="1" baseline="0">
              <a:solidFill>
                <a:srgbClr val="C00000"/>
              </a:solidFill>
              <a:latin typeface="Arial" panose="020B0604020202020204" pitchFamily="34" charset="0"/>
              <a:cs typeface="Arial" panose="020B0604020202020204" pitchFamily="34" charset="0"/>
            </a:rPr>
            <a:t>.    </a:t>
          </a:r>
        </a:p>
        <a:p>
          <a:pPr algn="ctr"/>
          <a:endParaRPr lang="es-CO" sz="1200" b="1" baseline="0">
            <a:solidFill>
              <a:srgbClr val="C00000"/>
            </a:solidFill>
            <a:latin typeface="Arial" panose="020B0604020202020204" pitchFamily="34" charset="0"/>
            <a:cs typeface="Arial" panose="020B0604020202020204" pitchFamily="34" charset="0"/>
          </a:endParaRPr>
        </a:p>
        <a:p>
          <a:pPr algn="l"/>
          <a:r>
            <a:rPr lang="es-CO" sz="1200" b="1" baseline="0">
              <a:solidFill>
                <a:schemeClr val="tx1"/>
              </a:solidFill>
              <a:latin typeface="Arial" panose="020B0604020202020204" pitchFamily="34" charset="0"/>
              <a:cs typeface="Arial" panose="020B0604020202020204" pitchFamily="34" charset="0"/>
            </a:rPr>
            <a:t>Indicador de efectividad= </a:t>
          </a:r>
          <a:r>
            <a:rPr lang="es-CO" sz="1200" b="0" baseline="0">
              <a:solidFill>
                <a:schemeClr val="tx1"/>
              </a:solidFill>
              <a:latin typeface="Arial" panose="020B0604020202020204" pitchFamily="34" charset="0"/>
              <a:cs typeface="Arial" panose="020B0604020202020204" pitchFamily="34" charset="0"/>
            </a:rPr>
            <a:t>Efectividad del plan de manejo del riesgo  =  ( # de casos en que se le materializo el riesgo en el periodo actual -  # de casos en que se le materializó el riesgo en el periodo anterior) / # de casos en que se le materializó el riesgo en el periodo anterior  X 100. </a:t>
          </a:r>
        </a:p>
        <a:p>
          <a:pPr algn="l"/>
          <a:endParaRPr lang="es-CO" sz="1200" b="1" baseline="0">
            <a:solidFill>
              <a:schemeClr val="tx1"/>
            </a:solidFill>
            <a:latin typeface="Arial" panose="020B0604020202020204" pitchFamily="34" charset="0"/>
            <a:cs typeface="Arial" panose="020B0604020202020204" pitchFamily="34" charset="0"/>
          </a:endParaRPr>
        </a:p>
        <a:p>
          <a:pPr algn="l"/>
          <a:r>
            <a:rPr lang="es-CO" sz="1200" b="1" baseline="0">
              <a:solidFill>
                <a:schemeClr val="tx1"/>
              </a:solidFill>
              <a:latin typeface="Arial" panose="020B0604020202020204" pitchFamily="34" charset="0"/>
              <a:cs typeface="Arial" panose="020B0604020202020204" pitchFamily="34" charset="0"/>
            </a:rPr>
            <a:t>Nota: </a:t>
          </a:r>
          <a:r>
            <a:rPr lang="es-CO" sz="1200" b="0" baseline="0">
              <a:solidFill>
                <a:schemeClr val="tx1"/>
              </a:solidFill>
              <a:latin typeface="Arial" panose="020B0604020202020204" pitchFamily="34" charset="0"/>
              <a:cs typeface="Arial" panose="020B0604020202020204" pitchFamily="34" charset="0"/>
            </a:rPr>
            <a:t>Si el indicador de efectividad da negativo, los controles y las acciones  formuladas para prevenir la materialización del riesgo han sido efectivas para prevenir la materialización del riesgo. Si el indicador es positivo significa que los controles y las acciones no han sido efectivas y se hace necesario crear nuevos controles y modificar las estratégias formuladas pra fortalecer los controles. </a:t>
          </a:r>
        </a:p>
        <a:p>
          <a:pPr algn="l"/>
          <a:endParaRPr lang="es-CO" sz="1200" b="1" baseline="0">
            <a:solidFill>
              <a:schemeClr val="tx1"/>
            </a:solidFill>
            <a:latin typeface="Arial" panose="020B0604020202020204" pitchFamily="34" charset="0"/>
            <a:cs typeface="Arial" panose="020B0604020202020204" pitchFamily="34" charset="0"/>
          </a:endParaRPr>
        </a:p>
        <a:p>
          <a:pPr algn="ctr"/>
          <a:endParaRPr lang="es-CO" sz="1200" b="1" baseline="0">
            <a:solidFill>
              <a:schemeClr val="tx1"/>
            </a:solidFill>
            <a:latin typeface="Arial" panose="020B0604020202020204" pitchFamily="34" charset="0"/>
            <a:cs typeface="Arial" panose="020B0604020202020204" pitchFamily="34" charset="0"/>
          </a:endParaRPr>
        </a:p>
        <a:p>
          <a:pPr algn="l"/>
          <a:endParaRPr lang="es-CO" sz="1200" b="1" baseline="0">
            <a:solidFill>
              <a:schemeClr val="tx1"/>
            </a:solidFill>
            <a:latin typeface="Arial" panose="020B0604020202020204" pitchFamily="34" charset="0"/>
            <a:cs typeface="Arial" panose="020B0604020202020204" pitchFamily="34" charset="0"/>
          </a:endParaRPr>
        </a:p>
        <a:p>
          <a:pPr algn="ctr"/>
          <a:endParaRPr lang="es-CO" sz="1200" b="1" baseline="0">
            <a:solidFill>
              <a:schemeClr val="tx1"/>
            </a:solidFill>
            <a:latin typeface="Arial" panose="020B0604020202020204" pitchFamily="34" charset="0"/>
            <a:cs typeface="Arial" panose="020B0604020202020204" pitchFamily="34" charset="0"/>
          </a:endParaRPr>
        </a:p>
        <a:p>
          <a:pPr algn="ctr"/>
          <a:endParaRPr lang="es-CO" sz="1200" b="0" baseline="0">
            <a:solidFill>
              <a:schemeClr val="tx1"/>
            </a:solidFill>
            <a:latin typeface="Arial" panose="020B0604020202020204" pitchFamily="34" charset="0"/>
            <a:cs typeface="Arial" panose="020B0604020202020204" pitchFamily="34" charset="0"/>
          </a:endParaRPr>
        </a:p>
        <a:p>
          <a:pPr algn="ctr"/>
          <a:endParaRPr lang="es-CO" sz="1200" b="1">
            <a:solidFill>
              <a:srgbClr val="C00000"/>
            </a:solidFill>
            <a:latin typeface="Arial" panose="020B0604020202020204" pitchFamily="34" charset="0"/>
            <a:cs typeface="Arial" panose="020B0604020202020204" pitchFamily="34" charset="0"/>
          </a:endParaRPr>
        </a:p>
      </xdr:txBody>
    </xdr:sp>
    <xdr:clientData/>
  </xdr:twoCellAnchor>
  <xdr:twoCellAnchor>
    <xdr:from>
      <xdr:col>17</xdr:col>
      <xdr:colOff>202406</xdr:colOff>
      <xdr:row>10</xdr:row>
      <xdr:rowOff>23813</xdr:rowOff>
    </xdr:from>
    <xdr:to>
      <xdr:col>17</xdr:col>
      <xdr:colOff>702469</xdr:colOff>
      <xdr:row>10</xdr:row>
      <xdr:rowOff>523875</xdr:rowOff>
    </xdr:to>
    <xdr:sp macro="" textlink="">
      <xdr:nvSpPr>
        <xdr:cNvPr id="4" name="Flecha: a la derecha 3">
          <a:extLst>
            <a:ext uri="{FF2B5EF4-FFF2-40B4-BE49-F238E27FC236}">
              <a16:creationId xmlns:a16="http://schemas.microsoft.com/office/drawing/2014/main" id="{00000000-0008-0000-1D00-000004000000}"/>
            </a:ext>
          </a:extLst>
        </xdr:cNvPr>
        <xdr:cNvSpPr/>
      </xdr:nvSpPr>
      <xdr:spPr>
        <a:xfrm>
          <a:off x="17442656" y="3750469"/>
          <a:ext cx="500063" cy="500062"/>
        </a:xfrm>
        <a:prstGeom prst="right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0</xdr:col>
      <xdr:colOff>273844</xdr:colOff>
      <xdr:row>0</xdr:row>
      <xdr:rowOff>119062</xdr:rowOff>
    </xdr:from>
    <xdr:to>
      <xdr:col>0</xdr:col>
      <xdr:colOff>1587659</xdr:colOff>
      <xdr:row>3</xdr:row>
      <xdr:rowOff>85883</xdr:rowOff>
    </xdr:to>
    <xdr:pic>
      <xdr:nvPicPr>
        <xdr:cNvPr id="7" name="Imagen 6">
          <a:extLst>
            <a:ext uri="{FF2B5EF4-FFF2-40B4-BE49-F238E27FC236}">
              <a16:creationId xmlns:a16="http://schemas.microsoft.com/office/drawing/2014/main" id="{00000000-0008-0000-1D00-000007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3844" y="119062"/>
          <a:ext cx="1313815" cy="574040"/>
        </a:xfrm>
        <a:prstGeom prst="rect">
          <a:avLst/>
        </a:prstGeom>
        <a:noFill/>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733425</xdr:colOff>
      <xdr:row>0</xdr:row>
      <xdr:rowOff>38100</xdr:rowOff>
    </xdr:from>
    <xdr:to>
      <xdr:col>5</xdr:col>
      <xdr:colOff>1257300</xdr:colOff>
      <xdr:row>3</xdr:row>
      <xdr:rowOff>123825</xdr:rowOff>
    </xdr:to>
    <xdr:pic>
      <xdr:nvPicPr>
        <xdr:cNvPr id="2150" name="1 Imagen" descr="logocapitalmusical">
          <a:extLst>
            <a:ext uri="{FF2B5EF4-FFF2-40B4-BE49-F238E27FC236}">
              <a16:creationId xmlns:a16="http://schemas.microsoft.com/office/drawing/2014/main" id="{00000000-0008-0000-0100-000066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91675" y="38100"/>
          <a:ext cx="523875"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337705</xdr:colOff>
      <xdr:row>0</xdr:row>
      <xdr:rowOff>95250</xdr:rowOff>
    </xdr:from>
    <xdr:to>
      <xdr:col>0</xdr:col>
      <xdr:colOff>1651520</xdr:colOff>
      <xdr:row>3</xdr:row>
      <xdr:rowOff>97790</xdr:rowOff>
    </xdr:to>
    <xdr:pic>
      <xdr:nvPicPr>
        <xdr:cNvPr id="4" name="Imagen 3">
          <a:extLst>
            <a:ext uri="{FF2B5EF4-FFF2-40B4-BE49-F238E27FC236}">
              <a16:creationId xmlns:a16="http://schemas.microsoft.com/office/drawing/2014/main" id="{00000000-0008-0000-0100-000004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37705" y="95250"/>
          <a:ext cx="1313815" cy="574040"/>
        </a:xfrm>
        <a:prstGeom prst="rect">
          <a:avLst/>
        </a:prstGeom>
        <a:noFill/>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10</xdr:row>
      <xdr:rowOff>429203</xdr:rowOff>
    </xdr:from>
    <xdr:to>
      <xdr:col>0</xdr:col>
      <xdr:colOff>28576</xdr:colOff>
      <xdr:row>23</xdr:row>
      <xdr:rowOff>53110</xdr:rowOff>
    </xdr:to>
    <xdr:sp macro="" textlink="">
      <xdr:nvSpPr>
        <xdr:cNvPr id="2" name="CuadroTexto 1">
          <a:extLst>
            <a:ext uri="{FF2B5EF4-FFF2-40B4-BE49-F238E27FC236}">
              <a16:creationId xmlns:a16="http://schemas.microsoft.com/office/drawing/2014/main" id="{00000000-0008-0000-0400-000002000000}"/>
            </a:ext>
          </a:extLst>
        </xdr:cNvPr>
        <xdr:cNvSpPr txBox="1"/>
      </xdr:nvSpPr>
      <xdr:spPr>
        <a:xfrm rot="16200000">
          <a:off x="-2914938" y="6980959"/>
          <a:ext cx="6522316" cy="6924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latin typeface="Arial" panose="020B0604020202020204" pitchFamily="34" charset="0"/>
              <a:cs typeface="Arial" panose="020B0604020202020204" pitchFamily="34" charset="0"/>
            </a:rPr>
            <a:t>F  A  C  T  O  R  E  S    </a:t>
          </a:r>
          <a:r>
            <a:rPr lang="es-CO" sz="1200" b="1" baseline="0">
              <a:latin typeface="Arial" panose="020B0604020202020204" pitchFamily="34" charset="0"/>
              <a:cs typeface="Arial" panose="020B0604020202020204" pitchFamily="34" charset="0"/>
            </a:rPr>
            <a:t> E  X  T  E  R  N  O  S</a:t>
          </a:r>
        </a:p>
        <a:p>
          <a:pPr algn="ctr"/>
          <a:r>
            <a:rPr lang="es-CO" sz="1200" b="1">
              <a:latin typeface="Arial" panose="020B0604020202020204" pitchFamily="34" charset="0"/>
              <a:cs typeface="Arial" panose="020B0604020202020204" pitchFamily="34" charset="0"/>
            </a:rPr>
            <a:t>A  M  E  N  A  Z  A  S</a:t>
          </a:r>
        </a:p>
      </xdr:txBody>
    </xdr:sp>
    <xdr:clientData/>
  </xdr:twoCellAnchor>
  <xdr:twoCellAnchor>
    <xdr:from>
      <xdr:col>0</xdr:col>
      <xdr:colOff>0</xdr:colOff>
      <xdr:row>25</xdr:row>
      <xdr:rowOff>288633</xdr:rowOff>
    </xdr:from>
    <xdr:to>
      <xdr:col>0</xdr:col>
      <xdr:colOff>1</xdr:colOff>
      <xdr:row>39</xdr:row>
      <xdr:rowOff>288634</xdr:rowOff>
    </xdr:to>
    <xdr:sp macro="" textlink="">
      <xdr:nvSpPr>
        <xdr:cNvPr id="5" name="CuadroTexto 4">
          <a:extLst>
            <a:ext uri="{FF2B5EF4-FFF2-40B4-BE49-F238E27FC236}">
              <a16:creationId xmlns:a16="http://schemas.microsoft.com/office/drawing/2014/main" id="{00000000-0008-0000-0400-000005000000}"/>
            </a:ext>
          </a:extLst>
        </xdr:cNvPr>
        <xdr:cNvSpPr txBox="1"/>
      </xdr:nvSpPr>
      <xdr:spPr>
        <a:xfrm rot="16200000">
          <a:off x="-3564659" y="15369884"/>
          <a:ext cx="7793183" cy="6638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latin typeface="Arial" panose="020B0604020202020204" pitchFamily="34" charset="0"/>
              <a:cs typeface="Arial" panose="020B0604020202020204" pitchFamily="34" charset="0"/>
            </a:rPr>
            <a:t>F  A  C  T  O  R  E  S    </a:t>
          </a:r>
          <a:r>
            <a:rPr lang="es-CO" sz="1200" b="1" baseline="0">
              <a:latin typeface="Arial" panose="020B0604020202020204" pitchFamily="34" charset="0"/>
              <a:cs typeface="Arial" panose="020B0604020202020204" pitchFamily="34" charset="0"/>
            </a:rPr>
            <a:t> I  N  T  E  R  N  O  S</a:t>
          </a:r>
        </a:p>
        <a:p>
          <a:pPr algn="ctr"/>
          <a:r>
            <a:rPr lang="es-CO" sz="1200" b="1">
              <a:latin typeface="Arial" panose="020B0604020202020204" pitchFamily="34" charset="0"/>
              <a:cs typeface="Arial" panose="020B0604020202020204" pitchFamily="34" charset="0"/>
            </a:rPr>
            <a:t>D</a:t>
          </a:r>
          <a:r>
            <a:rPr lang="es-CO" sz="1200" b="1" baseline="0">
              <a:latin typeface="Arial" panose="020B0604020202020204" pitchFamily="34" charset="0"/>
              <a:cs typeface="Arial" panose="020B0604020202020204" pitchFamily="34" charset="0"/>
            </a:rPr>
            <a:t>  E  B  I  L  I  D  A  D  E  </a:t>
          </a:r>
          <a:r>
            <a:rPr lang="es-CO" sz="1200" b="1">
              <a:latin typeface="Arial" panose="020B0604020202020204" pitchFamily="34" charset="0"/>
              <a:cs typeface="Arial" panose="020B0604020202020204" pitchFamily="34" charset="0"/>
            </a:rPr>
            <a:t> S</a:t>
          </a:r>
        </a:p>
      </xdr:txBody>
    </xdr:sp>
    <xdr:clientData/>
  </xdr:twoCellAnchor>
  <xdr:twoCellAnchor>
    <xdr:from>
      <xdr:col>19</xdr:col>
      <xdr:colOff>2222499</xdr:colOff>
      <xdr:row>0</xdr:row>
      <xdr:rowOff>0</xdr:rowOff>
    </xdr:from>
    <xdr:to>
      <xdr:col>19</xdr:col>
      <xdr:colOff>3030680</xdr:colOff>
      <xdr:row>3</xdr:row>
      <xdr:rowOff>187614</xdr:rowOff>
    </xdr:to>
    <xdr:sp macro="" textlink="">
      <xdr:nvSpPr>
        <xdr:cNvPr id="6" name="CuadroTexto 5">
          <a:extLst>
            <a:ext uri="{FF2B5EF4-FFF2-40B4-BE49-F238E27FC236}">
              <a16:creationId xmlns:a16="http://schemas.microsoft.com/office/drawing/2014/main" id="{00000000-0008-0000-0400-000006000000}"/>
            </a:ext>
          </a:extLst>
        </xdr:cNvPr>
        <xdr:cNvSpPr txBox="1"/>
      </xdr:nvSpPr>
      <xdr:spPr>
        <a:xfrm>
          <a:off x="13681363" y="0"/>
          <a:ext cx="808181" cy="75045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CO" sz="1100"/>
        </a:p>
      </xdr:txBody>
    </xdr:sp>
    <xdr:clientData/>
  </xdr:twoCellAnchor>
  <xdr:twoCellAnchor editAs="oneCell">
    <xdr:from>
      <xdr:col>18</xdr:col>
      <xdr:colOff>149341</xdr:colOff>
      <xdr:row>0</xdr:row>
      <xdr:rowOff>43584</xdr:rowOff>
    </xdr:from>
    <xdr:to>
      <xdr:col>18</xdr:col>
      <xdr:colOff>760095</xdr:colOff>
      <xdr:row>1</xdr:row>
      <xdr:rowOff>312350</xdr:rowOff>
    </xdr:to>
    <xdr:pic>
      <xdr:nvPicPr>
        <xdr:cNvPr id="3" name="Imagen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1"/>
        <a:stretch>
          <a:fillRect/>
        </a:stretch>
      </xdr:blipFill>
      <xdr:spPr>
        <a:xfrm>
          <a:off x="11064991" y="43584"/>
          <a:ext cx="610754" cy="658425"/>
        </a:xfrm>
        <a:prstGeom prst="rect">
          <a:avLst/>
        </a:prstGeom>
      </xdr:spPr>
    </xdr:pic>
    <xdr:clientData/>
  </xdr:twoCellAnchor>
  <xdr:twoCellAnchor>
    <xdr:from>
      <xdr:col>0</xdr:col>
      <xdr:colOff>0</xdr:colOff>
      <xdr:row>40</xdr:row>
      <xdr:rowOff>0</xdr:rowOff>
    </xdr:from>
    <xdr:to>
      <xdr:col>0</xdr:col>
      <xdr:colOff>2</xdr:colOff>
      <xdr:row>40</xdr:row>
      <xdr:rowOff>0</xdr:rowOff>
    </xdr:to>
    <xdr:sp macro="" textlink="">
      <xdr:nvSpPr>
        <xdr:cNvPr id="7" name="CuadroTexto 6">
          <a:extLst>
            <a:ext uri="{FF2B5EF4-FFF2-40B4-BE49-F238E27FC236}">
              <a16:creationId xmlns:a16="http://schemas.microsoft.com/office/drawing/2014/main" id="{00000000-0008-0000-0400-000007000000}"/>
            </a:ext>
          </a:extLst>
        </xdr:cNvPr>
        <xdr:cNvSpPr txBox="1"/>
      </xdr:nvSpPr>
      <xdr:spPr>
        <a:xfrm rot="16200000">
          <a:off x="-3564658" y="24404206"/>
          <a:ext cx="7793183" cy="6638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latin typeface="Arial" panose="020B0604020202020204" pitchFamily="34" charset="0"/>
              <a:cs typeface="Arial" panose="020B0604020202020204" pitchFamily="34" charset="0"/>
            </a:rPr>
            <a:t>F  A  C  T  O  R  E  S    </a:t>
          </a:r>
          <a:r>
            <a:rPr lang="es-CO" sz="1200" b="1" baseline="0">
              <a:latin typeface="Arial" panose="020B0604020202020204" pitchFamily="34" charset="0"/>
              <a:cs typeface="Arial" panose="020B0604020202020204" pitchFamily="34" charset="0"/>
            </a:rPr>
            <a:t> I  N  T  E  R  N  O  S</a:t>
          </a:r>
        </a:p>
        <a:p>
          <a:pPr algn="ctr"/>
          <a:r>
            <a:rPr lang="es-CO" sz="1200" b="1" baseline="0">
              <a:latin typeface="Arial" panose="020B0604020202020204" pitchFamily="34" charset="0"/>
              <a:cs typeface="Arial" panose="020B0604020202020204" pitchFamily="34" charset="0"/>
            </a:rPr>
            <a:t>D E L  P R O C E S O</a:t>
          </a:r>
        </a:p>
      </xdr:txBody>
    </xdr:sp>
    <xdr:clientData/>
  </xdr:twoCellAnchor>
  <mc:AlternateContent xmlns:mc="http://schemas.openxmlformats.org/markup-compatibility/2006">
    <mc:Choice xmlns:a14="http://schemas.microsoft.com/office/drawing/2010/main" Requires="a14">
      <xdr:twoCellAnchor editAs="oneCell">
        <xdr:from>
          <xdr:col>19</xdr:col>
          <xdr:colOff>628650</xdr:colOff>
          <xdr:row>10</xdr:row>
          <xdr:rowOff>57150</xdr:rowOff>
        </xdr:from>
        <xdr:to>
          <xdr:col>19</xdr:col>
          <xdr:colOff>876300</xdr:colOff>
          <xdr:row>10</xdr:row>
          <xdr:rowOff>457200</xdr:rowOff>
        </xdr:to>
        <xdr:sp macro="" textlink="">
          <xdr:nvSpPr>
            <xdr:cNvPr id="3073" name="CheckBox1" hidden="1">
              <a:extLst>
                <a:ext uri="{63B3BB69-23CF-44E3-9099-C40C66FF867C}">
                  <a14:compatExt spid="_x0000_s3073"/>
                </a:ext>
                <a:ext uri="{FF2B5EF4-FFF2-40B4-BE49-F238E27FC236}">
                  <a16:creationId xmlns:a16="http://schemas.microsoft.com/office/drawing/2014/main" id="{00000000-0008-0000-0400-000001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11</xdr:row>
          <xdr:rowOff>161925</xdr:rowOff>
        </xdr:from>
        <xdr:to>
          <xdr:col>19</xdr:col>
          <xdr:colOff>904875</xdr:colOff>
          <xdr:row>11</xdr:row>
          <xdr:rowOff>419100</xdr:rowOff>
        </xdr:to>
        <xdr:sp macro="" textlink="">
          <xdr:nvSpPr>
            <xdr:cNvPr id="3074" name="CheckBox2" hidden="1">
              <a:extLst>
                <a:ext uri="{63B3BB69-23CF-44E3-9099-C40C66FF867C}">
                  <a14:compatExt spid="_x0000_s3074"/>
                </a:ext>
                <a:ext uri="{FF2B5EF4-FFF2-40B4-BE49-F238E27FC236}">
                  <a16:creationId xmlns:a16="http://schemas.microsoft.com/office/drawing/2014/main" id="{00000000-0008-0000-0400-000002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12</xdr:row>
          <xdr:rowOff>161925</xdr:rowOff>
        </xdr:from>
        <xdr:to>
          <xdr:col>19</xdr:col>
          <xdr:colOff>904875</xdr:colOff>
          <xdr:row>12</xdr:row>
          <xdr:rowOff>419100</xdr:rowOff>
        </xdr:to>
        <xdr:sp macro="" textlink="">
          <xdr:nvSpPr>
            <xdr:cNvPr id="3075" name="CheckBox3" hidden="1">
              <a:extLst>
                <a:ext uri="{63B3BB69-23CF-44E3-9099-C40C66FF867C}">
                  <a14:compatExt spid="_x0000_s3075"/>
                </a:ext>
                <a:ext uri="{FF2B5EF4-FFF2-40B4-BE49-F238E27FC236}">
                  <a16:creationId xmlns:a16="http://schemas.microsoft.com/office/drawing/2014/main" id="{00000000-0008-0000-0400-000003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13</xdr:row>
          <xdr:rowOff>161925</xdr:rowOff>
        </xdr:from>
        <xdr:to>
          <xdr:col>19</xdr:col>
          <xdr:colOff>904875</xdr:colOff>
          <xdr:row>13</xdr:row>
          <xdr:rowOff>419100</xdr:rowOff>
        </xdr:to>
        <xdr:sp macro="" textlink="">
          <xdr:nvSpPr>
            <xdr:cNvPr id="3076" name="CheckBox4" hidden="1">
              <a:extLst>
                <a:ext uri="{63B3BB69-23CF-44E3-9099-C40C66FF867C}">
                  <a14:compatExt spid="_x0000_s3076"/>
                </a:ext>
                <a:ext uri="{FF2B5EF4-FFF2-40B4-BE49-F238E27FC236}">
                  <a16:creationId xmlns:a16="http://schemas.microsoft.com/office/drawing/2014/main" id="{00000000-0008-0000-0400-000004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14</xdr:row>
          <xdr:rowOff>171450</xdr:rowOff>
        </xdr:from>
        <xdr:to>
          <xdr:col>19</xdr:col>
          <xdr:colOff>904875</xdr:colOff>
          <xdr:row>14</xdr:row>
          <xdr:rowOff>428625</xdr:rowOff>
        </xdr:to>
        <xdr:sp macro="" textlink="">
          <xdr:nvSpPr>
            <xdr:cNvPr id="3077" name="CheckBox5" hidden="1">
              <a:extLst>
                <a:ext uri="{63B3BB69-23CF-44E3-9099-C40C66FF867C}">
                  <a14:compatExt spid="_x0000_s3077"/>
                </a:ext>
                <a:ext uri="{FF2B5EF4-FFF2-40B4-BE49-F238E27FC236}">
                  <a16:creationId xmlns:a16="http://schemas.microsoft.com/office/drawing/2014/main" id="{00000000-0008-0000-0400-000005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15</xdr:row>
          <xdr:rowOff>161925</xdr:rowOff>
        </xdr:from>
        <xdr:to>
          <xdr:col>19</xdr:col>
          <xdr:colOff>904875</xdr:colOff>
          <xdr:row>15</xdr:row>
          <xdr:rowOff>419100</xdr:rowOff>
        </xdr:to>
        <xdr:sp macro="" textlink="">
          <xdr:nvSpPr>
            <xdr:cNvPr id="3078" name="CheckBox6" hidden="1">
              <a:extLst>
                <a:ext uri="{63B3BB69-23CF-44E3-9099-C40C66FF867C}">
                  <a14:compatExt spid="_x0000_s3078"/>
                </a:ext>
                <a:ext uri="{FF2B5EF4-FFF2-40B4-BE49-F238E27FC236}">
                  <a16:creationId xmlns:a16="http://schemas.microsoft.com/office/drawing/2014/main" id="{00000000-0008-0000-0400-000006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16</xdr:row>
          <xdr:rowOff>161925</xdr:rowOff>
        </xdr:from>
        <xdr:to>
          <xdr:col>19</xdr:col>
          <xdr:colOff>904875</xdr:colOff>
          <xdr:row>16</xdr:row>
          <xdr:rowOff>419100</xdr:rowOff>
        </xdr:to>
        <xdr:sp macro="" textlink="">
          <xdr:nvSpPr>
            <xdr:cNvPr id="3079" name="CheckBox7" hidden="1">
              <a:extLst>
                <a:ext uri="{63B3BB69-23CF-44E3-9099-C40C66FF867C}">
                  <a14:compatExt spid="_x0000_s3079"/>
                </a:ext>
                <a:ext uri="{FF2B5EF4-FFF2-40B4-BE49-F238E27FC236}">
                  <a16:creationId xmlns:a16="http://schemas.microsoft.com/office/drawing/2014/main" id="{00000000-0008-0000-0400-000007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17</xdr:row>
          <xdr:rowOff>161925</xdr:rowOff>
        </xdr:from>
        <xdr:to>
          <xdr:col>19</xdr:col>
          <xdr:colOff>904875</xdr:colOff>
          <xdr:row>17</xdr:row>
          <xdr:rowOff>419100</xdr:rowOff>
        </xdr:to>
        <xdr:sp macro="" textlink="">
          <xdr:nvSpPr>
            <xdr:cNvPr id="3080" name="CheckBox8" hidden="1">
              <a:extLst>
                <a:ext uri="{63B3BB69-23CF-44E3-9099-C40C66FF867C}">
                  <a14:compatExt spid="_x0000_s3080"/>
                </a:ext>
                <a:ext uri="{FF2B5EF4-FFF2-40B4-BE49-F238E27FC236}">
                  <a16:creationId xmlns:a16="http://schemas.microsoft.com/office/drawing/2014/main" id="{00000000-0008-0000-0400-000008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18</xdr:row>
          <xdr:rowOff>161925</xdr:rowOff>
        </xdr:from>
        <xdr:to>
          <xdr:col>19</xdr:col>
          <xdr:colOff>904875</xdr:colOff>
          <xdr:row>18</xdr:row>
          <xdr:rowOff>419100</xdr:rowOff>
        </xdr:to>
        <xdr:sp macro="" textlink="">
          <xdr:nvSpPr>
            <xdr:cNvPr id="3081" name="CheckBox9" hidden="1">
              <a:extLst>
                <a:ext uri="{63B3BB69-23CF-44E3-9099-C40C66FF867C}">
                  <a14:compatExt spid="_x0000_s3081"/>
                </a:ext>
                <a:ext uri="{FF2B5EF4-FFF2-40B4-BE49-F238E27FC236}">
                  <a16:creationId xmlns:a16="http://schemas.microsoft.com/office/drawing/2014/main" id="{00000000-0008-0000-0400-000009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19</xdr:row>
          <xdr:rowOff>161925</xdr:rowOff>
        </xdr:from>
        <xdr:to>
          <xdr:col>19</xdr:col>
          <xdr:colOff>904875</xdr:colOff>
          <xdr:row>19</xdr:row>
          <xdr:rowOff>419100</xdr:rowOff>
        </xdr:to>
        <xdr:sp macro="" textlink="">
          <xdr:nvSpPr>
            <xdr:cNvPr id="3082" name="CheckBox10" hidden="1">
              <a:extLst>
                <a:ext uri="{63B3BB69-23CF-44E3-9099-C40C66FF867C}">
                  <a14:compatExt spid="_x0000_s3082"/>
                </a:ext>
                <a:ext uri="{FF2B5EF4-FFF2-40B4-BE49-F238E27FC236}">
                  <a16:creationId xmlns:a16="http://schemas.microsoft.com/office/drawing/2014/main" id="{00000000-0008-0000-0400-00000A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20</xdr:row>
          <xdr:rowOff>161925</xdr:rowOff>
        </xdr:from>
        <xdr:to>
          <xdr:col>19</xdr:col>
          <xdr:colOff>904875</xdr:colOff>
          <xdr:row>20</xdr:row>
          <xdr:rowOff>419100</xdr:rowOff>
        </xdr:to>
        <xdr:sp macro="" textlink="">
          <xdr:nvSpPr>
            <xdr:cNvPr id="3083" name="CheckBox11" hidden="1">
              <a:extLst>
                <a:ext uri="{63B3BB69-23CF-44E3-9099-C40C66FF867C}">
                  <a14:compatExt spid="_x0000_s3083"/>
                </a:ext>
                <a:ext uri="{FF2B5EF4-FFF2-40B4-BE49-F238E27FC236}">
                  <a16:creationId xmlns:a16="http://schemas.microsoft.com/office/drawing/2014/main" id="{00000000-0008-0000-0400-00000B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21</xdr:row>
          <xdr:rowOff>161925</xdr:rowOff>
        </xdr:from>
        <xdr:to>
          <xdr:col>19</xdr:col>
          <xdr:colOff>904875</xdr:colOff>
          <xdr:row>21</xdr:row>
          <xdr:rowOff>419100</xdr:rowOff>
        </xdr:to>
        <xdr:sp macro="" textlink="">
          <xdr:nvSpPr>
            <xdr:cNvPr id="3084" name="CheckBox12" hidden="1">
              <a:extLst>
                <a:ext uri="{63B3BB69-23CF-44E3-9099-C40C66FF867C}">
                  <a14:compatExt spid="_x0000_s3084"/>
                </a:ext>
                <a:ext uri="{FF2B5EF4-FFF2-40B4-BE49-F238E27FC236}">
                  <a16:creationId xmlns:a16="http://schemas.microsoft.com/office/drawing/2014/main" id="{00000000-0008-0000-0400-00000C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22</xdr:row>
          <xdr:rowOff>161925</xdr:rowOff>
        </xdr:from>
        <xdr:to>
          <xdr:col>19</xdr:col>
          <xdr:colOff>904875</xdr:colOff>
          <xdr:row>22</xdr:row>
          <xdr:rowOff>419100</xdr:rowOff>
        </xdr:to>
        <xdr:sp macro="" textlink="">
          <xdr:nvSpPr>
            <xdr:cNvPr id="3085" name="CheckBox13" hidden="1">
              <a:extLst>
                <a:ext uri="{63B3BB69-23CF-44E3-9099-C40C66FF867C}">
                  <a14:compatExt spid="_x0000_s3085"/>
                </a:ext>
                <a:ext uri="{FF2B5EF4-FFF2-40B4-BE49-F238E27FC236}">
                  <a16:creationId xmlns:a16="http://schemas.microsoft.com/office/drawing/2014/main" id="{00000000-0008-0000-0400-00000D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23</xdr:row>
          <xdr:rowOff>161925</xdr:rowOff>
        </xdr:from>
        <xdr:to>
          <xdr:col>19</xdr:col>
          <xdr:colOff>904875</xdr:colOff>
          <xdr:row>23</xdr:row>
          <xdr:rowOff>419100</xdr:rowOff>
        </xdr:to>
        <xdr:sp macro="" textlink="">
          <xdr:nvSpPr>
            <xdr:cNvPr id="3086" name="CheckBox14" hidden="1">
              <a:extLst>
                <a:ext uri="{63B3BB69-23CF-44E3-9099-C40C66FF867C}">
                  <a14:compatExt spid="_x0000_s3086"/>
                </a:ext>
                <a:ext uri="{FF2B5EF4-FFF2-40B4-BE49-F238E27FC236}">
                  <a16:creationId xmlns:a16="http://schemas.microsoft.com/office/drawing/2014/main" id="{00000000-0008-0000-0400-00000E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24</xdr:row>
          <xdr:rowOff>161925</xdr:rowOff>
        </xdr:from>
        <xdr:to>
          <xdr:col>19</xdr:col>
          <xdr:colOff>904875</xdr:colOff>
          <xdr:row>24</xdr:row>
          <xdr:rowOff>419100</xdr:rowOff>
        </xdr:to>
        <xdr:sp macro="" textlink="">
          <xdr:nvSpPr>
            <xdr:cNvPr id="3087" name="CheckBox15" hidden="1">
              <a:extLst>
                <a:ext uri="{63B3BB69-23CF-44E3-9099-C40C66FF867C}">
                  <a14:compatExt spid="_x0000_s3087"/>
                </a:ext>
                <a:ext uri="{FF2B5EF4-FFF2-40B4-BE49-F238E27FC236}">
                  <a16:creationId xmlns:a16="http://schemas.microsoft.com/office/drawing/2014/main" id="{00000000-0008-0000-0400-00000F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25</xdr:row>
          <xdr:rowOff>161925</xdr:rowOff>
        </xdr:from>
        <xdr:to>
          <xdr:col>19</xdr:col>
          <xdr:colOff>904875</xdr:colOff>
          <xdr:row>25</xdr:row>
          <xdr:rowOff>419100</xdr:rowOff>
        </xdr:to>
        <xdr:sp macro="" textlink="">
          <xdr:nvSpPr>
            <xdr:cNvPr id="3088" name="CheckBox16" hidden="1">
              <a:extLst>
                <a:ext uri="{63B3BB69-23CF-44E3-9099-C40C66FF867C}">
                  <a14:compatExt spid="_x0000_s3088"/>
                </a:ext>
                <a:ext uri="{FF2B5EF4-FFF2-40B4-BE49-F238E27FC236}">
                  <a16:creationId xmlns:a16="http://schemas.microsoft.com/office/drawing/2014/main" id="{00000000-0008-0000-0400-000010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26</xdr:row>
          <xdr:rowOff>161925</xdr:rowOff>
        </xdr:from>
        <xdr:to>
          <xdr:col>19</xdr:col>
          <xdr:colOff>904875</xdr:colOff>
          <xdr:row>26</xdr:row>
          <xdr:rowOff>419100</xdr:rowOff>
        </xdr:to>
        <xdr:sp macro="" textlink="">
          <xdr:nvSpPr>
            <xdr:cNvPr id="3089" name="CheckBox17" hidden="1">
              <a:extLst>
                <a:ext uri="{63B3BB69-23CF-44E3-9099-C40C66FF867C}">
                  <a14:compatExt spid="_x0000_s3089"/>
                </a:ext>
                <a:ext uri="{FF2B5EF4-FFF2-40B4-BE49-F238E27FC236}">
                  <a16:creationId xmlns:a16="http://schemas.microsoft.com/office/drawing/2014/main" id="{00000000-0008-0000-0400-000011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27</xdr:row>
          <xdr:rowOff>161925</xdr:rowOff>
        </xdr:from>
        <xdr:to>
          <xdr:col>19</xdr:col>
          <xdr:colOff>904875</xdr:colOff>
          <xdr:row>27</xdr:row>
          <xdr:rowOff>419100</xdr:rowOff>
        </xdr:to>
        <xdr:sp macro="" textlink="">
          <xdr:nvSpPr>
            <xdr:cNvPr id="3090" name="CheckBox18" hidden="1">
              <a:extLst>
                <a:ext uri="{63B3BB69-23CF-44E3-9099-C40C66FF867C}">
                  <a14:compatExt spid="_x0000_s3090"/>
                </a:ext>
                <a:ext uri="{FF2B5EF4-FFF2-40B4-BE49-F238E27FC236}">
                  <a16:creationId xmlns:a16="http://schemas.microsoft.com/office/drawing/2014/main" id="{00000000-0008-0000-0400-000012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28</xdr:row>
          <xdr:rowOff>161925</xdr:rowOff>
        </xdr:from>
        <xdr:to>
          <xdr:col>19</xdr:col>
          <xdr:colOff>904875</xdr:colOff>
          <xdr:row>28</xdr:row>
          <xdr:rowOff>419100</xdr:rowOff>
        </xdr:to>
        <xdr:sp macro="" textlink="">
          <xdr:nvSpPr>
            <xdr:cNvPr id="3091" name="CheckBox19" hidden="1">
              <a:extLst>
                <a:ext uri="{63B3BB69-23CF-44E3-9099-C40C66FF867C}">
                  <a14:compatExt spid="_x0000_s3091"/>
                </a:ext>
                <a:ext uri="{FF2B5EF4-FFF2-40B4-BE49-F238E27FC236}">
                  <a16:creationId xmlns:a16="http://schemas.microsoft.com/office/drawing/2014/main" id="{00000000-0008-0000-0400-000013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29</xdr:row>
          <xdr:rowOff>161925</xdr:rowOff>
        </xdr:from>
        <xdr:to>
          <xdr:col>19</xdr:col>
          <xdr:colOff>904875</xdr:colOff>
          <xdr:row>29</xdr:row>
          <xdr:rowOff>419100</xdr:rowOff>
        </xdr:to>
        <xdr:sp macro="" textlink="">
          <xdr:nvSpPr>
            <xdr:cNvPr id="3092" name="CheckBox20" hidden="1">
              <a:extLst>
                <a:ext uri="{63B3BB69-23CF-44E3-9099-C40C66FF867C}">
                  <a14:compatExt spid="_x0000_s3092"/>
                </a:ext>
                <a:ext uri="{FF2B5EF4-FFF2-40B4-BE49-F238E27FC236}">
                  <a16:creationId xmlns:a16="http://schemas.microsoft.com/office/drawing/2014/main" id="{00000000-0008-0000-0400-000014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30</xdr:row>
          <xdr:rowOff>161925</xdr:rowOff>
        </xdr:from>
        <xdr:to>
          <xdr:col>19</xdr:col>
          <xdr:colOff>904875</xdr:colOff>
          <xdr:row>30</xdr:row>
          <xdr:rowOff>419100</xdr:rowOff>
        </xdr:to>
        <xdr:sp macro="" textlink="">
          <xdr:nvSpPr>
            <xdr:cNvPr id="3093" name="CheckBox21" hidden="1">
              <a:extLst>
                <a:ext uri="{63B3BB69-23CF-44E3-9099-C40C66FF867C}">
                  <a14:compatExt spid="_x0000_s3093"/>
                </a:ext>
                <a:ext uri="{FF2B5EF4-FFF2-40B4-BE49-F238E27FC236}">
                  <a16:creationId xmlns:a16="http://schemas.microsoft.com/office/drawing/2014/main" id="{00000000-0008-0000-0400-000015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31</xdr:row>
          <xdr:rowOff>161925</xdr:rowOff>
        </xdr:from>
        <xdr:to>
          <xdr:col>19</xdr:col>
          <xdr:colOff>904875</xdr:colOff>
          <xdr:row>31</xdr:row>
          <xdr:rowOff>419100</xdr:rowOff>
        </xdr:to>
        <xdr:sp macro="" textlink="">
          <xdr:nvSpPr>
            <xdr:cNvPr id="3094" name="CheckBox22" hidden="1">
              <a:extLst>
                <a:ext uri="{63B3BB69-23CF-44E3-9099-C40C66FF867C}">
                  <a14:compatExt spid="_x0000_s3094"/>
                </a:ext>
                <a:ext uri="{FF2B5EF4-FFF2-40B4-BE49-F238E27FC236}">
                  <a16:creationId xmlns:a16="http://schemas.microsoft.com/office/drawing/2014/main" id="{00000000-0008-0000-0400-000016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32</xdr:row>
          <xdr:rowOff>161925</xdr:rowOff>
        </xdr:from>
        <xdr:to>
          <xdr:col>19</xdr:col>
          <xdr:colOff>904875</xdr:colOff>
          <xdr:row>32</xdr:row>
          <xdr:rowOff>419100</xdr:rowOff>
        </xdr:to>
        <xdr:sp macro="" textlink="">
          <xdr:nvSpPr>
            <xdr:cNvPr id="3095" name="CheckBox23" hidden="1">
              <a:extLst>
                <a:ext uri="{63B3BB69-23CF-44E3-9099-C40C66FF867C}">
                  <a14:compatExt spid="_x0000_s3095"/>
                </a:ext>
                <a:ext uri="{FF2B5EF4-FFF2-40B4-BE49-F238E27FC236}">
                  <a16:creationId xmlns:a16="http://schemas.microsoft.com/office/drawing/2014/main" id="{00000000-0008-0000-0400-000017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33</xdr:row>
          <xdr:rowOff>161925</xdr:rowOff>
        </xdr:from>
        <xdr:to>
          <xdr:col>19</xdr:col>
          <xdr:colOff>904875</xdr:colOff>
          <xdr:row>33</xdr:row>
          <xdr:rowOff>419100</xdr:rowOff>
        </xdr:to>
        <xdr:sp macro="" textlink="">
          <xdr:nvSpPr>
            <xdr:cNvPr id="3096" name="CheckBox24" hidden="1">
              <a:extLst>
                <a:ext uri="{63B3BB69-23CF-44E3-9099-C40C66FF867C}">
                  <a14:compatExt spid="_x0000_s3096"/>
                </a:ext>
                <a:ext uri="{FF2B5EF4-FFF2-40B4-BE49-F238E27FC236}">
                  <a16:creationId xmlns:a16="http://schemas.microsoft.com/office/drawing/2014/main" id="{00000000-0008-0000-0400-000018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34</xdr:row>
          <xdr:rowOff>161925</xdr:rowOff>
        </xdr:from>
        <xdr:to>
          <xdr:col>19</xdr:col>
          <xdr:colOff>904875</xdr:colOff>
          <xdr:row>34</xdr:row>
          <xdr:rowOff>419100</xdr:rowOff>
        </xdr:to>
        <xdr:sp macro="" textlink="">
          <xdr:nvSpPr>
            <xdr:cNvPr id="3097" name="CheckBox25" hidden="1">
              <a:extLst>
                <a:ext uri="{63B3BB69-23CF-44E3-9099-C40C66FF867C}">
                  <a14:compatExt spid="_x0000_s3097"/>
                </a:ext>
                <a:ext uri="{FF2B5EF4-FFF2-40B4-BE49-F238E27FC236}">
                  <a16:creationId xmlns:a16="http://schemas.microsoft.com/office/drawing/2014/main" id="{00000000-0008-0000-0400-000019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35</xdr:row>
          <xdr:rowOff>161925</xdr:rowOff>
        </xdr:from>
        <xdr:to>
          <xdr:col>19</xdr:col>
          <xdr:colOff>904875</xdr:colOff>
          <xdr:row>35</xdr:row>
          <xdr:rowOff>419100</xdr:rowOff>
        </xdr:to>
        <xdr:sp macro="" textlink="">
          <xdr:nvSpPr>
            <xdr:cNvPr id="3098" name="CheckBox26" hidden="1">
              <a:extLst>
                <a:ext uri="{63B3BB69-23CF-44E3-9099-C40C66FF867C}">
                  <a14:compatExt spid="_x0000_s3098"/>
                </a:ext>
                <a:ext uri="{FF2B5EF4-FFF2-40B4-BE49-F238E27FC236}">
                  <a16:creationId xmlns:a16="http://schemas.microsoft.com/office/drawing/2014/main" id="{00000000-0008-0000-0400-00001A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36</xdr:row>
          <xdr:rowOff>161925</xdr:rowOff>
        </xdr:from>
        <xdr:to>
          <xdr:col>19</xdr:col>
          <xdr:colOff>904875</xdr:colOff>
          <xdr:row>36</xdr:row>
          <xdr:rowOff>419100</xdr:rowOff>
        </xdr:to>
        <xdr:sp macro="" textlink="">
          <xdr:nvSpPr>
            <xdr:cNvPr id="3099" name="CheckBox27" hidden="1">
              <a:extLst>
                <a:ext uri="{63B3BB69-23CF-44E3-9099-C40C66FF867C}">
                  <a14:compatExt spid="_x0000_s3099"/>
                </a:ext>
                <a:ext uri="{FF2B5EF4-FFF2-40B4-BE49-F238E27FC236}">
                  <a16:creationId xmlns:a16="http://schemas.microsoft.com/office/drawing/2014/main" id="{00000000-0008-0000-0400-00001B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37</xdr:row>
          <xdr:rowOff>161925</xdr:rowOff>
        </xdr:from>
        <xdr:to>
          <xdr:col>19</xdr:col>
          <xdr:colOff>904875</xdr:colOff>
          <xdr:row>37</xdr:row>
          <xdr:rowOff>419100</xdr:rowOff>
        </xdr:to>
        <xdr:sp macro="" textlink="">
          <xdr:nvSpPr>
            <xdr:cNvPr id="3100" name="CheckBox28" hidden="1">
              <a:extLst>
                <a:ext uri="{63B3BB69-23CF-44E3-9099-C40C66FF867C}">
                  <a14:compatExt spid="_x0000_s3100"/>
                </a:ext>
                <a:ext uri="{FF2B5EF4-FFF2-40B4-BE49-F238E27FC236}">
                  <a16:creationId xmlns:a16="http://schemas.microsoft.com/office/drawing/2014/main" id="{00000000-0008-0000-0400-00001C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38</xdr:row>
          <xdr:rowOff>161925</xdr:rowOff>
        </xdr:from>
        <xdr:to>
          <xdr:col>19</xdr:col>
          <xdr:colOff>904875</xdr:colOff>
          <xdr:row>38</xdr:row>
          <xdr:rowOff>419100</xdr:rowOff>
        </xdr:to>
        <xdr:sp macro="" textlink="">
          <xdr:nvSpPr>
            <xdr:cNvPr id="3101" name="CheckBox29" hidden="1">
              <a:extLst>
                <a:ext uri="{63B3BB69-23CF-44E3-9099-C40C66FF867C}">
                  <a14:compatExt spid="_x0000_s3101"/>
                </a:ext>
                <a:ext uri="{FF2B5EF4-FFF2-40B4-BE49-F238E27FC236}">
                  <a16:creationId xmlns:a16="http://schemas.microsoft.com/office/drawing/2014/main" id="{00000000-0008-0000-0400-00001D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39</xdr:row>
          <xdr:rowOff>161925</xdr:rowOff>
        </xdr:from>
        <xdr:to>
          <xdr:col>19</xdr:col>
          <xdr:colOff>904875</xdr:colOff>
          <xdr:row>39</xdr:row>
          <xdr:rowOff>419100</xdr:rowOff>
        </xdr:to>
        <xdr:sp macro="" textlink="">
          <xdr:nvSpPr>
            <xdr:cNvPr id="3102" name="CheckBox30" hidden="1">
              <a:extLst>
                <a:ext uri="{63B3BB69-23CF-44E3-9099-C40C66FF867C}">
                  <a14:compatExt spid="_x0000_s3102"/>
                </a:ext>
                <a:ext uri="{FF2B5EF4-FFF2-40B4-BE49-F238E27FC236}">
                  <a16:creationId xmlns:a16="http://schemas.microsoft.com/office/drawing/2014/main" id="{00000000-0008-0000-0400-00001E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904875</xdr:colOff>
          <xdr:row>40</xdr:row>
          <xdr:rowOff>257175</xdr:rowOff>
        </xdr:to>
        <xdr:sp macro="" textlink="">
          <xdr:nvSpPr>
            <xdr:cNvPr id="3103" name="CheckBox31" hidden="1">
              <a:extLst>
                <a:ext uri="{63B3BB69-23CF-44E3-9099-C40C66FF867C}">
                  <a14:compatExt spid="_x0000_s3103"/>
                </a:ext>
                <a:ext uri="{FF2B5EF4-FFF2-40B4-BE49-F238E27FC236}">
                  <a16:creationId xmlns:a16="http://schemas.microsoft.com/office/drawing/2014/main" id="{00000000-0008-0000-0400-00001F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904875</xdr:colOff>
          <xdr:row>40</xdr:row>
          <xdr:rowOff>257175</xdr:rowOff>
        </xdr:to>
        <xdr:sp macro="" textlink="">
          <xdr:nvSpPr>
            <xdr:cNvPr id="3104" name="CheckBox32" hidden="1">
              <a:extLst>
                <a:ext uri="{63B3BB69-23CF-44E3-9099-C40C66FF867C}">
                  <a14:compatExt spid="_x0000_s3104"/>
                </a:ext>
                <a:ext uri="{FF2B5EF4-FFF2-40B4-BE49-F238E27FC236}">
                  <a16:creationId xmlns:a16="http://schemas.microsoft.com/office/drawing/2014/main" id="{00000000-0008-0000-0400-000020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904875</xdr:colOff>
          <xdr:row>40</xdr:row>
          <xdr:rowOff>257175</xdr:rowOff>
        </xdr:to>
        <xdr:sp macro="" textlink="">
          <xdr:nvSpPr>
            <xdr:cNvPr id="3105" name="CheckBox33" hidden="1">
              <a:extLst>
                <a:ext uri="{63B3BB69-23CF-44E3-9099-C40C66FF867C}">
                  <a14:compatExt spid="_x0000_s3105"/>
                </a:ext>
                <a:ext uri="{FF2B5EF4-FFF2-40B4-BE49-F238E27FC236}">
                  <a16:creationId xmlns:a16="http://schemas.microsoft.com/office/drawing/2014/main" id="{00000000-0008-0000-0400-000021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904875</xdr:colOff>
          <xdr:row>40</xdr:row>
          <xdr:rowOff>257175</xdr:rowOff>
        </xdr:to>
        <xdr:sp macro="" textlink="">
          <xdr:nvSpPr>
            <xdr:cNvPr id="3106" name="CheckBox34" hidden="1">
              <a:extLst>
                <a:ext uri="{63B3BB69-23CF-44E3-9099-C40C66FF867C}">
                  <a14:compatExt spid="_x0000_s3106"/>
                </a:ext>
                <a:ext uri="{FF2B5EF4-FFF2-40B4-BE49-F238E27FC236}">
                  <a16:creationId xmlns:a16="http://schemas.microsoft.com/office/drawing/2014/main" id="{00000000-0008-0000-0400-000022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904875</xdr:colOff>
          <xdr:row>40</xdr:row>
          <xdr:rowOff>257175</xdr:rowOff>
        </xdr:to>
        <xdr:sp macro="" textlink="">
          <xdr:nvSpPr>
            <xdr:cNvPr id="3107" name="CheckBox35" hidden="1">
              <a:extLst>
                <a:ext uri="{63B3BB69-23CF-44E3-9099-C40C66FF867C}">
                  <a14:compatExt spid="_x0000_s3107"/>
                </a:ext>
                <a:ext uri="{FF2B5EF4-FFF2-40B4-BE49-F238E27FC236}">
                  <a16:creationId xmlns:a16="http://schemas.microsoft.com/office/drawing/2014/main" id="{00000000-0008-0000-0400-000023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904875</xdr:colOff>
          <xdr:row>40</xdr:row>
          <xdr:rowOff>257175</xdr:rowOff>
        </xdr:to>
        <xdr:sp macro="" textlink="">
          <xdr:nvSpPr>
            <xdr:cNvPr id="3108" name="CheckBox36" hidden="1">
              <a:extLst>
                <a:ext uri="{63B3BB69-23CF-44E3-9099-C40C66FF867C}">
                  <a14:compatExt spid="_x0000_s3108"/>
                </a:ext>
                <a:ext uri="{FF2B5EF4-FFF2-40B4-BE49-F238E27FC236}">
                  <a16:creationId xmlns:a16="http://schemas.microsoft.com/office/drawing/2014/main" id="{00000000-0008-0000-0400-000024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904875</xdr:colOff>
          <xdr:row>40</xdr:row>
          <xdr:rowOff>257175</xdr:rowOff>
        </xdr:to>
        <xdr:sp macro="" textlink="">
          <xdr:nvSpPr>
            <xdr:cNvPr id="3110" name="CheckBox38" hidden="1">
              <a:extLst>
                <a:ext uri="{63B3BB69-23CF-44E3-9099-C40C66FF867C}">
                  <a14:compatExt spid="_x0000_s3110"/>
                </a:ext>
                <a:ext uri="{FF2B5EF4-FFF2-40B4-BE49-F238E27FC236}">
                  <a16:creationId xmlns:a16="http://schemas.microsoft.com/office/drawing/2014/main" id="{00000000-0008-0000-0400-000026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904875</xdr:colOff>
          <xdr:row>40</xdr:row>
          <xdr:rowOff>257175</xdr:rowOff>
        </xdr:to>
        <xdr:sp macro="" textlink="">
          <xdr:nvSpPr>
            <xdr:cNvPr id="3111" name="CheckBox39" hidden="1">
              <a:extLst>
                <a:ext uri="{63B3BB69-23CF-44E3-9099-C40C66FF867C}">
                  <a14:compatExt spid="_x0000_s3111"/>
                </a:ext>
                <a:ext uri="{FF2B5EF4-FFF2-40B4-BE49-F238E27FC236}">
                  <a16:creationId xmlns:a16="http://schemas.microsoft.com/office/drawing/2014/main" id="{00000000-0008-0000-0400-000027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904875</xdr:colOff>
          <xdr:row>40</xdr:row>
          <xdr:rowOff>257175</xdr:rowOff>
        </xdr:to>
        <xdr:sp macro="" textlink="">
          <xdr:nvSpPr>
            <xdr:cNvPr id="3112" name="CheckBox40" hidden="1">
              <a:extLst>
                <a:ext uri="{63B3BB69-23CF-44E3-9099-C40C66FF867C}">
                  <a14:compatExt spid="_x0000_s3112"/>
                </a:ext>
                <a:ext uri="{FF2B5EF4-FFF2-40B4-BE49-F238E27FC236}">
                  <a16:creationId xmlns:a16="http://schemas.microsoft.com/office/drawing/2014/main" id="{00000000-0008-0000-0400-000028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904875</xdr:colOff>
          <xdr:row>40</xdr:row>
          <xdr:rowOff>257175</xdr:rowOff>
        </xdr:to>
        <xdr:sp macro="" textlink="">
          <xdr:nvSpPr>
            <xdr:cNvPr id="3113" name="CheckBox41" hidden="1">
              <a:extLst>
                <a:ext uri="{63B3BB69-23CF-44E3-9099-C40C66FF867C}">
                  <a14:compatExt spid="_x0000_s3113"/>
                </a:ext>
                <a:ext uri="{FF2B5EF4-FFF2-40B4-BE49-F238E27FC236}">
                  <a16:creationId xmlns:a16="http://schemas.microsoft.com/office/drawing/2014/main" id="{00000000-0008-0000-0400-000029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904875</xdr:colOff>
          <xdr:row>40</xdr:row>
          <xdr:rowOff>257175</xdr:rowOff>
        </xdr:to>
        <xdr:sp macro="" textlink="">
          <xdr:nvSpPr>
            <xdr:cNvPr id="3114" name="CheckBox42" hidden="1">
              <a:extLst>
                <a:ext uri="{63B3BB69-23CF-44E3-9099-C40C66FF867C}">
                  <a14:compatExt spid="_x0000_s3114"/>
                </a:ext>
                <a:ext uri="{FF2B5EF4-FFF2-40B4-BE49-F238E27FC236}">
                  <a16:creationId xmlns:a16="http://schemas.microsoft.com/office/drawing/2014/main" id="{00000000-0008-0000-0400-00002A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904875</xdr:colOff>
          <xdr:row>40</xdr:row>
          <xdr:rowOff>257175</xdr:rowOff>
        </xdr:to>
        <xdr:sp macro="" textlink="">
          <xdr:nvSpPr>
            <xdr:cNvPr id="3115" name="CheckBox43" hidden="1">
              <a:extLst>
                <a:ext uri="{63B3BB69-23CF-44E3-9099-C40C66FF867C}">
                  <a14:compatExt spid="_x0000_s3115"/>
                </a:ext>
                <a:ext uri="{FF2B5EF4-FFF2-40B4-BE49-F238E27FC236}">
                  <a16:creationId xmlns:a16="http://schemas.microsoft.com/office/drawing/2014/main" id="{00000000-0008-0000-0400-00002B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904875</xdr:colOff>
          <xdr:row>40</xdr:row>
          <xdr:rowOff>257175</xdr:rowOff>
        </xdr:to>
        <xdr:sp macro="" textlink="">
          <xdr:nvSpPr>
            <xdr:cNvPr id="3116" name="CheckBox44" hidden="1">
              <a:extLst>
                <a:ext uri="{63B3BB69-23CF-44E3-9099-C40C66FF867C}">
                  <a14:compatExt spid="_x0000_s3116"/>
                </a:ext>
                <a:ext uri="{FF2B5EF4-FFF2-40B4-BE49-F238E27FC236}">
                  <a16:creationId xmlns:a16="http://schemas.microsoft.com/office/drawing/2014/main" id="{00000000-0008-0000-0400-00002C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904875</xdr:colOff>
          <xdr:row>40</xdr:row>
          <xdr:rowOff>257175</xdr:rowOff>
        </xdr:to>
        <xdr:sp macro="" textlink="">
          <xdr:nvSpPr>
            <xdr:cNvPr id="3117" name="CheckBox45" hidden="1">
              <a:extLst>
                <a:ext uri="{63B3BB69-23CF-44E3-9099-C40C66FF867C}">
                  <a14:compatExt spid="_x0000_s3117"/>
                </a:ext>
                <a:ext uri="{FF2B5EF4-FFF2-40B4-BE49-F238E27FC236}">
                  <a16:creationId xmlns:a16="http://schemas.microsoft.com/office/drawing/2014/main" id="{00000000-0008-0000-0400-00002D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904875</xdr:colOff>
          <xdr:row>40</xdr:row>
          <xdr:rowOff>257175</xdr:rowOff>
        </xdr:to>
        <xdr:sp macro="" textlink="">
          <xdr:nvSpPr>
            <xdr:cNvPr id="3118" name="CheckBox46" hidden="1">
              <a:extLst>
                <a:ext uri="{63B3BB69-23CF-44E3-9099-C40C66FF867C}">
                  <a14:compatExt spid="_x0000_s3118"/>
                </a:ext>
                <a:ext uri="{FF2B5EF4-FFF2-40B4-BE49-F238E27FC236}">
                  <a16:creationId xmlns:a16="http://schemas.microsoft.com/office/drawing/2014/main" id="{00000000-0008-0000-0400-00002E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1</xdr:col>
      <xdr:colOff>103909</xdr:colOff>
      <xdr:row>0</xdr:row>
      <xdr:rowOff>69273</xdr:rowOff>
    </xdr:from>
    <xdr:to>
      <xdr:col>1</xdr:col>
      <xdr:colOff>1417724</xdr:colOff>
      <xdr:row>1</xdr:row>
      <xdr:rowOff>253654</xdr:rowOff>
    </xdr:to>
    <xdr:pic>
      <xdr:nvPicPr>
        <xdr:cNvPr id="53" name="Imagen 52">
          <a:extLst>
            <a:ext uri="{FF2B5EF4-FFF2-40B4-BE49-F238E27FC236}">
              <a16:creationId xmlns:a16="http://schemas.microsoft.com/office/drawing/2014/main" id="{00000000-0008-0000-0400-000035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50273" y="69273"/>
          <a:ext cx="1313815" cy="574040"/>
        </a:xfrm>
        <a:prstGeom prst="rect">
          <a:avLst/>
        </a:prstGeom>
        <a:noFill/>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381000</xdr:colOff>
      <xdr:row>0</xdr:row>
      <xdr:rowOff>85725</xdr:rowOff>
    </xdr:from>
    <xdr:to>
      <xdr:col>4</xdr:col>
      <xdr:colOff>1066800</xdr:colOff>
      <xdr:row>3</xdr:row>
      <xdr:rowOff>152400</xdr:rowOff>
    </xdr:to>
    <xdr:pic>
      <xdr:nvPicPr>
        <xdr:cNvPr id="4191" name="1 Imagen" descr="logocapitalmusical">
          <a:extLst>
            <a:ext uri="{FF2B5EF4-FFF2-40B4-BE49-F238E27FC236}">
              <a16:creationId xmlns:a16="http://schemas.microsoft.com/office/drawing/2014/main" id="{00000000-0008-0000-0500-00005F1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353300" y="85725"/>
          <a:ext cx="685800"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420687</xdr:colOff>
      <xdr:row>0</xdr:row>
      <xdr:rowOff>0</xdr:rowOff>
    </xdr:from>
    <xdr:to>
      <xdr:col>6</xdr:col>
      <xdr:colOff>1106487</xdr:colOff>
      <xdr:row>3</xdr:row>
      <xdr:rowOff>142875</xdr:rowOff>
    </xdr:to>
    <xdr:pic>
      <xdr:nvPicPr>
        <xdr:cNvPr id="5217" name="1 Imagen" descr="logocapitalmusical">
          <a:extLst>
            <a:ext uri="{FF2B5EF4-FFF2-40B4-BE49-F238E27FC236}">
              <a16:creationId xmlns:a16="http://schemas.microsoft.com/office/drawing/2014/main" id="{00000000-0008-0000-0600-0000611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628062" y="0"/>
          <a:ext cx="685800"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219075</xdr:colOff>
      <xdr:row>0</xdr:row>
      <xdr:rowOff>76201</xdr:rowOff>
    </xdr:from>
    <xdr:to>
      <xdr:col>4</xdr:col>
      <xdr:colOff>787169</xdr:colOff>
      <xdr:row>3</xdr:row>
      <xdr:rowOff>41565</xdr:rowOff>
    </xdr:to>
    <xdr:pic>
      <xdr:nvPicPr>
        <xdr:cNvPr id="6" name="1 Imagen" descr="logocapitalmusical">
          <a:extLst>
            <a:ext uri="{FF2B5EF4-FFF2-40B4-BE49-F238E27FC236}">
              <a16:creationId xmlns:a16="http://schemas.microsoft.com/office/drawing/2014/main" id="{00000000-0008-0000-07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267825" y="76201"/>
          <a:ext cx="568094"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337705</xdr:colOff>
      <xdr:row>0</xdr:row>
      <xdr:rowOff>112568</xdr:rowOff>
    </xdr:from>
    <xdr:to>
      <xdr:col>0</xdr:col>
      <xdr:colOff>1651520</xdr:colOff>
      <xdr:row>3</xdr:row>
      <xdr:rowOff>115108</xdr:rowOff>
    </xdr:to>
    <xdr:pic>
      <xdr:nvPicPr>
        <xdr:cNvPr id="5" name="Imagen 4">
          <a:extLst>
            <a:ext uri="{FF2B5EF4-FFF2-40B4-BE49-F238E27FC236}">
              <a16:creationId xmlns:a16="http://schemas.microsoft.com/office/drawing/2014/main" id="{00000000-0008-0000-0700-000005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37705" y="112568"/>
          <a:ext cx="1313815" cy="574040"/>
        </a:xfrm>
        <a:prstGeom prst="rect">
          <a:avLst/>
        </a:prstGeom>
        <a:noFill/>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9</xdr:col>
      <xdr:colOff>219574</xdr:colOff>
      <xdr:row>0</xdr:row>
      <xdr:rowOff>67862</xdr:rowOff>
    </xdr:from>
    <xdr:to>
      <xdr:col>9</xdr:col>
      <xdr:colOff>743449</xdr:colOff>
      <xdr:row>3</xdr:row>
      <xdr:rowOff>153587</xdr:rowOff>
    </xdr:to>
    <xdr:pic>
      <xdr:nvPicPr>
        <xdr:cNvPr id="2" name="1 Imagen" descr="logocapitalmusical">
          <a:extLst>
            <a:ext uri="{FF2B5EF4-FFF2-40B4-BE49-F238E27FC236}">
              <a16:creationId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200788" y="67862"/>
          <a:ext cx="523875"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340178</xdr:colOff>
      <xdr:row>0</xdr:row>
      <xdr:rowOff>68035</xdr:rowOff>
    </xdr:from>
    <xdr:to>
      <xdr:col>2</xdr:col>
      <xdr:colOff>783136</xdr:colOff>
      <xdr:row>3</xdr:row>
      <xdr:rowOff>70575</xdr:rowOff>
    </xdr:to>
    <xdr:pic>
      <xdr:nvPicPr>
        <xdr:cNvPr id="4" name="Imagen 3">
          <a:extLst>
            <a:ext uri="{FF2B5EF4-FFF2-40B4-BE49-F238E27FC236}">
              <a16:creationId xmlns:a16="http://schemas.microsoft.com/office/drawing/2014/main" id="{00000000-0008-0000-0800-000004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0178" y="68035"/>
          <a:ext cx="1313815" cy="574040"/>
        </a:xfrm>
        <a:prstGeom prst="rect">
          <a:avLst/>
        </a:prstGeom>
        <a:noFill/>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5</xdr:col>
      <xdr:colOff>243794</xdr:colOff>
      <xdr:row>0</xdr:row>
      <xdr:rowOff>104321</xdr:rowOff>
    </xdr:from>
    <xdr:to>
      <xdr:col>5</xdr:col>
      <xdr:colOff>854982</xdr:colOff>
      <xdr:row>3</xdr:row>
      <xdr:rowOff>82096</xdr:rowOff>
    </xdr:to>
    <xdr:pic>
      <xdr:nvPicPr>
        <xdr:cNvPr id="2" name="1 Imagen" descr="logocapitalmusical">
          <a:extLst>
            <a:ext uri="{FF2B5EF4-FFF2-40B4-BE49-F238E27FC236}">
              <a16:creationId xmlns:a16="http://schemas.microsoft.com/office/drawing/2014/main" id="{00000000-0008-0000-09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381615" y="104321"/>
          <a:ext cx="611188" cy="7125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381000</xdr:colOff>
      <xdr:row>0</xdr:row>
      <xdr:rowOff>163286</xdr:rowOff>
    </xdr:from>
    <xdr:to>
      <xdr:col>0</xdr:col>
      <xdr:colOff>1694815</xdr:colOff>
      <xdr:row>3</xdr:row>
      <xdr:rowOff>2540</xdr:rowOff>
    </xdr:to>
    <xdr:pic>
      <xdr:nvPicPr>
        <xdr:cNvPr id="4" name="Imagen 3">
          <a:extLst>
            <a:ext uri="{FF2B5EF4-FFF2-40B4-BE49-F238E27FC236}">
              <a16:creationId xmlns:a16="http://schemas.microsoft.com/office/drawing/2014/main" id="{00000000-0008-0000-0900-000004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1000" y="163286"/>
          <a:ext cx="1313815" cy="574040"/>
        </a:xfrm>
        <a:prstGeom prst="rect">
          <a:avLst/>
        </a:prstGeom>
        <a:noFill/>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5</xdr:col>
      <xdr:colOff>214312</xdr:colOff>
      <xdr:row>0</xdr:row>
      <xdr:rowOff>158749</xdr:rowOff>
    </xdr:from>
    <xdr:to>
      <xdr:col>5</xdr:col>
      <xdr:colOff>825500</xdr:colOff>
      <xdr:row>3</xdr:row>
      <xdr:rowOff>136524</xdr:rowOff>
    </xdr:to>
    <xdr:pic>
      <xdr:nvPicPr>
        <xdr:cNvPr id="2" name="1 Imagen" descr="logocapitalmusical">
          <a:extLst>
            <a:ext uri="{FF2B5EF4-FFF2-40B4-BE49-F238E27FC236}">
              <a16:creationId xmlns:a16="http://schemas.microsoft.com/office/drawing/2014/main" id="{00000000-0008-0000-0A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03250" y="158749"/>
          <a:ext cx="611188"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361950</xdr:colOff>
      <xdr:row>0</xdr:row>
      <xdr:rowOff>152400</xdr:rowOff>
    </xdr:from>
    <xdr:to>
      <xdr:col>0</xdr:col>
      <xdr:colOff>1675765</xdr:colOff>
      <xdr:row>2</xdr:row>
      <xdr:rowOff>183515</xdr:rowOff>
    </xdr:to>
    <xdr:pic>
      <xdr:nvPicPr>
        <xdr:cNvPr id="4" name="Imagen 3">
          <a:extLst>
            <a:ext uri="{FF2B5EF4-FFF2-40B4-BE49-F238E27FC236}">
              <a16:creationId xmlns:a16="http://schemas.microsoft.com/office/drawing/2014/main" id="{00000000-0008-0000-0A00-000004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61950" y="152400"/>
          <a:ext cx="1313815" cy="574040"/>
        </a:xfrm>
        <a:prstGeom prst="rect">
          <a:avLst/>
        </a:prstGeom>
        <a:noFill/>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4.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5.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5.xml.rels><?xml version="1.0" encoding="UTF-8" standalone="yes"?>
<Relationships xmlns="http://schemas.openxmlformats.org/package/2006/relationships"><Relationship Id="rId13" Type="http://schemas.openxmlformats.org/officeDocument/2006/relationships/control" Target="../activeX/activeX8.xml"/><Relationship Id="rId18" Type="http://schemas.openxmlformats.org/officeDocument/2006/relationships/control" Target="../activeX/activeX12.xml"/><Relationship Id="rId26" Type="http://schemas.openxmlformats.org/officeDocument/2006/relationships/control" Target="../activeX/activeX20.xml"/><Relationship Id="rId39" Type="http://schemas.openxmlformats.org/officeDocument/2006/relationships/control" Target="../activeX/activeX33.xml"/><Relationship Id="rId3" Type="http://schemas.openxmlformats.org/officeDocument/2006/relationships/vmlDrawing" Target="../drawings/vmlDrawing1.vml"/><Relationship Id="rId21" Type="http://schemas.openxmlformats.org/officeDocument/2006/relationships/control" Target="../activeX/activeX15.xml"/><Relationship Id="rId34" Type="http://schemas.openxmlformats.org/officeDocument/2006/relationships/control" Target="../activeX/activeX28.xml"/><Relationship Id="rId42" Type="http://schemas.openxmlformats.org/officeDocument/2006/relationships/control" Target="../activeX/activeX36.xml"/><Relationship Id="rId47" Type="http://schemas.openxmlformats.org/officeDocument/2006/relationships/control" Target="../activeX/activeX41.xml"/><Relationship Id="rId50" Type="http://schemas.openxmlformats.org/officeDocument/2006/relationships/control" Target="../activeX/activeX44.xml"/><Relationship Id="rId7" Type="http://schemas.openxmlformats.org/officeDocument/2006/relationships/image" Target="../media/image15.emf"/><Relationship Id="rId12" Type="http://schemas.openxmlformats.org/officeDocument/2006/relationships/control" Target="../activeX/activeX7.xml"/><Relationship Id="rId17" Type="http://schemas.openxmlformats.org/officeDocument/2006/relationships/control" Target="../activeX/activeX11.xml"/><Relationship Id="rId25" Type="http://schemas.openxmlformats.org/officeDocument/2006/relationships/control" Target="../activeX/activeX19.xml"/><Relationship Id="rId33" Type="http://schemas.openxmlformats.org/officeDocument/2006/relationships/control" Target="../activeX/activeX27.xml"/><Relationship Id="rId38" Type="http://schemas.openxmlformats.org/officeDocument/2006/relationships/control" Target="../activeX/activeX32.xml"/><Relationship Id="rId46" Type="http://schemas.openxmlformats.org/officeDocument/2006/relationships/control" Target="../activeX/activeX40.xml"/><Relationship Id="rId2" Type="http://schemas.openxmlformats.org/officeDocument/2006/relationships/drawing" Target="../drawings/drawing3.xml"/><Relationship Id="rId16" Type="http://schemas.openxmlformats.org/officeDocument/2006/relationships/image" Target="../media/image16.emf"/><Relationship Id="rId20" Type="http://schemas.openxmlformats.org/officeDocument/2006/relationships/control" Target="../activeX/activeX14.xml"/><Relationship Id="rId29" Type="http://schemas.openxmlformats.org/officeDocument/2006/relationships/control" Target="../activeX/activeX23.xml"/><Relationship Id="rId41" Type="http://schemas.openxmlformats.org/officeDocument/2006/relationships/control" Target="../activeX/activeX35.xml"/><Relationship Id="rId1" Type="http://schemas.openxmlformats.org/officeDocument/2006/relationships/printerSettings" Target="../printerSettings/printerSettings3.bin"/><Relationship Id="rId6" Type="http://schemas.openxmlformats.org/officeDocument/2006/relationships/control" Target="../activeX/activeX2.xml"/><Relationship Id="rId11" Type="http://schemas.openxmlformats.org/officeDocument/2006/relationships/control" Target="../activeX/activeX6.xml"/><Relationship Id="rId24" Type="http://schemas.openxmlformats.org/officeDocument/2006/relationships/control" Target="../activeX/activeX18.xml"/><Relationship Id="rId32" Type="http://schemas.openxmlformats.org/officeDocument/2006/relationships/control" Target="../activeX/activeX26.xml"/><Relationship Id="rId37" Type="http://schemas.openxmlformats.org/officeDocument/2006/relationships/control" Target="../activeX/activeX31.xml"/><Relationship Id="rId40" Type="http://schemas.openxmlformats.org/officeDocument/2006/relationships/control" Target="../activeX/activeX34.xml"/><Relationship Id="rId45" Type="http://schemas.openxmlformats.org/officeDocument/2006/relationships/control" Target="../activeX/activeX39.xml"/><Relationship Id="rId5" Type="http://schemas.openxmlformats.org/officeDocument/2006/relationships/image" Target="../media/image14.emf"/><Relationship Id="rId15" Type="http://schemas.openxmlformats.org/officeDocument/2006/relationships/control" Target="../activeX/activeX10.xml"/><Relationship Id="rId23" Type="http://schemas.openxmlformats.org/officeDocument/2006/relationships/control" Target="../activeX/activeX17.xml"/><Relationship Id="rId28" Type="http://schemas.openxmlformats.org/officeDocument/2006/relationships/control" Target="../activeX/activeX22.xml"/><Relationship Id="rId36" Type="http://schemas.openxmlformats.org/officeDocument/2006/relationships/control" Target="../activeX/activeX30.xml"/><Relationship Id="rId49" Type="http://schemas.openxmlformats.org/officeDocument/2006/relationships/control" Target="../activeX/activeX43.xml"/><Relationship Id="rId10" Type="http://schemas.openxmlformats.org/officeDocument/2006/relationships/control" Target="../activeX/activeX5.xml"/><Relationship Id="rId19" Type="http://schemas.openxmlformats.org/officeDocument/2006/relationships/control" Target="../activeX/activeX13.xml"/><Relationship Id="rId31" Type="http://schemas.openxmlformats.org/officeDocument/2006/relationships/control" Target="../activeX/activeX25.xml"/><Relationship Id="rId44" Type="http://schemas.openxmlformats.org/officeDocument/2006/relationships/control" Target="../activeX/activeX38.xml"/><Relationship Id="rId4" Type="http://schemas.openxmlformats.org/officeDocument/2006/relationships/control" Target="../activeX/activeX1.xml"/><Relationship Id="rId9" Type="http://schemas.openxmlformats.org/officeDocument/2006/relationships/control" Target="../activeX/activeX4.xml"/><Relationship Id="rId14" Type="http://schemas.openxmlformats.org/officeDocument/2006/relationships/control" Target="../activeX/activeX9.xml"/><Relationship Id="rId22" Type="http://schemas.openxmlformats.org/officeDocument/2006/relationships/control" Target="../activeX/activeX16.xml"/><Relationship Id="rId27" Type="http://schemas.openxmlformats.org/officeDocument/2006/relationships/control" Target="../activeX/activeX21.xml"/><Relationship Id="rId30" Type="http://schemas.openxmlformats.org/officeDocument/2006/relationships/control" Target="../activeX/activeX24.xml"/><Relationship Id="rId35" Type="http://schemas.openxmlformats.org/officeDocument/2006/relationships/control" Target="../activeX/activeX29.xml"/><Relationship Id="rId43" Type="http://schemas.openxmlformats.org/officeDocument/2006/relationships/control" Target="../activeX/activeX37.xml"/><Relationship Id="rId48" Type="http://schemas.openxmlformats.org/officeDocument/2006/relationships/control" Target="../activeX/activeX42.xml"/><Relationship Id="rId8" Type="http://schemas.openxmlformats.org/officeDocument/2006/relationships/control" Target="../activeX/activeX3.xml"/><Relationship Id="rId51" Type="http://schemas.openxmlformats.org/officeDocument/2006/relationships/control" Target="../activeX/activeX45.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A1:G54"/>
  <sheetViews>
    <sheetView zoomScale="90" zoomScaleNormal="90" workbookViewId="0">
      <selection activeCell="E1" sqref="E1"/>
    </sheetView>
  </sheetViews>
  <sheetFormatPr baseColWidth="10" defaultColWidth="11.42578125" defaultRowHeight="14.25" x14ac:dyDescent="0.2"/>
  <cols>
    <col min="1" max="1" width="22.42578125" style="1" customWidth="1"/>
    <col min="2" max="3" width="11.42578125" style="1"/>
    <col min="4" max="4" width="45.140625" style="1" customWidth="1"/>
    <col min="5" max="5" width="25" style="1" customWidth="1"/>
    <col min="6" max="6" width="15.42578125" style="1" customWidth="1"/>
    <col min="7" max="16384" width="11.42578125" style="1"/>
  </cols>
  <sheetData>
    <row r="1" spans="1:7" ht="30" customHeight="1" x14ac:dyDescent="0.2">
      <c r="A1" s="361"/>
      <c r="B1" s="367" t="s">
        <v>266</v>
      </c>
      <c r="C1" s="368"/>
      <c r="D1" s="369"/>
      <c r="E1" s="283" t="s">
        <v>393</v>
      </c>
      <c r="F1" s="364"/>
    </row>
    <row r="2" spans="1:7" x14ac:dyDescent="0.2">
      <c r="A2" s="362"/>
      <c r="B2" s="370"/>
      <c r="C2" s="371"/>
      <c r="D2" s="372"/>
      <c r="E2" s="284" t="s">
        <v>391</v>
      </c>
      <c r="F2" s="365"/>
    </row>
    <row r="3" spans="1:7" ht="15" customHeight="1" x14ac:dyDescent="0.2">
      <c r="A3" s="362"/>
      <c r="B3" s="370"/>
      <c r="C3" s="371"/>
      <c r="D3" s="372"/>
      <c r="E3" s="284" t="s">
        <v>392</v>
      </c>
      <c r="F3" s="365"/>
    </row>
    <row r="4" spans="1:7" ht="15" thickBot="1" x14ac:dyDescent="0.25">
      <c r="A4" s="363"/>
      <c r="B4" s="373"/>
      <c r="C4" s="374"/>
      <c r="D4" s="375"/>
      <c r="E4" s="285" t="s">
        <v>377</v>
      </c>
      <c r="F4" s="366"/>
    </row>
    <row r="5" spans="1:7" ht="15" thickBot="1" x14ac:dyDescent="0.25"/>
    <row r="6" spans="1:7" ht="42.75" customHeight="1" x14ac:dyDescent="0.2">
      <c r="A6" s="162" t="s">
        <v>267</v>
      </c>
      <c r="B6" s="376" t="s">
        <v>274</v>
      </c>
      <c r="C6" s="376"/>
      <c r="D6" s="376"/>
      <c r="E6" s="376"/>
      <c r="F6" s="377"/>
    </row>
    <row r="7" spans="1:7" ht="50.25" customHeight="1" thickBot="1" x14ac:dyDescent="0.25">
      <c r="A7" s="163" t="s">
        <v>268</v>
      </c>
      <c r="B7" s="326" t="s">
        <v>269</v>
      </c>
      <c r="C7" s="326"/>
      <c r="D7" s="326"/>
      <c r="E7" s="326"/>
      <c r="F7" s="327"/>
    </row>
    <row r="8" spans="1:7" ht="17.25" customHeight="1" x14ac:dyDescent="0.2">
      <c r="A8" s="379"/>
      <c r="B8" s="379"/>
      <c r="C8" s="379"/>
      <c r="D8" s="379"/>
      <c r="E8" s="379"/>
      <c r="F8" s="379"/>
    </row>
    <row r="9" spans="1:7" ht="54.75" customHeight="1" x14ac:dyDescent="0.2">
      <c r="A9" s="378" t="s">
        <v>369</v>
      </c>
      <c r="B9" s="378"/>
      <c r="C9" s="378"/>
      <c r="D9" s="378"/>
      <c r="E9" s="378"/>
      <c r="F9" s="378"/>
    </row>
    <row r="10" spans="1:7" ht="18" customHeight="1" thickBot="1" x14ac:dyDescent="0.25">
      <c r="A10" s="359"/>
      <c r="B10" s="360"/>
      <c r="C10" s="360"/>
      <c r="D10" s="360"/>
      <c r="E10" s="360"/>
      <c r="F10" s="360"/>
      <c r="G10" s="360"/>
    </row>
    <row r="11" spans="1:7" ht="24.75" customHeight="1" x14ac:dyDescent="0.2">
      <c r="A11" s="309" t="s">
        <v>270</v>
      </c>
      <c r="B11" s="310"/>
      <c r="C11" s="310"/>
      <c r="D11" s="310"/>
      <c r="E11" s="310"/>
      <c r="F11" s="311"/>
    </row>
    <row r="12" spans="1:7" ht="229.5" customHeight="1" thickBot="1" x14ac:dyDescent="0.25">
      <c r="A12" s="325" t="s">
        <v>368</v>
      </c>
      <c r="B12" s="326"/>
      <c r="C12" s="326"/>
      <c r="D12" s="326"/>
      <c r="E12" s="326"/>
      <c r="F12" s="327"/>
    </row>
    <row r="13" spans="1:7" ht="18" customHeight="1" thickBot="1" x14ac:dyDescent="0.25">
      <c r="A13" s="324"/>
      <c r="B13" s="324"/>
      <c r="C13" s="324"/>
      <c r="D13" s="324"/>
      <c r="E13" s="324"/>
      <c r="F13" s="324"/>
    </row>
    <row r="14" spans="1:7" ht="26.25" customHeight="1" x14ac:dyDescent="0.2">
      <c r="A14" s="309" t="s">
        <v>271</v>
      </c>
      <c r="B14" s="310"/>
      <c r="C14" s="310"/>
      <c r="D14" s="310"/>
      <c r="E14" s="310"/>
      <c r="F14" s="311"/>
    </row>
    <row r="15" spans="1:7" ht="284.25" customHeight="1" thickBot="1" x14ac:dyDescent="0.25">
      <c r="A15" s="325" t="s">
        <v>371</v>
      </c>
      <c r="B15" s="326"/>
      <c r="C15" s="326"/>
      <c r="D15" s="326"/>
      <c r="E15" s="326"/>
      <c r="F15" s="327"/>
    </row>
    <row r="16" spans="1:7" ht="21.75" customHeight="1" thickBot="1" x14ac:dyDescent="0.25">
      <c r="A16" s="143"/>
      <c r="B16" s="143"/>
      <c r="C16" s="143"/>
      <c r="D16" s="143"/>
      <c r="E16" s="143"/>
      <c r="F16" s="143"/>
    </row>
    <row r="17" spans="1:6" ht="23.25" customHeight="1" thickBot="1" x14ac:dyDescent="0.25">
      <c r="A17" s="309" t="s">
        <v>374</v>
      </c>
      <c r="B17" s="310"/>
      <c r="C17" s="310"/>
      <c r="D17" s="310"/>
      <c r="E17" s="310"/>
      <c r="F17" s="311"/>
    </row>
    <row r="18" spans="1:6" ht="81.75" customHeight="1" x14ac:dyDescent="0.2">
      <c r="A18" s="312" t="s">
        <v>375</v>
      </c>
      <c r="B18" s="313"/>
      <c r="C18" s="313"/>
      <c r="D18" s="313"/>
      <c r="E18" s="313"/>
      <c r="F18" s="314"/>
    </row>
    <row r="19" spans="1:6" ht="71.25" customHeight="1" thickBot="1" x14ac:dyDescent="0.25">
      <c r="A19" s="315"/>
      <c r="B19" s="316"/>
      <c r="C19" s="316"/>
      <c r="D19" s="316"/>
      <c r="E19" s="316"/>
      <c r="F19" s="317"/>
    </row>
    <row r="20" spans="1:6" ht="15" thickBot="1" x14ac:dyDescent="0.25"/>
    <row r="21" spans="1:6" ht="27" customHeight="1" x14ac:dyDescent="0.2">
      <c r="A21" s="328" t="s">
        <v>331</v>
      </c>
      <c r="B21" s="329"/>
      <c r="C21" s="329"/>
      <c r="D21" s="329"/>
      <c r="E21" s="329"/>
      <c r="F21" s="330"/>
    </row>
    <row r="22" spans="1:6" ht="363" customHeight="1" thickBot="1" x14ac:dyDescent="0.25">
      <c r="A22" s="331" t="s">
        <v>341</v>
      </c>
      <c r="B22" s="332"/>
      <c r="C22" s="332"/>
      <c r="D22" s="332"/>
      <c r="E22" s="332"/>
      <c r="F22" s="333"/>
    </row>
    <row r="23" spans="1:6" ht="15" thickBot="1" x14ac:dyDescent="0.25"/>
    <row r="24" spans="1:6" ht="28.5" customHeight="1" thickBot="1" x14ac:dyDescent="0.25">
      <c r="A24" s="334" t="s">
        <v>332</v>
      </c>
      <c r="B24" s="335"/>
      <c r="C24" s="335"/>
      <c r="D24" s="335"/>
      <c r="E24" s="335"/>
      <c r="F24" s="336"/>
    </row>
    <row r="25" spans="1:6" ht="375" customHeight="1" x14ac:dyDescent="0.2">
      <c r="A25" s="344" t="s">
        <v>310</v>
      </c>
      <c r="B25" s="345"/>
      <c r="C25" s="345"/>
      <c r="D25" s="345"/>
      <c r="E25" s="345"/>
      <c r="F25" s="346"/>
    </row>
    <row r="26" spans="1:6" ht="27.6" customHeight="1" thickBot="1" x14ac:dyDescent="0.25">
      <c r="A26" s="347"/>
      <c r="B26" s="348"/>
      <c r="C26" s="348"/>
      <c r="D26" s="348"/>
      <c r="E26" s="348"/>
      <c r="F26" s="349"/>
    </row>
    <row r="27" spans="1:6" ht="25.5" customHeight="1" thickBot="1" x14ac:dyDescent="0.25">
      <c r="A27" s="143"/>
      <c r="B27" s="143"/>
      <c r="C27" s="143"/>
      <c r="D27" s="143"/>
      <c r="E27" s="143"/>
      <c r="F27" s="143"/>
    </row>
    <row r="28" spans="1:6" ht="27" customHeight="1" x14ac:dyDescent="0.2">
      <c r="A28" s="337" t="s">
        <v>333</v>
      </c>
      <c r="B28" s="338"/>
      <c r="C28" s="338"/>
      <c r="D28" s="338"/>
      <c r="E28" s="338"/>
      <c r="F28" s="339"/>
    </row>
    <row r="29" spans="1:6" ht="210.75" customHeight="1" thickBot="1" x14ac:dyDescent="0.25">
      <c r="A29" s="340" t="s">
        <v>307</v>
      </c>
      <c r="B29" s="326"/>
      <c r="C29" s="326"/>
      <c r="D29" s="326"/>
      <c r="E29" s="326"/>
      <c r="F29" s="327"/>
    </row>
    <row r="30" spans="1:6" ht="15" thickBot="1" x14ac:dyDescent="0.25"/>
    <row r="31" spans="1:6" ht="30.75" customHeight="1" x14ac:dyDescent="0.2">
      <c r="A31" s="341" t="s">
        <v>334</v>
      </c>
      <c r="B31" s="342"/>
      <c r="C31" s="342"/>
      <c r="D31" s="342"/>
      <c r="E31" s="342"/>
      <c r="F31" s="343"/>
    </row>
    <row r="32" spans="1:6" ht="138" customHeight="1" thickBot="1" x14ac:dyDescent="0.25">
      <c r="A32" s="386" t="s">
        <v>308</v>
      </c>
      <c r="B32" s="387"/>
      <c r="C32" s="387"/>
      <c r="D32" s="387"/>
      <c r="E32" s="387"/>
      <c r="F32" s="388"/>
    </row>
    <row r="33" spans="1:6" ht="15" thickBot="1" x14ac:dyDescent="0.25"/>
    <row r="34" spans="1:6" ht="28.5" customHeight="1" x14ac:dyDescent="0.2">
      <c r="A34" s="389" t="s">
        <v>335</v>
      </c>
      <c r="B34" s="390"/>
      <c r="C34" s="390"/>
      <c r="D34" s="390"/>
      <c r="E34" s="390"/>
      <c r="F34" s="391"/>
    </row>
    <row r="35" spans="1:6" ht="219" customHeight="1" thickBot="1" x14ac:dyDescent="0.25">
      <c r="A35" s="340" t="s">
        <v>301</v>
      </c>
      <c r="B35" s="326"/>
      <c r="C35" s="326"/>
      <c r="D35" s="326"/>
      <c r="E35" s="326"/>
      <c r="F35" s="327"/>
    </row>
    <row r="36" spans="1:6" ht="15" thickBot="1" x14ac:dyDescent="0.25"/>
    <row r="37" spans="1:6" ht="27.75" customHeight="1" x14ac:dyDescent="0.2">
      <c r="A37" s="389" t="s">
        <v>336</v>
      </c>
      <c r="B37" s="390"/>
      <c r="C37" s="390"/>
      <c r="D37" s="390"/>
      <c r="E37" s="390"/>
      <c r="F37" s="391"/>
    </row>
    <row r="38" spans="1:6" ht="170.25" customHeight="1" thickBot="1" x14ac:dyDescent="0.25">
      <c r="A38" s="340" t="s">
        <v>302</v>
      </c>
      <c r="B38" s="326"/>
      <c r="C38" s="326"/>
      <c r="D38" s="326"/>
      <c r="E38" s="326"/>
      <c r="F38" s="327"/>
    </row>
    <row r="39" spans="1:6" ht="15" thickBot="1" x14ac:dyDescent="0.25"/>
    <row r="40" spans="1:6" ht="27.75" customHeight="1" x14ac:dyDescent="0.2">
      <c r="A40" s="350" t="s">
        <v>337</v>
      </c>
      <c r="B40" s="351"/>
      <c r="C40" s="351"/>
      <c r="D40" s="351"/>
      <c r="E40" s="351"/>
      <c r="F40" s="352"/>
    </row>
    <row r="41" spans="1:6" ht="208.5" customHeight="1" thickBot="1" x14ac:dyDescent="0.25">
      <c r="A41" s="325" t="s">
        <v>367</v>
      </c>
      <c r="B41" s="326"/>
      <c r="C41" s="326"/>
      <c r="D41" s="326"/>
      <c r="E41" s="326"/>
      <c r="F41" s="327"/>
    </row>
    <row r="42" spans="1:6" ht="15" thickBot="1" x14ac:dyDescent="0.25"/>
    <row r="43" spans="1:6" ht="29.25" customHeight="1" x14ac:dyDescent="0.2">
      <c r="A43" s="380" t="s">
        <v>372</v>
      </c>
      <c r="B43" s="381"/>
      <c r="C43" s="381"/>
      <c r="D43" s="381"/>
      <c r="E43" s="381"/>
      <c r="F43" s="382"/>
    </row>
    <row r="44" spans="1:6" ht="274.5" customHeight="1" thickBot="1" x14ac:dyDescent="0.25">
      <c r="A44" s="340" t="s">
        <v>295</v>
      </c>
      <c r="B44" s="326"/>
      <c r="C44" s="326"/>
      <c r="D44" s="326"/>
      <c r="E44" s="326"/>
      <c r="F44" s="327"/>
    </row>
    <row r="45" spans="1:6" ht="15" thickBot="1" x14ac:dyDescent="0.25"/>
    <row r="46" spans="1:6" ht="29.25" customHeight="1" x14ac:dyDescent="0.2">
      <c r="A46" s="380" t="s">
        <v>338</v>
      </c>
      <c r="B46" s="381"/>
      <c r="C46" s="381"/>
      <c r="D46" s="381"/>
      <c r="E46" s="381"/>
      <c r="F46" s="382"/>
    </row>
    <row r="47" spans="1:6" s="216" customFormat="1" ht="181.5" customHeight="1" thickBot="1" x14ac:dyDescent="0.3">
      <c r="A47" s="383" t="s">
        <v>296</v>
      </c>
      <c r="B47" s="384"/>
      <c r="C47" s="384"/>
      <c r="D47" s="384"/>
      <c r="E47" s="384"/>
      <c r="F47" s="385"/>
    </row>
    <row r="48" spans="1:6" ht="15.75" customHeight="1" thickBot="1" x14ac:dyDescent="0.25">
      <c r="A48" s="143"/>
      <c r="B48" s="143"/>
      <c r="C48" s="143"/>
      <c r="D48" s="143"/>
      <c r="E48" s="143"/>
      <c r="F48" s="143"/>
    </row>
    <row r="49" spans="1:6" ht="19.5" customHeight="1" x14ac:dyDescent="0.2">
      <c r="A49" s="353" t="s">
        <v>339</v>
      </c>
      <c r="B49" s="354"/>
      <c r="C49" s="354"/>
      <c r="D49" s="354"/>
      <c r="E49" s="354"/>
      <c r="F49" s="355"/>
    </row>
    <row r="50" spans="1:6" ht="363" customHeight="1" thickBot="1" x14ac:dyDescent="0.25">
      <c r="A50" s="356" t="s">
        <v>303</v>
      </c>
      <c r="B50" s="357"/>
      <c r="C50" s="357"/>
      <c r="D50" s="357"/>
      <c r="E50" s="357"/>
      <c r="F50" s="358"/>
    </row>
    <row r="51" spans="1:6" ht="15" thickBot="1" x14ac:dyDescent="0.25"/>
    <row r="52" spans="1:6" ht="27.75" customHeight="1" x14ac:dyDescent="0.2">
      <c r="A52" s="318" t="s">
        <v>340</v>
      </c>
      <c r="B52" s="319"/>
      <c r="C52" s="319"/>
      <c r="D52" s="319"/>
      <c r="E52" s="319"/>
      <c r="F52" s="320"/>
    </row>
    <row r="53" spans="1:6" ht="409.6" customHeight="1" x14ac:dyDescent="0.2">
      <c r="A53" s="321" t="s">
        <v>306</v>
      </c>
      <c r="B53" s="322"/>
      <c r="C53" s="322"/>
      <c r="D53" s="322"/>
      <c r="E53" s="322"/>
      <c r="F53" s="323"/>
    </row>
    <row r="54" spans="1:6" ht="77.25" customHeight="1" thickBot="1" x14ac:dyDescent="0.25">
      <c r="A54" s="315"/>
      <c r="B54" s="316"/>
      <c r="C54" s="316"/>
      <c r="D54" s="316"/>
      <c r="E54" s="316"/>
      <c r="F54" s="317"/>
    </row>
  </sheetData>
  <sheetProtection selectLockedCells="1"/>
  <mergeCells count="37">
    <mergeCell ref="A32:F32"/>
    <mergeCell ref="A34:F34"/>
    <mergeCell ref="A35:F35"/>
    <mergeCell ref="A37:F37"/>
    <mergeCell ref="A38:F38"/>
    <mergeCell ref="A49:F49"/>
    <mergeCell ref="A50:F50"/>
    <mergeCell ref="A12:F12"/>
    <mergeCell ref="A10:G10"/>
    <mergeCell ref="A1:A4"/>
    <mergeCell ref="F1:F4"/>
    <mergeCell ref="A11:F11"/>
    <mergeCell ref="B1:D4"/>
    <mergeCell ref="B6:F6"/>
    <mergeCell ref="B7:F7"/>
    <mergeCell ref="A9:F9"/>
    <mergeCell ref="A8:F8"/>
    <mergeCell ref="A43:F43"/>
    <mergeCell ref="A44:F44"/>
    <mergeCell ref="A46:F46"/>
    <mergeCell ref="A47:F47"/>
    <mergeCell ref="A17:F17"/>
    <mergeCell ref="A18:F19"/>
    <mergeCell ref="A52:F52"/>
    <mergeCell ref="A53:F54"/>
    <mergeCell ref="A13:F13"/>
    <mergeCell ref="A14:F14"/>
    <mergeCell ref="A15:F15"/>
    <mergeCell ref="A21:F21"/>
    <mergeCell ref="A22:F22"/>
    <mergeCell ref="A24:F24"/>
    <mergeCell ref="A28:F28"/>
    <mergeCell ref="A29:F29"/>
    <mergeCell ref="A31:F31"/>
    <mergeCell ref="A25:F26"/>
    <mergeCell ref="A40:F40"/>
    <mergeCell ref="A41:F41"/>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tabColor theme="6"/>
  </sheetPr>
  <dimension ref="A1:F41"/>
  <sheetViews>
    <sheetView topLeftCell="A7" zoomScale="70" zoomScaleNormal="70" workbookViewId="0">
      <selection activeCell="B10" sqref="A10:XFD11"/>
    </sheetView>
  </sheetViews>
  <sheetFormatPr baseColWidth="10" defaultColWidth="11.42578125" defaultRowHeight="14.25" x14ac:dyDescent="0.2"/>
  <cols>
    <col min="1" max="1" width="31" style="1" customWidth="1"/>
    <col min="2" max="2" width="39.5703125" style="1" customWidth="1"/>
    <col min="3" max="3" width="29" style="1" customWidth="1"/>
    <col min="4" max="4" width="38" style="1" customWidth="1"/>
    <col min="5" max="5" width="32.85546875" style="1" customWidth="1"/>
    <col min="6" max="6" width="21.85546875" style="1" customWidth="1"/>
    <col min="7" max="16384" width="11.42578125" style="1"/>
  </cols>
  <sheetData>
    <row r="1" spans="1:6" ht="28.5" customHeight="1" x14ac:dyDescent="0.2">
      <c r="A1" s="436"/>
      <c r="B1" s="393" t="str">
        <f>CONTEXTO!B1</f>
        <v xml:space="preserve">PROCESO:  SISTEMA INTEGRADO DE GESTIÓN </v>
      </c>
      <c r="C1" s="393"/>
      <c r="D1" s="393"/>
      <c r="E1" s="393"/>
      <c r="F1" s="570"/>
    </row>
    <row r="2" spans="1:6" x14ac:dyDescent="0.2">
      <c r="A2" s="437"/>
      <c r="B2" s="394" t="s">
        <v>68</v>
      </c>
      <c r="C2" s="394"/>
      <c r="D2" s="394"/>
      <c r="E2" s="394"/>
      <c r="F2" s="571"/>
    </row>
    <row r="3" spans="1:6" ht="15" customHeight="1" x14ac:dyDescent="0.2">
      <c r="A3" s="437"/>
      <c r="B3" s="394"/>
      <c r="C3" s="394"/>
      <c r="D3" s="394"/>
      <c r="E3" s="394"/>
      <c r="F3" s="571"/>
    </row>
    <row r="4" spans="1:6" ht="15" thickBot="1" x14ac:dyDescent="0.25">
      <c r="A4" s="437"/>
      <c r="B4" s="394"/>
      <c r="C4" s="394"/>
      <c r="D4" s="394"/>
      <c r="E4" s="394"/>
      <c r="F4" s="572"/>
    </row>
    <row r="5" spans="1:6" ht="15.75" x14ac:dyDescent="0.2">
      <c r="A5" s="585"/>
      <c r="B5" s="392"/>
      <c r="C5" s="392"/>
      <c r="D5" s="392"/>
      <c r="E5" s="392"/>
      <c r="F5" s="586"/>
    </row>
    <row r="6" spans="1:6" ht="39.75" customHeight="1" x14ac:dyDescent="0.2">
      <c r="A6" s="581" t="str">
        <f>CONTEXTO!A8</f>
        <v xml:space="preserve">PROCESO: GESTION JURIDICA Y MEJORA NORMATIVA </v>
      </c>
      <c r="B6" s="582"/>
      <c r="C6" s="582"/>
      <c r="D6" s="582"/>
      <c r="E6" s="582"/>
      <c r="F6" s="583"/>
    </row>
    <row r="7" spans="1:6" s="74" customFormat="1" ht="78.75" customHeight="1" thickBot="1" x14ac:dyDescent="0.25">
      <c r="A7" s="578" t="str">
        <f>CONTEXTO!A9</f>
        <v xml:space="preserve">OBJETIVO: ASUMIR Y EJERCER CON EFICIENCIA LA DEFENSA JURÍDICA DEL MUNICIPIO DE IBAGUÉ, LA ASESORÍA PERMANENTE DE LAS
ACTUACIONES DE LA ADMINISTRACIÓN CENTRAL Y PROMOVER EL USO DE HERRAMIENTAS Y BUENAS PRÁCTICAS
REGULATORIAS Y REGLAMENTARIAS, EN ARAS DE LOGRAR LA PROTECCIÓN DE SUS INTERESES Y GARANTIZAR LA CORRECTA
APLICACIÓN DEL ORDENAMIENTO JURÍDICO VIGENTE. 
</v>
      </c>
      <c r="B7" s="579"/>
      <c r="C7" s="579"/>
      <c r="D7" s="579"/>
      <c r="E7" s="579"/>
      <c r="F7" s="580"/>
    </row>
    <row r="8" spans="1:6" s="74" customFormat="1" ht="25.5" customHeight="1" thickBot="1" x14ac:dyDescent="0.25">
      <c r="A8" s="584"/>
      <c r="B8" s="584"/>
      <c r="C8" s="584"/>
      <c r="D8" s="584"/>
      <c r="E8" s="584"/>
      <c r="F8" s="584"/>
    </row>
    <row r="9" spans="1:6" s="74" customFormat="1" ht="69" customHeight="1" x14ac:dyDescent="0.2">
      <c r="A9" s="88" t="s">
        <v>256</v>
      </c>
      <c r="B9" s="89" t="s">
        <v>255</v>
      </c>
      <c r="C9" s="90" t="s">
        <v>257</v>
      </c>
      <c r="D9" s="91" t="s">
        <v>75</v>
      </c>
      <c r="E9" s="92" t="s">
        <v>69</v>
      </c>
      <c r="F9" s="93" t="s">
        <v>70</v>
      </c>
    </row>
    <row r="10" spans="1:6" s="74" customFormat="1" ht="77.25" customHeight="1" x14ac:dyDescent="0.2">
      <c r="A10" s="590" t="s">
        <v>505</v>
      </c>
      <c r="B10" s="239" t="s">
        <v>416</v>
      </c>
      <c r="C10" s="573" t="s">
        <v>506</v>
      </c>
      <c r="D10" s="241" t="s">
        <v>507</v>
      </c>
      <c r="E10" s="573" t="s">
        <v>508</v>
      </c>
      <c r="F10" s="576" t="s">
        <v>511</v>
      </c>
    </row>
    <row r="11" spans="1:6" ht="77.25" customHeight="1" x14ac:dyDescent="0.2">
      <c r="A11" s="591"/>
      <c r="B11" s="239" t="s">
        <v>419</v>
      </c>
      <c r="C11" s="574"/>
      <c r="D11" s="241" t="s">
        <v>509</v>
      </c>
      <c r="E11" s="574"/>
      <c r="F11" s="562"/>
    </row>
    <row r="12" spans="1:6" ht="60.75" customHeight="1" x14ac:dyDescent="0.2">
      <c r="A12" s="592"/>
      <c r="B12" s="239"/>
      <c r="C12" s="575"/>
      <c r="D12" s="242" t="s">
        <v>510</v>
      </c>
      <c r="E12" s="575"/>
      <c r="F12" s="563"/>
    </row>
    <row r="13" spans="1:6" ht="67.5" customHeight="1" x14ac:dyDescent="0.2">
      <c r="A13" s="590"/>
      <c r="B13" s="239"/>
      <c r="C13" s="573"/>
      <c r="D13" s="241"/>
      <c r="E13" s="573" t="s">
        <v>262</v>
      </c>
      <c r="F13" s="577"/>
    </row>
    <row r="14" spans="1:6" ht="63.75" customHeight="1" x14ac:dyDescent="0.2">
      <c r="A14" s="591"/>
      <c r="B14" s="239"/>
      <c r="C14" s="574"/>
      <c r="D14" s="241"/>
      <c r="E14" s="574"/>
      <c r="F14" s="577"/>
    </row>
    <row r="15" spans="1:6" ht="64.5" customHeight="1" x14ac:dyDescent="0.2">
      <c r="A15" s="592"/>
      <c r="B15" s="239"/>
      <c r="C15" s="575"/>
      <c r="D15" s="242"/>
      <c r="E15" s="575"/>
      <c r="F15" s="577"/>
    </row>
    <row r="16" spans="1:6" ht="64.5" customHeight="1" x14ac:dyDescent="0.2">
      <c r="A16" s="593"/>
      <c r="B16" s="239"/>
      <c r="C16" s="594"/>
      <c r="D16" s="240"/>
      <c r="E16" s="594" t="s">
        <v>263</v>
      </c>
      <c r="F16" s="577"/>
    </row>
    <row r="17" spans="1:6" ht="63.75" customHeight="1" x14ac:dyDescent="0.2">
      <c r="A17" s="593"/>
      <c r="B17" s="239"/>
      <c r="C17" s="594"/>
      <c r="D17" s="239"/>
      <c r="E17" s="594"/>
      <c r="F17" s="577"/>
    </row>
    <row r="18" spans="1:6" ht="50.25" customHeight="1" x14ac:dyDescent="0.2">
      <c r="A18" s="593"/>
      <c r="B18" s="239"/>
      <c r="C18" s="594"/>
      <c r="D18" s="239"/>
      <c r="E18" s="594"/>
      <c r="F18" s="577"/>
    </row>
    <row r="19" spans="1:6" ht="58.5" customHeight="1" x14ac:dyDescent="0.2">
      <c r="A19" s="243"/>
      <c r="B19" s="244"/>
      <c r="C19" s="244"/>
      <c r="D19" s="244"/>
      <c r="E19" s="587" t="s">
        <v>264</v>
      </c>
      <c r="F19" s="577"/>
    </row>
    <row r="20" spans="1:6" ht="67.5" customHeight="1" x14ac:dyDescent="0.2">
      <c r="A20" s="243"/>
      <c r="B20" s="244"/>
      <c r="C20" s="244"/>
      <c r="D20" s="244"/>
      <c r="E20" s="588"/>
      <c r="F20" s="577"/>
    </row>
    <row r="21" spans="1:6" ht="78.75" customHeight="1" x14ac:dyDescent="0.2">
      <c r="A21" s="243"/>
      <c r="B21" s="244"/>
      <c r="C21" s="244"/>
      <c r="D21" s="244"/>
      <c r="E21" s="589"/>
      <c r="F21" s="577"/>
    </row>
    <row r="22" spans="1:6" ht="71.25" customHeight="1" x14ac:dyDescent="0.2">
      <c r="A22" s="243"/>
      <c r="B22" s="244"/>
      <c r="C22" s="244"/>
      <c r="D22" s="244"/>
      <c r="E22" s="587" t="s">
        <v>243</v>
      </c>
      <c r="F22" s="577"/>
    </row>
    <row r="23" spans="1:6" ht="80.25" customHeight="1" x14ac:dyDescent="0.2">
      <c r="A23" s="243"/>
      <c r="B23" s="244"/>
      <c r="C23" s="244"/>
      <c r="D23" s="244"/>
      <c r="E23" s="588"/>
      <c r="F23" s="577"/>
    </row>
    <row r="24" spans="1:6" ht="69.75" customHeight="1" x14ac:dyDescent="0.2">
      <c r="A24" s="243"/>
      <c r="B24" s="244"/>
      <c r="C24" s="244"/>
      <c r="D24" s="244"/>
      <c r="E24" s="589"/>
      <c r="F24" s="577"/>
    </row>
    <row r="25" spans="1:6" ht="54.75" customHeight="1" x14ac:dyDescent="0.2">
      <c r="A25" s="243"/>
      <c r="B25" s="244"/>
      <c r="C25" s="244"/>
      <c r="D25" s="244"/>
      <c r="E25" s="587" t="s">
        <v>265</v>
      </c>
      <c r="F25" s="577"/>
    </row>
    <row r="26" spans="1:6" ht="65.25" customHeight="1" x14ac:dyDescent="0.2">
      <c r="A26" s="243"/>
      <c r="B26" s="244"/>
      <c r="C26" s="244"/>
      <c r="D26" s="244"/>
      <c r="E26" s="588"/>
      <c r="F26" s="577"/>
    </row>
    <row r="27" spans="1:6" ht="69.75" customHeight="1" x14ac:dyDescent="0.2">
      <c r="A27" s="243"/>
      <c r="B27" s="244"/>
      <c r="C27" s="244"/>
      <c r="D27" s="244"/>
      <c r="E27" s="589"/>
      <c r="F27" s="577"/>
    </row>
    <row r="28" spans="1:6" ht="68.25" customHeight="1" x14ac:dyDescent="0.2">
      <c r="A28" s="243"/>
      <c r="B28" s="244"/>
      <c r="C28" s="244"/>
      <c r="D28" s="244"/>
      <c r="E28" s="587" t="s">
        <v>258</v>
      </c>
      <c r="F28" s="577"/>
    </row>
    <row r="29" spans="1:6" ht="69" customHeight="1" x14ac:dyDescent="0.2">
      <c r="A29" s="243"/>
      <c r="B29" s="244"/>
      <c r="C29" s="244"/>
      <c r="D29" s="244"/>
      <c r="E29" s="588"/>
      <c r="F29" s="577"/>
    </row>
    <row r="30" spans="1:6" ht="59.25" customHeight="1" x14ac:dyDescent="0.2">
      <c r="A30" s="243"/>
      <c r="B30" s="244"/>
      <c r="C30" s="244"/>
      <c r="D30" s="244"/>
      <c r="E30" s="589"/>
      <c r="F30" s="577"/>
    </row>
    <row r="31" spans="1:6" ht="57" customHeight="1" x14ac:dyDescent="0.2">
      <c r="A31" s="243"/>
      <c r="B31" s="244"/>
      <c r="C31" s="244"/>
      <c r="D31" s="244"/>
      <c r="E31" s="587" t="s">
        <v>259</v>
      </c>
      <c r="F31" s="577"/>
    </row>
    <row r="32" spans="1:6" ht="61.5" customHeight="1" x14ac:dyDescent="0.2">
      <c r="A32" s="243"/>
      <c r="B32" s="244"/>
      <c r="C32" s="244"/>
      <c r="D32" s="244"/>
      <c r="E32" s="588"/>
      <c r="F32" s="577"/>
    </row>
    <row r="33" spans="1:6" ht="71.25" customHeight="1" x14ac:dyDescent="0.2">
      <c r="A33" s="243"/>
      <c r="B33" s="244"/>
      <c r="C33" s="244"/>
      <c r="D33" s="244"/>
      <c r="E33" s="589"/>
      <c r="F33" s="577"/>
    </row>
    <row r="34" spans="1:6" ht="64.5" customHeight="1" x14ac:dyDescent="0.2">
      <c r="A34" s="245"/>
      <c r="B34" s="246"/>
      <c r="C34" s="246"/>
      <c r="D34" s="246"/>
      <c r="E34" s="595" t="s">
        <v>260</v>
      </c>
      <c r="F34" s="577"/>
    </row>
    <row r="35" spans="1:6" ht="74.25" customHeight="1" x14ac:dyDescent="0.2">
      <c r="A35" s="247"/>
      <c r="B35" s="248"/>
      <c r="C35" s="248"/>
      <c r="D35" s="248"/>
      <c r="E35" s="596"/>
      <c r="F35" s="577"/>
    </row>
    <row r="36" spans="1:6" ht="54.75" customHeight="1" x14ac:dyDescent="0.2">
      <c r="A36" s="247"/>
      <c r="B36" s="248"/>
      <c r="C36" s="248"/>
      <c r="D36" s="248"/>
      <c r="E36" s="598"/>
      <c r="F36" s="577"/>
    </row>
    <row r="37" spans="1:6" ht="77.25" customHeight="1" x14ac:dyDescent="0.2">
      <c r="A37" s="247"/>
      <c r="B37" s="248"/>
      <c r="C37" s="248"/>
      <c r="D37" s="248"/>
      <c r="E37" s="595" t="s">
        <v>261</v>
      </c>
      <c r="F37" s="577"/>
    </row>
    <row r="38" spans="1:6" ht="66.75" customHeight="1" x14ac:dyDescent="0.2">
      <c r="A38" s="247"/>
      <c r="B38" s="248"/>
      <c r="C38" s="248"/>
      <c r="D38" s="248"/>
      <c r="E38" s="596"/>
      <c r="F38" s="577"/>
    </row>
    <row r="39" spans="1:6" ht="52.5" customHeight="1" thickBot="1" x14ac:dyDescent="0.25">
      <c r="A39" s="249"/>
      <c r="B39" s="250"/>
      <c r="C39" s="250"/>
      <c r="D39" s="250"/>
      <c r="E39" s="597"/>
      <c r="F39" s="577"/>
    </row>
    <row r="40" spans="1:6" ht="66" customHeight="1" x14ac:dyDescent="0.2"/>
    <row r="41" spans="1:6" ht="76.5" customHeight="1" x14ac:dyDescent="0.2"/>
  </sheetData>
  <sheetProtection selectLockedCells="1"/>
  <mergeCells count="34">
    <mergeCell ref="E31:E33"/>
    <mergeCell ref="F31:F33"/>
    <mergeCell ref="E37:E39"/>
    <mergeCell ref="F37:F39"/>
    <mergeCell ref="E34:E36"/>
    <mergeCell ref="F34:F36"/>
    <mergeCell ref="E22:E24"/>
    <mergeCell ref="F22:F24"/>
    <mergeCell ref="E25:E27"/>
    <mergeCell ref="F25:F27"/>
    <mergeCell ref="E28:E30"/>
    <mergeCell ref="F28:F30"/>
    <mergeCell ref="E19:E21"/>
    <mergeCell ref="F19:F21"/>
    <mergeCell ref="C13:C15"/>
    <mergeCell ref="A13:A15"/>
    <mergeCell ref="A10:A12"/>
    <mergeCell ref="E10:E12"/>
    <mergeCell ref="C10:C12"/>
    <mergeCell ref="A16:A18"/>
    <mergeCell ref="C16:C18"/>
    <mergeCell ref="E16:E18"/>
    <mergeCell ref="F16:F18"/>
    <mergeCell ref="A1:A4"/>
    <mergeCell ref="F1:F4"/>
    <mergeCell ref="B1:E1"/>
    <mergeCell ref="B2:E4"/>
    <mergeCell ref="E13:E15"/>
    <mergeCell ref="F10:F12"/>
    <mergeCell ref="F13:F15"/>
    <mergeCell ref="A7:F7"/>
    <mergeCell ref="A6:F6"/>
    <mergeCell ref="A8:F8"/>
    <mergeCell ref="A5:F5"/>
  </mergeCells>
  <dataValidations count="1">
    <dataValidation type="list" allowBlank="1" showInputMessage="1" showErrorMessage="1" sqref="F10:F39">
      <formula1>"CORRUPCION, CORRUPCION - SOBORNO, SARLAFT"</formula1>
    </dataValidation>
  </dataValidations>
  <pageMargins left="0.70866141732283472" right="0.70866141732283472" top="0.74803149606299213" bottom="0.74803149606299213" header="0.31496062992125984" footer="0.31496062992125984"/>
  <pageSetup paperSize="5" scale="60" orientation="landscape" verticalDpi="30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tabColor theme="6"/>
  </sheetPr>
  <dimension ref="A1:F39"/>
  <sheetViews>
    <sheetView topLeftCell="A10" workbookViewId="0">
      <selection activeCell="A10" sqref="A10:A12"/>
    </sheetView>
  </sheetViews>
  <sheetFormatPr baseColWidth="10" defaultColWidth="11.42578125" defaultRowHeight="14.25" x14ac:dyDescent="0.2"/>
  <cols>
    <col min="1" max="1" width="31" style="1" customWidth="1"/>
    <col min="2" max="2" width="51.85546875" style="1" customWidth="1"/>
    <col min="3" max="3" width="27.28515625" style="1" customWidth="1"/>
    <col min="4" max="4" width="36" style="1" customWidth="1"/>
    <col min="5" max="5" width="15" style="1" customWidth="1"/>
    <col min="6" max="6" width="14.5703125" style="1" customWidth="1"/>
    <col min="7" max="16384" width="11.42578125" style="1"/>
  </cols>
  <sheetData>
    <row r="1" spans="1:6" ht="28.5" customHeight="1" x14ac:dyDescent="0.2">
      <c r="A1" s="436"/>
      <c r="B1" s="393" t="str">
        <f>CONTEXTO!B1</f>
        <v xml:space="preserve">PROCESO:  SISTEMA INTEGRADO DE GESTIÓN </v>
      </c>
      <c r="C1" s="393"/>
      <c r="D1" s="412" t="s">
        <v>393</v>
      </c>
      <c r="E1" s="376"/>
      <c r="F1" s="570"/>
    </row>
    <row r="2" spans="1:6" x14ac:dyDescent="0.2">
      <c r="A2" s="437"/>
      <c r="B2" s="394" t="s">
        <v>71</v>
      </c>
      <c r="C2" s="394"/>
      <c r="D2" s="413" t="s">
        <v>391</v>
      </c>
      <c r="E2" s="414"/>
      <c r="F2" s="571"/>
    </row>
    <row r="3" spans="1:6" ht="15" customHeight="1" x14ac:dyDescent="0.2">
      <c r="A3" s="437"/>
      <c r="B3" s="394"/>
      <c r="C3" s="394"/>
      <c r="D3" s="413" t="s">
        <v>392</v>
      </c>
      <c r="E3" s="414"/>
      <c r="F3" s="571"/>
    </row>
    <row r="4" spans="1:6" ht="15" thickBot="1" x14ac:dyDescent="0.25">
      <c r="A4" s="437"/>
      <c r="B4" s="394"/>
      <c r="C4" s="394"/>
      <c r="D4" s="413" t="s">
        <v>382</v>
      </c>
      <c r="E4" s="414"/>
      <c r="F4" s="572"/>
    </row>
    <row r="5" spans="1:6" ht="15.75" x14ac:dyDescent="0.2">
      <c r="A5" s="585"/>
      <c r="B5" s="392"/>
      <c r="C5" s="392"/>
      <c r="D5" s="392"/>
      <c r="E5" s="392"/>
      <c r="F5" s="586"/>
    </row>
    <row r="6" spans="1:6" s="74" customFormat="1" ht="25.5" customHeight="1" x14ac:dyDescent="0.2">
      <c r="A6" s="621" t="str">
        <f>CONTEXTO!A8</f>
        <v xml:space="preserve">PROCESO: GESTION JURIDICA Y MEJORA NORMATIVA </v>
      </c>
      <c r="B6" s="622"/>
      <c r="C6" s="622"/>
      <c r="D6" s="622"/>
      <c r="E6" s="622"/>
      <c r="F6" s="623"/>
    </row>
    <row r="7" spans="1:6" s="74" customFormat="1" ht="65.25" customHeight="1" thickBot="1" x14ac:dyDescent="0.25">
      <c r="A7" s="624" t="str">
        <f>CONTEXTO!A9</f>
        <v xml:space="preserve">OBJETIVO: ASUMIR Y EJERCER CON EFICIENCIA LA DEFENSA JURÍDICA DEL MUNICIPIO DE IBAGUÉ, LA ASESORÍA PERMANENTE DE LAS
ACTUACIONES DE LA ADMINISTRACIÓN CENTRAL Y PROMOVER EL USO DE HERRAMIENTAS Y BUENAS PRÁCTICAS
REGULATORIAS Y REGLAMENTARIAS, EN ARAS DE LOGRAR LA PROTECCIÓN DE SUS INTERESES Y GARANTIZAR LA CORRECTA
APLICACIÓN DEL ORDENAMIENTO JURÍDICO VIGENTE. 
</v>
      </c>
      <c r="B7" s="625"/>
      <c r="C7" s="625"/>
      <c r="D7" s="625"/>
      <c r="E7" s="625"/>
      <c r="F7" s="626"/>
    </row>
    <row r="8" spans="1:6" s="74" customFormat="1" ht="18.75" customHeight="1" thickBot="1" x14ac:dyDescent="0.25">
      <c r="A8" s="584"/>
      <c r="B8" s="584"/>
      <c r="C8" s="584"/>
      <c r="D8" s="584"/>
      <c r="E8" s="584"/>
      <c r="F8" s="616"/>
    </row>
    <row r="9" spans="1:6" ht="31.5" customHeight="1" x14ac:dyDescent="0.2">
      <c r="A9" s="94" t="s">
        <v>69</v>
      </c>
      <c r="B9" s="95" t="s">
        <v>72</v>
      </c>
      <c r="C9" s="95" t="s">
        <v>73</v>
      </c>
      <c r="D9" s="157" t="s">
        <v>74</v>
      </c>
      <c r="E9" s="446" t="s">
        <v>75</v>
      </c>
      <c r="F9" s="447"/>
    </row>
    <row r="10" spans="1:6" ht="116.25" customHeight="1" x14ac:dyDescent="0.2">
      <c r="A10" s="619" t="str">
        <f>'IDENTIFICACION DE RIESGOS'!E10:E12</f>
        <v>Posibilidad de omitir, retardar, negar o rehusarse a realizar actos propios que le corresponden de las funciones de servidor público y/o de apoderado para beneficio propio o de un tercero en las acciones legales</v>
      </c>
      <c r="B10" s="602" t="s">
        <v>512</v>
      </c>
      <c r="C10" s="620" t="str">
        <f>'IDENTIFICACION DE RIESGOS'!F10:F12</f>
        <v>CORRUPCION</v>
      </c>
      <c r="D10" s="107" t="str">
        <f>'IDENTIFICACION DE RIESGOS'!B10</f>
        <v xml:space="preserve">Falta de asistencia a las audiencias de procesos judiciales presenciales y/o virtuales  por parte de los Secretarios de despacho delegados, y/o  apoderados que ejercen la defensa jurídica y, en atención a las recomendaciones establecidas en las mesa de trabajo llevados a cabo por la Oficina Jurídica </v>
      </c>
      <c r="E10" s="610" t="str">
        <f>'IDENTIFICACION DE RIESGOS'!D10</f>
        <v>sanciones disciplinarias, penales, administrativas</v>
      </c>
      <c r="F10" s="611"/>
    </row>
    <row r="11" spans="1:6" ht="96" customHeight="1" x14ac:dyDescent="0.2">
      <c r="A11" s="619"/>
      <c r="B11" s="603"/>
      <c r="C11" s="620"/>
      <c r="D11" s="107" t="str">
        <f>'IDENTIFICACION DE RIESGOS'!B11</f>
        <v>No proyectar la adopción de las providencias por parte de los apoderados que ejercen la representación judicial y legal del municipio</v>
      </c>
      <c r="E11" s="610" t="str">
        <f>'IDENTIFICACION DE RIESGOS'!D11</f>
        <v>perdida de recursos</v>
      </c>
      <c r="F11" s="611"/>
    </row>
    <row r="12" spans="1:6" ht="74.25" customHeight="1" x14ac:dyDescent="0.2">
      <c r="A12" s="619"/>
      <c r="B12" s="604"/>
      <c r="C12" s="620"/>
      <c r="D12" s="107">
        <f>'IDENTIFICACION DE RIESGOS'!B12</f>
        <v>0</v>
      </c>
      <c r="E12" s="614" t="str">
        <f>'IDENTIFICACION DE RIESGOS'!D12</f>
        <v>Perdida de imagen institucional</v>
      </c>
      <c r="F12" s="615"/>
    </row>
    <row r="13" spans="1:6" ht="53.25" customHeight="1" x14ac:dyDescent="0.2">
      <c r="A13" s="599" t="str">
        <f>'IDENTIFICACION DE RIESGOS'!E13:E15</f>
        <v>b</v>
      </c>
      <c r="B13" s="602"/>
      <c r="C13" s="607">
        <f>'IDENTIFICACION DE RIESGOS'!F13:F15</f>
        <v>0</v>
      </c>
      <c r="D13" s="107">
        <f>'IDENTIFICACION DE RIESGOS'!B13</f>
        <v>0</v>
      </c>
      <c r="E13" s="605">
        <f>'IDENTIFICACION DE RIESGOS'!D13</f>
        <v>0</v>
      </c>
      <c r="F13" s="606"/>
    </row>
    <row r="14" spans="1:6" ht="43.5" customHeight="1" x14ac:dyDescent="0.2">
      <c r="A14" s="600"/>
      <c r="B14" s="603"/>
      <c r="C14" s="608"/>
      <c r="D14" s="107">
        <f>'IDENTIFICACION DE RIESGOS'!B14</f>
        <v>0</v>
      </c>
      <c r="E14" s="605">
        <f>'IDENTIFICACION DE RIESGOS'!D14</f>
        <v>0</v>
      </c>
      <c r="F14" s="606"/>
    </row>
    <row r="15" spans="1:6" ht="44.25" customHeight="1" x14ac:dyDescent="0.2">
      <c r="A15" s="601"/>
      <c r="B15" s="604"/>
      <c r="C15" s="609"/>
      <c r="D15" s="107">
        <f>'IDENTIFICACION DE RIESGOS'!B15</f>
        <v>0</v>
      </c>
      <c r="E15" s="605">
        <f>'IDENTIFICACION DE RIESGOS'!D15</f>
        <v>0</v>
      </c>
      <c r="F15" s="606"/>
    </row>
    <row r="16" spans="1:6" ht="53.25" customHeight="1" x14ac:dyDescent="0.2">
      <c r="A16" s="619" t="str">
        <f>'IDENTIFICACION DE RIESGOS'!E16:E18</f>
        <v>c</v>
      </c>
      <c r="B16" s="627"/>
      <c r="C16" s="620">
        <f>'IDENTIFICACION DE RIESGOS'!F16:F18</f>
        <v>0</v>
      </c>
      <c r="D16" s="107">
        <f>'IDENTIFICACION DE RIESGOS'!B16</f>
        <v>0</v>
      </c>
      <c r="E16" s="610">
        <f>'IDENTIFICACION DE RIESGOS'!D16</f>
        <v>0</v>
      </c>
      <c r="F16" s="611"/>
    </row>
    <row r="17" spans="1:6" ht="42.75" customHeight="1" x14ac:dyDescent="0.2">
      <c r="A17" s="619"/>
      <c r="B17" s="627"/>
      <c r="C17" s="620"/>
      <c r="D17" s="107">
        <f>'IDENTIFICACION DE RIESGOS'!B17</f>
        <v>0</v>
      </c>
      <c r="E17" s="612">
        <f>'IDENTIFICACION DE RIESGOS'!D17</f>
        <v>0</v>
      </c>
      <c r="F17" s="613"/>
    </row>
    <row r="18" spans="1:6" ht="63" customHeight="1" x14ac:dyDescent="0.2">
      <c r="A18" s="619"/>
      <c r="B18" s="627"/>
      <c r="C18" s="620"/>
      <c r="D18" s="107">
        <f>'IDENTIFICACION DE RIESGOS'!B18</f>
        <v>0</v>
      </c>
      <c r="E18" s="610">
        <f>'IDENTIFICACION DE RIESGOS'!D18</f>
        <v>0</v>
      </c>
      <c r="F18" s="611"/>
    </row>
    <row r="19" spans="1:6" ht="57" customHeight="1" x14ac:dyDescent="0.2">
      <c r="A19" s="628" t="str">
        <f>'IDENTIFICACION DE RIESGOS'!E19</f>
        <v>d</v>
      </c>
      <c r="B19" s="631"/>
      <c r="C19" s="607">
        <f>'IDENTIFICACION DE RIESGOS'!F19</f>
        <v>0</v>
      </c>
      <c r="D19" s="112">
        <f>'IDENTIFICACION DE RIESGOS'!B19</f>
        <v>0</v>
      </c>
      <c r="E19" s="617">
        <f>'IDENTIFICACION DE RIESGOS'!D19</f>
        <v>0</v>
      </c>
      <c r="F19" s="618"/>
    </row>
    <row r="20" spans="1:6" ht="57" customHeight="1" x14ac:dyDescent="0.2">
      <c r="A20" s="629"/>
      <c r="B20" s="632"/>
      <c r="C20" s="608"/>
      <c r="D20" s="112">
        <f>'IDENTIFICACION DE RIESGOS'!B20</f>
        <v>0</v>
      </c>
      <c r="E20" s="617">
        <f>'IDENTIFICACION DE RIESGOS'!D20</f>
        <v>0</v>
      </c>
      <c r="F20" s="618"/>
    </row>
    <row r="21" spans="1:6" ht="57" customHeight="1" x14ac:dyDescent="0.2">
      <c r="A21" s="630"/>
      <c r="B21" s="633"/>
      <c r="C21" s="609"/>
      <c r="D21" s="112">
        <f>'IDENTIFICACION DE RIESGOS'!B21</f>
        <v>0</v>
      </c>
      <c r="E21" s="617">
        <f>'IDENTIFICACION DE RIESGOS'!D21</f>
        <v>0</v>
      </c>
      <c r="F21" s="618"/>
    </row>
    <row r="22" spans="1:6" ht="63" customHeight="1" x14ac:dyDescent="0.2">
      <c r="A22" s="628" t="str">
        <f>'IDENTIFICACION DE RIESGOS'!E22</f>
        <v>e</v>
      </c>
      <c r="B22" s="631"/>
      <c r="C22" s="607">
        <f>'IDENTIFICACION DE RIESGOS'!F22</f>
        <v>0</v>
      </c>
      <c r="D22" s="112">
        <f>'IDENTIFICACION DE RIESGOS'!B22</f>
        <v>0</v>
      </c>
      <c r="E22" s="617">
        <f>'IDENTIFICACION DE RIESGOS'!D22</f>
        <v>0</v>
      </c>
      <c r="F22" s="618"/>
    </row>
    <row r="23" spans="1:6" ht="54.75" customHeight="1" x14ac:dyDescent="0.2">
      <c r="A23" s="629"/>
      <c r="B23" s="632"/>
      <c r="C23" s="608"/>
      <c r="D23" s="112">
        <f>'IDENTIFICACION DE RIESGOS'!B23</f>
        <v>0</v>
      </c>
      <c r="E23" s="617">
        <f>'IDENTIFICACION DE RIESGOS'!D23</f>
        <v>0</v>
      </c>
      <c r="F23" s="618"/>
    </row>
    <row r="24" spans="1:6" ht="54.75" customHeight="1" x14ac:dyDescent="0.2">
      <c r="A24" s="630"/>
      <c r="B24" s="633"/>
      <c r="C24" s="609"/>
      <c r="D24" s="112">
        <f>'IDENTIFICACION DE RIESGOS'!B24</f>
        <v>0</v>
      </c>
      <c r="E24" s="617">
        <f>'IDENTIFICACION DE RIESGOS'!D24</f>
        <v>0</v>
      </c>
      <c r="F24" s="618"/>
    </row>
    <row r="25" spans="1:6" ht="47.25" customHeight="1" x14ac:dyDescent="0.2">
      <c r="A25" s="628" t="str">
        <f>'IDENTIFICACION DE RIESGOS'!E25</f>
        <v>f</v>
      </c>
      <c r="B25" s="631"/>
      <c r="C25" s="607">
        <f>'IDENTIFICACION DE RIESGOS'!F25</f>
        <v>0</v>
      </c>
      <c r="D25" s="112">
        <f>'IDENTIFICACION DE RIESGOS'!B25</f>
        <v>0</v>
      </c>
      <c r="E25" s="617">
        <f>'IDENTIFICACION DE RIESGOS'!D25</f>
        <v>0</v>
      </c>
      <c r="F25" s="618"/>
    </row>
    <row r="26" spans="1:6" ht="44.25" customHeight="1" x14ac:dyDescent="0.2">
      <c r="A26" s="629"/>
      <c r="B26" s="632"/>
      <c r="C26" s="608"/>
      <c r="D26" s="112">
        <f>'IDENTIFICACION DE RIESGOS'!B26</f>
        <v>0</v>
      </c>
      <c r="E26" s="617">
        <f>'IDENTIFICACION DE RIESGOS'!D26</f>
        <v>0</v>
      </c>
      <c r="F26" s="618"/>
    </row>
    <row r="27" spans="1:6" ht="45" customHeight="1" x14ac:dyDescent="0.2">
      <c r="A27" s="630"/>
      <c r="B27" s="633"/>
      <c r="C27" s="609"/>
      <c r="D27" s="112">
        <f>'IDENTIFICACION DE RIESGOS'!B27</f>
        <v>0</v>
      </c>
      <c r="E27" s="617">
        <f>'IDENTIFICACION DE RIESGOS'!D27</f>
        <v>0</v>
      </c>
      <c r="F27" s="618"/>
    </row>
    <row r="28" spans="1:6" ht="58.5" customHeight="1" x14ac:dyDescent="0.2">
      <c r="A28" s="628" t="str">
        <f>'IDENTIFICACION DE RIESGOS'!E28</f>
        <v>g</v>
      </c>
      <c r="B28" s="631"/>
      <c r="C28" s="607">
        <f>'IDENTIFICACION DE RIESGOS'!F28</f>
        <v>0</v>
      </c>
      <c r="D28" s="112">
        <f>'IDENTIFICACION DE RIESGOS'!B28</f>
        <v>0</v>
      </c>
      <c r="E28" s="617">
        <f>'IDENTIFICACION DE RIESGOS'!D28</f>
        <v>0</v>
      </c>
      <c r="F28" s="618"/>
    </row>
    <row r="29" spans="1:6" ht="55.5" customHeight="1" x14ac:dyDescent="0.2">
      <c r="A29" s="629"/>
      <c r="B29" s="632"/>
      <c r="C29" s="608"/>
      <c r="D29" s="112">
        <f>'IDENTIFICACION DE RIESGOS'!B29</f>
        <v>0</v>
      </c>
      <c r="E29" s="617">
        <f>'IDENTIFICACION DE RIESGOS'!D29</f>
        <v>0</v>
      </c>
      <c r="F29" s="618"/>
    </row>
    <row r="30" spans="1:6" ht="63.75" customHeight="1" x14ac:dyDescent="0.2">
      <c r="A30" s="630"/>
      <c r="B30" s="633"/>
      <c r="C30" s="609"/>
      <c r="D30" s="112">
        <f>'IDENTIFICACION DE RIESGOS'!B30</f>
        <v>0</v>
      </c>
      <c r="E30" s="617">
        <f>'IDENTIFICACION DE RIESGOS'!D30</f>
        <v>0</v>
      </c>
      <c r="F30" s="618"/>
    </row>
    <row r="31" spans="1:6" ht="47.25" customHeight="1" x14ac:dyDescent="0.2">
      <c r="A31" s="628" t="str">
        <f>'IDENTIFICACION DE RIESGOS'!E31</f>
        <v>h</v>
      </c>
      <c r="B31" s="631"/>
      <c r="C31" s="607">
        <f>'IDENTIFICACION DE RIESGOS'!F31</f>
        <v>0</v>
      </c>
      <c r="D31" s="112">
        <f>'IDENTIFICACION DE RIESGOS'!B31</f>
        <v>0</v>
      </c>
      <c r="E31" s="617">
        <f>'IDENTIFICACION DE RIESGOS'!D31</f>
        <v>0</v>
      </c>
      <c r="F31" s="618"/>
    </row>
    <row r="32" spans="1:6" ht="55.5" customHeight="1" x14ac:dyDescent="0.2">
      <c r="A32" s="629"/>
      <c r="B32" s="632"/>
      <c r="C32" s="608"/>
      <c r="D32" s="112">
        <f>'IDENTIFICACION DE RIESGOS'!B32</f>
        <v>0</v>
      </c>
      <c r="E32" s="617">
        <f>'IDENTIFICACION DE RIESGOS'!D32</f>
        <v>0</v>
      </c>
      <c r="F32" s="618"/>
    </row>
    <row r="33" spans="1:6" ht="57.75" customHeight="1" x14ac:dyDescent="0.2">
      <c r="A33" s="630"/>
      <c r="B33" s="633"/>
      <c r="C33" s="609"/>
      <c r="D33" s="112">
        <f>'IDENTIFICACION DE RIESGOS'!B33</f>
        <v>0</v>
      </c>
      <c r="E33" s="617">
        <f>'IDENTIFICACION DE RIESGOS'!D33</f>
        <v>0</v>
      </c>
      <c r="F33" s="618"/>
    </row>
    <row r="34" spans="1:6" ht="45.75" customHeight="1" x14ac:dyDescent="0.2">
      <c r="A34" s="634" t="str">
        <f>'IDENTIFICACION DE RIESGOS'!E34</f>
        <v>i</v>
      </c>
      <c r="B34" s="646"/>
      <c r="C34" s="637">
        <f>'IDENTIFICACION DE RIESGOS'!F34</f>
        <v>0</v>
      </c>
      <c r="D34" s="113">
        <f>'IDENTIFICACION DE RIESGOS'!B34</f>
        <v>0</v>
      </c>
      <c r="E34" s="640">
        <f>'IDENTIFICACION DE RIESGOS'!D34</f>
        <v>0</v>
      </c>
      <c r="F34" s="641"/>
    </row>
    <row r="35" spans="1:6" ht="57.75" customHeight="1" x14ac:dyDescent="0.2">
      <c r="A35" s="635"/>
      <c r="B35" s="647"/>
      <c r="C35" s="638"/>
      <c r="D35" s="114">
        <f>'IDENTIFICACION DE RIESGOS'!B35</f>
        <v>0</v>
      </c>
      <c r="E35" s="640">
        <f>'IDENTIFICACION DE RIESGOS'!D35</f>
        <v>0</v>
      </c>
      <c r="F35" s="641"/>
    </row>
    <row r="36" spans="1:6" ht="51" customHeight="1" x14ac:dyDescent="0.2">
      <c r="A36" s="636"/>
      <c r="B36" s="648"/>
      <c r="C36" s="639"/>
      <c r="D36" s="114">
        <f>'IDENTIFICACION DE RIESGOS'!B36</f>
        <v>0</v>
      </c>
      <c r="E36" s="640">
        <f>'IDENTIFICACION DE RIESGOS'!D36</f>
        <v>0</v>
      </c>
      <c r="F36" s="641"/>
    </row>
    <row r="37" spans="1:6" ht="51" customHeight="1" x14ac:dyDescent="0.2">
      <c r="A37" s="634" t="str">
        <f>'IDENTIFICACION DE RIESGOS'!E37</f>
        <v>j</v>
      </c>
      <c r="B37" s="646"/>
      <c r="C37" s="637">
        <f>'IDENTIFICACION DE RIESGOS'!F39</f>
        <v>0</v>
      </c>
      <c r="D37" s="114">
        <f>'IDENTIFICACION DE RIESGOS'!B37</f>
        <v>0</v>
      </c>
      <c r="E37" s="640">
        <f>'IDENTIFICACION DE RIESGOS'!D37</f>
        <v>0</v>
      </c>
      <c r="F37" s="641"/>
    </row>
    <row r="38" spans="1:6" ht="51" customHeight="1" x14ac:dyDescent="0.2">
      <c r="A38" s="635"/>
      <c r="B38" s="647"/>
      <c r="C38" s="638"/>
      <c r="D38" s="114">
        <f>'IDENTIFICACION DE RIESGOS'!B38</f>
        <v>0</v>
      </c>
      <c r="E38" s="640">
        <f>'IDENTIFICACION DE RIESGOS'!D38</f>
        <v>0</v>
      </c>
      <c r="F38" s="641"/>
    </row>
    <row r="39" spans="1:6" ht="54" customHeight="1" thickBot="1" x14ac:dyDescent="0.25">
      <c r="A39" s="643"/>
      <c r="B39" s="649"/>
      <c r="C39" s="642"/>
      <c r="D39" s="115">
        <f>'IDENTIFICACION DE RIESGOS'!B39</f>
        <v>0</v>
      </c>
      <c r="E39" s="644">
        <f>'IDENTIFICACION DE RIESGOS'!D39</f>
        <v>0</v>
      </c>
      <c r="F39" s="645"/>
    </row>
  </sheetData>
  <sheetProtection selectLockedCells="1"/>
  <mergeCells count="73">
    <mergeCell ref="A34:A36"/>
    <mergeCell ref="C34:C36"/>
    <mergeCell ref="E35:F35"/>
    <mergeCell ref="E36:F36"/>
    <mergeCell ref="C37:C39"/>
    <mergeCell ref="A37:A39"/>
    <mergeCell ref="E37:F37"/>
    <mergeCell ref="E38:F38"/>
    <mergeCell ref="E34:F34"/>
    <mergeCell ref="E39:F39"/>
    <mergeCell ref="B34:B36"/>
    <mergeCell ref="B37:B39"/>
    <mergeCell ref="A28:A30"/>
    <mergeCell ref="C28:C30"/>
    <mergeCell ref="E29:F29"/>
    <mergeCell ref="E30:F30"/>
    <mergeCell ref="A31:A33"/>
    <mergeCell ref="C31:C33"/>
    <mergeCell ref="E32:F32"/>
    <mergeCell ref="E33:F33"/>
    <mergeCell ref="E28:F28"/>
    <mergeCell ref="E31:F31"/>
    <mergeCell ref="B28:B30"/>
    <mergeCell ref="B31:B33"/>
    <mergeCell ref="A25:A27"/>
    <mergeCell ref="C25:C27"/>
    <mergeCell ref="E23:F23"/>
    <mergeCell ref="E24:F24"/>
    <mergeCell ref="E26:F26"/>
    <mergeCell ref="E27:F27"/>
    <mergeCell ref="B25:B27"/>
    <mergeCell ref="E20:F20"/>
    <mergeCell ref="E21:F21"/>
    <mergeCell ref="A22:A24"/>
    <mergeCell ref="C19:C21"/>
    <mergeCell ref="C22:C24"/>
    <mergeCell ref="B19:B21"/>
    <mergeCell ref="B22:B24"/>
    <mergeCell ref="A8:F8"/>
    <mergeCell ref="A5:F5"/>
    <mergeCell ref="E19:F19"/>
    <mergeCell ref="E22:F22"/>
    <mergeCell ref="E25:F25"/>
    <mergeCell ref="A10:A12"/>
    <mergeCell ref="B10:B12"/>
    <mergeCell ref="E9:F9"/>
    <mergeCell ref="E10:F10"/>
    <mergeCell ref="C10:C12"/>
    <mergeCell ref="A6:F6"/>
    <mergeCell ref="A7:F7"/>
    <mergeCell ref="A16:A18"/>
    <mergeCell ref="B16:B18"/>
    <mergeCell ref="C16:C18"/>
    <mergeCell ref="A19:A21"/>
    <mergeCell ref="A1:A4"/>
    <mergeCell ref="B1:C1"/>
    <mergeCell ref="D1:E1"/>
    <mergeCell ref="F1:F4"/>
    <mergeCell ref="B2:C4"/>
    <mergeCell ref="D2:E2"/>
    <mergeCell ref="D3:E3"/>
    <mergeCell ref="D4:E4"/>
    <mergeCell ref="E16:F16"/>
    <mergeCell ref="E17:F17"/>
    <mergeCell ref="E18:F18"/>
    <mergeCell ref="E11:F11"/>
    <mergeCell ref="E12:F12"/>
    <mergeCell ref="A13:A15"/>
    <mergeCell ref="B13:B15"/>
    <mergeCell ref="E13:F13"/>
    <mergeCell ref="E15:F15"/>
    <mergeCell ref="C13:C15"/>
    <mergeCell ref="E14:F14"/>
  </mergeCells>
  <pageMargins left="0.70866141732283472" right="0.70866141732283472" top="0.74803149606299213" bottom="0.74803149606299213" header="0.31496062992125984" footer="0.31496062992125984"/>
  <pageSetup paperSize="5" scale="60" orientation="landscape" verticalDpi="30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tabColor rgb="FF009999"/>
  </sheetPr>
  <dimension ref="A1:W20"/>
  <sheetViews>
    <sheetView topLeftCell="A7" zoomScale="110" zoomScaleNormal="110" workbookViewId="0">
      <selection activeCell="S11" sqref="S11"/>
    </sheetView>
  </sheetViews>
  <sheetFormatPr baseColWidth="10" defaultColWidth="11.42578125" defaultRowHeight="14.25" x14ac:dyDescent="0.2"/>
  <cols>
    <col min="1" max="1" width="31.7109375" style="1" customWidth="1"/>
    <col min="2" max="2" width="21.7109375" style="1" customWidth="1"/>
    <col min="3" max="17" width="4" style="1" customWidth="1"/>
    <col min="18" max="18" width="7" style="1" customWidth="1"/>
    <col min="19" max="19" width="16.7109375" style="77" customWidth="1"/>
    <col min="20" max="20" width="18.85546875" style="1" customWidth="1"/>
    <col min="21" max="16384" width="11.42578125" style="1"/>
  </cols>
  <sheetData>
    <row r="1" spans="1:23" ht="27.75" customHeight="1" x14ac:dyDescent="0.2">
      <c r="A1" s="436"/>
      <c r="B1" s="367" t="str">
        <f>CONTEXTO!B1</f>
        <v xml:space="preserve">PROCESO:  SISTEMA INTEGRADO DE GESTIÓN </v>
      </c>
      <c r="C1" s="368"/>
      <c r="D1" s="368"/>
      <c r="E1" s="368"/>
      <c r="F1" s="368"/>
      <c r="G1" s="368"/>
      <c r="H1" s="368"/>
      <c r="I1" s="368"/>
      <c r="J1" s="368"/>
      <c r="K1" s="368"/>
      <c r="L1" s="368"/>
      <c r="M1" s="368"/>
      <c r="N1" s="368"/>
      <c r="O1" s="368"/>
      <c r="P1" s="369"/>
      <c r="Q1" s="412" t="s">
        <v>396</v>
      </c>
      <c r="R1" s="376"/>
      <c r="S1" s="376"/>
      <c r="T1" s="570"/>
    </row>
    <row r="2" spans="1:23" ht="20.25" customHeight="1" x14ac:dyDescent="0.2">
      <c r="A2" s="437"/>
      <c r="B2" s="439"/>
      <c r="C2" s="424"/>
      <c r="D2" s="424"/>
      <c r="E2" s="424"/>
      <c r="F2" s="424"/>
      <c r="G2" s="424"/>
      <c r="H2" s="424"/>
      <c r="I2" s="424"/>
      <c r="J2" s="424"/>
      <c r="K2" s="424"/>
      <c r="L2" s="424"/>
      <c r="M2" s="424"/>
      <c r="N2" s="424"/>
      <c r="O2" s="424"/>
      <c r="P2" s="425"/>
      <c r="Q2" s="413" t="s">
        <v>391</v>
      </c>
      <c r="R2" s="414"/>
      <c r="S2" s="414"/>
      <c r="T2" s="571"/>
    </row>
    <row r="3" spans="1:23" ht="18.75" customHeight="1" x14ac:dyDescent="0.2">
      <c r="A3" s="437"/>
      <c r="B3" s="443" t="s">
        <v>77</v>
      </c>
      <c r="C3" s="444"/>
      <c r="D3" s="444"/>
      <c r="E3" s="444"/>
      <c r="F3" s="444"/>
      <c r="G3" s="444"/>
      <c r="H3" s="444"/>
      <c r="I3" s="444"/>
      <c r="J3" s="444"/>
      <c r="K3" s="444"/>
      <c r="L3" s="444"/>
      <c r="M3" s="444"/>
      <c r="N3" s="444"/>
      <c r="O3" s="444"/>
      <c r="P3" s="654"/>
      <c r="Q3" s="413" t="s">
        <v>392</v>
      </c>
      <c r="R3" s="414"/>
      <c r="S3" s="414"/>
      <c r="T3" s="571"/>
    </row>
    <row r="4" spans="1:23" ht="19.5" customHeight="1" thickBot="1" x14ac:dyDescent="0.25">
      <c r="A4" s="438"/>
      <c r="B4" s="373"/>
      <c r="C4" s="374"/>
      <c r="D4" s="374"/>
      <c r="E4" s="374"/>
      <c r="F4" s="374"/>
      <c r="G4" s="374"/>
      <c r="H4" s="374"/>
      <c r="I4" s="374"/>
      <c r="J4" s="374"/>
      <c r="K4" s="374"/>
      <c r="L4" s="374"/>
      <c r="M4" s="374"/>
      <c r="N4" s="374"/>
      <c r="O4" s="374"/>
      <c r="P4" s="375"/>
      <c r="Q4" s="413" t="s">
        <v>383</v>
      </c>
      <c r="R4" s="414"/>
      <c r="S4" s="414"/>
      <c r="T4" s="572"/>
    </row>
    <row r="5" spans="1:23" ht="19.5" customHeight="1" x14ac:dyDescent="0.2">
      <c r="A5" s="585"/>
      <c r="B5" s="392"/>
      <c r="C5" s="392"/>
      <c r="D5" s="392"/>
      <c r="E5" s="392"/>
      <c r="F5" s="392"/>
      <c r="G5" s="392"/>
      <c r="H5" s="392"/>
      <c r="I5" s="392"/>
      <c r="J5" s="392"/>
      <c r="K5" s="392"/>
      <c r="L5" s="392"/>
      <c r="M5" s="392"/>
      <c r="N5" s="392"/>
      <c r="O5" s="392"/>
      <c r="P5" s="392"/>
      <c r="Q5" s="392"/>
      <c r="R5" s="392"/>
      <c r="S5" s="392"/>
      <c r="T5" s="586"/>
    </row>
    <row r="6" spans="1:23" ht="24.75" customHeight="1" x14ac:dyDescent="0.2">
      <c r="A6" s="621" t="str">
        <f>CONTEXTO!A8</f>
        <v xml:space="preserve">PROCESO: GESTION JURIDICA Y MEJORA NORMATIVA </v>
      </c>
      <c r="B6" s="622"/>
      <c r="C6" s="622"/>
      <c r="D6" s="622"/>
      <c r="E6" s="622"/>
      <c r="F6" s="622"/>
      <c r="G6" s="622"/>
      <c r="H6" s="622"/>
      <c r="I6" s="622"/>
      <c r="J6" s="622"/>
      <c r="K6" s="622"/>
      <c r="L6" s="622"/>
      <c r="M6" s="622"/>
      <c r="N6" s="622"/>
      <c r="O6" s="622"/>
      <c r="P6" s="622"/>
      <c r="Q6" s="622"/>
      <c r="R6" s="622"/>
      <c r="S6" s="622"/>
      <c r="T6" s="623"/>
    </row>
    <row r="7" spans="1:23" ht="66.75" customHeight="1" thickBot="1" x14ac:dyDescent="0.25">
      <c r="A7" s="666" t="str">
        <f>CONTEXTO!A9</f>
        <v xml:space="preserve">OBJETIVO: ASUMIR Y EJERCER CON EFICIENCIA LA DEFENSA JURÍDICA DEL MUNICIPIO DE IBAGUÉ, LA ASESORÍA PERMANENTE DE LAS
ACTUACIONES DE LA ADMINISTRACIÓN CENTRAL Y PROMOVER EL USO DE HERRAMIENTAS Y BUENAS PRÁCTICAS
REGULATORIAS Y REGLAMENTARIAS, EN ARAS DE LOGRAR LA PROTECCIÓN DE SUS INTERESES Y GARANTIZAR LA CORRECTA
APLICACIÓN DEL ORDENAMIENTO JURÍDICO VIGENTE. 
</v>
      </c>
      <c r="B7" s="667"/>
      <c r="C7" s="667"/>
      <c r="D7" s="667"/>
      <c r="E7" s="667"/>
      <c r="F7" s="667"/>
      <c r="G7" s="667"/>
      <c r="H7" s="667"/>
      <c r="I7" s="667"/>
      <c r="J7" s="667"/>
      <c r="K7" s="667"/>
      <c r="L7" s="667"/>
      <c r="M7" s="667"/>
      <c r="N7" s="667"/>
      <c r="O7" s="667"/>
      <c r="P7" s="667"/>
      <c r="Q7" s="667"/>
      <c r="R7" s="667"/>
      <c r="S7" s="667"/>
      <c r="T7" s="668"/>
    </row>
    <row r="8" spans="1:23" ht="19.5" customHeight="1" thickBot="1" x14ac:dyDescent="0.25">
      <c r="A8" s="584"/>
      <c r="B8" s="584"/>
      <c r="C8" s="584"/>
      <c r="D8" s="584"/>
      <c r="E8" s="584"/>
      <c r="F8" s="584"/>
      <c r="G8" s="584"/>
      <c r="H8" s="584"/>
      <c r="I8" s="584"/>
      <c r="J8" s="584"/>
      <c r="K8" s="584"/>
      <c r="L8" s="584"/>
      <c r="M8" s="584"/>
      <c r="N8" s="584"/>
      <c r="O8" s="584"/>
      <c r="P8" s="584"/>
      <c r="Q8" s="584"/>
      <c r="R8" s="584"/>
      <c r="S8" s="584"/>
      <c r="T8" s="616"/>
    </row>
    <row r="9" spans="1:23" ht="37.5" customHeight="1" x14ac:dyDescent="0.2">
      <c r="A9" s="655" t="s">
        <v>69</v>
      </c>
      <c r="B9" s="656"/>
      <c r="C9" s="659" t="s">
        <v>78</v>
      </c>
      <c r="D9" s="660"/>
      <c r="E9" s="660"/>
      <c r="F9" s="660"/>
      <c r="G9" s="660"/>
      <c r="H9" s="660"/>
      <c r="I9" s="660"/>
      <c r="J9" s="660"/>
      <c r="K9" s="660"/>
      <c r="L9" s="660"/>
      <c r="M9" s="660"/>
      <c r="N9" s="660"/>
      <c r="O9" s="660"/>
      <c r="P9" s="660"/>
      <c r="Q9" s="660"/>
      <c r="R9" s="660"/>
      <c r="S9" s="660"/>
      <c r="T9" s="661"/>
    </row>
    <row r="10" spans="1:23" ht="25.5" customHeight="1" x14ac:dyDescent="0.2">
      <c r="A10" s="657"/>
      <c r="B10" s="658"/>
      <c r="C10" s="71" t="s">
        <v>43</v>
      </c>
      <c r="D10" s="71" t="s">
        <v>44</v>
      </c>
      <c r="E10" s="71" t="s">
        <v>45</v>
      </c>
      <c r="F10" s="71" t="s">
        <v>46</v>
      </c>
      <c r="G10" s="71" t="s">
        <v>47</v>
      </c>
      <c r="H10" s="71" t="s">
        <v>48</v>
      </c>
      <c r="I10" s="71" t="s">
        <v>49</v>
      </c>
      <c r="J10" s="71" t="s">
        <v>50</v>
      </c>
      <c r="K10" s="71" t="s">
        <v>51</v>
      </c>
      <c r="L10" s="71" t="s">
        <v>52</v>
      </c>
      <c r="M10" s="71" t="s">
        <v>53</v>
      </c>
      <c r="N10" s="71" t="s">
        <v>54</v>
      </c>
      <c r="O10" s="71" t="s">
        <v>55</v>
      </c>
      <c r="P10" s="71" t="s">
        <v>56</v>
      </c>
      <c r="Q10" s="71" t="s">
        <v>57</v>
      </c>
      <c r="R10" s="72" t="s">
        <v>58</v>
      </c>
      <c r="S10" s="75" t="s">
        <v>59</v>
      </c>
      <c r="T10" s="96" t="s">
        <v>79</v>
      </c>
    </row>
    <row r="11" spans="1:23" ht="51.75" customHeight="1" x14ac:dyDescent="0.2">
      <c r="A11" s="662" t="str">
        <f>DESCRIPCION!A10</f>
        <v>Posibilidad de omitir, retardar, negar o rehusarse a realizar actos propios que le corresponden de las funciones de servidor público y/o de apoderado para beneficio propio o de un tercero en las acciones legales</v>
      </c>
      <c r="B11" s="663"/>
      <c r="C11" s="222">
        <v>1</v>
      </c>
      <c r="D11" s="222">
        <v>1</v>
      </c>
      <c r="E11" s="222">
        <v>1</v>
      </c>
      <c r="F11" s="222">
        <v>1</v>
      </c>
      <c r="G11" s="222">
        <v>1</v>
      </c>
      <c r="H11" s="222">
        <v>1</v>
      </c>
      <c r="I11" s="222"/>
      <c r="J11" s="222"/>
      <c r="K11" s="222"/>
      <c r="L11" s="222"/>
      <c r="M11" s="222"/>
      <c r="N11" s="222"/>
      <c r="O11" s="222"/>
      <c r="P11" s="222"/>
      <c r="Q11" s="222"/>
      <c r="R11" s="110">
        <f>SUM(C11:Q11)</f>
        <v>6</v>
      </c>
      <c r="S11" s="117">
        <f t="shared" ref="S11:S20" si="0">IF(ISERROR(AVERAGE(C11:Q11)),0,AVERAGE(C11:Q11))</f>
        <v>1</v>
      </c>
      <c r="T11" s="78" t="str">
        <f>IF(AND(S11&gt;=1,S11&lt;1.5),"Rara Vez",IF(AND(S11&gt;=1.6,S11&lt;2.5),"Improbable",IF(AND(S11&gt;=2.6,S11&lt;3.5),"Posible",IF(AND(S11&gt;=3.6,S11&lt;4.5),"Probable",IF(AND(S11&gt;=4.6),"Casi Seguro"," ")))))</f>
        <v>Rara Vez</v>
      </c>
      <c r="W11" s="76"/>
    </row>
    <row r="12" spans="1:23" ht="38.25" customHeight="1" x14ac:dyDescent="0.2">
      <c r="A12" s="664" t="str">
        <f>DESCRIPCION!A13</f>
        <v>b</v>
      </c>
      <c r="B12" s="665"/>
      <c r="C12" s="222"/>
      <c r="D12" s="222"/>
      <c r="E12" s="222"/>
      <c r="F12" s="222"/>
      <c r="G12" s="222"/>
      <c r="H12" s="222"/>
      <c r="I12" s="222"/>
      <c r="J12" s="222"/>
      <c r="K12" s="222"/>
      <c r="L12" s="222"/>
      <c r="M12" s="222"/>
      <c r="N12" s="222"/>
      <c r="O12" s="222"/>
      <c r="P12" s="222"/>
      <c r="Q12" s="222"/>
      <c r="R12" s="110">
        <f>SUM(C12:Q12)</f>
        <v>0</v>
      </c>
      <c r="S12" s="117">
        <f t="shared" si="0"/>
        <v>0</v>
      </c>
      <c r="T12" s="78" t="str">
        <f>IF(AND(S12&gt;=1,S12&lt;1.5),"Rara Vez",IF(AND(S12&gt;=1.6,S12&lt;2.5),"Improbable",IF(AND(S12&gt;=2.6,S12&lt;3.5),"Posible",IF(AND(S12&gt;=3.6,S12&lt;4.5),"Probable",IF(AND(S12&gt;=4.6),"Casi Seguro"," ")))))</f>
        <v xml:space="preserve"> </v>
      </c>
      <c r="W12" s="76"/>
    </row>
    <row r="13" spans="1:23" ht="39.75" customHeight="1" x14ac:dyDescent="0.2">
      <c r="A13" s="662" t="str">
        <f>DESCRIPCION!A16</f>
        <v>c</v>
      </c>
      <c r="B13" s="663"/>
      <c r="C13" s="222"/>
      <c r="D13" s="222"/>
      <c r="E13" s="222"/>
      <c r="F13" s="222"/>
      <c r="G13" s="222"/>
      <c r="H13" s="222"/>
      <c r="I13" s="222"/>
      <c r="J13" s="222"/>
      <c r="K13" s="222"/>
      <c r="L13" s="222"/>
      <c r="M13" s="222"/>
      <c r="N13" s="222"/>
      <c r="O13" s="222"/>
      <c r="P13" s="222"/>
      <c r="Q13" s="222"/>
      <c r="R13" s="110">
        <f t="shared" ref="R13:R20" si="1">SUM(C13:Q13)</f>
        <v>0</v>
      </c>
      <c r="S13" s="117">
        <f t="shared" si="0"/>
        <v>0</v>
      </c>
      <c r="T13" s="78" t="str">
        <f t="shared" ref="T13:T20" si="2">IF(AND(S13&gt;=1,S13&lt;1.5),"Rara Vez",IF(AND(S13&gt;=1.6,S13&lt;2.5),"Improbable",IF(AND(S13&gt;=2.6,S13&lt;3.5),"Posible",IF(AND(S13&gt;=3.6,S13&lt;4.5),"Probable",IF(AND(S13&gt;=4.6),"Casi Seguro"," ")))))</f>
        <v xml:space="preserve"> </v>
      </c>
    </row>
    <row r="14" spans="1:23" ht="39.75" customHeight="1" x14ac:dyDescent="0.2">
      <c r="A14" s="650" t="str">
        <f>DESCRIPCION!A19</f>
        <v>d</v>
      </c>
      <c r="B14" s="651"/>
      <c r="C14" s="222"/>
      <c r="D14" s="222"/>
      <c r="E14" s="222"/>
      <c r="F14" s="222"/>
      <c r="G14" s="222"/>
      <c r="H14" s="222"/>
      <c r="I14" s="222"/>
      <c r="J14" s="222"/>
      <c r="K14" s="222"/>
      <c r="L14" s="222"/>
      <c r="M14" s="222"/>
      <c r="N14" s="222"/>
      <c r="O14" s="222"/>
      <c r="P14" s="222"/>
      <c r="Q14" s="222"/>
      <c r="R14" s="110">
        <f t="shared" si="1"/>
        <v>0</v>
      </c>
      <c r="S14" s="117">
        <f t="shared" si="0"/>
        <v>0</v>
      </c>
      <c r="T14" s="78" t="str">
        <f t="shared" si="2"/>
        <v xml:space="preserve"> </v>
      </c>
    </row>
    <row r="15" spans="1:23" ht="39.75" customHeight="1" x14ac:dyDescent="0.2">
      <c r="A15" s="650" t="str">
        <f>DESCRIPCION!A22</f>
        <v>e</v>
      </c>
      <c r="B15" s="651"/>
      <c r="C15" s="222"/>
      <c r="D15" s="222"/>
      <c r="E15" s="222"/>
      <c r="F15" s="222"/>
      <c r="G15" s="222"/>
      <c r="H15" s="222"/>
      <c r="I15" s="222"/>
      <c r="J15" s="222"/>
      <c r="K15" s="222"/>
      <c r="L15" s="222"/>
      <c r="M15" s="222"/>
      <c r="N15" s="222"/>
      <c r="O15" s="222"/>
      <c r="P15" s="222"/>
      <c r="Q15" s="222"/>
      <c r="R15" s="110">
        <f t="shared" si="1"/>
        <v>0</v>
      </c>
      <c r="S15" s="117">
        <f t="shared" si="0"/>
        <v>0</v>
      </c>
      <c r="T15" s="78" t="str">
        <f t="shared" si="2"/>
        <v xml:space="preserve"> </v>
      </c>
    </row>
    <row r="16" spans="1:23" ht="39.75" customHeight="1" x14ac:dyDescent="0.2">
      <c r="A16" s="650" t="str">
        <f>DESCRIPCION!A25</f>
        <v>f</v>
      </c>
      <c r="B16" s="651"/>
      <c r="C16" s="222"/>
      <c r="D16" s="222"/>
      <c r="E16" s="222"/>
      <c r="F16" s="222"/>
      <c r="G16" s="222"/>
      <c r="H16" s="222"/>
      <c r="I16" s="222"/>
      <c r="J16" s="222"/>
      <c r="K16" s="222"/>
      <c r="L16" s="222"/>
      <c r="M16" s="222"/>
      <c r="N16" s="222"/>
      <c r="O16" s="222"/>
      <c r="P16" s="222"/>
      <c r="Q16" s="222"/>
      <c r="R16" s="110">
        <f t="shared" si="1"/>
        <v>0</v>
      </c>
      <c r="S16" s="117">
        <f t="shared" si="0"/>
        <v>0</v>
      </c>
      <c r="T16" s="78" t="str">
        <f t="shared" si="2"/>
        <v xml:space="preserve"> </v>
      </c>
    </row>
    <row r="17" spans="1:20" ht="39.75" customHeight="1" x14ac:dyDescent="0.2">
      <c r="A17" s="650" t="str">
        <f>DESCRIPCION!A28</f>
        <v>g</v>
      </c>
      <c r="B17" s="651"/>
      <c r="C17" s="222"/>
      <c r="D17" s="222"/>
      <c r="E17" s="222"/>
      <c r="F17" s="222"/>
      <c r="G17" s="222"/>
      <c r="H17" s="222"/>
      <c r="I17" s="222"/>
      <c r="J17" s="222"/>
      <c r="K17" s="222"/>
      <c r="L17" s="222"/>
      <c r="M17" s="222"/>
      <c r="N17" s="222"/>
      <c r="O17" s="222"/>
      <c r="P17" s="222"/>
      <c r="Q17" s="222"/>
      <c r="R17" s="110">
        <f t="shared" si="1"/>
        <v>0</v>
      </c>
      <c r="S17" s="117">
        <f t="shared" si="0"/>
        <v>0</v>
      </c>
      <c r="T17" s="78" t="str">
        <f t="shared" si="2"/>
        <v xml:space="preserve"> </v>
      </c>
    </row>
    <row r="18" spans="1:20" ht="39.75" customHeight="1" x14ac:dyDescent="0.2">
      <c r="A18" s="650" t="str">
        <f>DESCRIPCION!A31</f>
        <v>h</v>
      </c>
      <c r="B18" s="651"/>
      <c r="C18" s="222"/>
      <c r="D18" s="222"/>
      <c r="E18" s="222"/>
      <c r="F18" s="222"/>
      <c r="G18" s="222"/>
      <c r="H18" s="222"/>
      <c r="I18" s="222"/>
      <c r="J18" s="222"/>
      <c r="K18" s="222"/>
      <c r="L18" s="222"/>
      <c r="M18" s="222"/>
      <c r="N18" s="222"/>
      <c r="O18" s="222"/>
      <c r="P18" s="222"/>
      <c r="Q18" s="222"/>
      <c r="R18" s="110">
        <f t="shared" si="1"/>
        <v>0</v>
      </c>
      <c r="S18" s="117">
        <f t="shared" si="0"/>
        <v>0</v>
      </c>
      <c r="T18" s="78" t="str">
        <f t="shared" si="2"/>
        <v xml:space="preserve"> </v>
      </c>
    </row>
    <row r="19" spans="1:20" ht="39.75" customHeight="1" x14ac:dyDescent="0.2">
      <c r="A19" s="650" t="str">
        <f>DESCRIPCION!A34</f>
        <v>i</v>
      </c>
      <c r="B19" s="651"/>
      <c r="C19" s="222"/>
      <c r="D19" s="222"/>
      <c r="E19" s="222"/>
      <c r="F19" s="222"/>
      <c r="G19" s="222"/>
      <c r="H19" s="222"/>
      <c r="I19" s="222"/>
      <c r="J19" s="222"/>
      <c r="K19" s="222"/>
      <c r="L19" s="222"/>
      <c r="M19" s="222"/>
      <c r="N19" s="222"/>
      <c r="O19" s="222"/>
      <c r="P19" s="222"/>
      <c r="Q19" s="222"/>
      <c r="R19" s="110">
        <f t="shared" si="1"/>
        <v>0</v>
      </c>
      <c r="S19" s="117">
        <f t="shared" si="0"/>
        <v>0</v>
      </c>
      <c r="T19" s="78" t="str">
        <f t="shared" si="2"/>
        <v xml:space="preserve"> </v>
      </c>
    </row>
    <row r="20" spans="1:20" ht="39.75" customHeight="1" thickBot="1" x14ac:dyDescent="0.25">
      <c r="A20" s="652" t="str">
        <f>DESCRIPCION!A37</f>
        <v>j</v>
      </c>
      <c r="B20" s="653"/>
      <c r="C20" s="222"/>
      <c r="D20" s="222"/>
      <c r="E20" s="222"/>
      <c r="F20" s="222"/>
      <c r="G20" s="222"/>
      <c r="H20" s="222"/>
      <c r="I20" s="222"/>
      <c r="J20" s="222"/>
      <c r="K20" s="222"/>
      <c r="L20" s="222"/>
      <c r="M20" s="222"/>
      <c r="N20" s="222"/>
      <c r="O20" s="222"/>
      <c r="P20" s="222"/>
      <c r="Q20" s="222"/>
      <c r="R20" s="111">
        <f t="shared" si="1"/>
        <v>0</v>
      </c>
      <c r="S20" s="118">
        <f t="shared" si="0"/>
        <v>0</v>
      </c>
      <c r="T20" s="97" t="str">
        <f t="shared" si="2"/>
        <v xml:space="preserve"> </v>
      </c>
    </row>
  </sheetData>
  <sheetProtection selectLockedCells="1"/>
  <mergeCells count="24">
    <mergeCell ref="A7:T7"/>
    <mergeCell ref="A8:T8"/>
    <mergeCell ref="Q1:S1"/>
    <mergeCell ref="Q2:S2"/>
    <mergeCell ref="Q3:S3"/>
    <mergeCell ref="Q4:S4"/>
    <mergeCell ref="A5:T5"/>
    <mergeCell ref="A1:A4"/>
    <mergeCell ref="A19:B19"/>
    <mergeCell ref="A20:B20"/>
    <mergeCell ref="B1:P2"/>
    <mergeCell ref="B3:P4"/>
    <mergeCell ref="A9:B10"/>
    <mergeCell ref="C9:T9"/>
    <mergeCell ref="A14:B14"/>
    <mergeCell ref="A15:B15"/>
    <mergeCell ref="A16:B16"/>
    <mergeCell ref="A17:B17"/>
    <mergeCell ref="A18:B18"/>
    <mergeCell ref="A11:B11"/>
    <mergeCell ref="A12:B12"/>
    <mergeCell ref="A13:B13"/>
    <mergeCell ref="T1:T4"/>
    <mergeCell ref="A6:T6"/>
  </mergeCells>
  <dataValidations count="1">
    <dataValidation type="whole" allowBlank="1" showInputMessage="1" showErrorMessage="1" error="DATO INVÁLIDO_x000a_Tenga en cuenta que la escala de calificación es de 1 a 5" sqref="C11:Q20">
      <formula1>1</formula1>
      <formula2>5</formula2>
    </dataValidation>
  </dataValidations>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tabColor theme="5" tint="-0.249977111117893"/>
  </sheetPr>
  <dimension ref="A1:F124"/>
  <sheetViews>
    <sheetView topLeftCell="A16" zoomScale="80" zoomScaleNormal="80" workbookViewId="0">
      <selection activeCell="B22" sqref="B22:C22"/>
    </sheetView>
  </sheetViews>
  <sheetFormatPr baseColWidth="10" defaultColWidth="11.42578125" defaultRowHeight="14.25" x14ac:dyDescent="0.2"/>
  <cols>
    <col min="1" max="1" width="34" style="1" customWidth="1"/>
    <col min="2" max="2" width="91" style="1" customWidth="1"/>
    <col min="3" max="3" width="16.5703125" style="1" customWidth="1"/>
    <col min="4" max="4" width="10.28515625" style="1" customWidth="1"/>
    <col min="5" max="5" width="8.28515625" style="1" customWidth="1"/>
    <col min="6" max="6" width="15" style="1" customWidth="1"/>
    <col min="7" max="16384" width="11.42578125" style="1"/>
  </cols>
  <sheetData>
    <row r="1" spans="1:6" ht="22.5" customHeight="1" x14ac:dyDescent="0.2">
      <c r="A1" s="464"/>
      <c r="B1" s="393" t="str">
        <f>CONTEXTO!B1</f>
        <v xml:space="preserve">PROCESO:  SISTEMA INTEGRADO DE GESTIÓN </v>
      </c>
      <c r="C1" s="688" t="s">
        <v>397</v>
      </c>
      <c r="D1" s="688"/>
      <c r="E1" s="688"/>
      <c r="F1" s="689"/>
    </row>
    <row r="2" spans="1:6" ht="15.75" customHeight="1" x14ac:dyDescent="0.2">
      <c r="A2" s="465"/>
      <c r="B2" s="394"/>
      <c r="C2" s="610" t="s">
        <v>391</v>
      </c>
      <c r="D2" s="610"/>
      <c r="E2" s="610"/>
      <c r="F2" s="690"/>
    </row>
    <row r="3" spans="1:6" ht="15" customHeight="1" x14ac:dyDescent="0.2">
      <c r="A3" s="465"/>
      <c r="B3" s="394" t="s">
        <v>84</v>
      </c>
      <c r="C3" s="610" t="s">
        <v>392</v>
      </c>
      <c r="D3" s="610"/>
      <c r="E3" s="610"/>
      <c r="F3" s="690"/>
    </row>
    <row r="4" spans="1:6" ht="15.75" customHeight="1" x14ac:dyDescent="0.2">
      <c r="A4" s="465"/>
      <c r="B4" s="394"/>
      <c r="C4" s="610" t="s">
        <v>384</v>
      </c>
      <c r="D4" s="610"/>
      <c r="E4" s="610"/>
      <c r="F4" s="690"/>
    </row>
    <row r="5" spans="1:6" ht="15.75" customHeight="1" x14ac:dyDescent="0.2">
      <c r="A5" s="682"/>
      <c r="B5" s="683"/>
      <c r="C5" s="683"/>
      <c r="D5" s="683"/>
      <c r="E5" s="683"/>
      <c r="F5" s="684"/>
    </row>
    <row r="6" spans="1:6" x14ac:dyDescent="0.2">
      <c r="A6" s="473" t="str">
        <f>+CONTEXTO!A8</f>
        <v xml:space="preserve">PROCESO: GESTION JURIDICA Y MEJORA NORMATIVA </v>
      </c>
      <c r="B6" s="474"/>
      <c r="C6" s="474"/>
      <c r="D6" s="474"/>
      <c r="E6" s="474"/>
      <c r="F6" s="475"/>
    </row>
    <row r="7" spans="1:6" ht="12.75" customHeight="1" x14ac:dyDescent="0.2">
      <c r="A7" s="473"/>
      <c r="B7" s="474"/>
      <c r="C7" s="474"/>
      <c r="D7" s="474"/>
      <c r="E7" s="474"/>
      <c r="F7" s="475"/>
    </row>
    <row r="8" spans="1:6" ht="60.75" customHeight="1" x14ac:dyDescent="0.2">
      <c r="A8" s="476" t="str">
        <f>+CONTEXTO!A9</f>
        <v xml:space="preserve">OBJETIVO: ASUMIR Y EJERCER CON EFICIENCIA LA DEFENSA JURÍDICA DEL MUNICIPIO DE IBAGUÉ, LA ASESORÍA PERMANENTE DE LAS
ACTUACIONES DE LA ADMINISTRACIÓN CENTRAL Y PROMOVER EL USO DE HERRAMIENTAS Y BUENAS PRÁCTICAS
REGULATORIAS Y REGLAMENTARIAS, EN ARAS DE LOGRAR LA PROTECCIÓN DE SUS INTERESES Y GARANTIZAR LA CORRECTA
APLICACIÓN DEL ORDENAMIENTO JURÍDICO VIGENTE. 
</v>
      </c>
      <c r="B8" s="477"/>
      <c r="C8" s="477"/>
      <c r="D8" s="477"/>
      <c r="E8" s="477"/>
      <c r="F8" s="478"/>
    </row>
    <row r="9" spans="1:6" ht="3.75" customHeight="1" thickBot="1" x14ac:dyDescent="0.25">
      <c r="A9" s="479"/>
      <c r="B9" s="480"/>
      <c r="C9" s="480"/>
      <c r="D9" s="480"/>
      <c r="E9" s="480"/>
      <c r="F9" s="481"/>
    </row>
    <row r="10" spans="1:6" ht="13.5" customHeight="1" thickBot="1" x14ac:dyDescent="0.25">
      <c r="A10" s="482"/>
      <c r="B10" s="482"/>
      <c r="C10" s="482"/>
      <c r="D10" s="482"/>
      <c r="E10" s="482"/>
      <c r="F10" s="482"/>
    </row>
    <row r="11" spans="1:6" ht="34.5" customHeight="1" x14ac:dyDescent="0.25">
      <c r="A11" s="675" t="s">
        <v>85</v>
      </c>
      <c r="B11" s="451" t="s">
        <v>86</v>
      </c>
      <c r="C11" s="451"/>
      <c r="D11" s="677" t="s">
        <v>87</v>
      </c>
      <c r="E11" s="677"/>
      <c r="F11" s="673" t="s">
        <v>88</v>
      </c>
    </row>
    <row r="12" spans="1:6" ht="21" customHeight="1" x14ac:dyDescent="0.2">
      <c r="A12" s="676"/>
      <c r="B12" s="452"/>
      <c r="C12" s="452"/>
      <c r="D12" s="102" t="s">
        <v>89</v>
      </c>
      <c r="E12" s="102" t="s">
        <v>90</v>
      </c>
      <c r="F12" s="674"/>
    </row>
    <row r="13" spans="1:6" ht="26.25" customHeight="1" x14ac:dyDescent="0.2">
      <c r="A13" s="483" t="s">
        <v>508</v>
      </c>
      <c r="B13" s="460" t="s">
        <v>91</v>
      </c>
      <c r="C13" s="460"/>
      <c r="D13" s="220" t="s">
        <v>129</v>
      </c>
      <c r="E13" s="220"/>
      <c r="F13" s="685" t="str">
        <f>IF(D28="X","CATASTROFICO",IF(AND(D32&gt;0,D32&lt;=5),"MODERADO",IF(AND(D32&gt;=6,D32&lt;=11),"MAYOR",IF(AND(D32&gt;=12,D32&lt;=19),"CATASTROFICO",IF(AND(D32=0),"MENOR")))))</f>
        <v>MAYOR</v>
      </c>
    </row>
    <row r="14" spans="1:6" ht="26.25" customHeight="1" x14ac:dyDescent="0.2">
      <c r="A14" s="455"/>
      <c r="B14" s="460" t="s">
        <v>92</v>
      </c>
      <c r="C14" s="460"/>
      <c r="D14" s="220" t="s">
        <v>129</v>
      </c>
      <c r="E14" s="220"/>
      <c r="F14" s="686"/>
    </row>
    <row r="15" spans="1:6" ht="26.25" customHeight="1" x14ac:dyDescent="0.2">
      <c r="A15" s="455"/>
      <c r="B15" s="460" t="s">
        <v>93</v>
      </c>
      <c r="C15" s="460"/>
      <c r="D15" s="220"/>
      <c r="E15" s="220" t="s">
        <v>129</v>
      </c>
      <c r="F15" s="686"/>
    </row>
    <row r="16" spans="1:6" ht="26.25" customHeight="1" x14ac:dyDescent="0.2">
      <c r="A16" s="455"/>
      <c r="B16" s="460" t="s">
        <v>94</v>
      </c>
      <c r="C16" s="460"/>
      <c r="D16" s="220"/>
      <c r="E16" s="220" t="s">
        <v>129</v>
      </c>
      <c r="F16" s="686"/>
    </row>
    <row r="17" spans="1:6" ht="26.25" customHeight="1" x14ac:dyDescent="0.2">
      <c r="A17" s="455"/>
      <c r="B17" s="460" t="s">
        <v>95</v>
      </c>
      <c r="C17" s="460"/>
      <c r="D17" s="220" t="s">
        <v>129</v>
      </c>
      <c r="E17" s="220"/>
      <c r="F17" s="686"/>
    </row>
    <row r="18" spans="1:6" ht="26.25" customHeight="1" x14ac:dyDescent="0.2">
      <c r="A18" s="455"/>
      <c r="B18" s="460" t="s">
        <v>96</v>
      </c>
      <c r="C18" s="460"/>
      <c r="D18" s="220" t="s">
        <v>129</v>
      </c>
      <c r="E18" s="220"/>
      <c r="F18" s="686"/>
    </row>
    <row r="19" spans="1:6" ht="26.25" customHeight="1" x14ac:dyDescent="0.2">
      <c r="A19" s="455"/>
      <c r="B19" s="460" t="s">
        <v>97</v>
      </c>
      <c r="C19" s="460"/>
      <c r="D19" s="220" t="s">
        <v>129</v>
      </c>
      <c r="E19" s="220"/>
      <c r="F19" s="686"/>
    </row>
    <row r="20" spans="1:6" ht="33" customHeight="1" x14ac:dyDescent="0.2">
      <c r="A20" s="455"/>
      <c r="B20" s="460" t="s">
        <v>98</v>
      </c>
      <c r="C20" s="460"/>
      <c r="D20" s="220"/>
      <c r="E20" s="220" t="s">
        <v>129</v>
      </c>
      <c r="F20" s="686"/>
    </row>
    <row r="21" spans="1:6" ht="26.25" customHeight="1" x14ac:dyDescent="0.2">
      <c r="A21" s="455"/>
      <c r="B21" s="460" t="s">
        <v>99</v>
      </c>
      <c r="C21" s="460"/>
      <c r="D21" s="220"/>
      <c r="E21" s="220" t="s">
        <v>129</v>
      </c>
      <c r="F21" s="686"/>
    </row>
    <row r="22" spans="1:6" ht="26.25" customHeight="1" x14ac:dyDescent="0.2">
      <c r="A22" s="455"/>
      <c r="B22" s="460" t="s">
        <v>100</v>
      </c>
      <c r="C22" s="460"/>
      <c r="D22" s="220" t="s">
        <v>129</v>
      </c>
      <c r="E22" s="220"/>
      <c r="F22" s="686"/>
    </row>
    <row r="23" spans="1:6" ht="26.25" customHeight="1" x14ac:dyDescent="0.2">
      <c r="A23" s="455"/>
      <c r="B23" s="460" t="s">
        <v>101</v>
      </c>
      <c r="C23" s="460"/>
      <c r="D23" s="220" t="s">
        <v>129</v>
      </c>
      <c r="E23" s="220"/>
      <c r="F23" s="686"/>
    </row>
    <row r="24" spans="1:6" ht="26.25" customHeight="1" x14ac:dyDescent="0.2">
      <c r="A24" s="455"/>
      <c r="B24" s="460" t="s">
        <v>102</v>
      </c>
      <c r="C24" s="460"/>
      <c r="D24" s="220" t="s">
        <v>129</v>
      </c>
      <c r="E24" s="220"/>
      <c r="F24" s="686"/>
    </row>
    <row r="25" spans="1:6" ht="26.25" customHeight="1" x14ac:dyDescent="0.2">
      <c r="A25" s="455"/>
      <c r="B25" s="460" t="s">
        <v>103</v>
      </c>
      <c r="C25" s="460"/>
      <c r="D25" s="220" t="s">
        <v>129</v>
      </c>
      <c r="E25" s="220"/>
      <c r="F25" s="686"/>
    </row>
    <row r="26" spans="1:6" ht="26.25" customHeight="1" x14ac:dyDescent="0.2">
      <c r="A26" s="455"/>
      <c r="B26" s="460" t="s">
        <v>104</v>
      </c>
      <c r="C26" s="460"/>
      <c r="D26" s="220" t="s">
        <v>129</v>
      </c>
      <c r="E26" s="220"/>
      <c r="F26" s="686"/>
    </row>
    <row r="27" spans="1:6" ht="26.25" customHeight="1" x14ac:dyDescent="0.2">
      <c r="A27" s="455"/>
      <c r="B27" s="460" t="s">
        <v>105</v>
      </c>
      <c r="C27" s="460"/>
      <c r="D27" s="220"/>
      <c r="E27" s="220" t="s">
        <v>129</v>
      </c>
      <c r="F27" s="686"/>
    </row>
    <row r="28" spans="1:6" ht="26.25" customHeight="1" x14ac:dyDescent="0.2">
      <c r="A28" s="455"/>
      <c r="B28" s="460" t="s">
        <v>106</v>
      </c>
      <c r="C28" s="460"/>
      <c r="D28" s="220"/>
      <c r="E28" s="220" t="s">
        <v>129</v>
      </c>
      <c r="F28" s="686"/>
    </row>
    <row r="29" spans="1:6" ht="26.25" customHeight="1" x14ac:dyDescent="0.2">
      <c r="A29" s="455"/>
      <c r="B29" s="460" t="s">
        <v>107</v>
      </c>
      <c r="C29" s="460"/>
      <c r="D29" s="220"/>
      <c r="E29" s="220" t="s">
        <v>129</v>
      </c>
      <c r="F29" s="686"/>
    </row>
    <row r="30" spans="1:6" ht="26.25" customHeight="1" x14ac:dyDescent="0.2">
      <c r="A30" s="455"/>
      <c r="B30" s="460" t="s">
        <v>108</v>
      </c>
      <c r="C30" s="460"/>
      <c r="D30" s="220"/>
      <c r="E30" s="220" t="s">
        <v>129</v>
      </c>
      <c r="F30" s="686"/>
    </row>
    <row r="31" spans="1:6" ht="26.25" customHeight="1" x14ac:dyDescent="0.2">
      <c r="A31" s="455"/>
      <c r="B31" s="460" t="s">
        <v>109</v>
      </c>
      <c r="C31" s="460"/>
      <c r="D31" s="220"/>
      <c r="E31" s="220" t="s">
        <v>129</v>
      </c>
      <c r="F31" s="686"/>
    </row>
    <row r="32" spans="1:6" ht="16.5" thickBot="1" x14ac:dyDescent="0.3">
      <c r="A32" s="456"/>
      <c r="B32" s="678" t="s">
        <v>58</v>
      </c>
      <c r="C32" s="679"/>
      <c r="D32" s="98">
        <f>+NOOO!B54</f>
        <v>10</v>
      </c>
      <c r="E32" s="99"/>
      <c r="F32" s="687"/>
    </row>
    <row r="33" spans="1:6" ht="15.75" customHeight="1" thickBot="1" x14ac:dyDescent="0.25">
      <c r="A33" s="680"/>
      <c r="B33" s="324"/>
      <c r="C33" s="324"/>
      <c r="D33" s="324"/>
      <c r="E33" s="324"/>
      <c r="F33" s="681"/>
    </row>
    <row r="34" spans="1:6" ht="34.5" customHeight="1" x14ac:dyDescent="0.25">
      <c r="A34" s="675" t="s">
        <v>85</v>
      </c>
      <c r="B34" s="451" t="s">
        <v>86</v>
      </c>
      <c r="C34" s="451"/>
      <c r="D34" s="677" t="s">
        <v>87</v>
      </c>
      <c r="E34" s="677"/>
      <c r="F34" s="673" t="s">
        <v>88</v>
      </c>
    </row>
    <row r="35" spans="1:6" ht="21" customHeight="1" x14ac:dyDescent="0.25">
      <c r="A35" s="676"/>
      <c r="B35" s="452"/>
      <c r="C35" s="452"/>
      <c r="D35" s="79" t="s">
        <v>89</v>
      </c>
      <c r="E35" s="79" t="s">
        <v>90</v>
      </c>
      <c r="F35" s="674"/>
    </row>
    <row r="36" spans="1:6" ht="26.25" customHeight="1" x14ac:dyDescent="0.2">
      <c r="A36" s="455"/>
      <c r="B36" s="460" t="s">
        <v>91</v>
      </c>
      <c r="C36" s="460"/>
      <c r="D36" s="220"/>
      <c r="E36" s="220"/>
      <c r="F36" s="671" t="str">
        <f>IF(D51="X","CATASTROFICO",IF(AND(D55&gt;0,D55&lt;=5),"MODERADO",IF(AND(D55&gt;=6,D55&lt;=11),"MAYOR",IF(AND(D55&gt;=12,D55&lt;=19),"CATASTROFICO"," "))))</f>
        <v xml:space="preserve"> </v>
      </c>
    </row>
    <row r="37" spans="1:6" ht="26.25" customHeight="1" x14ac:dyDescent="0.2">
      <c r="A37" s="455"/>
      <c r="B37" s="460" t="s">
        <v>92</v>
      </c>
      <c r="C37" s="460"/>
      <c r="D37" s="220"/>
      <c r="E37" s="220"/>
      <c r="F37" s="671"/>
    </row>
    <row r="38" spans="1:6" ht="26.25" customHeight="1" x14ac:dyDescent="0.2">
      <c r="A38" s="455"/>
      <c r="B38" s="460" t="s">
        <v>93</v>
      </c>
      <c r="C38" s="460"/>
      <c r="D38" s="220"/>
      <c r="E38" s="220"/>
      <c r="F38" s="671"/>
    </row>
    <row r="39" spans="1:6" ht="26.25" customHeight="1" x14ac:dyDescent="0.2">
      <c r="A39" s="455"/>
      <c r="B39" s="460" t="s">
        <v>94</v>
      </c>
      <c r="C39" s="460"/>
      <c r="D39" s="220"/>
      <c r="E39" s="220"/>
      <c r="F39" s="671"/>
    </row>
    <row r="40" spans="1:6" ht="26.25" customHeight="1" x14ac:dyDescent="0.2">
      <c r="A40" s="455"/>
      <c r="B40" s="460" t="s">
        <v>95</v>
      </c>
      <c r="C40" s="460"/>
      <c r="D40" s="220"/>
      <c r="E40" s="220"/>
      <c r="F40" s="671"/>
    </row>
    <row r="41" spans="1:6" ht="26.25" customHeight="1" x14ac:dyDescent="0.2">
      <c r="A41" s="455"/>
      <c r="B41" s="460" t="s">
        <v>96</v>
      </c>
      <c r="C41" s="460"/>
      <c r="D41" s="220"/>
      <c r="E41" s="220"/>
      <c r="F41" s="671"/>
    </row>
    <row r="42" spans="1:6" ht="26.25" customHeight="1" x14ac:dyDescent="0.2">
      <c r="A42" s="455"/>
      <c r="B42" s="460" t="s">
        <v>97</v>
      </c>
      <c r="C42" s="460"/>
      <c r="D42" s="220"/>
      <c r="E42" s="220"/>
      <c r="F42" s="671"/>
    </row>
    <row r="43" spans="1:6" ht="33" customHeight="1" x14ac:dyDescent="0.2">
      <c r="A43" s="455"/>
      <c r="B43" s="460" t="s">
        <v>98</v>
      </c>
      <c r="C43" s="460"/>
      <c r="D43" s="220"/>
      <c r="E43" s="220"/>
      <c r="F43" s="671"/>
    </row>
    <row r="44" spans="1:6" ht="26.25" customHeight="1" x14ac:dyDescent="0.2">
      <c r="A44" s="455"/>
      <c r="B44" s="460" t="s">
        <v>99</v>
      </c>
      <c r="C44" s="460"/>
      <c r="D44" s="220"/>
      <c r="E44" s="220"/>
      <c r="F44" s="671"/>
    </row>
    <row r="45" spans="1:6" ht="26.25" customHeight="1" x14ac:dyDescent="0.2">
      <c r="A45" s="455"/>
      <c r="B45" s="460" t="s">
        <v>100</v>
      </c>
      <c r="C45" s="460"/>
      <c r="D45" s="220"/>
      <c r="E45" s="220"/>
      <c r="F45" s="671"/>
    </row>
    <row r="46" spans="1:6" ht="26.25" customHeight="1" x14ac:dyDescent="0.2">
      <c r="A46" s="455"/>
      <c r="B46" s="460" t="s">
        <v>101</v>
      </c>
      <c r="C46" s="460"/>
      <c r="D46" s="220"/>
      <c r="E46" s="220"/>
      <c r="F46" s="671"/>
    </row>
    <row r="47" spans="1:6" ht="26.25" customHeight="1" x14ac:dyDescent="0.2">
      <c r="A47" s="455"/>
      <c r="B47" s="460" t="s">
        <v>102</v>
      </c>
      <c r="C47" s="460"/>
      <c r="D47" s="227"/>
      <c r="E47" s="227"/>
      <c r="F47" s="671"/>
    </row>
    <row r="48" spans="1:6" ht="26.25" customHeight="1" x14ac:dyDescent="0.2">
      <c r="A48" s="455"/>
      <c r="B48" s="460" t="s">
        <v>103</v>
      </c>
      <c r="C48" s="460"/>
      <c r="D48" s="227"/>
      <c r="E48" s="227"/>
      <c r="F48" s="671"/>
    </row>
    <row r="49" spans="1:6" ht="26.25" customHeight="1" x14ac:dyDescent="0.2">
      <c r="A49" s="455"/>
      <c r="B49" s="460" t="s">
        <v>104</v>
      </c>
      <c r="C49" s="460"/>
      <c r="D49" s="227"/>
      <c r="E49" s="227"/>
      <c r="F49" s="671"/>
    </row>
    <row r="50" spans="1:6" ht="26.25" customHeight="1" x14ac:dyDescent="0.2">
      <c r="A50" s="455"/>
      <c r="B50" s="460" t="s">
        <v>105</v>
      </c>
      <c r="C50" s="460"/>
      <c r="D50" s="227"/>
      <c r="E50" s="227"/>
      <c r="F50" s="671"/>
    </row>
    <row r="51" spans="1:6" ht="26.25" customHeight="1" x14ac:dyDescent="0.2">
      <c r="A51" s="455"/>
      <c r="B51" s="460" t="s">
        <v>106</v>
      </c>
      <c r="C51" s="460"/>
      <c r="D51" s="227"/>
      <c r="E51" s="227"/>
      <c r="F51" s="671"/>
    </row>
    <row r="52" spans="1:6" ht="26.25" customHeight="1" x14ac:dyDescent="0.2">
      <c r="A52" s="455"/>
      <c r="B52" s="460" t="s">
        <v>107</v>
      </c>
      <c r="C52" s="460"/>
      <c r="D52" s="227"/>
      <c r="E52" s="227"/>
      <c r="F52" s="671"/>
    </row>
    <row r="53" spans="1:6" ht="26.25" customHeight="1" x14ac:dyDescent="0.2">
      <c r="A53" s="455"/>
      <c r="B53" s="460" t="s">
        <v>108</v>
      </c>
      <c r="C53" s="460"/>
      <c r="D53" s="227"/>
      <c r="E53" s="227"/>
      <c r="F53" s="671"/>
    </row>
    <row r="54" spans="1:6" ht="26.25" customHeight="1" x14ac:dyDescent="0.2">
      <c r="A54" s="455"/>
      <c r="B54" s="460" t="s">
        <v>109</v>
      </c>
      <c r="C54" s="460"/>
      <c r="D54" s="227"/>
      <c r="E54" s="227"/>
      <c r="F54" s="671"/>
    </row>
    <row r="55" spans="1:6" ht="16.5" thickBot="1" x14ac:dyDescent="0.3">
      <c r="A55" s="456"/>
      <c r="B55" s="678" t="s">
        <v>58</v>
      </c>
      <c r="C55" s="679"/>
      <c r="D55" s="98">
        <f>+NOOO!B77</f>
        <v>0</v>
      </c>
      <c r="E55" s="99"/>
      <c r="F55" s="672"/>
    </row>
    <row r="56" spans="1:6" ht="15" thickBot="1" x14ac:dyDescent="0.25"/>
    <row r="57" spans="1:6" ht="34.5" customHeight="1" x14ac:dyDescent="0.25">
      <c r="A57" s="675" t="s">
        <v>85</v>
      </c>
      <c r="B57" s="451" t="s">
        <v>86</v>
      </c>
      <c r="C57" s="451"/>
      <c r="D57" s="677" t="s">
        <v>87</v>
      </c>
      <c r="E57" s="677"/>
      <c r="F57" s="673" t="s">
        <v>88</v>
      </c>
    </row>
    <row r="58" spans="1:6" ht="21" customHeight="1" x14ac:dyDescent="0.25">
      <c r="A58" s="676"/>
      <c r="B58" s="452"/>
      <c r="C58" s="452"/>
      <c r="D58" s="79" t="s">
        <v>89</v>
      </c>
      <c r="E58" s="79" t="s">
        <v>90</v>
      </c>
      <c r="F58" s="674"/>
    </row>
    <row r="59" spans="1:6" ht="26.25" customHeight="1" x14ac:dyDescent="0.2">
      <c r="A59" s="669"/>
      <c r="B59" s="460" t="s">
        <v>91</v>
      </c>
      <c r="C59" s="460"/>
      <c r="D59" s="228"/>
      <c r="E59" s="228"/>
      <c r="F59" s="671" t="str">
        <f>IF(D74="X","CATASTROFICO",IF(AND(D78&gt;0,D78&lt;=5),"MODERADO",IF(AND(D78&gt;=6,D78&lt;=11),"MAYOR",IF(AND(D78&gt;=12,D78&lt;=19),"CATASTROFICO"," "))))</f>
        <v xml:space="preserve"> </v>
      </c>
    </row>
    <row r="60" spans="1:6" ht="26.25" customHeight="1" x14ac:dyDescent="0.2">
      <c r="A60" s="669"/>
      <c r="B60" s="460" t="s">
        <v>92</v>
      </c>
      <c r="C60" s="460"/>
      <c r="D60" s="228"/>
      <c r="E60" s="228"/>
      <c r="F60" s="671"/>
    </row>
    <row r="61" spans="1:6" ht="26.25" customHeight="1" x14ac:dyDescent="0.2">
      <c r="A61" s="669"/>
      <c r="B61" s="460" t="s">
        <v>93</v>
      </c>
      <c r="C61" s="460"/>
      <c r="D61" s="228"/>
      <c r="E61" s="228"/>
      <c r="F61" s="671"/>
    </row>
    <row r="62" spans="1:6" ht="26.25" customHeight="1" x14ac:dyDescent="0.2">
      <c r="A62" s="669"/>
      <c r="B62" s="460" t="s">
        <v>94</v>
      </c>
      <c r="C62" s="460"/>
      <c r="D62" s="228"/>
      <c r="E62" s="228"/>
      <c r="F62" s="671"/>
    </row>
    <row r="63" spans="1:6" ht="26.25" customHeight="1" x14ac:dyDescent="0.2">
      <c r="A63" s="669"/>
      <c r="B63" s="460" t="s">
        <v>95</v>
      </c>
      <c r="C63" s="460"/>
      <c r="D63" s="228"/>
      <c r="E63" s="228"/>
      <c r="F63" s="671"/>
    </row>
    <row r="64" spans="1:6" ht="26.25" customHeight="1" x14ac:dyDescent="0.2">
      <c r="A64" s="669"/>
      <c r="B64" s="460" t="s">
        <v>96</v>
      </c>
      <c r="C64" s="460"/>
      <c r="D64" s="228"/>
      <c r="E64" s="228"/>
      <c r="F64" s="671"/>
    </row>
    <row r="65" spans="1:6" ht="26.25" customHeight="1" x14ac:dyDescent="0.2">
      <c r="A65" s="669"/>
      <c r="B65" s="460" t="s">
        <v>97</v>
      </c>
      <c r="C65" s="460"/>
      <c r="D65" s="228"/>
      <c r="E65" s="228"/>
      <c r="F65" s="671"/>
    </row>
    <row r="66" spans="1:6" ht="32.25" customHeight="1" x14ac:dyDescent="0.2">
      <c r="A66" s="669"/>
      <c r="B66" s="460" t="s">
        <v>98</v>
      </c>
      <c r="C66" s="460"/>
      <c r="D66" s="228"/>
      <c r="E66" s="228"/>
      <c r="F66" s="671"/>
    </row>
    <row r="67" spans="1:6" ht="26.25" customHeight="1" x14ac:dyDescent="0.2">
      <c r="A67" s="669"/>
      <c r="B67" s="460" t="s">
        <v>99</v>
      </c>
      <c r="C67" s="460"/>
      <c r="D67" s="228"/>
      <c r="E67" s="228"/>
      <c r="F67" s="671"/>
    </row>
    <row r="68" spans="1:6" ht="26.25" customHeight="1" x14ac:dyDescent="0.2">
      <c r="A68" s="669"/>
      <c r="B68" s="460" t="s">
        <v>100</v>
      </c>
      <c r="C68" s="460"/>
      <c r="D68" s="228"/>
      <c r="E68" s="228"/>
      <c r="F68" s="671"/>
    </row>
    <row r="69" spans="1:6" ht="26.25" customHeight="1" x14ac:dyDescent="0.2">
      <c r="A69" s="669"/>
      <c r="B69" s="460" t="s">
        <v>101</v>
      </c>
      <c r="C69" s="460"/>
      <c r="D69" s="228"/>
      <c r="E69" s="228"/>
      <c r="F69" s="671"/>
    </row>
    <row r="70" spans="1:6" ht="26.25" customHeight="1" x14ac:dyDescent="0.2">
      <c r="A70" s="669"/>
      <c r="B70" s="460" t="s">
        <v>102</v>
      </c>
      <c r="C70" s="460"/>
      <c r="D70" s="228"/>
      <c r="E70" s="228"/>
      <c r="F70" s="671"/>
    </row>
    <row r="71" spans="1:6" ht="26.25" customHeight="1" x14ac:dyDescent="0.2">
      <c r="A71" s="669"/>
      <c r="B71" s="460" t="s">
        <v>103</v>
      </c>
      <c r="C71" s="460"/>
      <c r="D71" s="228"/>
      <c r="E71" s="228"/>
      <c r="F71" s="671"/>
    </row>
    <row r="72" spans="1:6" ht="26.25" customHeight="1" x14ac:dyDescent="0.2">
      <c r="A72" s="669"/>
      <c r="B72" s="460" t="s">
        <v>104</v>
      </c>
      <c r="C72" s="460"/>
      <c r="D72" s="228"/>
      <c r="E72" s="228"/>
      <c r="F72" s="671"/>
    </row>
    <row r="73" spans="1:6" ht="26.25" customHeight="1" x14ac:dyDescent="0.2">
      <c r="A73" s="669"/>
      <c r="B73" s="460" t="s">
        <v>105</v>
      </c>
      <c r="C73" s="460"/>
      <c r="D73" s="228"/>
      <c r="E73" s="228"/>
      <c r="F73" s="671"/>
    </row>
    <row r="74" spans="1:6" ht="26.25" customHeight="1" x14ac:dyDescent="0.2">
      <c r="A74" s="669"/>
      <c r="B74" s="460" t="s">
        <v>106</v>
      </c>
      <c r="C74" s="460"/>
      <c r="D74" s="228"/>
      <c r="E74" s="228"/>
      <c r="F74" s="671"/>
    </row>
    <row r="75" spans="1:6" ht="26.25" customHeight="1" x14ac:dyDescent="0.2">
      <c r="A75" s="669"/>
      <c r="B75" s="460" t="s">
        <v>107</v>
      </c>
      <c r="C75" s="460"/>
      <c r="D75" s="228"/>
      <c r="E75" s="228"/>
      <c r="F75" s="671"/>
    </row>
    <row r="76" spans="1:6" ht="26.25" customHeight="1" x14ac:dyDescent="0.2">
      <c r="A76" s="669"/>
      <c r="B76" s="460" t="s">
        <v>108</v>
      </c>
      <c r="C76" s="460"/>
      <c r="D76" s="228"/>
      <c r="E76" s="228"/>
      <c r="F76" s="671"/>
    </row>
    <row r="77" spans="1:6" ht="26.25" customHeight="1" x14ac:dyDescent="0.2">
      <c r="A77" s="669"/>
      <c r="B77" s="460" t="s">
        <v>109</v>
      </c>
      <c r="C77" s="460"/>
      <c r="D77" s="228"/>
      <c r="E77" s="228"/>
      <c r="F77" s="671"/>
    </row>
    <row r="78" spans="1:6" ht="16.5" thickBot="1" x14ac:dyDescent="0.3">
      <c r="A78" s="670"/>
      <c r="B78" s="678" t="s">
        <v>58</v>
      </c>
      <c r="C78" s="679"/>
      <c r="D78" s="98">
        <f>+NOOO!B100</f>
        <v>0</v>
      </c>
      <c r="E78" s="99"/>
      <c r="F78" s="672"/>
    </row>
    <row r="79" spans="1:6" ht="15" thickBot="1" x14ac:dyDescent="0.25"/>
    <row r="80" spans="1:6" ht="34.5" customHeight="1" x14ac:dyDescent="0.25">
      <c r="A80" s="675" t="s">
        <v>85</v>
      </c>
      <c r="B80" s="451" t="s">
        <v>86</v>
      </c>
      <c r="C80" s="451"/>
      <c r="D80" s="677" t="s">
        <v>87</v>
      </c>
      <c r="E80" s="677"/>
      <c r="F80" s="673" t="s">
        <v>88</v>
      </c>
    </row>
    <row r="81" spans="1:6" ht="21" customHeight="1" x14ac:dyDescent="0.25">
      <c r="A81" s="676"/>
      <c r="B81" s="452"/>
      <c r="C81" s="452"/>
      <c r="D81" s="79" t="s">
        <v>89</v>
      </c>
      <c r="E81" s="79" t="s">
        <v>90</v>
      </c>
      <c r="F81" s="674"/>
    </row>
    <row r="82" spans="1:6" ht="26.25" customHeight="1" x14ac:dyDescent="0.2">
      <c r="A82" s="669"/>
      <c r="B82" s="460" t="s">
        <v>91</v>
      </c>
      <c r="C82" s="460"/>
      <c r="D82" s="228"/>
      <c r="E82" s="228"/>
      <c r="F82" s="671" t="str">
        <f>IF(D97="X","CATASTROFICO",IF(AND(D101&gt;0,D101&lt;=5),"MODERADO",IF(AND(D101&gt;=6,D101&lt;=11),"MAYOR",IF(AND(D101&gt;=12,D101&lt;=19),"CATASTROFICO"," "))))</f>
        <v xml:space="preserve"> </v>
      </c>
    </row>
    <row r="83" spans="1:6" ht="26.25" customHeight="1" x14ac:dyDescent="0.2">
      <c r="A83" s="669"/>
      <c r="B83" s="460" t="s">
        <v>92</v>
      </c>
      <c r="C83" s="460"/>
      <c r="D83" s="228"/>
      <c r="E83" s="228"/>
      <c r="F83" s="671"/>
    </row>
    <row r="84" spans="1:6" ht="26.25" customHeight="1" x14ac:dyDescent="0.2">
      <c r="A84" s="669"/>
      <c r="B84" s="460" t="s">
        <v>93</v>
      </c>
      <c r="C84" s="460"/>
      <c r="D84" s="228"/>
      <c r="E84" s="228"/>
      <c r="F84" s="671"/>
    </row>
    <row r="85" spans="1:6" ht="26.25" customHeight="1" x14ac:dyDescent="0.2">
      <c r="A85" s="669"/>
      <c r="B85" s="460" t="s">
        <v>94</v>
      </c>
      <c r="C85" s="460"/>
      <c r="D85" s="228"/>
      <c r="E85" s="228"/>
      <c r="F85" s="671"/>
    </row>
    <row r="86" spans="1:6" ht="26.25" customHeight="1" x14ac:dyDescent="0.2">
      <c r="A86" s="669"/>
      <c r="B86" s="460" t="s">
        <v>95</v>
      </c>
      <c r="C86" s="460"/>
      <c r="D86" s="228"/>
      <c r="E86" s="228"/>
      <c r="F86" s="671"/>
    </row>
    <row r="87" spans="1:6" ht="26.25" customHeight="1" x14ac:dyDescent="0.2">
      <c r="A87" s="669"/>
      <c r="B87" s="460" t="s">
        <v>96</v>
      </c>
      <c r="C87" s="460"/>
      <c r="D87" s="228"/>
      <c r="E87" s="228"/>
      <c r="F87" s="671"/>
    </row>
    <row r="88" spans="1:6" ht="26.25" customHeight="1" x14ac:dyDescent="0.2">
      <c r="A88" s="669"/>
      <c r="B88" s="460" t="s">
        <v>97</v>
      </c>
      <c r="C88" s="460"/>
      <c r="D88" s="228"/>
      <c r="E88" s="228"/>
      <c r="F88" s="671"/>
    </row>
    <row r="89" spans="1:6" ht="33" customHeight="1" x14ac:dyDescent="0.2">
      <c r="A89" s="669"/>
      <c r="B89" s="460" t="s">
        <v>98</v>
      </c>
      <c r="C89" s="460"/>
      <c r="D89" s="228"/>
      <c r="E89" s="228"/>
      <c r="F89" s="671"/>
    </row>
    <row r="90" spans="1:6" ht="26.25" customHeight="1" x14ac:dyDescent="0.2">
      <c r="A90" s="669"/>
      <c r="B90" s="460" t="s">
        <v>99</v>
      </c>
      <c r="C90" s="460"/>
      <c r="D90" s="228"/>
      <c r="E90" s="228"/>
      <c r="F90" s="671"/>
    </row>
    <row r="91" spans="1:6" ht="26.25" customHeight="1" x14ac:dyDescent="0.2">
      <c r="A91" s="669"/>
      <c r="B91" s="460" t="s">
        <v>100</v>
      </c>
      <c r="C91" s="460"/>
      <c r="D91" s="228"/>
      <c r="E91" s="228"/>
      <c r="F91" s="671"/>
    </row>
    <row r="92" spans="1:6" ht="26.25" customHeight="1" x14ac:dyDescent="0.2">
      <c r="A92" s="669"/>
      <c r="B92" s="460" t="s">
        <v>101</v>
      </c>
      <c r="C92" s="460"/>
      <c r="D92" s="228"/>
      <c r="E92" s="228"/>
      <c r="F92" s="671"/>
    </row>
    <row r="93" spans="1:6" ht="26.25" customHeight="1" x14ac:dyDescent="0.2">
      <c r="A93" s="669"/>
      <c r="B93" s="460" t="s">
        <v>102</v>
      </c>
      <c r="C93" s="460"/>
      <c r="D93" s="228"/>
      <c r="E93" s="228"/>
      <c r="F93" s="671"/>
    </row>
    <row r="94" spans="1:6" ht="26.25" customHeight="1" x14ac:dyDescent="0.2">
      <c r="A94" s="669"/>
      <c r="B94" s="460" t="s">
        <v>103</v>
      </c>
      <c r="C94" s="460"/>
      <c r="D94" s="228"/>
      <c r="E94" s="228"/>
      <c r="F94" s="671"/>
    </row>
    <row r="95" spans="1:6" ht="26.25" customHeight="1" x14ac:dyDescent="0.2">
      <c r="A95" s="669"/>
      <c r="B95" s="460" t="s">
        <v>104</v>
      </c>
      <c r="C95" s="460"/>
      <c r="D95" s="228"/>
      <c r="E95" s="228"/>
      <c r="F95" s="671"/>
    </row>
    <row r="96" spans="1:6" ht="26.25" customHeight="1" x14ac:dyDescent="0.2">
      <c r="A96" s="669"/>
      <c r="B96" s="460" t="s">
        <v>105</v>
      </c>
      <c r="C96" s="460"/>
      <c r="D96" s="228"/>
      <c r="E96" s="228"/>
      <c r="F96" s="671"/>
    </row>
    <row r="97" spans="1:6" ht="26.25" customHeight="1" x14ac:dyDescent="0.2">
      <c r="A97" s="669"/>
      <c r="B97" s="460" t="s">
        <v>106</v>
      </c>
      <c r="C97" s="460"/>
      <c r="D97" s="228"/>
      <c r="E97" s="228"/>
      <c r="F97" s="671"/>
    </row>
    <row r="98" spans="1:6" ht="26.25" customHeight="1" x14ac:dyDescent="0.2">
      <c r="A98" s="669"/>
      <c r="B98" s="460" t="s">
        <v>107</v>
      </c>
      <c r="C98" s="460"/>
      <c r="D98" s="228"/>
      <c r="E98" s="228"/>
      <c r="F98" s="671"/>
    </row>
    <row r="99" spans="1:6" ht="26.25" customHeight="1" x14ac:dyDescent="0.2">
      <c r="A99" s="669"/>
      <c r="B99" s="460" t="s">
        <v>108</v>
      </c>
      <c r="C99" s="460"/>
      <c r="D99" s="228"/>
      <c r="E99" s="228"/>
      <c r="F99" s="671"/>
    </row>
    <row r="100" spans="1:6" ht="26.25" customHeight="1" x14ac:dyDescent="0.2">
      <c r="A100" s="669"/>
      <c r="B100" s="460" t="s">
        <v>109</v>
      </c>
      <c r="C100" s="460"/>
      <c r="D100" s="228"/>
      <c r="E100" s="228"/>
      <c r="F100" s="671"/>
    </row>
    <row r="101" spans="1:6" ht="16.5" thickBot="1" x14ac:dyDescent="0.3">
      <c r="A101" s="670"/>
      <c r="B101" s="678" t="s">
        <v>58</v>
      </c>
      <c r="C101" s="679"/>
      <c r="D101" s="98">
        <f>+NOOO!B123</f>
        <v>0</v>
      </c>
      <c r="E101" s="99"/>
      <c r="F101" s="672"/>
    </row>
    <row r="102" spans="1:6" ht="15" thickBot="1" x14ac:dyDescent="0.25"/>
    <row r="103" spans="1:6" ht="34.5" customHeight="1" x14ac:dyDescent="0.25">
      <c r="A103" s="675" t="s">
        <v>85</v>
      </c>
      <c r="B103" s="451" t="s">
        <v>86</v>
      </c>
      <c r="C103" s="451"/>
      <c r="D103" s="677" t="s">
        <v>87</v>
      </c>
      <c r="E103" s="677"/>
      <c r="F103" s="673" t="s">
        <v>88</v>
      </c>
    </row>
    <row r="104" spans="1:6" ht="21" customHeight="1" x14ac:dyDescent="0.25">
      <c r="A104" s="676"/>
      <c r="B104" s="452"/>
      <c r="C104" s="452"/>
      <c r="D104" s="79" t="s">
        <v>89</v>
      </c>
      <c r="E104" s="79" t="s">
        <v>90</v>
      </c>
      <c r="F104" s="674"/>
    </row>
    <row r="105" spans="1:6" ht="26.25" customHeight="1" x14ac:dyDescent="0.2">
      <c r="A105" s="669"/>
      <c r="B105" s="460" t="s">
        <v>91</v>
      </c>
      <c r="C105" s="460"/>
      <c r="D105" s="228"/>
      <c r="E105" s="228"/>
      <c r="F105" s="671" t="str">
        <f>IF(D120="X","CATASTROFICO",IF(AND(D124&gt;0,D124&lt;=5),"MODERADO",IF(AND(D124&gt;=6,D124&lt;=11),"MAYOR",IF(AND(D124&gt;=12,D124&lt;=19),"CATASTROFICO"," "))))</f>
        <v xml:space="preserve"> </v>
      </c>
    </row>
    <row r="106" spans="1:6" ht="26.25" customHeight="1" x14ac:dyDescent="0.2">
      <c r="A106" s="669"/>
      <c r="B106" s="460" t="s">
        <v>92</v>
      </c>
      <c r="C106" s="460"/>
      <c r="D106" s="228"/>
      <c r="E106" s="228"/>
      <c r="F106" s="671"/>
    </row>
    <row r="107" spans="1:6" ht="26.25" customHeight="1" x14ac:dyDescent="0.2">
      <c r="A107" s="669"/>
      <c r="B107" s="460" t="s">
        <v>93</v>
      </c>
      <c r="C107" s="460"/>
      <c r="D107" s="228"/>
      <c r="E107" s="228"/>
      <c r="F107" s="671"/>
    </row>
    <row r="108" spans="1:6" ht="26.25" customHeight="1" x14ac:dyDescent="0.2">
      <c r="A108" s="669"/>
      <c r="B108" s="460" t="s">
        <v>94</v>
      </c>
      <c r="C108" s="460"/>
      <c r="D108" s="228"/>
      <c r="E108" s="228"/>
      <c r="F108" s="671"/>
    </row>
    <row r="109" spans="1:6" ht="26.25" customHeight="1" x14ac:dyDescent="0.2">
      <c r="A109" s="669"/>
      <c r="B109" s="460" t="s">
        <v>95</v>
      </c>
      <c r="C109" s="460"/>
      <c r="D109" s="228"/>
      <c r="E109" s="228"/>
      <c r="F109" s="671"/>
    </row>
    <row r="110" spans="1:6" ht="26.25" customHeight="1" x14ac:dyDescent="0.2">
      <c r="A110" s="669"/>
      <c r="B110" s="460" t="s">
        <v>96</v>
      </c>
      <c r="C110" s="460"/>
      <c r="D110" s="228"/>
      <c r="E110" s="228"/>
      <c r="F110" s="671"/>
    </row>
    <row r="111" spans="1:6" ht="26.25" customHeight="1" x14ac:dyDescent="0.2">
      <c r="A111" s="669"/>
      <c r="B111" s="460" t="s">
        <v>97</v>
      </c>
      <c r="C111" s="460"/>
      <c r="D111" s="228"/>
      <c r="E111" s="228"/>
      <c r="F111" s="671"/>
    </row>
    <row r="112" spans="1:6" ht="36" customHeight="1" x14ac:dyDescent="0.2">
      <c r="A112" s="669"/>
      <c r="B112" s="460" t="s">
        <v>98</v>
      </c>
      <c r="C112" s="460"/>
      <c r="D112" s="228"/>
      <c r="E112" s="228"/>
      <c r="F112" s="671"/>
    </row>
    <row r="113" spans="1:6" ht="26.25" customHeight="1" x14ac:dyDescent="0.2">
      <c r="A113" s="669"/>
      <c r="B113" s="460" t="s">
        <v>99</v>
      </c>
      <c r="C113" s="460"/>
      <c r="D113" s="228"/>
      <c r="E113" s="228"/>
      <c r="F113" s="671"/>
    </row>
    <row r="114" spans="1:6" ht="26.25" customHeight="1" x14ac:dyDescent="0.2">
      <c r="A114" s="669"/>
      <c r="B114" s="460" t="s">
        <v>100</v>
      </c>
      <c r="C114" s="460"/>
      <c r="D114" s="228"/>
      <c r="E114" s="228"/>
      <c r="F114" s="671"/>
    </row>
    <row r="115" spans="1:6" ht="26.25" customHeight="1" x14ac:dyDescent="0.2">
      <c r="A115" s="669"/>
      <c r="B115" s="460" t="s">
        <v>101</v>
      </c>
      <c r="C115" s="460"/>
      <c r="D115" s="228"/>
      <c r="E115" s="228"/>
      <c r="F115" s="671"/>
    </row>
    <row r="116" spans="1:6" ht="26.25" customHeight="1" x14ac:dyDescent="0.2">
      <c r="A116" s="669"/>
      <c r="B116" s="460" t="s">
        <v>102</v>
      </c>
      <c r="C116" s="460"/>
      <c r="D116" s="228"/>
      <c r="E116" s="228"/>
      <c r="F116" s="671"/>
    </row>
    <row r="117" spans="1:6" ht="26.25" customHeight="1" x14ac:dyDescent="0.2">
      <c r="A117" s="669"/>
      <c r="B117" s="460" t="s">
        <v>103</v>
      </c>
      <c r="C117" s="460"/>
      <c r="D117" s="228"/>
      <c r="E117" s="228"/>
      <c r="F117" s="671"/>
    </row>
    <row r="118" spans="1:6" ht="26.25" customHeight="1" x14ac:dyDescent="0.2">
      <c r="A118" s="669"/>
      <c r="B118" s="460" t="s">
        <v>104</v>
      </c>
      <c r="C118" s="460"/>
      <c r="D118" s="228"/>
      <c r="E118" s="228"/>
      <c r="F118" s="671"/>
    </row>
    <row r="119" spans="1:6" ht="26.25" customHeight="1" x14ac:dyDescent="0.2">
      <c r="A119" s="669"/>
      <c r="B119" s="460" t="s">
        <v>105</v>
      </c>
      <c r="C119" s="460"/>
      <c r="D119" s="228"/>
      <c r="E119" s="228"/>
      <c r="F119" s="671"/>
    </row>
    <row r="120" spans="1:6" ht="26.25" customHeight="1" x14ac:dyDescent="0.2">
      <c r="A120" s="669"/>
      <c r="B120" s="460" t="s">
        <v>106</v>
      </c>
      <c r="C120" s="460"/>
      <c r="D120" s="228"/>
      <c r="E120" s="228"/>
      <c r="F120" s="671"/>
    </row>
    <row r="121" spans="1:6" ht="26.25" customHeight="1" x14ac:dyDescent="0.2">
      <c r="A121" s="669"/>
      <c r="B121" s="460" t="s">
        <v>107</v>
      </c>
      <c r="C121" s="460"/>
      <c r="D121" s="228"/>
      <c r="E121" s="228"/>
      <c r="F121" s="671"/>
    </row>
    <row r="122" spans="1:6" ht="26.25" customHeight="1" x14ac:dyDescent="0.2">
      <c r="A122" s="669"/>
      <c r="B122" s="460" t="s">
        <v>108</v>
      </c>
      <c r="C122" s="460"/>
      <c r="D122" s="228"/>
      <c r="E122" s="228"/>
      <c r="F122" s="671"/>
    </row>
    <row r="123" spans="1:6" ht="26.25" customHeight="1" x14ac:dyDescent="0.2">
      <c r="A123" s="669"/>
      <c r="B123" s="460" t="s">
        <v>109</v>
      </c>
      <c r="C123" s="460"/>
      <c r="D123" s="228"/>
      <c r="E123" s="228"/>
      <c r="F123" s="671"/>
    </row>
    <row r="124" spans="1:6" ht="16.5" thickBot="1" x14ac:dyDescent="0.3">
      <c r="A124" s="670"/>
      <c r="B124" s="678" t="s">
        <v>58</v>
      </c>
      <c r="C124" s="679"/>
      <c r="D124" s="98">
        <f>+NOOO!B146</f>
        <v>0</v>
      </c>
      <c r="E124" s="99"/>
      <c r="F124" s="672"/>
    </row>
  </sheetData>
  <sheetProtection selectLockedCells="1"/>
  <mergeCells count="143">
    <mergeCell ref="A6:F7"/>
    <mergeCell ref="A8:F9"/>
    <mergeCell ref="A10:F10"/>
    <mergeCell ref="A5:F5"/>
    <mergeCell ref="A11:A12"/>
    <mergeCell ref="A1:A4"/>
    <mergeCell ref="B1:B2"/>
    <mergeCell ref="B3:B4"/>
    <mergeCell ref="A13:A32"/>
    <mergeCell ref="F13:F32"/>
    <mergeCell ref="B32:C32"/>
    <mergeCell ref="C1:E1"/>
    <mergeCell ref="C2:E2"/>
    <mergeCell ref="C3:E3"/>
    <mergeCell ref="C4:E4"/>
    <mergeCell ref="F1:F4"/>
    <mergeCell ref="B30:C30"/>
    <mergeCell ref="B31:C31"/>
    <mergeCell ref="F11:F12"/>
    <mergeCell ref="B27:C27"/>
    <mergeCell ref="B28:C28"/>
    <mergeCell ref="B29:C29"/>
    <mergeCell ref="B24:C24"/>
    <mergeCell ref="B25:C25"/>
    <mergeCell ref="A36:A55"/>
    <mergeCell ref="B36:C36"/>
    <mergeCell ref="A33:F33"/>
    <mergeCell ref="A34:A35"/>
    <mergeCell ref="B34:C35"/>
    <mergeCell ref="D34:E34"/>
    <mergeCell ref="F34:F35"/>
    <mergeCell ref="B18:C18"/>
    <mergeCell ref="B19:C19"/>
    <mergeCell ref="B20:C20"/>
    <mergeCell ref="B21:C21"/>
    <mergeCell ref="B22:C22"/>
    <mergeCell ref="B39:C39"/>
    <mergeCell ref="B40:C40"/>
    <mergeCell ref="B41:C41"/>
    <mergeCell ref="B42:C42"/>
    <mergeCell ref="B43:C43"/>
    <mergeCell ref="F57:F58"/>
    <mergeCell ref="D11:E11"/>
    <mergeCell ref="B23:C23"/>
    <mergeCell ref="B44:C44"/>
    <mergeCell ref="B45:C45"/>
    <mergeCell ref="B46:C46"/>
    <mergeCell ref="B47:C47"/>
    <mergeCell ref="B48:C48"/>
    <mergeCell ref="B49:C49"/>
    <mergeCell ref="B11:C12"/>
    <mergeCell ref="B13:C13"/>
    <mergeCell ref="B14:C14"/>
    <mergeCell ref="B15:C15"/>
    <mergeCell ref="B16:C16"/>
    <mergeCell ref="B17:C17"/>
    <mergeCell ref="B26:C26"/>
    <mergeCell ref="A59:A78"/>
    <mergeCell ref="B59:C59"/>
    <mergeCell ref="F59:F78"/>
    <mergeCell ref="B60:C60"/>
    <mergeCell ref="B61:C61"/>
    <mergeCell ref="B62:C62"/>
    <mergeCell ref="B50:C50"/>
    <mergeCell ref="B51:C51"/>
    <mergeCell ref="B52:C52"/>
    <mergeCell ref="B53:C53"/>
    <mergeCell ref="B54:C54"/>
    <mergeCell ref="B63:C63"/>
    <mergeCell ref="B64:C64"/>
    <mergeCell ref="B65:C65"/>
    <mergeCell ref="B66:C66"/>
    <mergeCell ref="B67:C67"/>
    <mergeCell ref="B68:C68"/>
    <mergeCell ref="A57:A58"/>
    <mergeCell ref="B57:C58"/>
    <mergeCell ref="D57:E57"/>
    <mergeCell ref="B55:C55"/>
    <mergeCell ref="F36:F55"/>
    <mergeCell ref="B37:C37"/>
    <mergeCell ref="B38:C38"/>
    <mergeCell ref="B111:C111"/>
    <mergeCell ref="B112:C112"/>
    <mergeCell ref="B113:C113"/>
    <mergeCell ref="B101:C101"/>
    <mergeCell ref="A80:A81"/>
    <mergeCell ref="B80:C81"/>
    <mergeCell ref="D80:E80"/>
    <mergeCell ref="B78:C78"/>
    <mergeCell ref="B69:C69"/>
    <mergeCell ref="B70:C70"/>
    <mergeCell ref="B71:C71"/>
    <mergeCell ref="B72:C72"/>
    <mergeCell ref="B73:C73"/>
    <mergeCell ref="B74:C74"/>
    <mergeCell ref="B83:C83"/>
    <mergeCell ref="B84:C84"/>
    <mergeCell ref="B85:C85"/>
    <mergeCell ref="B86:C86"/>
    <mergeCell ref="B87:C87"/>
    <mergeCell ref="B88:C88"/>
    <mergeCell ref="B75:C75"/>
    <mergeCell ref="B76:C76"/>
    <mergeCell ref="B77:C77"/>
    <mergeCell ref="B95:C95"/>
    <mergeCell ref="F80:F81"/>
    <mergeCell ref="A103:A104"/>
    <mergeCell ref="B103:C104"/>
    <mergeCell ref="D103:E103"/>
    <mergeCell ref="F103:F104"/>
    <mergeCell ref="A105:A124"/>
    <mergeCell ref="B105:C105"/>
    <mergeCell ref="F105:F124"/>
    <mergeCell ref="B106:C106"/>
    <mergeCell ref="B107:C107"/>
    <mergeCell ref="B124:C124"/>
    <mergeCell ref="B120:C120"/>
    <mergeCell ref="B121:C121"/>
    <mergeCell ref="B122:C122"/>
    <mergeCell ref="B123:C123"/>
    <mergeCell ref="B114:C114"/>
    <mergeCell ref="B115:C115"/>
    <mergeCell ref="B116:C116"/>
    <mergeCell ref="B117:C117"/>
    <mergeCell ref="B118:C118"/>
    <mergeCell ref="B119:C119"/>
    <mergeCell ref="B108:C108"/>
    <mergeCell ref="B109:C109"/>
    <mergeCell ref="B110:C110"/>
    <mergeCell ref="A82:A101"/>
    <mergeCell ref="B82:C82"/>
    <mergeCell ref="F82:F101"/>
    <mergeCell ref="B99:C99"/>
    <mergeCell ref="B100:C100"/>
    <mergeCell ref="B89:C89"/>
    <mergeCell ref="B90:C90"/>
    <mergeCell ref="B91:C91"/>
    <mergeCell ref="B92:C92"/>
    <mergeCell ref="B93:C93"/>
    <mergeCell ref="B94:C94"/>
    <mergeCell ref="B96:C96"/>
    <mergeCell ref="B97:C97"/>
    <mergeCell ref="B98:C98"/>
  </mergeCells>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operator="equal" allowBlank="1" showInputMessage="1" showErrorMessage="1">
          <x14:formula1>
            <xm:f>NOOO!$C$35:$C$36</xm:f>
          </x14:formula1>
          <xm:sqref>D13:E31 D36:E54 D59:E77 D82:E100 D105:E123</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5" x14ac:dyDescent="0.25"/>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5" x14ac:dyDescent="0.25"/>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5" x14ac:dyDescent="0.25"/>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5" x14ac:dyDescent="0.25"/>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5" x14ac:dyDescent="0.25"/>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5" x14ac:dyDescent="0.2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tabColor rgb="FFFFC000"/>
  </sheetPr>
  <dimension ref="A1:J53"/>
  <sheetViews>
    <sheetView topLeftCell="A11" zoomScale="110" zoomScaleNormal="110" workbookViewId="0">
      <selection activeCell="D14" sqref="D14"/>
    </sheetView>
  </sheetViews>
  <sheetFormatPr baseColWidth="10" defaultColWidth="11.42578125" defaultRowHeight="14.25" x14ac:dyDescent="0.2"/>
  <cols>
    <col min="1" max="1" width="29.42578125" style="1" customWidth="1"/>
    <col min="2" max="2" width="29.140625" style="1" customWidth="1"/>
    <col min="3" max="3" width="30.28515625" style="1" customWidth="1"/>
    <col min="4" max="4" width="33.140625" style="1" customWidth="1"/>
    <col min="5" max="5" width="32.5703125" style="1" customWidth="1"/>
    <col min="6" max="6" width="32" style="1" customWidth="1"/>
    <col min="7" max="16384" width="11.42578125" style="1"/>
  </cols>
  <sheetData>
    <row r="1" spans="1:10" ht="15" customHeight="1" x14ac:dyDescent="0.2">
      <c r="A1" s="361"/>
      <c r="B1" s="393" t="s">
        <v>399</v>
      </c>
      <c r="C1" s="393"/>
      <c r="D1" s="393"/>
      <c r="E1" s="283" t="s">
        <v>393</v>
      </c>
      <c r="F1" s="364"/>
      <c r="G1" s="2"/>
      <c r="J1" s="392"/>
    </row>
    <row r="2" spans="1:10" ht="15" customHeight="1" x14ac:dyDescent="0.2">
      <c r="A2" s="362"/>
      <c r="B2" s="394"/>
      <c r="C2" s="394"/>
      <c r="D2" s="394"/>
      <c r="E2" s="284" t="s">
        <v>391</v>
      </c>
      <c r="F2" s="365"/>
      <c r="G2" s="2"/>
      <c r="J2" s="392"/>
    </row>
    <row r="3" spans="1:10" ht="15" customHeight="1" x14ac:dyDescent="0.2">
      <c r="A3" s="362"/>
      <c r="B3" s="394" t="s">
        <v>3</v>
      </c>
      <c r="C3" s="394"/>
      <c r="D3" s="394"/>
      <c r="E3" s="284" t="s">
        <v>392</v>
      </c>
      <c r="F3" s="365"/>
      <c r="G3" s="2"/>
      <c r="J3" s="392"/>
    </row>
    <row r="4" spans="1:10" ht="15.75" customHeight="1" x14ac:dyDescent="0.2">
      <c r="A4" s="362"/>
      <c r="B4" s="394"/>
      <c r="C4" s="394"/>
      <c r="D4" s="394"/>
      <c r="E4" s="284" t="s">
        <v>378</v>
      </c>
      <c r="F4" s="365"/>
      <c r="G4" s="2"/>
      <c r="J4" s="392"/>
    </row>
    <row r="5" spans="1:10" ht="15.75" customHeight="1" x14ac:dyDescent="0.2">
      <c r="A5" s="396"/>
      <c r="B5" s="397"/>
      <c r="C5" s="397"/>
      <c r="D5" s="397"/>
      <c r="E5" s="397"/>
      <c r="F5" s="398"/>
      <c r="G5" s="2"/>
      <c r="J5" s="65"/>
    </row>
    <row r="6" spans="1:10" ht="15" customHeight="1" x14ac:dyDescent="0.2">
      <c r="A6" s="405" t="s">
        <v>6</v>
      </c>
      <c r="B6" s="406"/>
      <c r="C6" s="406"/>
      <c r="D6" s="406"/>
      <c r="E6" s="406"/>
      <c r="F6" s="407"/>
    </row>
    <row r="7" spans="1:10" ht="15.75" customHeight="1" x14ac:dyDescent="0.2">
      <c r="A7" s="405"/>
      <c r="B7" s="406"/>
      <c r="C7" s="406"/>
      <c r="D7" s="406"/>
      <c r="E7" s="406"/>
      <c r="F7" s="407"/>
    </row>
    <row r="8" spans="1:10" ht="27" customHeight="1" x14ac:dyDescent="0.2">
      <c r="A8" s="399" t="s">
        <v>400</v>
      </c>
      <c r="B8" s="400"/>
      <c r="C8" s="400"/>
      <c r="D8" s="400"/>
      <c r="E8" s="400"/>
      <c r="F8" s="401"/>
    </row>
    <row r="9" spans="1:10" ht="77.25" customHeight="1" thickBot="1" x14ac:dyDescent="0.25">
      <c r="A9" s="402" t="s">
        <v>401</v>
      </c>
      <c r="B9" s="403"/>
      <c r="C9" s="403"/>
      <c r="D9" s="403"/>
      <c r="E9" s="403"/>
      <c r="F9" s="404"/>
    </row>
    <row r="10" spans="1:10" ht="18.75" customHeight="1" thickBot="1" x14ac:dyDescent="0.25">
      <c r="A10" s="395"/>
      <c r="B10" s="395"/>
      <c r="C10" s="395"/>
      <c r="D10" s="395"/>
      <c r="E10" s="395"/>
      <c r="F10" s="395"/>
    </row>
    <row r="11" spans="1:10" ht="22.5" customHeight="1" thickBot="1" x14ac:dyDescent="0.25">
      <c r="A11" s="206" t="s">
        <v>7</v>
      </c>
      <c r="B11" s="207" t="s">
        <v>8</v>
      </c>
      <c r="C11" s="207" t="s">
        <v>9</v>
      </c>
      <c r="D11" s="207" t="s">
        <v>8</v>
      </c>
      <c r="E11" s="207" t="s">
        <v>10</v>
      </c>
      <c r="F11" s="208" t="s">
        <v>8</v>
      </c>
    </row>
    <row r="12" spans="1:10" ht="75" customHeight="1" x14ac:dyDescent="0.2">
      <c r="A12" s="282" t="s">
        <v>275</v>
      </c>
      <c r="B12" s="293" t="s">
        <v>402</v>
      </c>
      <c r="C12" s="213" t="s">
        <v>305</v>
      </c>
      <c r="D12" s="293" t="s">
        <v>403</v>
      </c>
      <c r="E12" s="213" t="s">
        <v>249</v>
      </c>
      <c r="F12" s="281" t="s">
        <v>418</v>
      </c>
    </row>
    <row r="13" spans="1:10" ht="91.5" customHeight="1" x14ac:dyDescent="0.2">
      <c r="A13" s="211" t="s">
        <v>275</v>
      </c>
      <c r="B13" s="294" t="s">
        <v>404</v>
      </c>
      <c r="C13" s="214" t="s">
        <v>293</v>
      </c>
      <c r="D13" s="265" t="s">
        <v>405</v>
      </c>
      <c r="E13" s="214" t="s">
        <v>249</v>
      </c>
      <c r="F13" s="296" t="s">
        <v>419</v>
      </c>
    </row>
    <row r="14" spans="1:10" ht="82.5" customHeight="1" thickBot="1" x14ac:dyDescent="0.25">
      <c r="A14" s="211" t="s">
        <v>277</v>
      </c>
      <c r="B14" s="294" t="s">
        <v>406</v>
      </c>
      <c r="C14" s="214" t="s">
        <v>293</v>
      </c>
      <c r="D14" s="265" t="s">
        <v>425</v>
      </c>
      <c r="E14" s="214" t="s">
        <v>249</v>
      </c>
      <c r="F14" s="296" t="s">
        <v>420</v>
      </c>
    </row>
    <row r="15" spans="1:10" ht="83.25" customHeight="1" thickBot="1" x14ac:dyDescent="0.25">
      <c r="A15" s="211" t="s">
        <v>280</v>
      </c>
      <c r="B15" s="265" t="s">
        <v>407</v>
      </c>
      <c r="C15" s="214" t="s">
        <v>283</v>
      </c>
      <c r="D15" s="295" t="s">
        <v>408</v>
      </c>
      <c r="E15" s="214" t="s">
        <v>286</v>
      </c>
      <c r="F15" s="297" t="s">
        <v>421</v>
      </c>
    </row>
    <row r="16" spans="1:10" ht="59.25" customHeight="1" x14ac:dyDescent="0.2">
      <c r="A16" s="211" t="s">
        <v>280</v>
      </c>
      <c r="B16" s="265" t="s">
        <v>409</v>
      </c>
      <c r="C16" s="214" t="s">
        <v>292</v>
      </c>
      <c r="D16" s="265" t="s">
        <v>410</v>
      </c>
      <c r="E16" s="214" t="s">
        <v>248</v>
      </c>
      <c r="F16" s="297" t="s">
        <v>422</v>
      </c>
    </row>
    <row r="17" spans="1:6" ht="69.75" customHeight="1" x14ac:dyDescent="0.2">
      <c r="A17" s="211" t="s">
        <v>278</v>
      </c>
      <c r="B17" s="265" t="s">
        <v>411</v>
      </c>
      <c r="C17" s="214" t="s">
        <v>292</v>
      </c>
      <c r="D17" s="265" t="s">
        <v>412</v>
      </c>
      <c r="E17" s="214" t="s">
        <v>248</v>
      </c>
      <c r="F17" s="296" t="s">
        <v>423</v>
      </c>
    </row>
    <row r="18" spans="1:6" ht="66.75" customHeight="1" x14ac:dyDescent="0.2">
      <c r="A18" s="211" t="s">
        <v>278</v>
      </c>
      <c r="B18" s="265" t="s">
        <v>413</v>
      </c>
      <c r="C18" s="214" t="s">
        <v>281</v>
      </c>
      <c r="D18" s="265" t="s">
        <v>414</v>
      </c>
      <c r="E18" s="214" t="s">
        <v>287</v>
      </c>
      <c r="F18" s="296" t="s">
        <v>424</v>
      </c>
    </row>
    <row r="19" spans="1:6" ht="73.5" customHeight="1" x14ac:dyDescent="0.2">
      <c r="A19" s="211" t="s">
        <v>275</v>
      </c>
      <c r="B19" s="265" t="s">
        <v>415</v>
      </c>
      <c r="C19" s="214" t="s">
        <v>284</v>
      </c>
      <c r="D19" s="265" t="s">
        <v>416</v>
      </c>
      <c r="E19" s="214"/>
      <c r="F19" s="265"/>
    </row>
    <row r="20" spans="1:6" ht="65.25" customHeight="1" x14ac:dyDescent="0.2">
      <c r="A20" s="211"/>
      <c r="B20" s="103"/>
      <c r="C20" s="214" t="s">
        <v>284</v>
      </c>
      <c r="D20" s="295" t="s">
        <v>417</v>
      </c>
      <c r="E20" s="214"/>
      <c r="F20" s="295"/>
    </row>
    <row r="21" spans="1:6" ht="66.75" customHeight="1" x14ac:dyDescent="0.2">
      <c r="A21" s="211"/>
      <c r="B21" s="103"/>
      <c r="C21" s="214"/>
      <c r="D21" s="209"/>
      <c r="E21" s="214"/>
      <c r="F21" s="116"/>
    </row>
    <row r="22" spans="1:6" ht="69" customHeight="1" x14ac:dyDescent="0.2">
      <c r="A22" s="211"/>
      <c r="B22" s="103"/>
      <c r="C22" s="214"/>
      <c r="D22" s="209"/>
      <c r="E22" s="214"/>
      <c r="F22" s="116"/>
    </row>
    <row r="23" spans="1:6" ht="61.5" customHeight="1" x14ac:dyDescent="0.2">
      <c r="A23" s="211"/>
      <c r="B23" s="103"/>
      <c r="C23" s="214"/>
      <c r="D23" s="209"/>
      <c r="E23" s="214"/>
      <c r="F23" s="116"/>
    </row>
    <row r="24" spans="1:6" ht="57.75" customHeight="1" x14ac:dyDescent="0.2">
      <c r="A24" s="211"/>
      <c r="B24" s="103"/>
      <c r="C24" s="214"/>
      <c r="D24" s="209"/>
      <c r="E24" s="214"/>
      <c r="F24" s="116"/>
    </row>
    <row r="25" spans="1:6" ht="62.25" customHeight="1" x14ac:dyDescent="0.2">
      <c r="A25" s="211"/>
      <c r="B25" s="103"/>
      <c r="C25" s="214"/>
      <c r="D25" s="209"/>
      <c r="E25" s="214"/>
      <c r="F25" s="116"/>
    </row>
    <row r="26" spans="1:6" ht="56.25" customHeight="1" thickBot="1" x14ac:dyDescent="0.25">
      <c r="A26" s="212"/>
      <c r="B26" s="164"/>
      <c r="C26" s="215"/>
      <c r="D26" s="210"/>
      <c r="E26" s="215"/>
      <c r="F26" s="165"/>
    </row>
    <row r="27" spans="1:6" ht="65.25" customHeight="1" x14ac:dyDescent="0.2">
      <c r="A27" s="200"/>
      <c r="B27" s="143"/>
      <c r="C27" s="200"/>
      <c r="D27" s="201"/>
      <c r="E27" s="200"/>
      <c r="F27" s="201"/>
    </row>
    <row r="28" spans="1:6" ht="62.25" customHeight="1" x14ac:dyDescent="0.2">
      <c r="A28" s="200"/>
      <c r="B28" s="143"/>
      <c r="C28" s="200"/>
      <c r="D28" s="201"/>
      <c r="E28" s="200"/>
      <c r="F28" s="201"/>
    </row>
    <row r="29" spans="1:6" ht="63" customHeight="1" x14ac:dyDescent="0.2">
      <c r="A29" s="200"/>
      <c r="B29" s="143"/>
      <c r="C29" s="200"/>
      <c r="D29" s="201"/>
      <c r="E29" s="200"/>
      <c r="F29" s="143"/>
    </row>
    <row r="30" spans="1:6" ht="51.75" customHeight="1" x14ac:dyDescent="0.2">
      <c r="A30" s="200"/>
      <c r="B30" s="143"/>
      <c r="C30" s="200"/>
      <c r="D30" s="201"/>
      <c r="E30" s="200"/>
      <c r="F30" s="143"/>
    </row>
    <row r="31" spans="1:6" ht="52.5" customHeight="1" x14ac:dyDescent="0.2">
      <c r="A31" s="200"/>
      <c r="B31" s="201"/>
      <c r="C31" s="200"/>
      <c r="D31" s="201"/>
      <c r="E31" s="200"/>
      <c r="F31" s="201"/>
    </row>
    <row r="32" spans="1:6" ht="63.75" customHeight="1" x14ac:dyDescent="0.2">
      <c r="A32" s="200"/>
      <c r="B32" s="201"/>
      <c r="C32" s="200"/>
      <c r="D32" s="201"/>
      <c r="E32" s="200"/>
      <c r="F32" s="201"/>
    </row>
    <row r="33" spans="1:6" ht="66" customHeight="1" x14ac:dyDescent="0.2">
      <c r="A33" s="200"/>
      <c r="B33" s="202"/>
      <c r="C33" s="200"/>
      <c r="D33" s="203"/>
      <c r="E33" s="200"/>
      <c r="F33" s="202"/>
    </row>
    <row r="34" spans="1:6" ht="55.5" customHeight="1" x14ac:dyDescent="0.2">
      <c r="A34" s="200"/>
      <c r="B34" s="202"/>
      <c r="C34" s="200"/>
      <c r="D34" s="203"/>
      <c r="E34" s="200"/>
      <c r="F34" s="204"/>
    </row>
    <row r="35" spans="1:6" ht="51.75" customHeight="1" x14ac:dyDescent="0.2">
      <c r="A35" s="200"/>
      <c r="B35" s="204"/>
      <c r="C35" s="200"/>
      <c r="D35" s="205"/>
      <c r="E35" s="200"/>
      <c r="F35" s="204"/>
    </row>
    <row r="36" spans="1:6" ht="55.5" customHeight="1" x14ac:dyDescent="0.2">
      <c r="A36" s="200"/>
      <c r="B36" s="204"/>
      <c r="C36" s="200"/>
      <c r="D36" s="204"/>
      <c r="E36" s="200"/>
      <c r="F36" s="204"/>
    </row>
    <row r="37" spans="1:6" ht="55.5" customHeight="1" x14ac:dyDescent="0.2">
      <c r="A37" s="200"/>
      <c r="B37" s="204"/>
      <c r="C37" s="200"/>
      <c r="D37" s="204"/>
      <c r="E37" s="200"/>
      <c r="F37" s="204"/>
    </row>
    <row r="38" spans="1:6" ht="54.75" customHeight="1" x14ac:dyDescent="0.2">
      <c r="A38" s="200"/>
      <c r="B38" s="204"/>
      <c r="C38" s="200"/>
      <c r="D38" s="204"/>
      <c r="E38" s="200"/>
      <c r="F38" s="204"/>
    </row>
    <row r="39" spans="1:6" ht="56.25" customHeight="1" x14ac:dyDescent="0.2">
      <c r="A39" s="200"/>
      <c r="B39" s="204"/>
      <c r="C39" s="200"/>
      <c r="D39" s="204"/>
      <c r="E39" s="200"/>
      <c r="F39" s="204"/>
    </row>
    <row r="40" spans="1:6" ht="54.75" customHeight="1" x14ac:dyDescent="0.2">
      <c r="A40" s="200"/>
      <c r="B40" s="202"/>
      <c r="C40" s="200"/>
      <c r="D40" s="203"/>
      <c r="E40" s="200"/>
      <c r="F40" s="202"/>
    </row>
    <row r="41" spans="1:6" ht="55.5" customHeight="1" x14ac:dyDescent="0.2">
      <c r="A41" s="200"/>
      <c r="B41" s="202"/>
      <c r="C41" s="200"/>
      <c r="D41" s="203"/>
      <c r="E41" s="200"/>
      <c r="F41" s="204"/>
    </row>
    <row r="42" spans="1:6" ht="54.75" customHeight="1" x14ac:dyDescent="0.2">
      <c r="A42" s="200"/>
      <c r="B42" s="204"/>
      <c r="C42" s="200"/>
      <c r="D42" s="205"/>
      <c r="E42" s="200"/>
      <c r="F42" s="204"/>
    </row>
    <row r="43" spans="1:6" ht="55.5" customHeight="1" x14ac:dyDescent="0.2">
      <c r="A43" s="200"/>
      <c r="B43" s="204"/>
      <c r="C43" s="200"/>
      <c r="D43" s="204"/>
      <c r="E43" s="200"/>
      <c r="F43" s="204"/>
    </row>
    <row r="44" spans="1:6" ht="56.25" customHeight="1" x14ac:dyDescent="0.2">
      <c r="A44" s="200"/>
      <c r="B44" s="204"/>
      <c r="C44" s="200"/>
      <c r="D44" s="204"/>
      <c r="E44" s="200"/>
      <c r="F44" s="204"/>
    </row>
    <row r="45" spans="1:6" ht="59.25" customHeight="1" x14ac:dyDescent="0.2">
      <c r="A45" s="200"/>
      <c r="B45" s="204"/>
      <c r="C45" s="200"/>
      <c r="D45" s="204"/>
      <c r="E45" s="200"/>
      <c r="F45" s="204"/>
    </row>
    <row r="46" spans="1:6" ht="55.5" customHeight="1" x14ac:dyDescent="0.2">
      <c r="A46" s="200"/>
      <c r="B46" s="204"/>
      <c r="C46" s="200"/>
      <c r="D46" s="204"/>
      <c r="E46" s="200"/>
      <c r="F46" s="204"/>
    </row>
    <row r="47" spans="1:6" ht="55.5" customHeight="1" x14ac:dyDescent="0.2">
      <c r="A47" s="200"/>
      <c r="B47" s="202"/>
      <c r="C47" s="200"/>
      <c r="D47" s="203"/>
      <c r="E47" s="200"/>
      <c r="F47" s="202"/>
    </row>
    <row r="48" spans="1:6" ht="56.25" customHeight="1" x14ac:dyDescent="0.2">
      <c r="A48" s="200"/>
      <c r="B48" s="202"/>
      <c r="C48" s="200"/>
      <c r="D48" s="203"/>
      <c r="E48" s="200"/>
      <c r="F48" s="204"/>
    </row>
    <row r="49" spans="1:6" ht="54" customHeight="1" x14ac:dyDescent="0.2">
      <c r="A49" s="200"/>
      <c r="B49" s="204"/>
      <c r="C49" s="200"/>
      <c r="D49" s="205"/>
      <c r="E49" s="200"/>
      <c r="F49" s="204"/>
    </row>
    <row r="50" spans="1:6" ht="56.25" customHeight="1" x14ac:dyDescent="0.2">
      <c r="A50" s="200"/>
      <c r="B50" s="204"/>
      <c r="C50" s="200"/>
      <c r="D50" s="204"/>
      <c r="E50" s="200"/>
      <c r="F50" s="204"/>
    </row>
    <row r="51" spans="1:6" ht="59.25" customHeight="1" x14ac:dyDescent="0.2">
      <c r="A51" s="200"/>
      <c r="B51" s="204"/>
      <c r="C51" s="200"/>
      <c r="D51" s="204"/>
      <c r="E51" s="200"/>
      <c r="F51" s="204"/>
    </row>
    <row r="52" spans="1:6" ht="54.75" customHeight="1" x14ac:dyDescent="0.2">
      <c r="A52" s="200"/>
      <c r="B52" s="204"/>
      <c r="C52" s="200"/>
      <c r="D52" s="204"/>
      <c r="E52" s="200"/>
      <c r="F52" s="204"/>
    </row>
    <row r="53" spans="1:6" ht="55.5" customHeight="1" x14ac:dyDescent="0.2">
      <c r="A53" s="200"/>
      <c r="B53" s="204"/>
      <c r="C53" s="200"/>
      <c r="D53" s="204"/>
      <c r="E53" s="200"/>
      <c r="F53" s="204"/>
    </row>
  </sheetData>
  <mergeCells count="10">
    <mergeCell ref="A10:F10"/>
    <mergeCell ref="A5:F5"/>
    <mergeCell ref="A8:F8"/>
    <mergeCell ref="A9:F9"/>
    <mergeCell ref="A6:F7"/>
    <mergeCell ref="J1:J4"/>
    <mergeCell ref="F1:F4"/>
    <mergeCell ref="A1:A4"/>
    <mergeCell ref="B1:D2"/>
    <mergeCell ref="B3:D4"/>
  </mergeCells>
  <pageMargins left="0.7" right="0.7" top="0.75" bottom="0.75" header="0.3" footer="0.3"/>
  <pageSetup paperSize="9" orientation="landscape"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14:formula1>
            <xm:f>'LISTAS CONTEXTO'!$A$1:$A$7</xm:f>
          </x14:formula1>
          <xm:sqref>A12:A26</xm:sqref>
        </x14:dataValidation>
        <x14:dataValidation type="list" allowBlank="1" showInputMessage="1" showErrorMessage="1">
          <x14:formula1>
            <xm:f>'LISTAS CONTEXTO'!$B$1:$B$8</xm:f>
          </x14:formula1>
          <xm:sqref>C12:C26</xm:sqref>
        </x14:dataValidation>
        <x14:dataValidation type="list" allowBlank="1" showInputMessage="1" showErrorMessage="1">
          <x14:formula1>
            <xm:f>'LISTAS CONTEXTO'!$C$1:$C$10</xm:f>
          </x14:formula1>
          <xm:sqref>E12:E26</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5" x14ac:dyDescent="0.25"/>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5" x14ac:dyDescent="0.25"/>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5" x14ac:dyDescent="0.25"/>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tabColor theme="8" tint="-0.249977111117893"/>
  </sheetPr>
  <dimension ref="A1:K210"/>
  <sheetViews>
    <sheetView topLeftCell="A16" zoomScaleNormal="100" workbookViewId="0">
      <selection activeCell="J12" sqref="J12:K12"/>
    </sheetView>
  </sheetViews>
  <sheetFormatPr baseColWidth="10" defaultColWidth="11.42578125" defaultRowHeight="14.25" x14ac:dyDescent="0.2"/>
  <cols>
    <col min="1" max="1" width="14.5703125" style="1" customWidth="1"/>
    <col min="2" max="2" width="15" style="1" customWidth="1"/>
    <col min="3" max="7" width="13.7109375" style="1" customWidth="1"/>
    <col min="8" max="8" width="3.85546875" style="1" customWidth="1"/>
    <col min="9" max="10" width="11.42578125" style="1"/>
    <col min="11" max="11" width="17.7109375" style="1" customWidth="1"/>
    <col min="12" max="43" width="11.42578125" style="1"/>
    <col min="44" max="44" width="14.28515625" style="1" customWidth="1"/>
    <col min="45" max="16384" width="11.42578125" style="1"/>
  </cols>
  <sheetData>
    <row r="1" spans="1:11" ht="15" customHeight="1" x14ac:dyDescent="0.2">
      <c r="A1" s="436"/>
      <c r="B1" s="741"/>
      <c r="C1" s="393" t="str">
        <f>CONTEXTO!B1</f>
        <v xml:space="preserve">PROCESO:  SISTEMA INTEGRADO DE GESTIÓN </v>
      </c>
      <c r="D1" s="393"/>
      <c r="E1" s="393"/>
      <c r="F1" s="393"/>
      <c r="G1" s="412" t="s">
        <v>393</v>
      </c>
      <c r="H1" s="376"/>
      <c r="I1" s="376"/>
      <c r="J1" s="739"/>
      <c r="K1" s="364"/>
    </row>
    <row r="2" spans="1:11" ht="15" customHeight="1" x14ac:dyDescent="0.2">
      <c r="A2" s="437"/>
      <c r="B2" s="431"/>
      <c r="C2" s="394"/>
      <c r="D2" s="394"/>
      <c r="E2" s="394"/>
      <c r="F2" s="394"/>
      <c r="G2" s="413" t="s">
        <v>398</v>
      </c>
      <c r="H2" s="414"/>
      <c r="I2" s="414"/>
      <c r="J2" s="740"/>
      <c r="K2" s="365"/>
    </row>
    <row r="3" spans="1:11" ht="34.5" customHeight="1" x14ac:dyDescent="0.2">
      <c r="A3" s="437"/>
      <c r="B3" s="431"/>
      <c r="C3" s="394" t="s">
        <v>32</v>
      </c>
      <c r="D3" s="394"/>
      <c r="E3" s="394"/>
      <c r="F3" s="394"/>
      <c r="G3" s="413" t="s">
        <v>392</v>
      </c>
      <c r="H3" s="414"/>
      <c r="I3" s="414"/>
      <c r="J3" s="740"/>
      <c r="K3" s="365"/>
    </row>
    <row r="4" spans="1:11" ht="15.75" customHeight="1" x14ac:dyDescent="0.2">
      <c r="A4" s="437"/>
      <c r="B4" s="431"/>
      <c r="C4" s="394"/>
      <c r="D4" s="394"/>
      <c r="E4" s="394"/>
      <c r="F4" s="394"/>
      <c r="G4" s="413" t="s">
        <v>385</v>
      </c>
      <c r="H4" s="414"/>
      <c r="I4" s="414"/>
      <c r="J4" s="740"/>
      <c r="K4" s="365"/>
    </row>
    <row r="5" spans="1:11" ht="15.75" customHeight="1" x14ac:dyDescent="0.2">
      <c r="A5" s="396"/>
      <c r="B5" s="397"/>
      <c r="C5" s="397"/>
      <c r="D5" s="397"/>
      <c r="E5" s="397"/>
      <c r="F5" s="397"/>
      <c r="G5" s="397"/>
      <c r="H5" s="397"/>
      <c r="I5" s="397"/>
      <c r="J5" s="397"/>
      <c r="K5" s="398"/>
    </row>
    <row r="6" spans="1:11" x14ac:dyDescent="0.2">
      <c r="A6" s="748" t="s">
        <v>110</v>
      </c>
      <c r="B6" s="749"/>
      <c r="C6" s="749"/>
      <c r="D6" s="749"/>
      <c r="E6" s="749"/>
      <c r="F6" s="749"/>
      <c r="G6" s="749"/>
      <c r="H6" s="749"/>
      <c r="I6" s="749"/>
      <c r="J6" s="749"/>
      <c r="K6" s="750"/>
    </row>
    <row r="7" spans="1:11" ht="11.25" customHeight="1" x14ac:dyDescent="0.2">
      <c r="A7" s="748"/>
      <c r="B7" s="749"/>
      <c r="C7" s="749"/>
      <c r="D7" s="749"/>
      <c r="E7" s="749"/>
      <c r="F7" s="749"/>
      <c r="G7" s="749"/>
      <c r="H7" s="749"/>
      <c r="I7" s="749"/>
      <c r="J7" s="749"/>
      <c r="K7" s="750"/>
    </row>
    <row r="8" spans="1:11" ht="24" customHeight="1" x14ac:dyDescent="0.2">
      <c r="A8" s="744" t="str">
        <f>CONTEXTO!A8</f>
        <v xml:space="preserve">PROCESO: GESTION JURIDICA Y MEJORA NORMATIVA </v>
      </c>
      <c r="B8" s="400"/>
      <c r="C8" s="400"/>
      <c r="D8" s="400"/>
      <c r="E8" s="400"/>
      <c r="F8" s="400"/>
      <c r="G8" s="400"/>
      <c r="H8" s="400"/>
      <c r="I8" s="400"/>
      <c r="J8" s="400"/>
      <c r="K8" s="401"/>
    </row>
    <row r="9" spans="1:11" ht="56.25" customHeight="1" thickBot="1" x14ac:dyDescent="0.25">
      <c r="A9" s="745" t="str">
        <f>CONTEXTO!A9</f>
        <v xml:space="preserve">OBJETIVO: ASUMIR Y EJERCER CON EFICIENCIA LA DEFENSA JURÍDICA DEL MUNICIPIO DE IBAGUÉ, LA ASESORÍA PERMANENTE DE LAS
ACTUACIONES DE LA ADMINISTRACIÓN CENTRAL Y PROMOVER EL USO DE HERRAMIENTAS Y BUENAS PRÁCTICAS
REGULATORIAS Y REGLAMENTARIAS, EN ARAS DE LOGRAR LA PROTECCIÓN DE SUS INTERESES Y GARANTIZAR LA CORRECTA
APLICACIÓN DEL ORDENAMIENTO JURÍDICO VIGENTE. 
</v>
      </c>
      <c r="B9" s="746"/>
      <c r="C9" s="746"/>
      <c r="D9" s="746"/>
      <c r="E9" s="746"/>
      <c r="F9" s="746"/>
      <c r="G9" s="746"/>
      <c r="H9" s="746"/>
      <c r="I9" s="746"/>
      <c r="J9" s="746"/>
      <c r="K9" s="747"/>
    </row>
    <row r="10" spans="1:11" ht="19.5" customHeight="1" thickBot="1" x14ac:dyDescent="0.25">
      <c r="A10" s="742"/>
      <c r="B10" s="743"/>
      <c r="C10" s="743"/>
      <c r="D10" s="743"/>
      <c r="E10" s="743"/>
      <c r="F10" s="743"/>
      <c r="G10" s="743"/>
      <c r="H10" s="743"/>
      <c r="I10" s="743"/>
      <c r="J10" s="743"/>
      <c r="K10" s="743"/>
    </row>
    <row r="11" spans="1:11" ht="29.25" customHeight="1" thickBot="1" x14ac:dyDescent="0.25">
      <c r="A11" s="146" t="s">
        <v>111</v>
      </c>
      <c r="B11" s="710" t="str">
        <f>DESCRIPCION!A10</f>
        <v>Posibilidad de omitir, retardar, negar o rehusarse a realizar actos propios que le corresponden de las funciones de servidor público y/o de apoderado para beneficio propio o de un tercero en las acciones legales</v>
      </c>
      <c r="C11" s="711"/>
      <c r="D11" s="711"/>
      <c r="E11" s="711"/>
      <c r="F11" s="711"/>
      <c r="G11" s="711"/>
      <c r="H11" s="711"/>
      <c r="I11" s="712"/>
      <c r="J11" s="147" t="s">
        <v>345</v>
      </c>
      <c r="K11" s="150" t="str">
        <f>IF(J17="x","EXTREMA",IF(J19="x","ALTA",IF(J21="x","MODERADA",IF(J23="x","BAJA",""))))</f>
        <v>ALTA</v>
      </c>
    </row>
    <row r="12" spans="1:11" ht="16.5" customHeight="1" thickBot="1" x14ac:dyDescent="0.25">
      <c r="A12" s="691" t="s">
        <v>113</v>
      </c>
      <c r="B12" s="692"/>
      <c r="C12" s="692"/>
      <c r="D12" s="693" t="str">
        <f>PROBABILIDAD!T11</f>
        <v>Rara Vez</v>
      </c>
      <c r="E12" s="694"/>
      <c r="F12" s="691" t="s">
        <v>346</v>
      </c>
      <c r="G12" s="692"/>
      <c r="H12" s="692"/>
      <c r="I12" s="695"/>
      <c r="J12" s="696" t="s">
        <v>125</v>
      </c>
      <c r="K12" s="697"/>
    </row>
    <row r="13" spans="1:11" x14ac:dyDescent="0.2">
      <c r="A13" s="179"/>
      <c r="B13" s="158"/>
      <c r="C13" s="158"/>
      <c r="D13" s="158"/>
      <c r="E13" s="158"/>
      <c r="F13" s="158"/>
      <c r="G13" s="158"/>
      <c r="H13" s="158"/>
      <c r="I13" s="158"/>
      <c r="J13" s="175"/>
      <c r="K13" s="176"/>
    </row>
    <row r="14" spans="1:11" x14ac:dyDescent="0.2">
      <c r="A14" s="179"/>
      <c r="B14" s="158"/>
      <c r="C14" s="180"/>
      <c r="D14" s="158"/>
      <c r="E14" s="158"/>
      <c r="F14" s="158"/>
      <c r="G14" s="158"/>
      <c r="H14" s="158"/>
      <c r="I14" s="158"/>
      <c r="J14" s="175"/>
      <c r="K14" s="176"/>
    </row>
    <row r="15" spans="1:11" ht="30" customHeight="1" x14ac:dyDescent="0.2">
      <c r="A15" s="707" t="s">
        <v>113</v>
      </c>
      <c r="B15" s="158">
        <v>5</v>
      </c>
      <c r="C15" s="708"/>
      <c r="D15" s="704"/>
      <c r="E15" s="705"/>
      <c r="F15" s="705"/>
      <c r="G15" s="705"/>
      <c r="H15" s="158"/>
      <c r="I15" s="158"/>
      <c r="J15" s="714" t="s">
        <v>112</v>
      </c>
      <c r="K15" s="715"/>
    </row>
    <row r="16" spans="1:11" ht="30" customHeight="1" x14ac:dyDescent="0.2">
      <c r="A16" s="707"/>
      <c r="B16" s="158" t="s">
        <v>115</v>
      </c>
      <c r="C16" s="709"/>
      <c r="D16" s="704"/>
      <c r="E16" s="705"/>
      <c r="F16" s="705"/>
      <c r="G16" s="705"/>
      <c r="H16" s="158"/>
      <c r="I16" s="158"/>
      <c r="J16" s="160"/>
      <c r="K16" s="161"/>
    </row>
    <row r="17" spans="1:11" ht="30" customHeight="1" x14ac:dyDescent="0.2">
      <c r="A17" s="707"/>
      <c r="B17" s="158">
        <v>4</v>
      </c>
      <c r="C17" s="751"/>
      <c r="D17" s="704"/>
      <c r="E17" s="704"/>
      <c r="F17" s="713"/>
      <c r="G17" s="705"/>
      <c r="H17" s="158"/>
      <c r="I17" s="158"/>
      <c r="J17" s="166" t="str">
        <f xml:space="preserve"> IF(OR(E15="X",F15="X",G15="x",F17="x",G17="X",F19="X",G19="X",G21="X" ),"x","")</f>
        <v/>
      </c>
      <c r="K17" s="161" t="s">
        <v>114</v>
      </c>
    </row>
    <row r="18" spans="1:11" ht="30" customHeight="1" x14ac:dyDescent="0.2">
      <c r="A18" s="707"/>
      <c r="B18" s="158" t="s">
        <v>117</v>
      </c>
      <c r="C18" s="752"/>
      <c r="D18" s="704"/>
      <c r="E18" s="704"/>
      <c r="F18" s="713"/>
      <c r="G18" s="705"/>
      <c r="H18" s="158"/>
      <c r="I18" s="158"/>
      <c r="J18" s="167"/>
      <c r="K18" s="161"/>
    </row>
    <row r="19" spans="1:11" ht="30" customHeight="1" x14ac:dyDescent="0.2">
      <c r="A19" s="707"/>
      <c r="B19" s="158">
        <v>3</v>
      </c>
      <c r="C19" s="698"/>
      <c r="D19" s="702"/>
      <c r="E19" s="703"/>
      <c r="F19" s="713"/>
      <c r="G19" s="705"/>
      <c r="H19" s="158"/>
      <c r="I19" s="158"/>
      <c r="J19" s="168" t="str">
        <f xml:space="preserve"> IF(OR(C15="X",D15="X",D17="x",E17="x",E19="X",F21="X",F23="X",G23="X" ),"x","")</f>
        <v>x</v>
      </c>
      <c r="K19" s="161" t="s">
        <v>116</v>
      </c>
    </row>
    <row r="20" spans="1:11" ht="30" customHeight="1" x14ac:dyDescent="0.2">
      <c r="A20" s="707"/>
      <c r="B20" s="158" t="s">
        <v>119</v>
      </c>
      <c r="C20" s="699"/>
      <c r="D20" s="702"/>
      <c r="E20" s="704"/>
      <c r="F20" s="713"/>
      <c r="G20" s="705"/>
      <c r="H20" s="158"/>
      <c r="I20" s="158"/>
      <c r="J20" s="169"/>
      <c r="K20" s="161"/>
    </row>
    <row r="21" spans="1:11" ht="30" customHeight="1" x14ac:dyDescent="0.2">
      <c r="A21" s="707"/>
      <c r="B21" s="158">
        <v>2</v>
      </c>
      <c r="C21" s="698"/>
      <c r="D21" s="700"/>
      <c r="E21" s="701"/>
      <c r="F21" s="703"/>
      <c r="G21" s="705"/>
      <c r="H21" s="158"/>
      <c r="I21" s="158"/>
      <c r="J21" s="170" t="str">
        <f xml:space="preserve"> IF(OR(C17="X",D19="X",E21="x",E23="x" ),"x","")</f>
        <v/>
      </c>
      <c r="K21" s="161" t="s">
        <v>118</v>
      </c>
    </row>
    <row r="22" spans="1:11" ht="30" customHeight="1" x14ac:dyDescent="0.2">
      <c r="A22" s="707"/>
      <c r="B22" s="158" t="s">
        <v>241</v>
      </c>
      <c r="C22" s="699"/>
      <c r="D22" s="700"/>
      <c r="E22" s="702"/>
      <c r="F22" s="704"/>
      <c r="G22" s="705"/>
      <c r="H22" s="158"/>
      <c r="I22" s="158"/>
      <c r="J22" s="169"/>
      <c r="K22" s="161"/>
    </row>
    <row r="23" spans="1:11" ht="30" customHeight="1" x14ac:dyDescent="0.2">
      <c r="A23" s="707"/>
      <c r="B23" s="158">
        <v>1</v>
      </c>
      <c r="C23" s="698"/>
      <c r="D23" s="729"/>
      <c r="E23" s="731"/>
      <c r="F23" s="733" t="s">
        <v>129</v>
      </c>
      <c r="G23" s="735"/>
      <c r="H23" s="158"/>
      <c r="I23" s="158"/>
      <c r="J23" s="171" t="str">
        <f xml:space="preserve"> IF(OR(C19="X",C21="X",C23="x",D21="x",D23="x" ),"x","")</f>
        <v/>
      </c>
      <c r="K23" s="161" t="s">
        <v>120</v>
      </c>
    </row>
    <row r="24" spans="1:11" ht="30" customHeight="1" x14ac:dyDescent="0.2">
      <c r="A24" s="707"/>
      <c r="B24" s="158" t="s">
        <v>121</v>
      </c>
      <c r="C24" s="728"/>
      <c r="D24" s="730"/>
      <c r="E24" s="732"/>
      <c r="F24" s="734"/>
      <c r="G24" s="736"/>
      <c r="H24" s="158"/>
      <c r="I24" s="158"/>
      <c r="J24" s="148"/>
      <c r="K24" s="149"/>
    </row>
    <row r="25" spans="1:11" x14ac:dyDescent="0.2">
      <c r="A25" s="179"/>
      <c r="B25" s="158"/>
      <c r="C25" s="158">
        <v>1</v>
      </c>
      <c r="D25" s="158">
        <v>2</v>
      </c>
      <c r="E25" s="158">
        <v>3</v>
      </c>
      <c r="F25" s="158">
        <v>4</v>
      </c>
      <c r="G25" s="158">
        <v>5</v>
      </c>
      <c r="H25" s="158"/>
      <c r="I25" s="158"/>
      <c r="J25" s="716"/>
      <c r="K25" s="717"/>
    </row>
    <row r="26" spans="1:11" x14ac:dyDescent="0.2">
      <c r="A26" s="179"/>
      <c r="B26" s="158"/>
      <c r="C26" s="158" t="s">
        <v>122</v>
      </c>
      <c r="D26" s="158" t="s">
        <v>123</v>
      </c>
      <c r="E26" s="158" t="s">
        <v>124</v>
      </c>
      <c r="F26" s="158" t="s">
        <v>125</v>
      </c>
      <c r="G26" s="158" t="s">
        <v>126</v>
      </c>
      <c r="H26" s="158"/>
      <c r="I26" s="158"/>
      <c r="J26" s="158"/>
      <c r="K26" s="176"/>
    </row>
    <row r="27" spans="1:11" x14ac:dyDescent="0.2">
      <c r="A27" s="179"/>
      <c r="B27" s="158"/>
      <c r="C27" s="706" t="s">
        <v>127</v>
      </c>
      <c r="D27" s="706"/>
      <c r="E27" s="706"/>
      <c r="F27" s="706"/>
      <c r="G27" s="706"/>
      <c r="H27" s="158"/>
      <c r="I27" s="158"/>
      <c r="J27" s="158"/>
      <c r="K27" s="176"/>
    </row>
    <row r="28" spans="1:11" x14ac:dyDescent="0.2">
      <c r="A28" s="179"/>
      <c r="B28" s="158"/>
      <c r="C28" s="706"/>
      <c r="D28" s="706"/>
      <c r="E28" s="706"/>
      <c r="F28" s="706"/>
      <c r="G28" s="706"/>
      <c r="H28" s="158"/>
      <c r="I28" s="158"/>
      <c r="J28" s="158"/>
      <c r="K28" s="176"/>
    </row>
    <row r="29" spans="1:11" ht="15.75" customHeight="1" thickBot="1" x14ac:dyDescent="0.25">
      <c r="A29" s="181"/>
      <c r="B29" s="182"/>
      <c r="C29" s="182"/>
      <c r="D29" s="182"/>
      <c r="E29" s="182"/>
      <c r="F29" s="182"/>
      <c r="G29" s="182"/>
      <c r="H29" s="182"/>
      <c r="I29" s="182"/>
      <c r="J29" s="182"/>
      <c r="K29" s="183"/>
    </row>
    <row r="30" spans="1:11" ht="15" thickBot="1" x14ac:dyDescent="0.25"/>
    <row r="31" spans="1:11" ht="28.5" customHeight="1" thickBot="1" x14ac:dyDescent="0.25">
      <c r="A31" s="100" t="s">
        <v>111</v>
      </c>
      <c r="B31" s="727" t="str">
        <f>DESCRIPCION!A13</f>
        <v>b</v>
      </c>
      <c r="C31" s="711"/>
      <c r="D31" s="711"/>
      <c r="E31" s="711"/>
      <c r="F31" s="711"/>
      <c r="G31" s="711"/>
      <c r="H31" s="711"/>
      <c r="I31" s="712"/>
      <c r="J31" s="147" t="s">
        <v>345</v>
      </c>
      <c r="K31" s="145" t="str">
        <f>IF(J37="x","EXTREMA",IF(J39="x","ALTA",IF(J41="x","MODERADA",IF(J43="x","BAJA",""))))</f>
        <v/>
      </c>
    </row>
    <row r="32" spans="1:11" ht="16.5" thickBot="1" x14ac:dyDescent="0.25">
      <c r="A32" s="691" t="s">
        <v>113</v>
      </c>
      <c r="B32" s="692"/>
      <c r="C32" s="692"/>
      <c r="D32" s="693" t="str">
        <f>PROBABILIDAD!T12</f>
        <v xml:space="preserve"> </v>
      </c>
      <c r="E32" s="694"/>
      <c r="F32" s="691" t="s">
        <v>346</v>
      </c>
      <c r="G32" s="692"/>
      <c r="H32" s="692"/>
      <c r="I32" s="695"/>
      <c r="J32" s="696"/>
      <c r="K32" s="697"/>
    </row>
    <row r="33" spans="1:11" ht="15" x14ac:dyDescent="0.2">
      <c r="A33" s="174"/>
      <c r="B33" s="173"/>
      <c r="C33" s="173"/>
      <c r="D33" s="173"/>
      <c r="E33" s="173"/>
      <c r="F33" s="173"/>
      <c r="G33" s="173"/>
      <c r="H33" s="173"/>
      <c r="I33" s="173"/>
      <c r="J33" s="175"/>
      <c r="K33" s="176"/>
    </row>
    <row r="34" spans="1:11" ht="15.75" thickBot="1" x14ac:dyDescent="0.25">
      <c r="A34" s="174"/>
      <c r="B34" s="172"/>
      <c r="C34" s="173"/>
      <c r="D34" s="173"/>
      <c r="E34" s="173"/>
      <c r="F34" s="173"/>
      <c r="G34" s="173"/>
      <c r="H34" s="173"/>
      <c r="I34" s="173"/>
      <c r="J34" s="175"/>
      <c r="K34" s="176"/>
    </row>
    <row r="35" spans="1:11" ht="30.75" customHeight="1" thickBot="1" x14ac:dyDescent="0.25">
      <c r="A35" s="720" t="s">
        <v>113</v>
      </c>
      <c r="B35" s="172">
        <v>5</v>
      </c>
      <c r="C35" s="737"/>
      <c r="D35" s="723"/>
      <c r="E35" s="721"/>
      <c r="F35" s="721"/>
      <c r="G35" s="721"/>
      <c r="H35" s="173"/>
      <c r="I35" s="173"/>
      <c r="J35" s="718" t="s">
        <v>112</v>
      </c>
      <c r="K35" s="719"/>
    </row>
    <row r="36" spans="1:11" ht="21" customHeight="1" thickBot="1" x14ac:dyDescent="0.25">
      <c r="A36" s="720"/>
      <c r="B36" s="172" t="s">
        <v>115</v>
      </c>
      <c r="C36" s="737"/>
      <c r="D36" s="723"/>
      <c r="E36" s="721"/>
      <c r="F36" s="721"/>
      <c r="G36" s="721"/>
      <c r="H36" s="173"/>
      <c r="I36" s="173"/>
      <c r="J36" s="177"/>
      <c r="K36" s="20"/>
    </row>
    <row r="37" spans="1:11" ht="34.5" customHeight="1" thickBot="1" x14ac:dyDescent="0.25">
      <c r="A37" s="720"/>
      <c r="B37" s="172">
        <v>4</v>
      </c>
      <c r="C37" s="722"/>
      <c r="D37" s="723"/>
      <c r="E37" s="723"/>
      <c r="F37" s="724"/>
      <c r="G37" s="721"/>
      <c r="H37" s="173"/>
      <c r="I37" s="173"/>
      <c r="J37" s="187" t="str">
        <f xml:space="preserve"> IF(OR(E35="X",F35="X",G35="x",F37="x",G37="X",F39="X",G39="X",G41="X" ),"x","")</f>
        <v/>
      </c>
      <c r="K37" s="20" t="s">
        <v>114</v>
      </c>
    </row>
    <row r="38" spans="1:11" ht="29.25" thickBot="1" x14ac:dyDescent="0.25">
      <c r="A38" s="720"/>
      <c r="B38" s="172" t="s">
        <v>117</v>
      </c>
      <c r="C38" s="722"/>
      <c r="D38" s="723"/>
      <c r="E38" s="723"/>
      <c r="F38" s="725"/>
      <c r="G38" s="721"/>
      <c r="H38" s="173"/>
      <c r="I38" s="173"/>
      <c r="J38" s="188"/>
      <c r="K38" s="20"/>
    </row>
    <row r="39" spans="1:11" ht="35.25" customHeight="1" thickBot="1" x14ac:dyDescent="0.25">
      <c r="A39" s="720"/>
      <c r="B39" s="172">
        <v>3</v>
      </c>
      <c r="C39" s="726"/>
      <c r="D39" s="738"/>
      <c r="E39" s="753"/>
      <c r="F39" s="724"/>
      <c r="G39" s="721"/>
      <c r="H39" s="173"/>
      <c r="I39" s="173"/>
      <c r="J39" s="189" t="str">
        <f xml:space="preserve"> IF(OR(C35="X",D35="X",D37="x",E37="x",E39="X",F41="X",F43="X",G43="X" ),"x","")</f>
        <v/>
      </c>
      <c r="K39" s="20" t="s">
        <v>116</v>
      </c>
    </row>
    <row r="40" spans="1:11" ht="29.25" thickBot="1" x14ac:dyDescent="0.25">
      <c r="A40" s="720"/>
      <c r="B40" s="172" t="s">
        <v>119</v>
      </c>
      <c r="C40" s="726"/>
      <c r="D40" s="738"/>
      <c r="E40" s="723"/>
      <c r="F40" s="725"/>
      <c r="G40" s="721"/>
      <c r="H40" s="173"/>
      <c r="I40" s="173"/>
      <c r="J40" s="190"/>
      <c r="K40" s="20"/>
    </row>
    <row r="41" spans="1:11" ht="36" customHeight="1" thickBot="1" x14ac:dyDescent="0.25">
      <c r="A41" s="720"/>
      <c r="B41" s="172">
        <v>2</v>
      </c>
      <c r="C41" s="726"/>
      <c r="D41" s="756"/>
      <c r="E41" s="763"/>
      <c r="F41" s="764"/>
      <c r="G41" s="721"/>
      <c r="H41" s="173"/>
      <c r="I41" s="173"/>
      <c r="J41" s="191" t="str">
        <f xml:space="preserve"> IF(OR(C37="X",D39="X",E41="x",E43="x" ),"x","")</f>
        <v/>
      </c>
      <c r="K41" s="20" t="s">
        <v>118</v>
      </c>
    </row>
    <row r="42" spans="1:11" ht="29.25" thickBot="1" x14ac:dyDescent="0.25">
      <c r="A42" s="720"/>
      <c r="B42" s="172" t="s">
        <v>241</v>
      </c>
      <c r="C42" s="726"/>
      <c r="D42" s="756"/>
      <c r="E42" s="738"/>
      <c r="F42" s="765"/>
      <c r="G42" s="721"/>
      <c r="H42" s="173"/>
      <c r="I42" s="173"/>
      <c r="J42" s="190"/>
      <c r="K42" s="20"/>
    </row>
    <row r="43" spans="1:11" ht="38.25" customHeight="1" thickBot="1" x14ac:dyDescent="0.25">
      <c r="A43" s="720"/>
      <c r="B43" s="172">
        <v>1</v>
      </c>
      <c r="C43" s="726"/>
      <c r="D43" s="756"/>
      <c r="E43" s="758"/>
      <c r="F43" s="760"/>
      <c r="G43" s="723"/>
      <c r="H43" s="173"/>
      <c r="I43" s="173"/>
      <c r="J43" s="192" t="str">
        <f xml:space="preserve"> IF(OR(C39="X",C41="X",D41="x",C43="x",D43="x" ),"x","")</f>
        <v/>
      </c>
      <c r="K43" s="20" t="s">
        <v>120</v>
      </c>
    </row>
    <row r="44" spans="1:11" ht="17.25" customHeight="1" thickBot="1" x14ac:dyDescent="0.25">
      <c r="A44" s="720"/>
      <c r="B44" s="172" t="s">
        <v>121</v>
      </c>
      <c r="C44" s="755"/>
      <c r="D44" s="757"/>
      <c r="E44" s="759"/>
      <c r="F44" s="761"/>
      <c r="G44" s="762"/>
      <c r="H44" s="178"/>
      <c r="I44" s="173"/>
      <c r="J44" s="173"/>
      <c r="K44" s="172"/>
    </row>
    <row r="45" spans="1:11" ht="15" x14ac:dyDescent="0.2">
      <c r="A45" s="174"/>
      <c r="B45" s="173"/>
      <c r="C45" s="173">
        <v>1</v>
      </c>
      <c r="D45" s="173">
        <v>2</v>
      </c>
      <c r="E45" s="173">
        <v>3</v>
      </c>
      <c r="F45" s="173">
        <v>4</v>
      </c>
      <c r="G45" s="173">
        <v>5</v>
      </c>
      <c r="H45" s="173"/>
      <c r="I45" s="173"/>
      <c r="J45" s="173"/>
      <c r="K45" s="172"/>
    </row>
    <row r="46" spans="1:11" ht="15" x14ac:dyDescent="0.2">
      <c r="A46" s="174"/>
      <c r="B46" s="173"/>
      <c r="C46" s="173" t="s">
        <v>122</v>
      </c>
      <c r="D46" s="173" t="s">
        <v>123</v>
      </c>
      <c r="E46" s="173" t="s">
        <v>124</v>
      </c>
      <c r="F46" s="173" t="s">
        <v>125</v>
      </c>
      <c r="G46" s="173" t="s">
        <v>126</v>
      </c>
      <c r="H46" s="173"/>
      <c r="I46" s="173"/>
      <c r="J46" s="173"/>
      <c r="K46" s="172"/>
    </row>
    <row r="47" spans="1:11" ht="15" x14ac:dyDescent="0.2">
      <c r="A47" s="174"/>
      <c r="B47" s="173"/>
      <c r="C47" s="754" t="s">
        <v>127</v>
      </c>
      <c r="D47" s="754"/>
      <c r="E47" s="754"/>
      <c r="F47" s="754"/>
      <c r="G47" s="754"/>
      <c r="H47" s="173"/>
      <c r="I47" s="173"/>
      <c r="J47" s="173"/>
      <c r="K47" s="172"/>
    </row>
    <row r="48" spans="1:11" ht="15" x14ac:dyDescent="0.2">
      <c r="A48" s="174"/>
      <c r="B48" s="173"/>
      <c r="C48" s="754"/>
      <c r="D48" s="754"/>
      <c r="E48" s="754"/>
      <c r="F48" s="754"/>
      <c r="G48" s="754"/>
      <c r="H48" s="173"/>
      <c r="I48" s="173"/>
      <c r="J48" s="173"/>
      <c r="K48" s="172"/>
    </row>
    <row r="49" spans="1:11" ht="22.5" customHeight="1" thickBot="1" x14ac:dyDescent="0.3">
      <c r="A49" s="21"/>
      <c r="B49" s="19"/>
      <c r="C49" s="19"/>
      <c r="D49" s="19"/>
      <c r="E49" s="19"/>
      <c r="F49" s="19"/>
      <c r="G49" s="19"/>
      <c r="H49" s="19"/>
      <c r="I49" s="19"/>
      <c r="J49" s="19"/>
      <c r="K49" s="144"/>
    </row>
    <row r="50" spans="1:11" ht="15" thickBot="1" x14ac:dyDescent="0.25"/>
    <row r="51" spans="1:11" ht="36.75" customHeight="1" thickBot="1" x14ac:dyDescent="0.25">
      <c r="A51" s="151" t="s">
        <v>111</v>
      </c>
      <c r="B51" s="710" t="str">
        <f>DESCRIPCION!A16</f>
        <v>c</v>
      </c>
      <c r="C51" s="711"/>
      <c r="D51" s="711"/>
      <c r="E51" s="711"/>
      <c r="F51" s="711"/>
      <c r="G51" s="711"/>
      <c r="H51" s="711"/>
      <c r="I51" s="712"/>
      <c r="J51" s="147" t="s">
        <v>345</v>
      </c>
      <c r="K51" s="145" t="str">
        <f>IF(J57="x","EXTREMA",IF(J59="x","ALTA",IF(J61="x","MODERADA",IF(J63="x","BAJA",""))))</f>
        <v/>
      </c>
    </row>
    <row r="52" spans="1:11" ht="16.5" thickBot="1" x14ac:dyDescent="0.25">
      <c r="A52" s="691" t="s">
        <v>113</v>
      </c>
      <c r="B52" s="692"/>
      <c r="C52" s="692"/>
      <c r="D52" s="693" t="str">
        <f>PROBABILIDAD!T13</f>
        <v xml:space="preserve"> </v>
      </c>
      <c r="E52" s="694"/>
      <c r="F52" s="691" t="s">
        <v>346</v>
      </c>
      <c r="G52" s="692"/>
      <c r="H52" s="692"/>
      <c r="I52" s="695"/>
      <c r="J52" s="696"/>
      <c r="K52" s="697"/>
    </row>
    <row r="53" spans="1:11" ht="15" x14ac:dyDescent="0.2">
      <c r="A53" s="174"/>
      <c r="B53" s="173"/>
      <c r="C53" s="173"/>
      <c r="D53" s="173"/>
      <c r="E53" s="173"/>
      <c r="F53" s="173"/>
      <c r="G53" s="173"/>
      <c r="H53" s="173"/>
      <c r="I53" s="173"/>
      <c r="J53" s="175"/>
      <c r="K53" s="176"/>
    </row>
    <row r="54" spans="1:11" ht="15.75" thickBot="1" x14ac:dyDescent="0.25">
      <c r="A54" s="174"/>
      <c r="B54" s="172"/>
      <c r="C54" s="173"/>
      <c r="D54" s="173"/>
      <c r="E54" s="173"/>
      <c r="F54" s="173"/>
      <c r="G54" s="173"/>
      <c r="H54" s="173"/>
      <c r="I54" s="173"/>
      <c r="J54" s="175"/>
      <c r="K54" s="176"/>
    </row>
    <row r="55" spans="1:11" ht="26.25" customHeight="1" thickBot="1" x14ac:dyDescent="0.25">
      <c r="A55" s="720" t="s">
        <v>113</v>
      </c>
      <c r="B55" s="172">
        <v>5</v>
      </c>
      <c r="C55" s="737"/>
      <c r="D55" s="723"/>
      <c r="E55" s="721"/>
      <c r="F55" s="721"/>
      <c r="G55" s="721"/>
      <c r="H55" s="173"/>
      <c r="I55" s="173"/>
      <c r="J55" s="718" t="s">
        <v>112</v>
      </c>
      <c r="K55" s="719"/>
    </row>
    <row r="56" spans="1:11" ht="18.75" customHeight="1" thickBot="1" x14ac:dyDescent="0.25">
      <c r="A56" s="720"/>
      <c r="B56" s="172" t="s">
        <v>115</v>
      </c>
      <c r="C56" s="737"/>
      <c r="D56" s="723"/>
      <c r="E56" s="721"/>
      <c r="F56" s="721"/>
      <c r="G56" s="721"/>
      <c r="H56" s="173"/>
      <c r="I56" s="173"/>
      <c r="J56" s="177"/>
      <c r="K56" s="20"/>
    </row>
    <row r="57" spans="1:11" ht="30.75" customHeight="1" thickBot="1" x14ac:dyDescent="0.25">
      <c r="A57" s="720"/>
      <c r="B57" s="172">
        <v>4</v>
      </c>
      <c r="C57" s="722"/>
      <c r="D57" s="723"/>
      <c r="E57" s="723"/>
      <c r="F57" s="724"/>
      <c r="G57" s="721"/>
      <c r="H57" s="173"/>
      <c r="I57" s="173"/>
      <c r="J57" s="187" t="str">
        <f xml:space="preserve"> IF(OR(E55="X",F55="X",G55="x",F57="x",G57="X",F59="X",G59="X",G61="X" ),"x","")</f>
        <v/>
      </c>
      <c r="K57" s="20" t="s">
        <v>114</v>
      </c>
    </row>
    <row r="58" spans="1:11" ht="29.25" thickBot="1" x14ac:dyDescent="0.25">
      <c r="A58" s="720"/>
      <c r="B58" s="172" t="s">
        <v>117</v>
      </c>
      <c r="C58" s="722"/>
      <c r="D58" s="723"/>
      <c r="E58" s="723"/>
      <c r="F58" s="725"/>
      <c r="G58" s="721"/>
      <c r="H58" s="173"/>
      <c r="I58" s="173"/>
      <c r="J58" s="188"/>
      <c r="K58" s="20"/>
    </row>
    <row r="59" spans="1:11" ht="26.25" customHeight="1" thickBot="1" x14ac:dyDescent="0.25">
      <c r="A59" s="720"/>
      <c r="B59" s="172">
        <v>3</v>
      </c>
      <c r="C59" s="726"/>
      <c r="D59" s="738"/>
      <c r="E59" s="753"/>
      <c r="F59" s="724"/>
      <c r="G59" s="721"/>
      <c r="H59" s="173"/>
      <c r="I59" s="173"/>
      <c r="J59" s="189" t="str">
        <f xml:space="preserve"> IF(OR(C55="X",D55="X",D57="x",E57="x",E59="X",F61="X",F63="X",G63="X" ),"x","")</f>
        <v/>
      </c>
      <c r="K59" s="20" t="s">
        <v>116</v>
      </c>
    </row>
    <row r="60" spans="1:11" ht="29.25" thickBot="1" x14ac:dyDescent="0.25">
      <c r="A60" s="720"/>
      <c r="B60" s="172" t="s">
        <v>119</v>
      </c>
      <c r="C60" s="726"/>
      <c r="D60" s="738"/>
      <c r="E60" s="723"/>
      <c r="F60" s="725"/>
      <c r="G60" s="721"/>
      <c r="H60" s="173"/>
      <c r="I60" s="173"/>
      <c r="J60" s="190"/>
      <c r="K60" s="20"/>
    </row>
    <row r="61" spans="1:11" ht="30" customHeight="1" thickBot="1" x14ac:dyDescent="0.25">
      <c r="A61" s="720"/>
      <c r="B61" s="172">
        <v>2</v>
      </c>
      <c r="C61" s="726"/>
      <c r="D61" s="756"/>
      <c r="E61" s="763"/>
      <c r="F61" s="764"/>
      <c r="G61" s="721"/>
      <c r="H61" s="173"/>
      <c r="I61" s="173"/>
      <c r="J61" s="191" t="str">
        <f xml:space="preserve"> IF(OR(C57="X",D59="X",E61="x",E63="x" ),"x","")</f>
        <v/>
      </c>
      <c r="K61" s="20" t="s">
        <v>118</v>
      </c>
    </row>
    <row r="62" spans="1:11" ht="29.25" thickBot="1" x14ac:dyDescent="0.25">
      <c r="A62" s="720"/>
      <c r="B62" s="172" t="s">
        <v>241</v>
      </c>
      <c r="C62" s="726"/>
      <c r="D62" s="756"/>
      <c r="E62" s="738"/>
      <c r="F62" s="765"/>
      <c r="G62" s="721"/>
      <c r="H62" s="173"/>
      <c r="I62" s="173"/>
      <c r="J62" s="190"/>
      <c r="K62" s="20"/>
    </row>
    <row r="63" spans="1:11" ht="30.75" customHeight="1" thickBot="1" x14ac:dyDescent="0.25">
      <c r="A63" s="720"/>
      <c r="B63" s="172">
        <v>1</v>
      </c>
      <c r="C63" s="726"/>
      <c r="D63" s="756"/>
      <c r="E63" s="738"/>
      <c r="F63" s="723"/>
      <c r="G63" s="723"/>
      <c r="H63" s="173"/>
      <c r="I63" s="173"/>
      <c r="J63" s="192" t="str">
        <f xml:space="preserve"> IF(OR(C59="X",C61="X",D61="x",C63="x",D63="x" ),"x","")</f>
        <v/>
      </c>
      <c r="K63" s="20" t="s">
        <v>120</v>
      </c>
    </row>
    <row r="64" spans="1:11" ht="20.25" customHeight="1" thickBot="1" x14ac:dyDescent="0.25">
      <c r="A64" s="720"/>
      <c r="B64" s="172" t="s">
        <v>121</v>
      </c>
      <c r="C64" s="755"/>
      <c r="D64" s="757"/>
      <c r="E64" s="759"/>
      <c r="F64" s="762"/>
      <c r="G64" s="762"/>
      <c r="H64" s="178"/>
      <c r="I64" s="173"/>
      <c r="J64" s="173"/>
      <c r="K64" s="172"/>
    </row>
    <row r="65" spans="1:11" ht="15" x14ac:dyDescent="0.2">
      <c r="A65" s="174"/>
      <c r="B65" s="173"/>
      <c r="C65" s="173">
        <v>1</v>
      </c>
      <c r="D65" s="173">
        <v>2</v>
      </c>
      <c r="E65" s="173">
        <v>3</v>
      </c>
      <c r="F65" s="173">
        <v>4</v>
      </c>
      <c r="G65" s="173">
        <v>5</v>
      </c>
      <c r="H65" s="173"/>
      <c r="I65" s="173"/>
      <c r="J65" s="173"/>
      <c r="K65" s="172"/>
    </row>
    <row r="66" spans="1:11" ht="15" x14ac:dyDescent="0.2">
      <c r="A66" s="174"/>
      <c r="B66" s="173"/>
      <c r="C66" s="173" t="s">
        <v>122</v>
      </c>
      <c r="D66" s="173" t="s">
        <v>123</v>
      </c>
      <c r="E66" s="173" t="s">
        <v>124</v>
      </c>
      <c r="F66" s="173" t="s">
        <v>125</v>
      </c>
      <c r="G66" s="173" t="s">
        <v>126</v>
      </c>
      <c r="H66" s="173"/>
      <c r="I66" s="173"/>
      <c r="J66" s="173"/>
      <c r="K66" s="172"/>
    </row>
    <row r="67" spans="1:11" ht="15" customHeight="1" x14ac:dyDescent="0.2">
      <c r="A67" s="174"/>
      <c r="B67" s="173"/>
      <c r="C67" s="754" t="s">
        <v>127</v>
      </c>
      <c r="D67" s="754"/>
      <c r="E67" s="754"/>
      <c r="F67" s="754"/>
      <c r="G67" s="754"/>
      <c r="H67" s="173"/>
      <c r="I67" s="173"/>
      <c r="J67" s="173"/>
      <c r="K67" s="172"/>
    </row>
    <row r="68" spans="1:11" ht="15" customHeight="1" x14ac:dyDescent="0.2">
      <c r="A68" s="174"/>
      <c r="B68" s="173"/>
      <c r="C68" s="754"/>
      <c r="D68" s="754"/>
      <c r="E68" s="754"/>
      <c r="F68" s="754"/>
      <c r="G68" s="754"/>
      <c r="H68" s="173"/>
      <c r="I68" s="173"/>
      <c r="J68" s="173"/>
      <c r="K68" s="172"/>
    </row>
    <row r="69" spans="1:11" ht="45.75" customHeight="1" thickBot="1" x14ac:dyDescent="0.25">
      <c r="A69" s="184"/>
      <c r="B69" s="185"/>
      <c r="C69" s="185"/>
      <c r="D69" s="185"/>
      <c r="E69" s="185"/>
      <c r="F69" s="185"/>
      <c r="G69" s="185"/>
      <c r="H69" s="185"/>
      <c r="I69" s="185"/>
      <c r="J69" s="185"/>
      <c r="K69" s="186"/>
    </row>
    <row r="70" spans="1:11" ht="15" thickBot="1" x14ac:dyDescent="0.25"/>
    <row r="71" spans="1:11" ht="30.75" customHeight="1" thickBot="1" x14ac:dyDescent="0.25">
      <c r="A71" s="100" t="s">
        <v>111</v>
      </c>
      <c r="B71" s="727" t="str">
        <f>DESCRIPCION!A19</f>
        <v>d</v>
      </c>
      <c r="C71" s="711"/>
      <c r="D71" s="711"/>
      <c r="E71" s="711"/>
      <c r="F71" s="711"/>
      <c r="G71" s="711"/>
      <c r="H71" s="711"/>
      <c r="I71" s="712"/>
      <c r="J71" s="147" t="s">
        <v>345</v>
      </c>
      <c r="K71" s="145" t="str">
        <f>IF(J77="x","EXTREMA",IF(J79="x","ALTA",IF(J81="x","MODERADA",IF(J83="x","BAJA",""))))</f>
        <v/>
      </c>
    </row>
    <row r="72" spans="1:11" ht="16.5" thickBot="1" x14ac:dyDescent="0.25">
      <c r="A72" s="691" t="s">
        <v>113</v>
      </c>
      <c r="B72" s="692"/>
      <c r="C72" s="692"/>
      <c r="D72" s="693" t="str">
        <f>PROBABILIDAD!T14</f>
        <v xml:space="preserve"> </v>
      </c>
      <c r="E72" s="694"/>
      <c r="F72" s="691" t="s">
        <v>346</v>
      </c>
      <c r="G72" s="692"/>
      <c r="H72" s="692"/>
      <c r="I72" s="695"/>
      <c r="J72" s="696"/>
      <c r="K72" s="697"/>
    </row>
    <row r="73" spans="1:11" ht="21.75" customHeight="1" x14ac:dyDescent="0.2">
      <c r="A73" s="179"/>
      <c r="B73" s="158"/>
      <c r="C73" s="158"/>
      <c r="D73" s="158"/>
      <c r="E73" s="158"/>
      <c r="F73" s="158"/>
      <c r="G73" s="158"/>
      <c r="H73" s="158"/>
      <c r="I73" s="158"/>
      <c r="J73" s="175"/>
      <c r="K73" s="176"/>
    </row>
    <row r="74" spans="1:11" ht="18.75" customHeight="1" x14ac:dyDescent="0.2">
      <c r="A74" s="179"/>
      <c r="B74" s="158"/>
      <c r="C74" s="180"/>
      <c r="D74" s="158"/>
      <c r="E74" s="158"/>
      <c r="F74" s="158"/>
      <c r="G74" s="158"/>
      <c r="H74" s="158"/>
      <c r="I74" s="158"/>
      <c r="J74" s="175"/>
      <c r="K74" s="176"/>
    </row>
    <row r="75" spans="1:11" ht="42.75" customHeight="1" x14ac:dyDescent="0.2">
      <c r="A75" s="707" t="s">
        <v>113</v>
      </c>
      <c r="B75" s="158">
        <v>5</v>
      </c>
      <c r="C75" s="708"/>
      <c r="D75" s="704"/>
      <c r="E75" s="705"/>
      <c r="F75" s="705"/>
      <c r="G75" s="705"/>
      <c r="H75" s="158"/>
      <c r="I75" s="158"/>
      <c r="J75" s="714" t="s">
        <v>112</v>
      </c>
      <c r="K75" s="715"/>
    </row>
    <row r="76" spans="1:11" ht="15" x14ac:dyDescent="0.2">
      <c r="A76" s="707"/>
      <c r="B76" s="158" t="s">
        <v>115</v>
      </c>
      <c r="C76" s="709"/>
      <c r="D76" s="704"/>
      <c r="E76" s="705"/>
      <c r="F76" s="705"/>
      <c r="G76" s="705"/>
      <c r="H76" s="158"/>
      <c r="I76" s="158"/>
      <c r="J76" s="160"/>
      <c r="K76" s="161"/>
    </row>
    <row r="77" spans="1:11" ht="29.25" customHeight="1" x14ac:dyDescent="0.2">
      <c r="A77" s="707"/>
      <c r="B77" s="158">
        <v>4</v>
      </c>
      <c r="C77" s="751"/>
      <c r="D77" s="704"/>
      <c r="E77" s="704"/>
      <c r="F77" s="713"/>
      <c r="G77" s="705"/>
      <c r="H77" s="158"/>
      <c r="I77" s="158"/>
      <c r="J77" s="166" t="str">
        <f xml:space="preserve"> IF(OR(E75="X",F75="X",G75="x",F77="x",G77="X",F79="X",G79="X",G81="X" ),"x","")</f>
        <v/>
      </c>
      <c r="K77" s="161" t="s">
        <v>114</v>
      </c>
    </row>
    <row r="78" spans="1:11" ht="27.75" x14ac:dyDescent="0.2">
      <c r="A78" s="707"/>
      <c r="B78" s="158" t="s">
        <v>117</v>
      </c>
      <c r="C78" s="752"/>
      <c r="D78" s="704"/>
      <c r="E78" s="704"/>
      <c r="F78" s="713"/>
      <c r="G78" s="705"/>
      <c r="H78" s="158"/>
      <c r="I78" s="158"/>
      <c r="J78" s="167"/>
      <c r="K78" s="161"/>
    </row>
    <row r="79" spans="1:11" ht="29.25" customHeight="1" x14ac:dyDescent="0.2">
      <c r="A79" s="707"/>
      <c r="B79" s="158">
        <v>3</v>
      </c>
      <c r="C79" s="698"/>
      <c r="D79" s="702"/>
      <c r="E79" s="703"/>
      <c r="F79" s="713"/>
      <c r="G79" s="705"/>
      <c r="H79" s="158"/>
      <c r="I79" s="158"/>
      <c r="J79" s="168" t="str">
        <f xml:space="preserve"> IF(OR(C75="X",D75="X",D77="x",E77="x",E79="X",F81="X",F83="X",G83="X" ),"x","")</f>
        <v/>
      </c>
      <c r="K79" s="161" t="s">
        <v>116</v>
      </c>
    </row>
    <row r="80" spans="1:11" ht="27.75" x14ac:dyDescent="0.2">
      <c r="A80" s="707"/>
      <c r="B80" s="158" t="s">
        <v>119</v>
      </c>
      <c r="C80" s="699"/>
      <c r="D80" s="702"/>
      <c r="E80" s="704"/>
      <c r="F80" s="713"/>
      <c r="G80" s="705"/>
      <c r="H80" s="158"/>
      <c r="I80" s="158"/>
      <c r="J80" s="169"/>
      <c r="K80" s="161"/>
    </row>
    <row r="81" spans="1:11" ht="29.25" customHeight="1" x14ac:dyDescent="0.2">
      <c r="A81" s="707"/>
      <c r="B81" s="158">
        <v>2</v>
      </c>
      <c r="C81" s="698"/>
      <c r="D81" s="700"/>
      <c r="E81" s="701"/>
      <c r="F81" s="703"/>
      <c r="G81" s="705"/>
      <c r="H81" s="158"/>
      <c r="I81" s="158"/>
      <c r="J81" s="170" t="str">
        <f xml:space="preserve"> IF(OR(C77="X",D79="X",E81="x",E83="x" ),"x","")</f>
        <v/>
      </c>
      <c r="K81" s="161" t="s">
        <v>118</v>
      </c>
    </row>
    <row r="82" spans="1:11" ht="27.75" x14ac:dyDescent="0.2">
      <c r="A82" s="707"/>
      <c r="B82" s="158" t="s">
        <v>241</v>
      </c>
      <c r="C82" s="699"/>
      <c r="D82" s="700"/>
      <c r="E82" s="702"/>
      <c r="F82" s="704"/>
      <c r="G82" s="705"/>
      <c r="H82" s="158"/>
      <c r="I82" s="158"/>
      <c r="J82" s="169"/>
      <c r="K82" s="161"/>
    </row>
    <row r="83" spans="1:11" ht="28.5" customHeight="1" x14ac:dyDescent="0.2">
      <c r="A83" s="707"/>
      <c r="B83" s="158">
        <v>1</v>
      </c>
      <c r="C83" s="698"/>
      <c r="D83" s="729"/>
      <c r="E83" s="731"/>
      <c r="F83" s="733"/>
      <c r="G83" s="735"/>
      <c r="H83" s="158"/>
      <c r="I83" s="158"/>
      <c r="J83" s="171" t="str">
        <f xml:space="preserve"> IF(OR(C79="X",C81="X",D81="x",D83="x",C83="x" ),"x","")</f>
        <v/>
      </c>
      <c r="K83" s="161" t="s">
        <v>120</v>
      </c>
    </row>
    <row r="84" spans="1:11" ht="19.5" customHeight="1" x14ac:dyDescent="0.2">
      <c r="A84" s="707"/>
      <c r="B84" s="158" t="s">
        <v>121</v>
      </c>
      <c r="C84" s="728"/>
      <c r="D84" s="730"/>
      <c r="E84" s="732"/>
      <c r="F84" s="734"/>
      <c r="G84" s="736"/>
      <c r="H84" s="158"/>
      <c r="I84" s="158"/>
      <c r="J84" s="158"/>
      <c r="K84" s="159"/>
    </row>
    <row r="85" spans="1:11" x14ac:dyDescent="0.2">
      <c r="A85" s="179"/>
      <c r="B85" s="158"/>
      <c r="C85" s="158">
        <v>1</v>
      </c>
      <c r="D85" s="158">
        <v>2</v>
      </c>
      <c r="E85" s="158">
        <v>3</v>
      </c>
      <c r="F85" s="158">
        <v>4</v>
      </c>
      <c r="G85" s="158">
        <v>5</v>
      </c>
      <c r="H85" s="158"/>
      <c r="I85" s="158"/>
      <c r="J85" s="158"/>
      <c r="K85" s="159"/>
    </row>
    <row r="86" spans="1:11" x14ac:dyDescent="0.2">
      <c r="A86" s="179"/>
      <c r="B86" s="158"/>
      <c r="C86" s="158" t="s">
        <v>122</v>
      </c>
      <c r="D86" s="158" t="s">
        <v>123</v>
      </c>
      <c r="E86" s="158" t="s">
        <v>124</v>
      </c>
      <c r="F86" s="158" t="s">
        <v>125</v>
      </c>
      <c r="G86" s="158" t="s">
        <v>126</v>
      </c>
      <c r="H86" s="158"/>
      <c r="I86" s="158"/>
      <c r="J86" s="158"/>
      <c r="K86" s="159"/>
    </row>
    <row r="87" spans="1:11" x14ac:dyDescent="0.2">
      <c r="A87" s="179"/>
      <c r="B87" s="158"/>
      <c r="C87" s="706" t="s">
        <v>127</v>
      </c>
      <c r="D87" s="706"/>
      <c r="E87" s="706"/>
      <c r="F87" s="706"/>
      <c r="G87" s="706"/>
      <c r="H87" s="158"/>
      <c r="I87" s="158"/>
      <c r="J87" s="158"/>
      <c r="K87" s="159"/>
    </row>
    <row r="88" spans="1:11" x14ac:dyDescent="0.2">
      <c r="A88" s="179"/>
      <c r="B88" s="158"/>
      <c r="C88" s="706"/>
      <c r="D88" s="706"/>
      <c r="E88" s="706"/>
      <c r="F88" s="706"/>
      <c r="G88" s="706"/>
      <c r="H88" s="158"/>
      <c r="I88" s="158"/>
      <c r="J88" s="158"/>
      <c r="K88" s="159"/>
    </row>
    <row r="89" spans="1:11" ht="15" thickBot="1" x14ac:dyDescent="0.25">
      <c r="A89" s="81"/>
      <c r="B89" s="82"/>
      <c r="C89" s="82"/>
      <c r="D89" s="82"/>
      <c r="E89" s="82"/>
      <c r="F89" s="82"/>
      <c r="G89" s="82"/>
      <c r="H89" s="82"/>
      <c r="I89" s="82"/>
      <c r="J89" s="82"/>
      <c r="K89" s="83"/>
    </row>
    <row r="90" spans="1:11" ht="15" thickBot="1" x14ac:dyDescent="0.25"/>
    <row r="91" spans="1:11" ht="33.75" customHeight="1" thickBot="1" x14ac:dyDescent="0.25">
      <c r="A91" s="146" t="s">
        <v>111</v>
      </c>
      <c r="B91" s="710" t="str">
        <f>DESCRIPCION!A22</f>
        <v>e</v>
      </c>
      <c r="C91" s="711"/>
      <c r="D91" s="711"/>
      <c r="E91" s="711"/>
      <c r="F91" s="711"/>
      <c r="G91" s="711"/>
      <c r="H91" s="711"/>
      <c r="I91" s="712"/>
      <c r="J91" s="147" t="s">
        <v>345</v>
      </c>
      <c r="K91" s="145" t="str">
        <f>IF(J97="x","EXTREMA",IF(J99="x","ALTA",IF(J101="x","MODERADA",IF(J103="x","BAJA",""))))</f>
        <v/>
      </c>
    </row>
    <row r="92" spans="1:11" ht="16.5" thickBot="1" x14ac:dyDescent="0.25">
      <c r="A92" s="691" t="s">
        <v>113</v>
      </c>
      <c r="B92" s="692"/>
      <c r="C92" s="692"/>
      <c r="D92" s="693" t="str">
        <f>PROBABILIDAD!T15</f>
        <v xml:space="preserve"> </v>
      </c>
      <c r="E92" s="694"/>
      <c r="F92" s="691" t="s">
        <v>346</v>
      </c>
      <c r="G92" s="692"/>
      <c r="H92" s="692"/>
      <c r="I92" s="695"/>
      <c r="J92" s="696"/>
      <c r="K92" s="697"/>
    </row>
    <row r="93" spans="1:11" x14ac:dyDescent="0.2">
      <c r="A93" s="80"/>
      <c r="B93" s="84"/>
      <c r="C93" s="84"/>
      <c r="D93" s="84"/>
      <c r="E93" s="84"/>
      <c r="F93" s="84"/>
      <c r="G93" s="84"/>
      <c r="H93" s="84"/>
      <c r="I93" s="84"/>
      <c r="K93" s="73"/>
    </row>
    <row r="94" spans="1:11" x14ac:dyDescent="0.2">
      <c r="A94" s="179"/>
      <c r="B94" s="158"/>
      <c r="C94" s="180"/>
      <c r="D94" s="158"/>
      <c r="E94" s="158"/>
      <c r="F94" s="158"/>
      <c r="G94" s="158"/>
      <c r="H94" s="158"/>
      <c r="I94" s="158"/>
      <c r="J94" s="175"/>
      <c r="K94" s="176"/>
    </row>
    <row r="95" spans="1:11" ht="56.25" customHeight="1" x14ac:dyDescent="0.2">
      <c r="A95" s="707" t="s">
        <v>113</v>
      </c>
      <c r="B95" s="158">
        <v>5</v>
      </c>
      <c r="C95" s="708"/>
      <c r="D95" s="704"/>
      <c r="E95" s="705"/>
      <c r="F95" s="705"/>
      <c r="G95" s="705"/>
      <c r="H95" s="158"/>
      <c r="I95" s="158"/>
      <c r="J95" s="714" t="s">
        <v>112</v>
      </c>
      <c r="K95" s="715"/>
    </row>
    <row r="96" spans="1:11" ht="5.25" customHeight="1" x14ac:dyDescent="0.2">
      <c r="A96" s="707"/>
      <c r="B96" s="158" t="s">
        <v>115</v>
      </c>
      <c r="C96" s="709"/>
      <c r="D96" s="704"/>
      <c r="E96" s="705"/>
      <c r="F96" s="705"/>
      <c r="G96" s="705"/>
      <c r="H96" s="158"/>
      <c r="I96" s="158"/>
      <c r="J96" s="160"/>
      <c r="K96" s="161"/>
    </row>
    <row r="97" spans="1:11" ht="27.75" customHeight="1" x14ac:dyDescent="0.2">
      <c r="A97" s="707"/>
      <c r="B97" s="158">
        <v>4</v>
      </c>
      <c r="C97" s="751"/>
      <c r="D97" s="704"/>
      <c r="E97" s="704"/>
      <c r="F97" s="713"/>
      <c r="G97" s="705"/>
      <c r="H97" s="158"/>
      <c r="I97" s="158"/>
      <c r="J97" s="166" t="str">
        <f xml:space="preserve"> IF(OR(E95="X",F95="X",G95="x",F97="x",G97="X",F99="X",G99="X",G101="X" ),"x","")</f>
        <v/>
      </c>
      <c r="K97" s="161" t="s">
        <v>114</v>
      </c>
    </row>
    <row r="98" spans="1:11" ht="27.75" x14ac:dyDescent="0.2">
      <c r="A98" s="707"/>
      <c r="B98" s="158" t="s">
        <v>117</v>
      </c>
      <c r="C98" s="752"/>
      <c r="D98" s="704"/>
      <c r="E98" s="704"/>
      <c r="F98" s="713"/>
      <c r="G98" s="705"/>
      <c r="H98" s="158"/>
      <c r="I98" s="158"/>
      <c r="J98" s="167"/>
      <c r="K98" s="161"/>
    </row>
    <row r="99" spans="1:11" ht="27" customHeight="1" x14ac:dyDescent="0.2">
      <c r="A99" s="707"/>
      <c r="B99" s="158">
        <v>3</v>
      </c>
      <c r="C99" s="698"/>
      <c r="D99" s="702"/>
      <c r="E99" s="703"/>
      <c r="F99" s="713"/>
      <c r="G99" s="705"/>
      <c r="H99" s="158"/>
      <c r="I99" s="158"/>
      <c r="J99" s="168" t="str">
        <f xml:space="preserve"> IF(OR(C95="X",D95="X",D97="x",E97="x",E99="X",F101="X",F103="X",G103="X" ),"x","")</f>
        <v/>
      </c>
      <c r="K99" s="161" t="s">
        <v>116</v>
      </c>
    </row>
    <row r="100" spans="1:11" ht="27.75" x14ac:dyDescent="0.2">
      <c r="A100" s="707"/>
      <c r="B100" s="158" t="s">
        <v>119</v>
      </c>
      <c r="C100" s="699"/>
      <c r="D100" s="702"/>
      <c r="E100" s="704"/>
      <c r="F100" s="713"/>
      <c r="G100" s="705"/>
      <c r="H100" s="158"/>
      <c r="I100" s="158"/>
      <c r="J100" s="169"/>
      <c r="K100" s="161"/>
    </row>
    <row r="101" spans="1:11" ht="25.5" customHeight="1" x14ac:dyDescent="0.2">
      <c r="A101" s="707"/>
      <c r="B101" s="158">
        <v>2</v>
      </c>
      <c r="C101" s="698"/>
      <c r="D101" s="700"/>
      <c r="E101" s="701"/>
      <c r="F101" s="703"/>
      <c r="G101" s="705"/>
      <c r="H101" s="158"/>
      <c r="I101" s="158"/>
      <c r="J101" s="170" t="str">
        <f xml:space="preserve"> IF(OR(C97="X",D99="X",E103="x",E101="x" ),"x","")</f>
        <v/>
      </c>
      <c r="K101" s="161" t="s">
        <v>118</v>
      </c>
    </row>
    <row r="102" spans="1:11" ht="27.75" x14ac:dyDescent="0.2">
      <c r="A102" s="707"/>
      <c r="B102" s="158" t="s">
        <v>241</v>
      </c>
      <c r="C102" s="699"/>
      <c r="D102" s="700"/>
      <c r="E102" s="702"/>
      <c r="F102" s="704"/>
      <c r="G102" s="705"/>
      <c r="H102" s="158"/>
      <c r="I102" s="158"/>
      <c r="J102" s="169"/>
      <c r="K102" s="161"/>
    </row>
    <row r="103" spans="1:11" ht="29.25" customHeight="1" x14ac:dyDescent="0.2">
      <c r="A103" s="707"/>
      <c r="B103" s="158">
        <v>1</v>
      </c>
      <c r="C103" s="698"/>
      <c r="D103" s="729"/>
      <c r="E103" s="731"/>
      <c r="F103" s="733"/>
      <c r="G103" s="735"/>
      <c r="H103" s="158"/>
      <c r="I103" s="158"/>
      <c r="J103" s="171" t="str">
        <f xml:space="preserve"> IF(OR(C99="X",C101="X",C103="x",D101="x",D103="x" ),"x","")</f>
        <v/>
      </c>
      <c r="K103" s="161" t="s">
        <v>120</v>
      </c>
    </row>
    <row r="104" spans="1:11" ht="13.5" customHeight="1" x14ac:dyDescent="0.2">
      <c r="A104" s="707"/>
      <c r="B104" s="158" t="s">
        <v>121</v>
      </c>
      <c r="C104" s="728"/>
      <c r="D104" s="730"/>
      <c r="E104" s="732"/>
      <c r="F104" s="734"/>
      <c r="G104" s="736"/>
      <c r="H104" s="158"/>
      <c r="I104" s="158"/>
      <c r="J104" s="158"/>
      <c r="K104" s="159"/>
    </row>
    <row r="105" spans="1:11" x14ac:dyDescent="0.2">
      <c r="A105" s="179"/>
      <c r="B105" s="158"/>
      <c r="C105" s="158">
        <v>1</v>
      </c>
      <c r="D105" s="158">
        <v>2</v>
      </c>
      <c r="E105" s="158">
        <v>3</v>
      </c>
      <c r="F105" s="158">
        <v>4</v>
      </c>
      <c r="G105" s="158">
        <v>5</v>
      </c>
      <c r="H105" s="158"/>
      <c r="I105" s="158"/>
      <c r="J105" s="158"/>
      <c r="K105" s="159"/>
    </row>
    <row r="106" spans="1:11" x14ac:dyDescent="0.2">
      <c r="A106" s="179"/>
      <c r="B106" s="158"/>
      <c r="C106" s="158" t="s">
        <v>122</v>
      </c>
      <c r="D106" s="158" t="s">
        <v>123</v>
      </c>
      <c r="E106" s="158" t="s">
        <v>124</v>
      </c>
      <c r="F106" s="158" t="s">
        <v>125</v>
      </c>
      <c r="G106" s="158" t="s">
        <v>126</v>
      </c>
      <c r="H106" s="158"/>
      <c r="I106" s="158"/>
      <c r="J106" s="158"/>
      <c r="K106" s="159"/>
    </row>
    <row r="107" spans="1:11" x14ac:dyDescent="0.2">
      <c r="A107" s="179"/>
      <c r="B107" s="158"/>
      <c r="C107" s="706" t="s">
        <v>127</v>
      </c>
      <c r="D107" s="706"/>
      <c r="E107" s="706"/>
      <c r="F107" s="706"/>
      <c r="G107" s="706"/>
      <c r="H107" s="158"/>
      <c r="I107" s="158"/>
      <c r="J107" s="158"/>
      <c r="K107" s="159"/>
    </row>
    <row r="108" spans="1:11" x14ac:dyDescent="0.2">
      <c r="A108" s="179"/>
      <c r="B108" s="158"/>
      <c r="C108" s="706"/>
      <c r="D108" s="706"/>
      <c r="E108" s="706"/>
      <c r="F108" s="706"/>
      <c r="G108" s="706"/>
      <c r="H108" s="158"/>
      <c r="I108" s="158"/>
      <c r="J108" s="158"/>
      <c r="K108" s="159"/>
    </row>
    <row r="109" spans="1:11" ht="15" thickBot="1" x14ac:dyDescent="0.25">
      <c r="A109" s="81"/>
      <c r="B109" s="82"/>
      <c r="C109" s="82"/>
      <c r="D109" s="82"/>
      <c r="E109" s="82"/>
      <c r="F109" s="82"/>
      <c r="G109" s="82"/>
      <c r="H109" s="82"/>
      <c r="I109" s="82"/>
      <c r="J109" s="82"/>
      <c r="K109" s="83"/>
    </row>
    <row r="110" spans="1:11" ht="15" thickBot="1" x14ac:dyDescent="0.25"/>
    <row r="111" spans="1:11" ht="33.75" customHeight="1" thickBot="1" x14ac:dyDescent="0.25">
      <c r="A111" s="146" t="s">
        <v>111</v>
      </c>
      <c r="B111" s="710" t="str">
        <f>DESCRIPCION!A25</f>
        <v>f</v>
      </c>
      <c r="C111" s="711"/>
      <c r="D111" s="711"/>
      <c r="E111" s="711"/>
      <c r="F111" s="711"/>
      <c r="G111" s="711"/>
      <c r="H111" s="711"/>
      <c r="I111" s="712"/>
      <c r="J111" s="147" t="s">
        <v>345</v>
      </c>
      <c r="K111" s="145" t="str">
        <f>IF(J117="x","EXTREMA",IF(J119="x","ALTA",IF(J121="x","MODERADA",IF(J123="x","BAJA",""))))</f>
        <v/>
      </c>
    </row>
    <row r="112" spans="1:11" ht="16.5" thickBot="1" x14ac:dyDescent="0.25">
      <c r="A112" s="691" t="s">
        <v>113</v>
      </c>
      <c r="B112" s="692"/>
      <c r="C112" s="692"/>
      <c r="D112" s="693" t="str">
        <f>PROBABILIDAD!T16</f>
        <v xml:space="preserve"> </v>
      </c>
      <c r="E112" s="694"/>
      <c r="F112" s="691" t="s">
        <v>346</v>
      </c>
      <c r="G112" s="692"/>
      <c r="H112" s="692"/>
      <c r="I112" s="695"/>
      <c r="J112" s="696"/>
      <c r="K112" s="697"/>
    </row>
    <row r="113" spans="1:11" x14ac:dyDescent="0.2">
      <c r="A113" s="179"/>
      <c r="B113" s="158"/>
      <c r="C113" s="158"/>
      <c r="D113" s="158"/>
      <c r="E113" s="158"/>
      <c r="F113" s="158"/>
      <c r="G113" s="158"/>
      <c r="H113" s="158"/>
      <c r="I113" s="158"/>
      <c r="K113" s="73"/>
    </row>
    <row r="114" spans="1:11" x14ac:dyDescent="0.2">
      <c r="A114" s="179"/>
      <c r="B114" s="158"/>
      <c r="C114" s="180"/>
      <c r="D114" s="158"/>
      <c r="E114" s="158"/>
      <c r="F114" s="158"/>
      <c r="G114" s="158"/>
      <c r="H114" s="158"/>
      <c r="I114" s="158"/>
      <c r="K114" s="73"/>
    </row>
    <row r="115" spans="1:11" ht="33" x14ac:dyDescent="0.2">
      <c r="A115" s="707" t="s">
        <v>113</v>
      </c>
      <c r="B115" s="158">
        <v>5</v>
      </c>
      <c r="C115" s="766"/>
      <c r="D115" s="768"/>
      <c r="E115" s="769"/>
      <c r="F115" s="769"/>
      <c r="G115" s="769"/>
      <c r="H115" s="193"/>
      <c r="I115" s="158"/>
      <c r="J115" s="714" t="s">
        <v>112</v>
      </c>
      <c r="K115" s="715"/>
    </row>
    <row r="116" spans="1:11" ht="33" x14ac:dyDescent="0.2">
      <c r="A116" s="707"/>
      <c r="B116" s="158" t="s">
        <v>115</v>
      </c>
      <c r="C116" s="767"/>
      <c r="D116" s="768"/>
      <c r="E116" s="769"/>
      <c r="F116" s="769"/>
      <c r="G116" s="769"/>
      <c r="H116" s="193"/>
      <c r="I116" s="158"/>
      <c r="J116" s="160"/>
      <c r="K116" s="161"/>
    </row>
    <row r="117" spans="1:11" ht="33" x14ac:dyDescent="0.2">
      <c r="A117" s="707"/>
      <c r="B117" s="158">
        <v>4</v>
      </c>
      <c r="C117" s="770"/>
      <c r="D117" s="768"/>
      <c r="E117" s="768"/>
      <c r="F117" s="772"/>
      <c r="G117" s="769"/>
      <c r="H117" s="193"/>
      <c r="I117" s="158"/>
      <c r="J117" s="166" t="str">
        <f xml:space="preserve"> IF(OR(E115="X",F115="X",G115="x",F117="x",G117="X",F119="X",G119="X",G121="X" ),"x","")</f>
        <v/>
      </c>
      <c r="K117" s="161" t="s">
        <v>114</v>
      </c>
    </row>
    <row r="118" spans="1:11" ht="33" x14ac:dyDescent="0.2">
      <c r="A118" s="707"/>
      <c r="B118" s="158" t="s">
        <v>117</v>
      </c>
      <c r="C118" s="771"/>
      <c r="D118" s="768"/>
      <c r="E118" s="768"/>
      <c r="F118" s="772"/>
      <c r="G118" s="769"/>
      <c r="H118" s="193"/>
      <c r="I118" s="158"/>
      <c r="J118" s="167"/>
      <c r="K118" s="161"/>
    </row>
    <row r="119" spans="1:11" ht="33" x14ac:dyDescent="0.2">
      <c r="A119" s="707"/>
      <c r="B119" s="158">
        <v>3</v>
      </c>
      <c r="C119" s="773"/>
      <c r="D119" s="775"/>
      <c r="E119" s="785"/>
      <c r="F119" s="772"/>
      <c r="G119" s="769"/>
      <c r="H119" s="193"/>
      <c r="I119" s="158"/>
      <c r="J119" s="168" t="str">
        <f xml:space="preserve"> IF(OR(C115="X",D115="X",D117="x",E117="x",E119="X",F121="X",F123="X",G123="X" ),"x","")</f>
        <v/>
      </c>
      <c r="K119" s="161" t="s">
        <v>116</v>
      </c>
    </row>
    <row r="120" spans="1:11" ht="33" x14ac:dyDescent="0.2">
      <c r="A120" s="707"/>
      <c r="B120" s="158" t="s">
        <v>119</v>
      </c>
      <c r="C120" s="774"/>
      <c r="D120" s="775"/>
      <c r="E120" s="768"/>
      <c r="F120" s="772"/>
      <c r="G120" s="769"/>
      <c r="H120" s="193"/>
      <c r="I120" s="158"/>
      <c r="J120" s="169"/>
      <c r="K120" s="161"/>
    </row>
    <row r="121" spans="1:11" ht="33" x14ac:dyDescent="0.2">
      <c r="A121" s="707"/>
      <c r="B121" s="158">
        <v>2</v>
      </c>
      <c r="C121" s="773"/>
      <c r="D121" s="786"/>
      <c r="E121" s="787"/>
      <c r="F121" s="785"/>
      <c r="G121" s="769"/>
      <c r="H121" s="193"/>
      <c r="I121" s="158"/>
      <c r="J121" s="170" t="str">
        <f xml:space="preserve"> IF(OR(C117="X",D119="X",E121="x",E123="x" ),"x","")</f>
        <v/>
      </c>
      <c r="K121" s="161" t="s">
        <v>118</v>
      </c>
    </row>
    <row r="122" spans="1:11" ht="33" x14ac:dyDescent="0.2">
      <c r="A122" s="707"/>
      <c r="B122" s="158" t="s">
        <v>241</v>
      </c>
      <c r="C122" s="774"/>
      <c r="D122" s="786"/>
      <c r="E122" s="775"/>
      <c r="F122" s="768"/>
      <c r="G122" s="769"/>
      <c r="H122" s="193"/>
      <c r="I122" s="158"/>
      <c r="J122" s="169"/>
      <c r="K122" s="161"/>
    </row>
    <row r="123" spans="1:11" ht="33" x14ac:dyDescent="0.2">
      <c r="A123" s="707"/>
      <c r="B123" s="158">
        <v>1</v>
      </c>
      <c r="C123" s="773"/>
      <c r="D123" s="777"/>
      <c r="E123" s="779"/>
      <c r="F123" s="781"/>
      <c r="G123" s="783"/>
      <c r="H123" s="193"/>
      <c r="I123" s="158"/>
      <c r="J123" s="171" t="str">
        <f xml:space="preserve"> IF(OR(C119="X",C121="X",D121="x",C123="x",D123="x" ),"x","")</f>
        <v/>
      </c>
      <c r="K123" s="161" t="s">
        <v>120</v>
      </c>
    </row>
    <row r="124" spans="1:11" ht="33" x14ac:dyDescent="0.2">
      <c r="A124" s="707"/>
      <c r="B124" s="158" t="s">
        <v>121</v>
      </c>
      <c r="C124" s="776"/>
      <c r="D124" s="778"/>
      <c r="E124" s="780"/>
      <c r="F124" s="782"/>
      <c r="G124" s="784"/>
      <c r="H124" s="193"/>
      <c r="I124" s="158"/>
      <c r="J124" s="158"/>
      <c r="K124" s="159"/>
    </row>
    <row r="125" spans="1:11" x14ac:dyDescent="0.2">
      <c r="A125" s="179"/>
      <c r="B125" s="158"/>
      <c r="C125" s="158">
        <v>1</v>
      </c>
      <c r="D125" s="158">
        <v>2</v>
      </c>
      <c r="E125" s="158">
        <v>3</v>
      </c>
      <c r="F125" s="158">
        <v>4</v>
      </c>
      <c r="G125" s="158">
        <v>5</v>
      </c>
      <c r="H125" s="158"/>
      <c r="I125" s="158"/>
      <c r="J125" s="158"/>
      <c r="K125" s="159"/>
    </row>
    <row r="126" spans="1:11" x14ac:dyDescent="0.2">
      <c r="A126" s="179"/>
      <c r="B126" s="158"/>
      <c r="C126" s="158" t="s">
        <v>122</v>
      </c>
      <c r="D126" s="158" t="s">
        <v>123</v>
      </c>
      <c r="E126" s="158" t="s">
        <v>124</v>
      </c>
      <c r="F126" s="158" t="s">
        <v>125</v>
      </c>
      <c r="G126" s="158" t="s">
        <v>126</v>
      </c>
      <c r="H126" s="158"/>
      <c r="I126" s="158"/>
      <c r="J126" s="158"/>
      <c r="K126" s="159"/>
    </row>
    <row r="127" spans="1:11" x14ac:dyDescent="0.2">
      <c r="A127" s="179"/>
      <c r="B127" s="158"/>
      <c r="C127" s="706" t="s">
        <v>127</v>
      </c>
      <c r="D127" s="706"/>
      <c r="E127" s="706"/>
      <c r="F127" s="706"/>
      <c r="G127" s="706"/>
      <c r="H127" s="158"/>
      <c r="I127" s="158"/>
      <c r="J127" s="158"/>
      <c r="K127" s="159"/>
    </row>
    <row r="128" spans="1:11" x14ac:dyDescent="0.2">
      <c r="A128" s="179"/>
      <c r="B128" s="158"/>
      <c r="C128" s="706"/>
      <c r="D128" s="706"/>
      <c r="E128" s="706"/>
      <c r="F128" s="706"/>
      <c r="G128" s="706"/>
      <c r="H128" s="158"/>
      <c r="I128" s="158"/>
      <c r="J128" s="158"/>
      <c r="K128" s="159"/>
    </row>
    <row r="129" spans="1:11" ht="15" thickBot="1" x14ac:dyDescent="0.25">
      <c r="A129" s="81"/>
      <c r="B129" s="82"/>
      <c r="C129" s="82"/>
      <c r="D129" s="82"/>
      <c r="E129" s="82"/>
      <c r="F129" s="82"/>
      <c r="G129" s="82"/>
      <c r="H129" s="82"/>
      <c r="I129" s="82"/>
      <c r="J129" s="82"/>
      <c r="K129" s="83"/>
    </row>
    <row r="130" spans="1:11" ht="15" thickBot="1" x14ac:dyDescent="0.25"/>
    <row r="131" spans="1:11" ht="38.25" customHeight="1" thickBot="1" x14ac:dyDescent="0.25">
      <c r="A131" s="146" t="s">
        <v>111</v>
      </c>
      <c r="B131" s="710" t="str">
        <f>DESCRIPCION!A28</f>
        <v>g</v>
      </c>
      <c r="C131" s="711"/>
      <c r="D131" s="711"/>
      <c r="E131" s="711"/>
      <c r="F131" s="711"/>
      <c r="G131" s="711"/>
      <c r="H131" s="711"/>
      <c r="I131" s="712"/>
      <c r="J131" s="147" t="s">
        <v>345</v>
      </c>
      <c r="K131" s="145" t="str">
        <f>IF(J137="x","EXTREMA",IF(J139="x","ALTA",IF(J141="x","MODERADA",IF(J143="x","BAJA",""))))</f>
        <v/>
      </c>
    </row>
    <row r="132" spans="1:11" ht="16.5" thickBot="1" x14ac:dyDescent="0.25">
      <c r="A132" s="691" t="s">
        <v>113</v>
      </c>
      <c r="B132" s="692"/>
      <c r="C132" s="692"/>
      <c r="D132" s="693" t="str">
        <f>PROBABILIDAD!T17</f>
        <v xml:space="preserve"> </v>
      </c>
      <c r="E132" s="694"/>
      <c r="F132" s="691" t="s">
        <v>346</v>
      </c>
      <c r="G132" s="692"/>
      <c r="H132" s="692"/>
      <c r="I132" s="695"/>
      <c r="J132" s="696"/>
      <c r="K132" s="697"/>
    </row>
    <row r="133" spans="1:11" x14ac:dyDescent="0.2">
      <c r="A133" s="179"/>
      <c r="B133" s="158"/>
      <c r="C133" s="158"/>
      <c r="D133" s="158"/>
      <c r="E133" s="158"/>
      <c r="F133" s="158"/>
      <c r="G133" s="158"/>
      <c r="H133" s="158"/>
      <c r="I133" s="158"/>
      <c r="J133" s="175"/>
      <c r="K133" s="176"/>
    </row>
    <row r="134" spans="1:11" x14ac:dyDescent="0.2">
      <c r="A134" s="179"/>
      <c r="B134" s="158"/>
      <c r="C134" s="180"/>
      <c r="D134" s="158"/>
      <c r="E134" s="158"/>
      <c r="F134" s="158"/>
      <c r="G134" s="158"/>
      <c r="H134" s="158"/>
      <c r="I134" s="158"/>
      <c r="J134" s="175"/>
      <c r="K134" s="176"/>
    </row>
    <row r="135" spans="1:11" ht="45.75" customHeight="1" x14ac:dyDescent="0.2">
      <c r="A135" s="707" t="s">
        <v>113</v>
      </c>
      <c r="B135" s="158">
        <v>5</v>
      </c>
      <c r="C135" s="708"/>
      <c r="D135" s="704"/>
      <c r="E135" s="705"/>
      <c r="F135" s="705"/>
      <c r="G135" s="705"/>
      <c r="H135" s="158"/>
      <c r="I135" s="158"/>
      <c r="J135" s="714" t="s">
        <v>112</v>
      </c>
      <c r="K135" s="715"/>
    </row>
    <row r="136" spans="1:11" ht="15" x14ac:dyDescent="0.2">
      <c r="A136" s="707"/>
      <c r="B136" s="158" t="s">
        <v>115</v>
      </c>
      <c r="C136" s="709"/>
      <c r="D136" s="704"/>
      <c r="E136" s="705"/>
      <c r="F136" s="705"/>
      <c r="G136" s="705"/>
      <c r="H136" s="158"/>
      <c r="I136" s="158"/>
      <c r="J136" s="160"/>
      <c r="K136" s="161"/>
    </row>
    <row r="137" spans="1:11" ht="27" customHeight="1" x14ac:dyDescent="0.2">
      <c r="A137" s="707"/>
      <c r="B137" s="158">
        <v>4</v>
      </c>
      <c r="C137" s="751"/>
      <c r="D137" s="704"/>
      <c r="E137" s="704"/>
      <c r="F137" s="713"/>
      <c r="G137" s="705"/>
      <c r="H137" s="158"/>
      <c r="I137" s="158"/>
      <c r="J137" s="166" t="str">
        <f xml:space="preserve"> IF(OR(E135="X",F135="X",G135="x",F137="x",G137="X",F139="X",G139="X",G141="X" ),"x","")</f>
        <v/>
      </c>
      <c r="K137" s="161" t="s">
        <v>114</v>
      </c>
    </row>
    <row r="138" spans="1:11" ht="27.75" x14ac:dyDescent="0.2">
      <c r="A138" s="707"/>
      <c r="B138" s="158" t="s">
        <v>117</v>
      </c>
      <c r="C138" s="752"/>
      <c r="D138" s="704"/>
      <c r="E138" s="704"/>
      <c r="F138" s="713"/>
      <c r="G138" s="705"/>
      <c r="H138" s="158"/>
      <c r="I138" s="158"/>
      <c r="J138" s="167"/>
      <c r="K138" s="161"/>
    </row>
    <row r="139" spans="1:11" ht="32.25" customHeight="1" x14ac:dyDescent="0.2">
      <c r="A139" s="707"/>
      <c r="B139" s="158">
        <v>3</v>
      </c>
      <c r="C139" s="698"/>
      <c r="D139" s="702"/>
      <c r="E139" s="703"/>
      <c r="F139" s="713"/>
      <c r="G139" s="705"/>
      <c r="H139" s="158"/>
      <c r="I139" s="158"/>
      <c r="J139" s="168" t="str">
        <f xml:space="preserve"> IF(OR(C135="X",D135="X",D137="x",E137="x",E139="X",F141="X",F143="X",G143="X" ),"x","")</f>
        <v/>
      </c>
      <c r="K139" s="161" t="s">
        <v>116</v>
      </c>
    </row>
    <row r="140" spans="1:11" ht="27.75" x14ac:dyDescent="0.2">
      <c r="A140" s="707"/>
      <c r="B140" s="158" t="s">
        <v>119</v>
      </c>
      <c r="C140" s="699"/>
      <c r="D140" s="702"/>
      <c r="E140" s="704"/>
      <c r="F140" s="713"/>
      <c r="G140" s="705"/>
      <c r="H140" s="158"/>
      <c r="I140" s="158"/>
      <c r="J140" s="169"/>
      <c r="K140" s="161"/>
    </row>
    <row r="141" spans="1:11" ht="27.75" customHeight="1" x14ac:dyDescent="0.2">
      <c r="A141" s="707"/>
      <c r="B141" s="158">
        <v>2</v>
      </c>
      <c r="C141" s="698"/>
      <c r="D141" s="700"/>
      <c r="E141" s="701"/>
      <c r="F141" s="703"/>
      <c r="G141" s="705"/>
      <c r="H141" s="158"/>
      <c r="I141" s="158"/>
      <c r="J141" s="170" t="str">
        <f xml:space="preserve"> IF(OR(C137="X",D139="X",E141="x",E143="x" ),"x","")</f>
        <v/>
      </c>
      <c r="K141" s="161" t="s">
        <v>118</v>
      </c>
    </row>
    <row r="142" spans="1:11" ht="27.75" x14ac:dyDescent="0.2">
      <c r="A142" s="707"/>
      <c r="B142" s="158" t="s">
        <v>241</v>
      </c>
      <c r="C142" s="699"/>
      <c r="D142" s="700"/>
      <c r="E142" s="702"/>
      <c r="F142" s="704"/>
      <c r="G142" s="705"/>
      <c r="H142" s="158"/>
      <c r="I142" s="158"/>
      <c r="J142" s="169"/>
      <c r="K142" s="161"/>
    </row>
    <row r="143" spans="1:11" ht="30" customHeight="1" x14ac:dyDescent="0.2">
      <c r="A143" s="707"/>
      <c r="B143" s="158">
        <v>1</v>
      </c>
      <c r="C143" s="698"/>
      <c r="D143" s="729"/>
      <c r="E143" s="731"/>
      <c r="F143" s="733"/>
      <c r="G143" s="735"/>
      <c r="H143" s="158"/>
      <c r="I143" s="158"/>
      <c r="J143" s="171" t="str">
        <f xml:space="preserve"> IF(OR(C139="X",C141="X",C143="x",D141="x",D143="x" ),"x","")</f>
        <v/>
      </c>
      <c r="K143" s="161" t="s">
        <v>120</v>
      </c>
    </row>
    <row r="144" spans="1:11" x14ac:dyDescent="0.2">
      <c r="A144" s="707"/>
      <c r="B144" s="158" t="s">
        <v>121</v>
      </c>
      <c r="C144" s="728"/>
      <c r="D144" s="730"/>
      <c r="E144" s="732"/>
      <c r="F144" s="734"/>
      <c r="G144" s="736"/>
      <c r="H144" s="158"/>
      <c r="I144" s="158"/>
      <c r="J144" s="158"/>
      <c r="K144" s="159"/>
    </row>
    <row r="145" spans="1:11" x14ac:dyDescent="0.2">
      <c r="A145" s="179"/>
      <c r="B145" s="158"/>
      <c r="C145" s="158">
        <v>1</v>
      </c>
      <c r="D145" s="158">
        <v>2</v>
      </c>
      <c r="E145" s="158">
        <v>3</v>
      </c>
      <c r="F145" s="158">
        <v>4</v>
      </c>
      <c r="G145" s="158">
        <v>5</v>
      </c>
      <c r="H145" s="158"/>
      <c r="I145" s="158"/>
      <c r="J145" s="158"/>
      <c r="K145" s="159"/>
    </row>
    <row r="146" spans="1:11" x14ac:dyDescent="0.2">
      <c r="A146" s="179"/>
      <c r="B146" s="158"/>
      <c r="C146" s="158" t="s">
        <v>122</v>
      </c>
      <c r="D146" s="158" t="s">
        <v>123</v>
      </c>
      <c r="E146" s="158" t="s">
        <v>124</v>
      </c>
      <c r="F146" s="158" t="s">
        <v>125</v>
      </c>
      <c r="G146" s="158" t="s">
        <v>126</v>
      </c>
      <c r="H146" s="158"/>
      <c r="I146" s="158"/>
      <c r="J146" s="158"/>
      <c r="K146" s="159"/>
    </row>
    <row r="147" spans="1:11" x14ac:dyDescent="0.2">
      <c r="A147" s="179"/>
      <c r="B147" s="158"/>
      <c r="C147" s="706" t="s">
        <v>127</v>
      </c>
      <c r="D147" s="706"/>
      <c r="E147" s="706"/>
      <c r="F147" s="706"/>
      <c r="G147" s="706"/>
      <c r="H147" s="158"/>
      <c r="I147" s="158"/>
      <c r="J147" s="158"/>
      <c r="K147" s="159"/>
    </row>
    <row r="148" spans="1:11" x14ac:dyDescent="0.2">
      <c r="A148" s="179"/>
      <c r="B148" s="158"/>
      <c r="C148" s="706"/>
      <c r="D148" s="706"/>
      <c r="E148" s="706"/>
      <c r="F148" s="706"/>
      <c r="G148" s="706"/>
      <c r="H148" s="158"/>
      <c r="I148" s="158"/>
      <c r="J148" s="158"/>
      <c r="K148" s="159"/>
    </row>
    <row r="149" spans="1:11" ht="15" thickBot="1" x14ac:dyDescent="0.25">
      <c r="A149" s="181"/>
      <c r="B149" s="182"/>
      <c r="C149" s="182"/>
      <c r="D149" s="182"/>
      <c r="E149" s="182"/>
      <c r="F149" s="182"/>
      <c r="G149" s="182"/>
      <c r="H149" s="182"/>
      <c r="I149" s="182"/>
      <c r="J149" s="182"/>
      <c r="K149" s="183"/>
    </row>
    <row r="150" spans="1:11" ht="15" thickBot="1" x14ac:dyDescent="0.25"/>
    <row r="151" spans="1:11" ht="31.5" customHeight="1" thickBot="1" x14ac:dyDescent="0.25">
      <c r="A151" s="146" t="s">
        <v>111</v>
      </c>
      <c r="B151" s="710" t="str">
        <f>DESCRIPCION!A31</f>
        <v>h</v>
      </c>
      <c r="C151" s="711"/>
      <c r="D151" s="711"/>
      <c r="E151" s="711"/>
      <c r="F151" s="711"/>
      <c r="G151" s="711"/>
      <c r="H151" s="711"/>
      <c r="I151" s="712"/>
      <c r="J151" s="147" t="s">
        <v>345</v>
      </c>
      <c r="K151" s="145" t="str">
        <f>IF(J157="x","EXTREMA",IF(J159="x","ALTA",IF(J161="x","MODERADA",IF(J163="x","BAJA",""))))</f>
        <v/>
      </c>
    </row>
    <row r="152" spans="1:11" ht="16.5" thickBot="1" x14ac:dyDescent="0.25">
      <c r="A152" s="691" t="s">
        <v>113</v>
      </c>
      <c r="B152" s="692"/>
      <c r="C152" s="692"/>
      <c r="D152" s="693" t="str">
        <f>PROBABILIDAD!T18</f>
        <v xml:space="preserve"> </v>
      </c>
      <c r="E152" s="694"/>
      <c r="F152" s="691" t="s">
        <v>346</v>
      </c>
      <c r="G152" s="692"/>
      <c r="H152" s="692"/>
      <c r="I152" s="695"/>
      <c r="J152" s="696"/>
      <c r="K152" s="697"/>
    </row>
    <row r="153" spans="1:11" x14ac:dyDescent="0.2">
      <c r="A153" s="179"/>
      <c r="B153" s="158"/>
      <c r="C153" s="158"/>
      <c r="D153" s="158"/>
      <c r="E153" s="158"/>
      <c r="F153" s="158"/>
      <c r="G153" s="158"/>
      <c r="H153" s="158"/>
      <c r="I153" s="158"/>
      <c r="J153" s="175"/>
      <c r="K153" s="176"/>
    </row>
    <row r="154" spans="1:11" x14ac:dyDescent="0.2">
      <c r="A154" s="179"/>
      <c r="B154" s="158"/>
      <c r="C154" s="180"/>
      <c r="D154" s="158"/>
      <c r="E154" s="158"/>
      <c r="F154" s="158"/>
      <c r="G154" s="158"/>
      <c r="H154" s="158"/>
      <c r="I154" s="158"/>
      <c r="J154" s="175"/>
      <c r="K154" s="176"/>
    </row>
    <row r="155" spans="1:11" ht="36" customHeight="1" x14ac:dyDescent="0.2">
      <c r="A155" s="707" t="s">
        <v>113</v>
      </c>
      <c r="B155" s="158">
        <v>5</v>
      </c>
      <c r="C155" s="708"/>
      <c r="D155" s="704"/>
      <c r="E155" s="705"/>
      <c r="F155" s="705"/>
      <c r="G155" s="705"/>
      <c r="H155" s="158"/>
      <c r="I155" s="158"/>
      <c r="J155" s="714" t="s">
        <v>112</v>
      </c>
      <c r="K155" s="715"/>
    </row>
    <row r="156" spans="1:11" ht="15" x14ac:dyDescent="0.2">
      <c r="A156" s="707"/>
      <c r="B156" s="158" t="s">
        <v>115</v>
      </c>
      <c r="C156" s="709"/>
      <c r="D156" s="704"/>
      <c r="E156" s="705"/>
      <c r="F156" s="705"/>
      <c r="G156" s="705"/>
      <c r="H156" s="158"/>
      <c r="I156" s="158"/>
      <c r="J156" s="160"/>
      <c r="K156" s="161"/>
    </row>
    <row r="157" spans="1:11" ht="27" customHeight="1" x14ac:dyDescent="0.2">
      <c r="A157" s="707"/>
      <c r="B157" s="158">
        <v>4</v>
      </c>
      <c r="C157" s="751"/>
      <c r="D157" s="704"/>
      <c r="E157" s="704"/>
      <c r="F157" s="713"/>
      <c r="G157" s="705"/>
      <c r="H157" s="158"/>
      <c r="I157" s="158"/>
      <c r="J157" s="166" t="str">
        <f xml:space="preserve"> IF(OR(E155="X",F155="X",G155="x",F157="x",G157="X",F159="X",G159="X",G161="X" ),"x","")</f>
        <v/>
      </c>
      <c r="K157" s="161" t="s">
        <v>114</v>
      </c>
    </row>
    <row r="158" spans="1:11" ht="27.75" x14ac:dyDescent="0.2">
      <c r="A158" s="707"/>
      <c r="B158" s="158" t="s">
        <v>117</v>
      </c>
      <c r="C158" s="752"/>
      <c r="D158" s="704"/>
      <c r="E158" s="704"/>
      <c r="F158" s="713"/>
      <c r="G158" s="705"/>
      <c r="H158" s="158"/>
      <c r="I158" s="158"/>
      <c r="J158" s="167"/>
      <c r="K158" s="161"/>
    </row>
    <row r="159" spans="1:11" ht="27.75" customHeight="1" x14ac:dyDescent="0.2">
      <c r="A159" s="707"/>
      <c r="B159" s="158">
        <v>3</v>
      </c>
      <c r="C159" s="698"/>
      <c r="D159" s="702"/>
      <c r="E159" s="703"/>
      <c r="F159" s="713"/>
      <c r="G159" s="705"/>
      <c r="H159" s="158"/>
      <c r="I159" s="158"/>
      <c r="J159" s="168" t="str">
        <f xml:space="preserve"> IF(OR(C155="X",D155="X",D157="x",E157="x",E159="X",F161="X",F163="X",G163="X" ),"x","")</f>
        <v/>
      </c>
      <c r="K159" s="161" t="s">
        <v>116</v>
      </c>
    </row>
    <row r="160" spans="1:11" ht="27.75" x14ac:dyDescent="0.2">
      <c r="A160" s="707"/>
      <c r="B160" s="158" t="s">
        <v>119</v>
      </c>
      <c r="C160" s="699"/>
      <c r="D160" s="702"/>
      <c r="E160" s="704"/>
      <c r="F160" s="713"/>
      <c r="G160" s="705"/>
      <c r="H160" s="158"/>
      <c r="I160" s="158"/>
      <c r="J160" s="169"/>
      <c r="K160" s="161"/>
    </row>
    <row r="161" spans="1:11" ht="27.75" customHeight="1" x14ac:dyDescent="0.2">
      <c r="A161" s="707"/>
      <c r="B161" s="158">
        <v>2</v>
      </c>
      <c r="C161" s="698"/>
      <c r="D161" s="700"/>
      <c r="E161" s="701"/>
      <c r="F161" s="703"/>
      <c r="G161" s="705"/>
      <c r="H161" s="158"/>
      <c r="I161" s="158"/>
      <c r="J161" s="170" t="str">
        <f xml:space="preserve"> IF(OR(C157="X",D159="X",E161="x",E163="x" ),"x","")</f>
        <v/>
      </c>
      <c r="K161" s="161" t="s">
        <v>118</v>
      </c>
    </row>
    <row r="162" spans="1:11" ht="27.75" x14ac:dyDescent="0.2">
      <c r="A162" s="707"/>
      <c r="B162" s="158" t="s">
        <v>241</v>
      </c>
      <c r="C162" s="699"/>
      <c r="D162" s="700"/>
      <c r="E162" s="702"/>
      <c r="F162" s="704"/>
      <c r="G162" s="705"/>
      <c r="H162" s="158"/>
      <c r="I162" s="158"/>
      <c r="J162" s="169"/>
      <c r="K162" s="161"/>
    </row>
    <row r="163" spans="1:11" ht="27.75" x14ac:dyDescent="0.2">
      <c r="A163" s="707"/>
      <c r="B163" s="158">
        <v>1</v>
      </c>
      <c r="C163" s="698"/>
      <c r="D163" s="729"/>
      <c r="E163" s="731"/>
      <c r="F163" s="733"/>
      <c r="G163" s="735"/>
      <c r="H163" s="158"/>
      <c r="I163" s="158"/>
      <c r="J163" s="171" t="str">
        <f xml:space="preserve"> IF(OR(C159="X",C161="X",C163="x",D161="x",D163="x" ),"x","")</f>
        <v/>
      </c>
      <c r="K163" s="161" t="s">
        <v>120</v>
      </c>
    </row>
    <row r="164" spans="1:11" ht="26.25" customHeight="1" x14ac:dyDescent="0.2">
      <c r="A164" s="707"/>
      <c r="B164" s="158" t="s">
        <v>121</v>
      </c>
      <c r="C164" s="728"/>
      <c r="D164" s="730"/>
      <c r="E164" s="732"/>
      <c r="F164" s="734"/>
      <c r="G164" s="736"/>
      <c r="H164" s="158"/>
      <c r="I164" s="158"/>
      <c r="J164" s="158"/>
      <c r="K164" s="159"/>
    </row>
    <row r="165" spans="1:11" x14ac:dyDescent="0.2">
      <c r="A165" s="179"/>
      <c r="B165" s="158"/>
      <c r="C165" s="158">
        <v>1</v>
      </c>
      <c r="D165" s="158">
        <v>2</v>
      </c>
      <c r="E165" s="158">
        <v>3</v>
      </c>
      <c r="F165" s="158">
        <v>4</v>
      </c>
      <c r="G165" s="158">
        <v>5</v>
      </c>
      <c r="H165" s="158"/>
      <c r="I165" s="158"/>
      <c r="J165" s="158"/>
      <c r="K165" s="159"/>
    </row>
    <row r="166" spans="1:11" x14ac:dyDescent="0.2">
      <c r="A166" s="179"/>
      <c r="B166" s="158"/>
      <c r="C166" s="158" t="s">
        <v>122</v>
      </c>
      <c r="D166" s="158" t="s">
        <v>123</v>
      </c>
      <c r="E166" s="158" t="s">
        <v>124</v>
      </c>
      <c r="F166" s="158" t="s">
        <v>125</v>
      </c>
      <c r="G166" s="158" t="s">
        <v>126</v>
      </c>
      <c r="H166" s="158"/>
      <c r="I166" s="158"/>
      <c r="J166" s="158"/>
      <c r="K166" s="159"/>
    </row>
    <row r="167" spans="1:11" x14ac:dyDescent="0.2">
      <c r="A167" s="179"/>
      <c r="B167" s="158"/>
      <c r="C167" s="706" t="s">
        <v>127</v>
      </c>
      <c r="D167" s="706"/>
      <c r="E167" s="706"/>
      <c r="F167" s="706"/>
      <c r="G167" s="706"/>
      <c r="H167" s="158"/>
      <c r="I167" s="158"/>
      <c r="J167" s="158"/>
      <c r="K167" s="159"/>
    </row>
    <row r="168" spans="1:11" x14ac:dyDescent="0.2">
      <c r="A168" s="179"/>
      <c r="B168" s="158"/>
      <c r="C168" s="706"/>
      <c r="D168" s="706"/>
      <c r="E168" s="706"/>
      <c r="F168" s="706"/>
      <c r="G168" s="706"/>
      <c r="H168" s="158"/>
      <c r="I168" s="158"/>
      <c r="J168" s="158"/>
      <c r="K168" s="159"/>
    </row>
    <row r="169" spans="1:11" ht="15" thickBot="1" x14ac:dyDescent="0.25">
      <c r="A169" s="181"/>
      <c r="B169" s="182"/>
      <c r="C169" s="182"/>
      <c r="D169" s="182"/>
      <c r="E169" s="182"/>
      <c r="F169" s="182"/>
      <c r="G169" s="182"/>
      <c r="H169" s="182"/>
      <c r="I169" s="182"/>
      <c r="J169" s="182"/>
      <c r="K169" s="183"/>
    </row>
    <row r="171" spans="1:11" ht="15" thickBot="1" x14ac:dyDescent="0.25"/>
    <row r="172" spans="1:11" ht="33.75" customHeight="1" thickBot="1" x14ac:dyDescent="0.25">
      <c r="A172" s="146" t="s">
        <v>111</v>
      </c>
      <c r="B172" s="788" t="str">
        <f>DESCRIPCION!A34</f>
        <v>i</v>
      </c>
      <c r="C172" s="789"/>
      <c r="D172" s="789"/>
      <c r="E172" s="789"/>
      <c r="F172" s="789"/>
      <c r="G172" s="789"/>
      <c r="H172" s="789"/>
      <c r="I172" s="790"/>
      <c r="J172" s="147" t="s">
        <v>345</v>
      </c>
      <c r="K172" s="145" t="str">
        <f>IF(J178="x","EXTREMA",IF(J180="x","ALTA",IF(J182="x","MODERADA",IF(J184="x","BAJA",""))))</f>
        <v/>
      </c>
    </row>
    <row r="173" spans="1:11" ht="16.5" thickBot="1" x14ac:dyDescent="0.25">
      <c r="A173" s="691" t="s">
        <v>113</v>
      </c>
      <c r="B173" s="692"/>
      <c r="C173" s="692"/>
      <c r="D173" s="693" t="str">
        <f>PROBABILIDAD!T19</f>
        <v xml:space="preserve"> </v>
      </c>
      <c r="E173" s="694"/>
      <c r="F173" s="691" t="s">
        <v>346</v>
      </c>
      <c r="G173" s="692"/>
      <c r="H173" s="692"/>
      <c r="I173" s="695"/>
      <c r="J173" s="696"/>
      <c r="K173" s="697"/>
    </row>
    <row r="174" spans="1:11" x14ac:dyDescent="0.2">
      <c r="A174" s="179"/>
      <c r="B174" s="158"/>
      <c r="C174" s="158"/>
      <c r="D174" s="158"/>
      <c r="E174" s="158"/>
      <c r="F174" s="158"/>
      <c r="G174" s="158"/>
      <c r="H174" s="158"/>
      <c r="I174" s="158"/>
      <c r="J174" s="175"/>
      <c r="K174" s="176"/>
    </row>
    <row r="175" spans="1:11" x14ac:dyDescent="0.2">
      <c r="A175" s="179"/>
      <c r="B175" s="158"/>
      <c r="C175" s="180"/>
      <c r="D175" s="158"/>
      <c r="E175" s="158"/>
      <c r="F175" s="158"/>
      <c r="G175" s="158"/>
      <c r="H175" s="158"/>
      <c r="I175" s="158"/>
      <c r="J175" s="175"/>
      <c r="K175" s="176"/>
    </row>
    <row r="176" spans="1:11" ht="31.5" customHeight="1" x14ac:dyDescent="0.2">
      <c r="A176" s="707" t="s">
        <v>113</v>
      </c>
      <c r="B176" s="158">
        <v>5</v>
      </c>
      <c r="C176" s="708"/>
      <c r="D176" s="704"/>
      <c r="E176" s="705"/>
      <c r="F176" s="705"/>
      <c r="G176" s="705"/>
      <c r="H176" s="158"/>
      <c r="I176" s="158"/>
      <c r="J176" s="714" t="s">
        <v>112</v>
      </c>
      <c r="K176" s="715"/>
    </row>
    <row r="177" spans="1:11" ht="15" x14ac:dyDescent="0.2">
      <c r="A177" s="707"/>
      <c r="B177" s="158" t="s">
        <v>115</v>
      </c>
      <c r="C177" s="709"/>
      <c r="D177" s="704"/>
      <c r="E177" s="705"/>
      <c r="F177" s="705"/>
      <c r="G177" s="705"/>
      <c r="H177" s="158"/>
      <c r="I177" s="158"/>
      <c r="J177" s="160"/>
      <c r="K177" s="161"/>
    </row>
    <row r="178" spans="1:11" ht="27.75" customHeight="1" x14ac:dyDescent="0.2">
      <c r="A178" s="707"/>
      <c r="B178" s="158">
        <v>4</v>
      </c>
      <c r="C178" s="751"/>
      <c r="D178" s="704"/>
      <c r="E178" s="704"/>
      <c r="F178" s="713"/>
      <c r="G178" s="705"/>
      <c r="H178" s="158"/>
      <c r="I178" s="158"/>
      <c r="J178" s="166" t="str">
        <f xml:space="preserve"> IF(OR(E176="X",F176="X",G176="x",F178="x",G178="X",F180="X",G180="X",G182="X" ),"x","")</f>
        <v/>
      </c>
      <c r="K178" s="161" t="s">
        <v>114</v>
      </c>
    </row>
    <row r="179" spans="1:11" ht="27.75" x14ac:dyDescent="0.2">
      <c r="A179" s="707"/>
      <c r="B179" s="158" t="s">
        <v>117</v>
      </c>
      <c r="C179" s="752"/>
      <c r="D179" s="704"/>
      <c r="E179" s="704"/>
      <c r="F179" s="713"/>
      <c r="G179" s="705"/>
      <c r="H179" s="158"/>
      <c r="I179" s="158"/>
      <c r="J179" s="167"/>
      <c r="K179" s="161"/>
    </row>
    <row r="180" spans="1:11" ht="32.25" customHeight="1" x14ac:dyDescent="0.2">
      <c r="A180" s="707"/>
      <c r="B180" s="158">
        <v>3</v>
      </c>
      <c r="C180" s="698"/>
      <c r="D180" s="702"/>
      <c r="E180" s="703"/>
      <c r="F180" s="713"/>
      <c r="G180" s="705"/>
      <c r="H180" s="158"/>
      <c r="I180" s="158"/>
      <c r="J180" s="168" t="str">
        <f xml:space="preserve"> IF(OR(C176="X",D176="X",D178="x",E178="x",E180="X",F182="X",F184="X",G184="X" ),"x","")</f>
        <v/>
      </c>
      <c r="K180" s="161" t="s">
        <v>116</v>
      </c>
    </row>
    <row r="181" spans="1:11" ht="27.75" x14ac:dyDescent="0.2">
      <c r="A181" s="707"/>
      <c r="B181" s="158" t="s">
        <v>119</v>
      </c>
      <c r="C181" s="699"/>
      <c r="D181" s="702"/>
      <c r="E181" s="704"/>
      <c r="F181" s="713"/>
      <c r="G181" s="705"/>
      <c r="H181" s="158"/>
      <c r="I181" s="158"/>
      <c r="J181" s="169"/>
      <c r="K181" s="161"/>
    </row>
    <row r="182" spans="1:11" ht="32.25" customHeight="1" x14ac:dyDescent="0.2">
      <c r="A182" s="707"/>
      <c r="B182" s="158">
        <v>2</v>
      </c>
      <c r="C182" s="698"/>
      <c r="D182" s="700"/>
      <c r="E182" s="701"/>
      <c r="F182" s="703"/>
      <c r="G182" s="705"/>
      <c r="H182" s="158"/>
      <c r="I182" s="158"/>
      <c r="J182" s="170" t="str">
        <f xml:space="preserve"> IF(OR(E182="X",D180="X",C178="x",E184="x" ),"x","")</f>
        <v/>
      </c>
      <c r="K182" s="161" t="s">
        <v>118</v>
      </c>
    </row>
    <row r="183" spans="1:11" ht="27.75" x14ac:dyDescent="0.2">
      <c r="A183" s="707"/>
      <c r="B183" s="158" t="s">
        <v>241</v>
      </c>
      <c r="C183" s="699"/>
      <c r="D183" s="700"/>
      <c r="E183" s="702"/>
      <c r="F183" s="704"/>
      <c r="G183" s="705"/>
      <c r="H183" s="158"/>
      <c r="I183" s="158"/>
      <c r="J183" s="169"/>
      <c r="K183" s="161"/>
    </row>
    <row r="184" spans="1:11" ht="27.75" x14ac:dyDescent="0.2">
      <c r="A184" s="707"/>
      <c r="B184" s="158">
        <v>1</v>
      </c>
      <c r="C184" s="698"/>
      <c r="D184" s="729"/>
      <c r="E184" s="731"/>
      <c r="F184" s="733"/>
      <c r="G184" s="735"/>
      <c r="H184" s="158"/>
      <c r="I184" s="158"/>
      <c r="J184" s="171" t="str">
        <f xml:space="preserve"> IF(OR(C180="X",C182="X",D182="x",D184="x",C184="x" ),"x","")</f>
        <v/>
      </c>
      <c r="K184" s="161" t="s">
        <v>120</v>
      </c>
    </row>
    <row r="185" spans="1:11" ht="24" customHeight="1" x14ac:dyDescent="0.2">
      <c r="A185" s="707"/>
      <c r="B185" s="158" t="s">
        <v>121</v>
      </c>
      <c r="C185" s="728"/>
      <c r="D185" s="730"/>
      <c r="E185" s="732"/>
      <c r="F185" s="734"/>
      <c r="G185" s="736"/>
      <c r="H185" s="158"/>
      <c r="I185" s="158"/>
      <c r="J185" s="158"/>
      <c r="K185" s="159"/>
    </row>
    <row r="186" spans="1:11" x14ac:dyDescent="0.2">
      <c r="A186" s="179"/>
      <c r="B186" s="158"/>
      <c r="C186" s="158">
        <v>1</v>
      </c>
      <c r="D186" s="158">
        <v>2</v>
      </c>
      <c r="E186" s="158">
        <v>3</v>
      </c>
      <c r="F186" s="158">
        <v>4</v>
      </c>
      <c r="G186" s="158">
        <v>5</v>
      </c>
      <c r="H186" s="158"/>
      <c r="I186" s="158"/>
      <c r="J186" s="158"/>
      <c r="K186" s="159"/>
    </row>
    <row r="187" spans="1:11" x14ac:dyDescent="0.2">
      <c r="A187" s="179"/>
      <c r="B187" s="158"/>
      <c r="C187" s="158" t="s">
        <v>122</v>
      </c>
      <c r="D187" s="158" t="s">
        <v>123</v>
      </c>
      <c r="E187" s="158" t="s">
        <v>124</v>
      </c>
      <c r="F187" s="158" t="s">
        <v>125</v>
      </c>
      <c r="G187" s="158" t="s">
        <v>126</v>
      </c>
      <c r="H187" s="158"/>
      <c r="I187" s="158"/>
      <c r="J187" s="158"/>
      <c r="K187" s="159"/>
    </row>
    <row r="188" spans="1:11" x14ac:dyDescent="0.2">
      <c r="A188" s="179"/>
      <c r="B188" s="158"/>
      <c r="C188" s="706" t="s">
        <v>127</v>
      </c>
      <c r="D188" s="706"/>
      <c r="E188" s="706"/>
      <c r="F188" s="706"/>
      <c r="G188" s="706"/>
      <c r="H188" s="158"/>
      <c r="I188" s="158"/>
      <c r="J188" s="158"/>
      <c r="K188" s="159"/>
    </row>
    <row r="189" spans="1:11" x14ac:dyDescent="0.2">
      <c r="A189" s="179"/>
      <c r="B189" s="158"/>
      <c r="C189" s="706"/>
      <c r="D189" s="706"/>
      <c r="E189" s="706"/>
      <c r="F189" s="706"/>
      <c r="G189" s="706"/>
      <c r="H189" s="158"/>
      <c r="I189" s="158"/>
      <c r="J189" s="158"/>
      <c r="K189" s="159"/>
    </row>
    <row r="190" spans="1:11" ht="15" thickBot="1" x14ac:dyDescent="0.25">
      <c r="A190" s="81"/>
      <c r="B190" s="82"/>
      <c r="C190" s="82"/>
      <c r="D190" s="82"/>
      <c r="E190" s="82"/>
      <c r="F190" s="82"/>
      <c r="G190" s="82"/>
      <c r="H190" s="82"/>
      <c r="I190" s="82"/>
      <c r="J190" s="82"/>
      <c r="K190" s="83"/>
    </row>
    <row r="191" spans="1:11" ht="15" thickBot="1" x14ac:dyDescent="0.25"/>
    <row r="192" spans="1:11" ht="33" customHeight="1" thickBot="1" x14ac:dyDescent="0.25">
      <c r="A192" s="146" t="s">
        <v>111</v>
      </c>
      <c r="B192" s="710" t="str">
        <f>DESCRIPCION!A37</f>
        <v>j</v>
      </c>
      <c r="C192" s="711"/>
      <c r="D192" s="711"/>
      <c r="E192" s="711"/>
      <c r="F192" s="711"/>
      <c r="G192" s="711"/>
      <c r="H192" s="711"/>
      <c r="I192" s="712"/>
      <c r="J192" s="147" t="s">
        <v>345</v>
      </c>
      <c r="K192" s="145" t="str">
        <f>IF(J198="x","EXTREMA",IF(J200="x","ALTA",IF(J202="x","MODERADA",IF(J204="x","BAJA",""))))</f>
        <v/>
      </c>
    </row>
    <row r="193" spans="1:11" ht="16.5" thickBot="1" x14ac:dyDescent="0.25">
      <c r="A193" s="691" t="s">
        <v>113</v>
      </c>
      <c r="B193" s="692"/>
      <c r="C193" s="692"/>
      <c r="D193" s="693" t="str">
        <f>PROBABILIDAD!T20</f>
        <v xml:space="preserve"> </v>
      </c>
      <c r="E193" s="694"/>
      <c r="F193" s="691" t="s">
        <v>346</v>
      </c>
      <c r="G193" s="692"/>
      <c r="H193" s="692"/>
      <c r="I193" s="695"/>
      <c r="J193" s="696"/>
      <c r="K193" s="697"/>
    </row>
    <row r="194" spans="1:11" x14ac:dyDescent="0.2">
      <c r="A194" s="179"/>
      <c r="B194" s="158"/>
      <c r="C194" s="158"/>
      <c r="D194" s="158"/>
      <c r="E194" s="158"/>
      <c r="F194" s="158"/>
      <c r="G194" s="158"/>
      <c r="H194" s="158"/>
      <c r="I194" s="158"/>
      <c r="J194" s="175"/>
      <c r="K194" s="176"/>
    </row>
    <row r="195" spans="1:11" x14ac:dyDescent="0.2">
      <c r="A195" s="179"/>
      <c r="B195" s="158"/>
      <c r="C195" s="180"/>
      <c r="D195" s="158"/>
      <c r="E195" s="158"/>
      <c r="F195" s="158"/>
      <c r="G195" s="158"/>
      <c r="H195" s="158"/>
      <c r="I195" s="158"/>
      <c r="J195" s="175"/>
      <c r="K195" s="176"/>
    </row>
    <row r="196" spans="1:11" ht="27" customHeight="1" x14ac:dyDescent="0.2">
      <c r="A196" s="707" t="s">
        <v>113</v>
      </c>
      <c r="B196" s="158">
        <v>5</v>
      </c>
      <c r="C196" s="708"/>
      <c r="D196" s="704"/>
      <c r="E196" s="705"/>
      <c r="F196" s="705"/>
      <c r="G196" s="705"/>
      <c r="H196" s="158"/>
      <c r="I196" s="158"/>
      <c r="J196" s="714" t="s">
        <v>112</v>
      </c>
      <c r="K196" s="715"/>
    </row>
    <row r="197" spans="1:11" ht="15" x14ac:dyDescent="0.2">
      <c r="A197" s="707"/>
      <c r="B197" s="158" t="s">
        <v>115</v>
      </c>
      <c r="C197" s="709"/>
      <c r="D197" s="704"/>
      <c r="E197" s="705"/>
      <c r="F197" s="705"/>
      <c r="G197" s="705"/>
      <c r="H197" s="158"/>
      <c r="I197" s="158"/>
      <c r="J197" s="160"/>
      <c r="K197" s="161"/>
    </row>
    <row r="198" spans="1:11" ht="30.75" customHeight="1" x14ac:dyDescent="0.2">
      <c r="A198" s="707"/>
      <c r="B198" s="158">
        <v>4</v>
      </c>
      <c r="C198" s="751"/>
      <c r="D198" s="704"/>
      <c r="E198" s="704"/>
      <c r="F198" s="713"/>
      <c r="G198" s="705"/>
      <c r="H198" s="158"/>
      <c r="I198" s="158"/>
      <c r="J198" s="166" t="str">
        <f xml:space="preserve"> IF(OR(E196="X",F196="X",G196="x",F198="x",G198="X",F200="X",G200="X",G202="X" ),"x","")</f>
        <v/>
      </c>
      <c r="K198" s="161" t="s">
        <v>114</v>
      </c>
    </row>
    <row r="199" spans="1:11" ht="27.75" x14ac:dyDescent="0.2">
      <c r="A199" s="707"/>
      <c r="B199" s="158" t="s">
        <v>117</v>
      </c>
      <c r="C199" s="752"/>
      <c r="D199" s="704"/>
      <c r="E199" s="704"/>
      <c r="F199" s="713"/>
      <c r="G199" s="705"/>
      <c r="H199" s="158"/>
      <c r="I199" s="158"/>
      <c r="J199" s="167"/>
      <c r="K199" s="161"/>
    </row>
    <row r="200" spans="1:11" ht="25.5" customHeight="1" x14ac:dyDescent="0.2">
      <c r="A200" s="707"/>
      <c r="B200" s="158">
        <v>3</v>
      </c>
      <c r="C200" s="698"/>
      <c r="D200" s="702"/>
      <c r="E200" s="703"/>
      <c r="F200" s="713"/>
      <c r="G200" s="705"/>
      <c r="H200" s="158"/>
      <c r="I200" s="158"/>
      <c r="J200" s="168" t="str">
        <f xml:space="preserve"> IF(OR(C196="X",D196="X",D198="x",E198="x",E200="X",F202="X",F204="X",G204="X" ),"x","")</f>
        <v/>
      </c>
      <c r="K200" s="161" t="s">
        <v>116</v>
      </c>
    </row>
    <row r="201" spans="1:11" ht="27.75" x14ac:dyDescent="0.2">
      <c r="A201" s="707"/>
      <c r="B201" s="158" t="s">
        <v>119</v>
      </c>
      <c r="C201" s="699"/>
      <c r="D201" s="702"/>
      <c r="E201" s="704"/>
      <c r="F201" s="713"/>
      <c r="G201" s="705"/>
      <c r="H201" s="158"/>
      <c r="I201" s="158"/>
      <c r="J201" s="169"/>
      <c r="K201" s="161"/>
    </row>
    <row r="202" spans="1:11" ht="32.25" customHeight="1" x14ac:dyDescent="0.2">
      <c r="A202" s="707"/>
      <c r="B202" s="158">
        <v>2</v>
      </c>
      <c r="C202" s="698"/>
      <c r="D202" s="700"/>
      <c r="E202" s="701"/>
      <c r="F202" s="703"/>
      <c r="G202" s="705"/>
      <c r="H202" s="158"/>
      <c r="I202" s="158"/>
      <c r="J202" s="170" t="str">
        <f xml:space="preserve"> IF(OR(C198="X",D200="X",E202="x",E204="x" ),"x","")</f>
        <v/>
      </c>
      <c r="K202" s="161" t="s">
        <v>118</v>
      </c>
    </row>
    <row r="203" spans="1:11" ht="27.75" x14ac:dyDescent="0.2">
      <c r="A203" s="707"/>
      <c r="B203" s="158" t="s">
        <v>241</v>
      </c>
      <c r="C203" s="699"/>
      <c r="D203" s="700"/>
      <c r="E203" s="702"/>
      <c r="F203" s="704"/>
      <c r="G203" s="705"/>
      <c r="H203" s="158"/>
      <c r="I203" s="158"/>
      <c r="J203" s="169"/>
      <c r="K203" s="161"/>
    </row>
    <row r="204" spans="1:11" ht="27.75" x14ac:dyDescent="0.2">
      <c r="A204" s="707"/>
      <c r="B204" s="158">
        <v>1</v>
      </c>
      <c r="C204" s="698"/>
      <c r="D204" s="729"/>
      <c r="E204" s="731"/>
      <c r="F204" s="733"/>
      <c r="G204" s="735"/>
      <c r="H204" s="158"/>
      <c r="I204" s="158"/>
      <c r="J204" s="171" t="str">
        <f xml:space="preserve"> IF(OR(C200="X",C202="X",D202="x",D204="x",C204="x" ),"x","")</f>
        <v/>
      </c>
      <c r="K204" s="161" t="s">
        <v>120</v>
      </c>
    </row>
    <row r="205" spans="1:11" ht="26.25" customHeight="1" x14ac:dyDescent="0.2">
      <c r="A205" s="707"/>
      <c r="B205" s="158" t="s">
        <v>121</v>
      </c>
      <c r="C205" s="728"/>
      <c r="D205" s="730"/>
      <c r="E205" s="732"/>
      <c r="F205" s="734"/>
      <c r="G205" s="736"/>
      <c r="H205" s="158"/>
      <c r="I205" s="158"/>
      <c r="J205" s="158"/>
      <c r="K205" s="159"/>
    </row>
    <row r="206" spans="1:11" x14ac:dyDescent="0.2">
      <c r="A206" s="179"/>
      <c r="B206" s="158"/>
      <c r="C206" s="158">
        <v>1</v>
      </c>
      <c r="D206" s="158">
        <v>2</v>
      </c>
      <c r="E206" s="158">
        <v>3</v>
      </c>
      <c r="F206" s="158">
        <v>4</v>
      </c>
      <c r="G206" s="158">
        <v>5</v>
      </c>
      <c r="H206" s="158"/>
      <c r="I206" s="158"/>
      <c r="J206" s="158"/>
      <c r="K206" s="159"/>
    </row>
    <row r="207" spans="1:11" x14ac:dyDescent="0.2">
      <c r="A207" s="179"/>
      <c r="B207" s="158"/>
      <c r="C207" s="158" t="s">
        <v>122</v>
      </c>
      <c r="D207" s="158" t="s">
        <v>123</v>
      </c>
      <c r="E207" s="158" t="s">
        <v>124</v>
      </c>
      <c r="F207" s="158" t="s">
        <v>125</v>
      </c>
      <c r="G207" s="158" t="s">
        <v>126</v>
      </c>
      <c r="H207" s="158"/>
      <c r="I207" s="158"/>
      <c r="J207" s="158"/>
      <c r="K207" s="159"/>
    </row>
    <row r="208" spans="1:11" x14ac:dyDescent="0.2">
      <c r="A208" s="179"/>
      <c r="B208" s="158"/>
      <c r="C208" s="706" t="s">
        <v>127</v>
      </c>
      <c r="D208" s="706"/>
      <c r="E208" s="706"/>
      <c r="F208" s="706"/>
      <c r="G208" s="706"/>
      <c r="H208" s="158"/>
      <c r="I208" s="158"/>
      <c r="J208" s="158"/>
      <c r="K208" s="159"/>
    </row>
    <row r="209" spans="1:11" x14ac:dyDescent="0.2">
      <c r="A209" s="179"/>
      <c r="B209" s="158"/>
      <c r="C209" s="706"/>
      <c r="D209" s="706"/>
      <c r="E209" s="706"/>
      <c r="F209" s="706"/>
      <c r="G209" s="706"/>
      <c r="H209" s="158"/>
      <c r="I209" s="158"/>
      <c r="J209" s="158"/>
      <c r="K209" s="159"/>
    </row>
    <row r="210" spans="1:11" ht="15" thickBot="1" x14ac:dyDescent="0.25">
      <c r="A210" s="81"/>
      <c r="B210" s="82"/>
      <c r="C210" s="82"/>
      <c r="D210" s="82"/>
      <c r="E210" s="82"/>
      <c r="F210" s="82"/>
      <c r="G210" s="82"/>
      <c r="H210" s="82"/>
      <c r="I210" s="82"/>
      <c r="J210" s="82"/>
      <c r="K210" s="83"/>
    </row>
  </sheetData>
  <sheetProtection selectLockedCells="1"/>
  <dataConsolidate/>
  <mergeCells count="344">
    <mergeCell ref="D182:D183"/>
    <mergeCell ref="E182:E183"/>
    <mergeCell ref="F182:F183"/>
    <mergeCell ref="G182:G183"/>
    <mergeCell ref="C208:G209"/>
    <mergeCell ref="C204:C205"/>
    <mergeCell ref="D204:D205"/>
    <mergeCell ref="E204:E205"/>
    <mergeCell ref="F204:F205"/>
    <mergeCell ref="G204:G205"/>
    <mergeCell ref="E200:E201"/>
    <mergeCell ref="F200:F201"/>
    <mergeCell ref="G200:G201"/>
    <mergeCell ref="C202:C203"/>
    <mergeCell ref="D202:D203"/>
    <mergeCell ref="E202:E203"/>
    <mergeCell ref="F202:F203"/>
    <mergeCell ref="G202:G203"/>
    <mergeCell ref="C182:C183"/>
    <mergeCell ref="J176:K176"/>
    <mergeCell ref="B172:I172"/>
    <mergeCell ref="A196:A205"/>
    <mergeCell ref="C196:C197"/>
    <mergeCell ref="D196:D197"/>
    <mergeCell ref="E196:E197"/>
    <mergeCell ref="F196:F197"/>
    <mergeCell ref="G196:G197"/>
    <mergeCell ref="C198:C199"/>
    <mergeCell ref="D198:D199"/>
    <mergeCell ref="E198:E199"/>
    <mergeCell ref="F198:F199"/>
    <mergeCell ref="G198:G199"/>
    <mergeCell ref="C200:C201"/>
    <mergeCell ref="D200:D201"/>
    <mergeCell ref="C188:G189"/>
    <mergeCell ref="J196:K196"/>
    <mergeCell ref="C184:C185"/>
    <mergeCell ref="D184:D185"/>
    <mergeCell ref="E184:E185"/>
    <mergeCell ref="B192:I192"/>
    <mergeCell ref="F184:F185"/>
    <mergeCell ref="G184:G185"/>
    <mergeCell ref="C178:C179"/>
    <mergeCell ref="D178:D179"/>
    <mergeCell ref="E178:E179"/>
    <mergeCell ref="F178:F179"/>
    <mergeCell ref="G178:G179"/>
    <mergeCell ref="C180:C181"/>
    <mergeCell ref="D180:D181"/>
    <mergeCell ref="F180:F181"/>
    <mergeCell ref="G180:G181"/>
    <mergeCell ref="E180:E181"/>
    <mergeCell ref="C147:G148"/>
    <mergeCell ref="J155:K155"/>
    <mergeCell ref="A155:A164"/>
    <mergeCell ref="C155:C156"/>
    <mergeCell ref="D155:D156"/>
    <mergeCell ref="E155:E156"/>
    <mergeCell ref="F155:F156"/>
    <mergeCell ref="G155:G156"/>
    <mergeCell ref="C157:C158"/>
    <mergeCell ref="D157:D158"/>
    <mergeCell ref="E157:E158"/>
    <mergeCell ref="F157:F158"/>
    <mergeCell ref="G157:G158"/>
    <mergeCell ref="C159:C160"/>
    <mergeCell ref="D159:D160"/>
    <mergeCell ref="B151:I151"/>
    <mergeCell ref="C163:C164"/>
    <mergeCell ref="D163:D164"/>
    <mergeCell ref="E163:E164"/>
    <mergeCell ref="F163:F164"/>
    <mergeCell ref="G163:G164"/>
    <mergeCell ref="E159:E160"/>
    <mergeCell ref="F159:F160"/>
    <mergeCell ref="G159:G160"/>
    <mergeCell ref="C143:C144"/>
    <mergeCell ref="D143:D144"/>
    <mergeCell ref="E143:E144"/>
    <mergeCell ref="F143:F144"/>
    <mergeCell ref="G143:G144"/>
    <mergeCell ref="E139:E140"/>
    <mergeCell ref="F139:F140"/>
    <mergeCell ref="G139:G140"/>
    <mergeCell ref="C141:C142"/>
    <mergeCell ref="D141:D142"/>
    <mergeCell ref="E141:E142"/>
    <mergeCell ref="F141:F142"/>
    <mergeCell ref="G141:G142"/>
    <mergeCell ref="D121:D122"/>
    <mergeCell ref="E121:E122"/>
    <mergeCell ref="F121:F122"/>
    <mergeCell ref="G121:G122"/>
    <mergeCell ref="C127:G128"/>
    <mergeCell ref="J135:K135"/>
    <mergeCell ref="B131:I131"/>
    <mergeCell ref="A132:C132"/>
    <mergeCell ref="D132:E132"/>
    <mergeCell ref="F132:I132"/>
    <mergeCell ref="J132:K132"/>
    <mergeCell ref="A135:A144"/>
    <mergeCell ref="C135:C136"/>
    <mergeCell ref="D135:D136"/>
    <mergeCell ref="E135:E136"/>
    <mergeCell ref="F135:F136"/>
    <mergeCell ref="G135:G136"/>
    <mergeCell ref="C137:C138"/>
    <mergeCell ref="D137:D138"/>
    <mergeCell ref="E137:E138"/>
    <mergeCell ref="F137:F138"/>
    <mergeCell ref="G137:G138"/>
    <mergeCell ref="C139:C140"/>
    <mergeCell ref="D139:D140"/>
    <mergeCell ref="C107:G108"/>
    <mergeCell ref="J115:K115"/>
    <mergeCell ref="A115:A124"/>
    <mergeCell ref="C115:C116"/>
    <mergeCell ref="D115:D116"/>
    <mergeCell ref="E115:E116"/>
    <mergeCell ref="F115:F116"/>
    <mergeCell ref="G115:G116"/>
    <mergeCell ref="C117:C118"/>
    <mergeCell ref="D117:D118"/>
    <mergeCell ref="E117:E118"/>
    <mergeCell ref="F117:F118"/>
    <mergeCell ref="G117:G118"/>
    <mergeCell ref="C119:C120"/>
    <mergeCell ref="D119:D120"/>
    <mergeCell ref="C123:C124"/>
    <mergeCell ref="D123:D124"/>
    <mergeCell ref="E123:E124"/>
    <mergeCell ref="F123:F124"/>
    <mergeCell ref="G123:G124"/>
    <mergeCell ref="E119:E120"/>
    <mergeCell ref="F119:F120"/>
    <mergeCell ref="G119:G120"/>
    <mergeCell ref="C121:C122"/>
    <mergeCell ref="C99:C100"/>
    <mergeCell ref="D99:D100"/>
    <mergeCell ref="C103:C104"/>
    <mergeCell ref="D103:D104"/>
    <mergeCell ref="E103:E104"/>
    <mergeCell ref="F103:F104"/>
    <mergeCell ref="G103:G104"/>
    <mergeCell ref="E99:E100"/>
    <mergeCell ref="F99:F100"/>
    <mergeCell ref="G99:G100"/>
    <mergeCell ref="C101:C102"/>
    <mergeCell ref="D101:D102"/>
    <mergeCell ref="E101:E102"/>
    <mergeCell ref="F101:F102"/>
    <mergeCell ref="G101:G102"/>
    <mergeCell ref="C95:C96"/>
    <mergeCell ref="D95:D96"/>
    <mergeCell ref="E95:E96"/>
    <mergeCell ref="F95:F96"/>
    <mergeCell ref="G95:G96"/>
    <mergeCell ref="C97:C98"/>
    <mergeCell ref="D97:D98"/>
    <mergeCell ref="E97:E98"/>
    <mergeCell ref="F97:F98"/>
    <mergeCell ref="G97:G98"/>
    <mergeCell ref="E61:E62"/>
    <mergeCell ref="F61:F62"/>
    <mergeCell ref="G61:G62"/>
    <mergeCell ref="C67:G68"/>
    <mergeCell ref="J75:K75"/>
    <mergeCell ref="A75:A84"/>
    <mergeCell ref="C75:C76"/>
    <mergeCell ref="D75:D76"/>
    <mergeCell ref="E75:E76"/>
    <mergeCell ref="F75:F76"/>
    <mergeCell ref="G75:G76"/>
    <mergeCell ref="C77:C78"/>
    <mergeCell ref="D77:D78"/>
    <mergeCell ref="E77:E78"/>
    <mergeCell ref="F77:F78"/>
    <mergeCell ref="G77:G78"/>
    <mergeCell ref="C79:C80"/>
    <mergeCell ref="D79:D80"/>
    <mergeCell ref="C83:C84"/>
    <mergeCell ref="D83:D84"/>
    <mergeCell ref="E83:E84"/>
    <mergeCell ref="F83:F84"/>
    <mergeCell ref="G83:G84"/>
    <mergeCell ref="E79:E80"/>
    <mergeCell ref="J55:K55"/>
    <mergeCell ref="A55:A64"/>
    <mergeCell ref="C55:C56"/>
    <mergeCell ref="D55:D56"/>
    <mergeCell ref="E55:E56"/>
    <mergeCell ref="F55:F56"/>
    <mergeCell ref="G55:G56"/>
    <mergeCell ref="C57:C58"/>
    <mergeCell ref="D57:D58"/>
    <mergeCell ref="E57:E58"/>
    <mergeCell ref="F57:F58"/>
    <mergeCell ref="G57:G58"/>
    <mergeCell ref="C59:C60"/>
    <mergeCell ref="D59:D60"/>
    <mergeCell ref="E59:E60"/>
    <mergeCell ref="F59:F60"/>
    <mergeCell ref="C63:C64"/>
    <mergeCell ref="D63:D64"/>
    <mergeCell ref="E63:E64"/>
    <mergeCell ref="F63:F64"/>
    <mergeCell ref="G63:G64"/>
    <mergeCell ref="G59:G60"/>
    <mergeCell ref="C61:C62"/>
    <mergeCell ref="D61:D62"/>
    <mergeCell ref="E39:E40"/>
    <mergeCell ref="C47:G48"/>
    <mergeCell ref="C43:C44"/>
    <mergeCell ref="D43:D44"/>
    <mergeCell ref="E43:E44"/>
    <mergeCell ref="F43:F44"/>
    <mergeCell ref="G43:G44"/>
    <mergeCell ref="F39:F40"/>
    <mergeCell ref="G39:G40"/>
    <mergeCell ref="C41:C42"/>
    <mergeCell ref="D41:D42"/>
    <mergeCell ref="E41:E42"/>
    <mergeCell ref="F41:F42"/>
    <mergeCell ref="G41:G42"/>
    <mergeCell ref="J1:K4"/>
    <mergeCell ref="G2:I2"/>
    <mergeCell ref="C3:F4"/>
    <mergeCell ref="G3:I3"/>
    <mergeCell ref="G4:I4"/>
    <mergeCell ref="E15:E16"/>
    <mergeCell ref="F15:F16"/>
    <mergeCell ref="A1:B4"/>
    <mergeCell ref="C1:F2"/>
    <mergeCell ref="G1:I1"/>
    <mergeCell ref="A5:K5"/>
    <mergeCell ref="A10:K10"/>
    <mergeCell ref="G15:G16"/>
    <mergeCell ref="J15:K15"/>
    <mergeCell ref="A8:K8"/>
    <mergeCell ref="A9:K9"/>
    <mergeCell ref="A6:K7"/>
    <mergeCell ref="A15:A24"/>
    <mergeCell ref="C15:C16"/>
    <mergeCell ref="D15:D16"/>
    <mergeCell ref="C17:C18"/>
    <mergeCell ref="D17:D18"/>
    <mergeCell ref="E17:E18"/>
    <mergeCell ref="B11:I11"/>
    <mergeCell ref="B31:I31"/>
    <mergeCell ref="B51:I51"/>
    <mergeCell ref="B71:I71"/>
    <mergeCell ref="F17:F18"/>
    <mergeCell ref="G17:G18"/>
    <mergeCell ref="C27:G28"/>
    <mergeCell ref="C19:C20"/>
    <mergeCell ref="D19:D20"/>
    <mergeCell ref="E19:E20"/>
    <mergeCell ref="F19:F20"/>
    <mergeCell ref="G19:G20"/>
    <mergeCell ref="C21:C22"/>
    <mergeCell ref="D21:D22"/>
    <mergeCell ref="E21:E22"/>
    <mergeCell ref="F21:F22"/>
    <mergeCell ref="G21:G22"/>
    <mergeCell ref="C23:C24"/>
    <mergeCell ref="D23:D24"/>
    <mergeCell ref="E23:E24"/>
    <mergeCell ref="F23:F24"/>
    <mergeCell ref="G23:G24"/>
    <mergeCell ref="C35:C36"/>
    <mergeCell ref="D35:D36"/>
    <mergeCell ref="D39:D40"/>
    <mergeCell ref="A12:C12"/>
    <mergeCell ref="D12:E12"/>
    <mergeCell ref="F12:I12"/>
    <mergeCell ref="J12:K12"/>
    <mergeCell ref="A32:C32"/>
    <mergeCell ref="D32:E32"/>
    <mergeCell ref="F32:I32"/>
    <mergeCell ref="J32:K32"/>
    <mergeCell ref="A52:C52"/>
    <mergeCell ref="D52:E52"/>
    <mergeCell ref="F52:I52"/>
    <mergeCell ref="J52:K52"/>
    <mergeCell ref="J25:K25"/>
    <mergeCell ref="J35:K35"/>
    <mergeCell ref="A35:A44"/>
    <mergeCell ref="E35:E36"/>
    <mergeCell ref="F35:F36"/>
    <mergeCell ref="G35:G36"/>
    <mergeCell ref="C37:C38"/>
    <mergeCell ref="D37:D38"/>
    <mergeCell ref="E37:E38"/>
    <mergeCell ref="F37:F38"/>
    <mergeCell ref="G37:G38"/>
    <mergeCell ref="C39:C40"/>
    <mergeCell ref="A72:C72"/>
    <mergeCell ref="D72:E72"/>
    <mergeCell ref="F72:I72"/>
    <mergeCell ref="J72:K72"/>
    <mergeCell ref="A92:C92"/>
    <mergeCell ref="D92:E92"/>
    <mergeCell ref="F92:I92"/>
    <mergeCell ref="J92:K92"/>
    <mergeCell ref="A112:C112"/>
    <mergeCell ref="D112:E112"/>
    <mergeCell ref="F112:I112"/>
    <mergeCell ref="J112:K112"/>
    <mergeCell ref="B111:I111"/>
    <mergeCell ref="F79:F80"/>
    <mergeCell ref="G79:G80"/>
    <mergeCell ref="C81:C82"/>
    <mergeCell ref="D81:D82"/>
    <mergeCell ref="E81:E82"/>
    <mergeCell ref="F81:F82"/>
    <mergeCell ref="G81:G82"/>
    <mergeCell ref="C87:G88"/>
    <mergeCell ref="J95:K95"/>
    <mergeCell ref="B91:I91"/>
    <mergeCell ref="A95:A104"/>
    <mergeCell ref="A152:C152"/>
    <mergeCell ref="D152:E152"/>
    <mergeCell ref="F152:I152"/>
    <mergeCell ref="J152:K152"/>
    <mergeCell ref="A173:C173"/>
    <mergeCell ref="D173:E173"/>
    <mergeCell ref="F173:I173"/>
    <mergeCell ref="J173:K173"/>
    <mergeCell ref="A193:C193"/>
    <mergeCell ref="D193:E193"/>
    <mergeCell ref="F193:I193"/>
    <mergeCell ref="J193:K193"/>
    <mergeCell ref="C161:C162"/>
    <mergeCell ref="D161:D162"/>
    <mergeCell ref="E161:E162"/>
    <mergeCell ref="F161:F162"/>
    <mergeCell ref="G161:G162"/>
    <mergeCell ref="C167:G168"/>
    <mergeCell ref="A176:A185"/>
    <mergeCell ref="C176:C177"/>
    <mergeCell ref="D176:D177"/>
    <mergeCell ref="E176:E177"/>
    <mergeCell ref="F176:F177"/>
    <mergeCell ref="G176:G177"/>
  </mergeCell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Hoja3!$A$1:$A$5</xm:f>
          </x14:formula1>
          <xm:sqref>J12:K12 J32:K32 J52:K52 J72:K72 J92:K92 J112:K112 J132:K132 J152:K152 J173:K173 J193:K193</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5"/>
  <sheetViews>
    <sheetView workbookViewId="0">
      <selection activeCell="A6" sqref="A6"/>
    </sheetView>
  </sheetViews>
  <sheetFormatPr baseColWidth="10" defaultRowHeight="15" x14ac:dyDescent="0.25"/>
  <sheetData>
    <row r="1" spans="1:1" x14ac:dyDescent="0.25">
      <c r="A1" t="s">
        <v>122</v>
      </c>
    </row>
    <row r="2" spans="1:1" x14ac:dyDescent="0.25">
      <c r="A2" t="s">
        <v>123</v>
      </c>
    </row>
    <row r="3" spans="1:1" x14ac:dyDescent="0.25">
      <c r="A3" t="s">
        <v>124</v>
      </c>
    </row>
    <row r="4" spans="1:1" x14ac:dyDescent="0.25">
      <c r="A4" t="s">
        <v>125</v>
      </c>
    </row>
    <row r="5" spans="1:1" x14ac:dyDescent="0.25">
      <c r="A5" t="s">
        <v>126</v>
      </c>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tabColor theme="6"/>
  </sheetPr>
  <dimension ref="A1:C190"/>
  <sheetViews>
    <sheetView topLeftCell="A170" workbookViewId="0">
      <selection activeCell="A186" sqref="A186"/>
    </sheetView>
  </sheetViews>
  <sheetFormatPr baseColWidth="10" defaultColWidth="11.42578125" defaultRowHeight="15" x14ac:dyDescent="0.25"/>
  <cols>
    <col min="1" max="1" width="37.5703125" customWidth="1"/>
    <col min="2" max="2" width="72.28515625" customWidth="1"/>
    <col min="3" max="3" width="59.85546875" style="24" customWidth="1"/>
  </cols>
  <sheetData>
    <row r="1" spans="1:1" x14ac:dyDescent="0.25">
      <c r="A1" s="38" t="s">
        <v>128</v>
      </c>
    </row>
    <row r="2" spans="1:1" x14ac:dyDescent="0.25">
      <c r="A2" s="8"/>
    </row>
    <row r="3" spans="1:1" x14ac:dyDescent="0.25">
      <c r="A3" s="8" t="s">
        <v>129</v>
      </c>
    </row>
    <row r="4" spans="1:1" x14ac:dyDescent="0.25">
      <c r="A4" s="8" t="s">
        <v>130</v>
      </c>
    </row>
    <row r="6" spans="1:1" x14ac:dyDescent="0.25">
      <c r="A6" s="38" t="s">
        <v>131</v>
      </c>
    </row>
    <row r="7" spans="1:1" x14ac:dyDescent="0.25">
      <c r="A7" t="s">
        <v>76</v>
      </c>
    </row>
    <row r="8" spans="1:1" x14ac:dyDescent="0.25">
      <c r="A8" t="s">
        <v>132</v>
      </c>
    </row>
    <row r="9" spans="1:1" x14ac:dyDescent="0.25">
      <c r="A9" t="s">
        <v>133</v>
      </c>
    </row>
    <row r="10" spans="1:1" x14ac:dyDescent="0.25">
      <c r="A10" t="s">
        <v>134</v>
      </c>
    </row>
    <row r="11" spans="1:1" x14ac:dyDescent="0.25">
      <c r="A11" t="s">
        <v>135</v>
      </c>
    </row>
    <row r="12" spans="1:1" x14ac:dyDescent="0.25">
      <c r="A12" t="s">
        <v>136</v>
      </c>
    </row>
    <row r="13" spans="1:1" x14ac:dyDescent="0.25">
      <c r="A13" t="s">
        <v>137</v>
      </c>
    </row>
    <row r="14" spans="1:1" x14ac:dyDescent="0.25">
      <c r="A14" t="s">
        <v>138</v>
      </c>
    </row>
    <row r="15" spans="1:1" x14ac:dyDescent="0.25">
      <c r="A15" t="s">
        <v>139</v>
      </c>
    </row>
    <row r="16" spans="1:1" x14ac:dyDescent="0.25">
      <c r="A16" t="s">
        <v>140</v>
      </c>
    </row>
    <row r="19" spans="1:3" x14ac:dyDescent="0.25">
      <c r="A19" s="38" t="s">
        <v>127</v>
      </c>
    </row>
    <row r="20" spans="1:3" x14ac:dyDescent="0.25">
      <c r="A20" t="s">
        <v>83</v>
      </c>
    </row>
    <row r="21" spans="1:3" x14ac:dyDescent="0.25">
      <c r="A21" t="s">
        <v>141</v>
      </c>
    </row>
    <row r="22" spans="1:3" x14ac:dyDescent="0.25">
      <c r="A22" t="s">
        <v>142</v>
      </c>
    </row>
    <row r="23" spans="1:3" x14ac:dyDescent="0.25">
      <c r="A23" t="s">
        <v>143</v>
      </c>
    </row>
    <row r="24" spans="1:3" x14ac:dyDescent="0.25">
      <c r="A24" t="s">
        <v>144</v>
      </c>
    </row>
    <row r="25" spans="1:3" x14ac:dyDescent="0.25">
      <c r="A25" t="s">
        <v>145</v>
      </c>
    </row>
    <row r="28" spans="1:3" ht="141" customHeight="1" x14ac:dyDescent="0.25">
      <c r="A28" s="46" t="s">
        <v>146</v>
      </c>
      <c r="B28" s="48" t="s">
        <v>147</v>
      </c>
      <c r="C28" s="48" t="s">
        <v>148</v>
      </c>
    </row>
    <row r="29" spans="1:3" ht="144" customHeight="1" x14ac:dyDescent="0.25">
      <c r="A29" t="s">
        <v>149</v>
      </c>
      <c r="B29" s="39" t="s">
        <v>150</v>
      </c>
      <c r="C29" s="47" t="s">
        <v>151</v>
      </c>
    </row>
    <row r="30" spans="1:3" ht="135" x14ac:dyDescent="0.25">
      <c r="A30" s="44" t="s">
        <v>152</v>
      </c>
      <c r="B30" s="37" t="s">
        <v>153</v>
      </c>
      <c r="C30" s="47" t="s">
        <v>154</v>
      </c>
    </row>
    <row r="31" spans="1:3" ht="102.75" x14ac:dyDescent="0.25">
      <c r="A31" t="s">
        <v>155</v>
      </c>
      <c r="B31" s="37" t="s">
        <v>156</v>
      </c>
      <c r="C31" s="47" t="s">
        <v>157</v>
      </c>
    </row>
    <row r="32" spans="1:3" ht="102.75" x14ac:dyDescent="0.25">
      <c r="A32" t="s">
        <v>158</v>
      </c>
      <c r="B32" s="37" t="s">
        <v>159</v>
      </c>
      <c r="C32" s="47" t="s">
        <v>160</v>
      </c>
    </row>
    <row r="34" spans="1:3" x14ac:dyDescent="0.25">
      <c r="A34" t="s">
        <v>161</v>
      </c>
      <c r="C34" s="49" t="s">
        <v>162</v>
      </c>
    </row>
    <row r="35" spans="1:3" x14ac:dyDescent="0.25">
      <c r="A35">
        <v>1</v>
      </c>
      <c r="B35">
        <f>IF(' IMPACTO RIESGOS CORRUPCION'!D13="X",1,0)</f>
        <v>1</v>
      </c>
    </row>
    <row r="36" spans="1:3" x14ac:dyDescent="0.25">
      <c r="A36">
        <v>2</v>
      </c>
      <c r="B36">
        <f>IF(' IMPACTO RIESGOS CORRUPCION'!D14="X",1,0)</f>
        <v>1</v>
      </c>
      <c r="C36" s="24" t="s">
        <v>129</v>
      </c>
    </row>
    <row r="37" spans="1:3" x14ac:dyDescent="0.25">
      <c r="A37">
        <v>3</v>
      </c>
      <c r="B37">
        <f>IF(' IMPACTO RIESGOS CORRUPCION'!D15="X",1,0)</f>
        <v>0</v>
      </c>
    </row>
    <row r="38" spans="1:3" x14ac:dyDescent="0.25">
      <c r="A38">
        <v>4</v>
      </c>
      <c r="B38">
        <f>IF(' IMPACTO RIESGOS CORRUPCION'!D16="X",1,0)</f>
        <v>0</v>
      </c>
    </row>
    <row r="39" spans="1:3" x14ac:dyDescent="0.25">
      <c r="A39">
        <v>5</v>
      </c>
      <c r="B39">
        <f>IF(' IMPACTO RIESGOS CORRUPCION'!D17="X",1,0)</f>
        <v>1</v>
      </c>
    </row>
    <row r="40" spans="1:3" x14ac:dyDescent="0.25">
      <c r="A40">
        <v>6</v>
      </c>
      <c r="B40">
        <f>IF(' IMPACTO RIESGOS CORRUPCION'!D18="X",1,0)</f>
        <v>1</v>
      </c>
    </row>
    <row r="41" spans="1:3" x14ac:dyDescent="0.25">
      <c r="A41">
        <v>7</v>
      </c>
      <c r="B41">
        <f>IF(' IMPACTO RIESGOS CORRUPCION'!D19="X",1,0)</f>
        <v>1</v>
      </c>
    </row>
    <row r="42" spans="1:3" x14ac:dyDescent="0.25">
      <c r="A42">
        <v>8</v>
      </c>
      <c r="B42">
        <f>IF(' IMPACTO RIESGOS CORRUPCION'!D20="X",1,0)</f>
        <v>0</v>
      </c>
    </row>
    <row r="43" spans="1:3" x14ac:dyDescent="0.25">
      <c r="A43">
        <v>9</v>
      </c>
      <c r="B43">
        <f>IF(' IMPACTO RIESGOS CORRUPCION'!D21="X",1,0)</f>
        <v>0</v>
      </c>
    </row>
    <row r="44" spans="1:3" x14ac:dyDescent="0.25">
      <c r="A44">
        <v>10</v>
      </c>
      <c r="B44">
        <f>IF(' IMPACTO RIESGOS CORRUPCION'!D22="X",1,0)</f>
        <v>1</v>
      </c>
    </row>
    <row r="45" spans="1:3" x14ac:dyDescent="0.25">
      <c r="A45">
        <v>11</v>
      </c>
      <c r="B45">
        <f>IF(' IMPACTO RIESGOS CORRUPCION'!D23="X",1,0)</f>
        <v>1</v>
      </c>
    </row>
    <row r="46" spans="1:3" x14ac:dyDescent="0.25">
      <c r="A46">
        <v>12</v>
      </c>
      <c r="B46">
        <f>IF(' IMPACTO RIESGOS CORRUPCION'!D24="X",1,0)</f>
        <v>1</v>
      </c>
    </row>
    <row r="47" spans="1:3" x14ac:dyDescent="0.25">
      <c r="A47">
        <v>13</v>
      </c>
      <c r="B47">
        <f>IF(' IMPACTO RIESGOS CORRUPCION'!D25="X",1,0)</f>
        <v>1</v>
      </c>
    </row>
    <row r="48" spans="1:3" x14ac:dyDescent="0.25">
      <c r="A48">
        <v>14</v>
      </c>
      <c r="B48">
        <f>IF(' IMPACTO RIESGOS CORRUPCION'!D26="X",1,0)</f>
        <v>1</v>
      </c>
    </row>
    <row r="49" spans="1:2" x14ac:dyDescent="0.25">
      <c r="A49">
        <v>15</v>
      </c>
      <c r="B49">
        <f>IF(' IMPACTO RIESGOS CORRUPCION'!D27="X",1,0)</f>
        <v>0</v>
      </c>
    </row>
    <row r="50" spans="1:2" x14ac:dyDescent="0.25">
      <c r="A50">
        <v>16</v>
      </c>
      <c r="B50">
        <f>IF(' IMPACTO RIESGOS CORRUPCION'!D28="X",1,0)</f>
        <v>0</v>
      </c>
    </row>
    <row r="51" spans="1:2" x14ac:dyDescent="0.25">
      <c r="A51">
        <v>17</v>
      </c>
      <c r="B51">
        <f>IF(' IMPACTO RIESGOS CORRUPCION'!D29="X",1,0)</f>
        <v>0</v>
      </c>
    </row>
    <row r="52" spans="1:2" x14ac:dyDescent="0.25">
      <c r="A52">
        <v>18</v>
      </c>
      <c r="B52">
        <f>IF(' IMPACTO RIESGOS CORRUPCION'!D30="X",1,0)</f>
        <v>0</v>
      </c>
    </row>
    <row r="53" spans="1:2" x14ac:dyDescent="0.25">
      <c r="A53">
        <v>19</v>
      </c>
      <c r="B53">
        <f>IF(' IMPACTO RIESGOS CORRUPCION'!D31="X",1,0)</f>
        <v>0</v>
      </c>
    </row>
    <row r="54" spans="1:2" x14ac:dyDescent="0.25">
      <c r="A54" t="s">
        <v>163</v>
      </c>
      <c r="B54">
        <f>SUM(B35:B53)</f>
        <v>10</v>
      </c>
    </row>
    <row r="57" spans="1:2" x14ac:dyDescent="0.25">
      <c r="A57" t="s">
        <v>164</v>
      </c>
    </row>
    <row r="58" spans="1:2" x14ac:dyDescent="0.25">
      <c r="A58">
        <v>1</v>
      </c>
      <c r="B58">
        <f>IF(' IMPACTO RIESGOS CORRUPCION'!D36="X",1,0)</f>
        <v>0</v>
      </c>
    </row>
    <row r="59" spans="1:2" x14ac:dyDescent="0.25">
      <c r="A59">
        <v>2</v>
      </c>
      <c r="B59">
        <f>IF(' IMPACTO RIESGOS CORRUPCION'!D37="X",1,0)</f>
        <v>0</v>
      </c>
    </row>
    <row r="60" spans="1:2" x14ac:dyDescent="0.25">
      <c r="A60">
        <v>3</v>
      </c>
      <c r="B60">
        <f>IF(' IMPACTO RIESGOS CORRUPCION'!D38="X",1,0)</f>
        <v>0</v>
      </c>
    </row>
    <row r="61" spans="1:2" x14ac:dyDescent="0.25">
      <c r="A61">
        <v>4</v>
      </c>
      <c r="B61">
        <f>IF(' IMPACTO RIESGOS CORRUPCION'!D39="X",1,0)</f>
        <v>0</v>
      </c>
    </row>
    <row r="62" spans="1:2" x14ac:dyDescent="0.25">
      <c r="A62">
        <v>5</v>
      </c>
      <c r="B62">
        <f>IF(' IMPACTO RIESGOS CORRUPCION'!D40="X",1,0)</f>
        <v>0</v>
      </c>
    </row>
    <row r="63" spans="1:2" x14ac:dyDescent="0.25">
      <c r="A63">
        <v>6</v>
      </c>
      <c r="B63">
        <f>IF(' IMPACTO RIESGOS CORRUPCION'!D41="X",1,0)</f>
        <v>0</v>
      </c>
    </row>
    <row r="64" spans="1:2" x14ac:dyDescent="0.25">
      <c r="A64">
        <v>7</v>
      </c>
      <c r="B64">
        <f>IF(' IMPACTO RIESGOS CORRUPCION'!D42="X",1,0)</f>
        <v>0</v>
      </c>
    </row>
    <row r="65" spans="1:2" x14ac:dyDescent="0.25">
      <c r="A65">
        <v>8</v>
      </c>
      <c r="B65">
        <f>IF(' IMPACTO RIESGOS CORRUPCION'!D43="X",1,0)</f>
        <v>0</v>
      </c>
    </row>
    <row r="66" spans="1:2" x14ac:dyDescent="0.25">
      <c r="A66">
        <v>9</v>
      </c>
      <c r="B66">
        <f>IF(' IMPACTO RIESGOS CORRUPCION'!D44="X",1,0)</f>
        <v>0</v>
      </c>
    </row>
    <row r="67" spans="1:2" x14ac:dyDescent="0.25">
      <c r="A67">
        <v>10</v>
      </c>
      <c r="B67">
        <f>IF(' IMPACTO RIESGOS CORRUPCION'!D45="X",1,0)</f>
        <v>0</v>
      </c>
    </row>
    <row r="68" spans="1:2" x14ac:dyDescent="0.25">
      <c r="A68">
        <v>11</v>
      </c>
      <c r="B68">
        <f>IF(' IMPACTO RIESGOS CORRUPCION'!D46="X",1,0)</f>
        <v>0</v>
      </c>
    </row>
    <row r="69" spans="1:2" x14ac:dyDescent="0.25">
      <c r="A69">
        <v>12</v>
      </c>
      <c r="B69">
        <f>IF(' IMPACTO RIESGOS CORRUPCION'!D47="X",1,0)</f>
        <v>0</v>
      </c>
    </row>
    <row r="70" spans="1:2" x14ac:dyDescent="0.25">
      <c r="A70">
        <v>13</v>
      </c>
      <c r="B70">
        <f>IF(' IMPACTO RIESGOS CORRUPCION'!D48="X",1,0)</f>
        <v>0</v>
      </c>
    </row>
    <row r="71" spans="1:2" x14ac:dyDescent="0.25">
      <c r="A71">
        <v>14</v>
      </c>
      <c r="B71">
        <f>IF(' IMPACTO RIESGOS CORRUPCION'!D49="X",1,0)</f>
        <v>0</v>
      </c>
    </row>
    <row r="72" spans="1:2" x14ac:dyDescent="0.25">
      <c r="A72">
        <v>15</v>
      </c>
      <c r="B72">
        <f>IF(' IMPACTO RIESGOS CORRUPCION'!D50="X",1,0)</f>
        <v>0</v>
      </c>
    </row>
    <row r="73" spans="1:2" x14ac:dyDescent="0.25">
      <c r="A73">
        <v>16</v>
      </c>
      <c r="B73">
        <f>IF(' IMPACTO RIESGOS CORRUPCION'!D51="X",1,0)</f>
        <v>0</v>
      </c>
    </row>
    <row r="74" spans="1:2" x14ac:dyDescent="0.25">
      <c r="A74">
        <v>17</v>
      </c>
      <c r="B74">
        <f>IF(' IMPACTO RIESGOS CORRUPCION'!D52="X",1,0)</f>
        <v>0</v>
      </c>
    </row>
    <row r="75" spans="1:2" x14ac:dyDescent="0.25">
      <c r="A75">
        <v>18</v>
      </c>
      <c r="B75">
        <f>IF(' IMPACTO RIESGOS CORRUPCION'!D53="X",1,0)</f>
        <v>0</v>
      </c>
    </row>
    <row r="76" spans="1:2" x14ac:dyDescent="0.25">
      <c r="A76">
        <v>19</v>
      </c>
      <c r="B76">
        <f>IF(' IMPACTO RIESGOS CORRUPCION'!D54="X",1,0)</f>
        <v>0</v>
      </c>
    </row>
    <row r="77" spans="1:2" x14ac:dyDescent="0.25">
      <c r="A77" t="s">
        <v>163</v>
      </c>
      <c r="B77">
        <f>SUM(B58:B76)</f>
        <v>0</v>
      </c>
    </row>
    <row r="80" spans="1:2" x14ac:dyDescent="0.25">
      <c r="A80" t="s">
        <v>165</v>
      </c>
    </row>
    <row r="81" spans="1:2" x14ac:dyDescent="0.25">
      <c r="A81">
        <v>1</v>
      </c>
      <c r="B81">
        <f>IF(' IMPACTO RIESGOS CORRUPCION'!D59="X",1,0)</f>
        <v>0</v>
      </c>
    </row>
    <row r="82" spans="1:2" x14ac:dyDescent="0.25">
      <c r="A82">
        <v>2</v>
      </c>
      <c r="B82">
        <f>IF(' IMPACTO RIESGOS CORRUPCION'!D60="X",1,0)</f>
        <v>0</v>
      </c>
    </row>
    <row r="83" spans="1:2" x14ac:dyDescent="0.25">
      <c r="A83">
        <v>3</v>
      </c>
      <c r="B83">
        <f>IF(' IMPACTO RIESGOS CORRUPCION'!D61="X",1,0)</f>
        <v>0</v>
      </c>
    </row>
    <row r="84" spans="1:2" x14ac:dyDescent="0.25">
      <c r="A84">
        <v>4</v>
      </c>
      <c r="B84">
        <f>IF(' IMPACTO RIESGOS CORRUPCION'!D62="X",1,0)</f>
        <v>0</v>
      </c>
    </row>
    <row r="85" spans="1:2" x14ac:dyDescent="0.25">
      <c r="A85">
        <v>5</v>
      </c>
      <c r="B85">
        <f>IF(' IMPACTO RIESGOS CORRUPCION'!D63="X",1,0)</f>
        <v>0</v>
      </c>
    </row>
    <row r="86" spans="1:2" x14ac:dyDescent="0.25">
      <c r="A86">
        <v>6</v>
      </c>
      <c r="B86">
        <f>IF(' IMPACTO RIESGOS CORRUPCION'!D64="X",1,0)</f>
        <v>0</v>
      </c>
    </row>
    <row r="87" spans="1:2" x14ac:dyDescent="0.25">
      <c r="A87">
        <v>7</v>
      </c>
      <c r="B87">
        <f>IF(' IMPACTO RIESGOS CORRUPCION'!D65="X",1,0)</f>
        <v>0</v>
      </c>
    </row>
    <row r="88" spans="1:2" x14ac:dyDescent="0.25">
      <c r="A88">
        <v>8</v>
      </c>
      <c r="B88">
        <f>IF(' IMPACTO RIESGOS CORRUPCION'!D66="X",1,0)</f>
        <v>0</v>
      </c>
    </row>
    <row r="89" spans="1:2" x14ac:dyDescent="0.25">
      <c r="A89">
        <v>9</v>
      </c>
      <c r="B89">
        <f>IF(' IMPACTO RIESGOS CORRUPCION'!D67="X",1,0)</f>
        <v>0</v>
      </c>
    </row>
    <row r="90" spans="1:2" x14ac:dyDescent="0.25">
      <c r="A90">
        <v>10</v>
      </c>
      <c r="B90">
        <f>IF(' IMPACTO RIESGOS CORRUPCION'!D68="X",1,0)</f>
        <v>0</v>
      </c>
    </row>
    <row r="91" spans="1:2" x14ac:dyDescent="0.25">
      <c r="A91">
        <v>11</v>
      </c>
      <c r="B91">
        <f>IF(' IMPACTO RIESGOS CORRUPCION'!D69="X",1,0)</f>
        <v>0</v>
      </c>
    </row>
    <row r="92" spans="1:2" x14ac:dyDescent="0.25">
      <c r="A92">
        <v>12</v>
      </c>
      <c r="B92">
        <f>IF(' IMPACTO RIESGOS CORRUPCION'!D70="X",1,0)</f>
        <v>0</v>
      </c>
    </row>
    <row r="93" spans="1:2" x14ac:dyDescent="0.25">
      <c r="A93">
        <v>13</v>
      </c>
      <c r="B93">
        <f>IF(' IMPACTO RIESGOS CORRUPCION'!D71="X",1,0)</f>
        <v>0</v>
      </c>
    </row>
    <row r="94" spans="1:2" x14ac:dyDescent="0.25">
      <c r="A94">
        <v>14</v>
      </c>
      <c r="B94">
        <f>IF(' IMPACTO RIESGOS CORRUPCION'!D72="X",1,0)</f>
        <v>0</v>
      </c>
    </row>
    <row r="95" spans="1:2" x14ac:dyDescent="0.25">
      <c r="A95">
        <v>15</v>
      </c>
      <c r="B95">
        <f>IF(' IMPACTO RIESGOS CORRUPCION'!D73="X",1,0)</f>
        <v>0</v>
      </c>
    </row>
    <row r="96" spans="1:2" x14ac:dyDescent="0.25">
      <c r="A96">
        <v>16</v>
      </c>
      <c r="B96">
        <f>IF(' IMPACTO RIESGOS CORRUPCION'!D74="X",1,0)</f>
        <v>0</v>
      </c>
    </row>
    <row r="97" spans="1:2" x14ac:dyDescent="0.25">
      <c r="A97">
        <v>17</v>
      </c>
      <c r="B97">
        <f>IF(' IMPACTO RIESGOS CORRUPCION'!D75="X",1,0)</f>
        <v>0</v>
      </c>
    </row>
    <row r="98" spans="1:2" x14ac:dyDescent="0.25">
      <c r="A98">
        <v>18</v>
      </c>
      <c r="B98">
        <f>IF(' IMPACTO RIESGOS CORRUPCION'!D76="X",1,0)</f>
        <v>0</v>
      </c>
    </row>
    <row r="99" spans="1:2" x14ac:dyDescent="0.25">
      <c r="A99">
        <v>19</v>
      </c>
      <c r="B99">
        <f>IF(' IMPACTO RIESGOS CORRUPCION'!D77="X",1,0)</f>
        <v>0</v>
      </c>
    </row>
    <row r="100" spans="1:2" x14ac:dyDescent="0.25">
      <c r="A100" t="s">
        <v>163</v>
      </c>
      <c r="B100">
        <f>SUM(B81:B99)</f>
        <v>0</v>
      </c>
    </row>
    <row r="103" spans="1:2" x14ac:dyDescent="0.25">
      <c r="A103" t="s">
        <v>166</v>
      </c>
    </row>
    <row r="104" spans="1:2" x14ac:dyDescent="0.25">
      <c r="A104">
        <v>1</v>
      </c>
      <c r="B104">
        <f>IF(' IMPACTO RIESGOS CORRUPCION'!D82="X",1,0)</f>
        <v>0</v>
      </c>
    </row>
    <row r="105" spans="1:2" x14ac:dyDescent="0.25">
      <c r="A105">
        <v>2</v>
      </c>
      <c r="B105">
        <f>IF(' IMPACTO RIESGOS CORRUPCION'!D83="X",1,0)</f>
        <v>0</v>
      </c>
    </row>
    <row r="106" spans="1:2" x14ac:dyDescent="0.25">
      <c r="A106">
        <v>3</v>
      </c>
      <c r="B106">
        <f>IF(' IMPACTO RIESGOS CORRUPCION'!D84="X",1,0)</f>
        <v>0</v>
      </c>
    </row>
    <row r="107" spans="1:2" x14ac:dyDescent="0.25">
      <c r="A107">
        <v>4</v>
      </c>
      <c r="B107">
        <f>IF(' IMPACTO RIESGOS CORRUPCION'!D85="X",1,0)</f>
        <v>0</v>
      </c>
    </row>
    <row r="108" spans="1:2" x14ac:dyDescent="0.25">
      <c r="A108">
        <v>5</v>
      </c>
      <c r="B108">
        <f>IF(' IMPACTO RIESGOS CORRUPCION'!D86="X",1,0)</f>
        <v>0</v>
      </c>
    </row>
    <row r="109" spans="1:2" x14ac:dyDescent="0.25">
      <c r="A109">
        <v>6</v>
      </c>
      <c r="B109">
        <f>IF(' IMPACTO RIESGOS CORRUPCION'!D87="X",1,0)</f>
        <v>0</v>
      </c>
    </row>
    <row r="110" spans="1:2" x14ac:dyDescent="0.25">
      <c r="A110">
        <v>7</v>
      </c>
      <c r="B110">
        <f>IF(' IMPACTO RIESGOS CORRUPCION'!D88="X",1,0)</f>
        <v>0</v>
      </c>
    </row>
    <row r="111" spans="1:2" x14ac:dyDescent="0.25">
      <c r="A111">
        <v>8</v>
      </c>
      <c r="B111">
        <f>IF(' IMPACTO RIESGOS CORRUPCION'!D89="X",1,0)</f>
        <v>0</v>
      </c>
    </row>
    <row r="112" spans="1:2" x14ac:dyDescent="0.25">
      <c r="A112">
        <v>9</v>
      </c>
      <c r="B112">
        <f>IF(' IMPACTO RIESGOS CORRUPCION'!D90="X",1,0)</f>
        <v>0</v>
      </c>
    </row>
    <row r="113" spans="1:2" x14ac:dyDescent="0.25">
      <c r="A113">
        <v>10</v>
      </c>
      <c r="B113">
        <f>IF(' IMPACTO RIESGOS CORRUPCION'!D91="X",1,0)</f>
        <v>0</v>
      </c>
    </row>
    <row r="114" spans="1:2" x14ac:dyDescent="0.25">
      <c r="A114">
        <v>11</v>
      </c>
      <c r="B114">
        <f>IF(' IMPACTO RIESGOS CORRUPCION'!D92="X",1,0)</f>
        <v>0</v>
      </c>
    </row>
    <row r="115" spans="1:2" x14ac:dyDescent="0.25">
      <c r="A115">
        <v>12</v>
      </c>
      <c r="B115">
        <f>IF(' IMPACTO RIESGOS CORRUPCION'!D93="X",1,0)</f>
        <v>0</v>
      </c>
    </row>
    <row r="116" spans="1:2" x14ac:dyDescent="0.25">
      <c r="A116">
        <v>13</v>
      </c>
      <c r="B116">
        <f>IF(' IMPACTO RIESGOS CORRUPCION'!D94="X",1,0)</f>
        <v>0</v>
      </c>
    </row>
    <row r="117" spans="1:2" x14ac:dyDescent="0.25">
      <c r="A117">
        <v>14</v>
      </c>
      <c r="B117">
        <f>IF(' IMPACTO RIESGOS CORRUPCION'!D95="X",1,0)</f>
        <v>0</v>
      </c>
    </row>
    <row r="118" spans="1:2" x14ac:dyDescent="0.25">
      <c r="A118">
        <v>15</v>
      </c>
      <c r="B118">
        <f>IF(' IMPACTO RIESGOS CORRUPCION'!D96="X",1,0)</f>
        <v>0</v>
      </c>
    </row>
    <row r="119" spans="1:2" x14ac:dyDescent="0.25">
      <c r="A119">
        <v>16</v>
      </c>
      <c r="B119">
        <f>IF(' IMPACTO RIESGOS CORRUPCION'!D97="X",1,0)</f>
        <v>0</v>
      </c>
    </row>
    <row r="120" spans="1:2" x14ac:dyDescent="0.25">
      <c r="A120">
        <v>17</v>
      </c>
      <c r="B120">
        <f>IF(' IMPACTO RIESGOS CORRUPCION'!D98="X",1,0)</f>
        <v>0</v>
      </c>
    </row>
    <row r="121" spans="1:2" x14ac:dyDescent="0.25">
      <c r="A121">
        <v>18</v>
      </c>
      <c r="B121">
        <f>IF(' IMPACTO RIESGOS CORRUPCION'!D99="X",1,0)</f>
        <v>0</v>
      </c>
    </row>
    <row r="122" spans="1:2" x14ac:dyDescent="0.25">
      <c r="A122">
        <v>19</v>
      </c>
      <c r="B122">
        <f>IF(' IMPACTO RIESGOS CORRUPCION'!D100="X",1,0)</f>
        <v>0</v>
      </c>
    </row>
    <row r="123" spans="1:2" x14ac:dyDescent="0.25">
      <c r="A123" t="s">
        <v>163</v>
      </c>
      <c r="B123">
        <f>SUM(B104:B122)</f>
        <v>0</v>
      </c>
    </row>
    <row r="126" spans="1:2" x14ac:dyDescent="0.25">
      <c r="A126" t="s">
        <v>166</v>
      </c>
    </row>
    <row r="127" spans="1:2" x14ac:dyDescent="0.25">
      <c r="A127">
        <v>1</v>
      </c>
      <c r="B127">
        <f>IF(' IMPACTO RIESGOS CORRUPCION'!D105="X",1,0)</f>
        <v>0</v>
      </c>
    </row>
    <row r="128" spans="1:2" x14ac:dyDescent="0.25">
      <c r="A128">
        <v>2</v>
      </c>
      <c r="B128">
        <f>IF(' IMPACTO RIESGOS CORRUPCION'!D106="X",1,0)</f>
        <v>0</v>
      </c>
    </row>
    <row r="129" spans="1:2" x14ac:dyDescent="0.25">
      <c r="A129">
        <v>3</v>
      </c>
      <c r="B129">
        <f>IF(' IMPACTO RIESGOS CORRUPCION'!D107="X",1,0)</f>
        <v>0</v>
      </c>
    </row>
    <row r="130" spans="1:2" x14ac:dyDescent="0.25">
      <c r="A130">
        <v>4</v>
      </c>
      <c r="B130">
        <f>IF(' IMPACTO RIESGOS CORRUPCION'!D108="X",1,0)</f>
        <v>0</v>
      </c>
    </row>
    <row r="131" spans="1:2" x14ac:dyDescent="0.25">
      <c r="A131">
        <v>5</v>
      </c>
      <c r="B131">
        <f>IF(' IMPACTO RIESGOS CORRUPCION'!D109="X",1,0)</f>
        <v>0</v>
      </c>
    </row>
    <row r="132" spans="1:2" x14ac:dyDescent="0.25">
      <c r="A132">
        <v>6</v>
      </c>
      <c r="B132">
        <f>IF(' IMPACTO RIESGOS CORRUPCION'!D110="X",1,0)</f>
        <v>0</v>
      </c>
    </row>
    <row r="133" spans="1:2" x14ac:dyDescent="0.25">
      <c r="A133">
        <v>7</v>
      </c>
      <c r="B133">
        <f>IF(' IMPACTO RIESGOS CORRUPCION'!D111="X",1,0)</f>
        <v>0</v>
      </c>
    </row>
    <row r="134" spans="1:2" x14ac:dyDescent="0.25">
      <c r="A134">
        <v>8</v>
      </c>
      <c r="B134">
        <f>IF(' IMPACTO RIESGOS CORRUPCION'!D112="X",1,0)</f>
        <v>0</v>
      </c>
    </row>
    <row r="135" spans="1:2" x14ac:dyDescent="0.25">
      <c r="A135">
        <v>9</v>
      </c>
      <c r="B135">
        <f>IF(' IMPACTO RIESGOS CORRUPCION'!D113="X",1,0)</f>
        <v>0</v>
      </c>
    </row>
    <row r="136" spans="1:2" x14ac:dyDescent="0.25">
      <c r="A136">
        <v>10</v>
      </c>
      <c r="B136">
        <f>IF(' IMPACTO RIESGOS CORRUPCION'!D114="X",1,0)</f>
        <v>0</v>
      </c>
    </row>
    <row r="137" spans="1:2" x14ac:dyDescent="0.25">
      <c r="A137">
        <v>11</v>
      </c>
      <c r="B137">
        <f>IF(' IMPACTO RIESGOS CORRUPCION'!D115="X",1,0)</f>
        <v>0</v>
      </c>
    </row>
    <row r="138" spans="1:2" x14ac:dyDescent="0.25">
      <c r="A138">
        <v>12</v>
      </c>
      <c r="B138">
        <f>IF(' IMPACTO RIESGOS CORRUPCION'!D116="X",1,0)</f>
        <v>0</v>
      </c>
    </row>
    <row r="139" spans="1:2" x14ac:dyDescent="0.25">
      <c r="A139">
        <v>13</v>
      </c>
      <c r="B139">
        <f>IF(' IMPACTO RIESGOS CORRUPCION'!D117="X",1,0)</f>
        <v>0</v>
      </c>
    </row>
    <row r="140" spans="1:2" x14ac:dyDescent="0.25">
      <c r="A140">
        <v>14</v>
      </c>
      <c r="B140">
        <f>IF(' IMPACTO RIESGOS CORRUPCION'!D118="X",1,0)</f>
        <v>0</v>
      </c>
    </row>
    <row r="141" spans="1:2" x14ac:dyDescent="0.25">
      <c r="A141">
        <v>15</v>
      </c>
      <c r="B141">
        <f>IF(' IMPACTO RIESGOS CORRUPCION'!D119="X",1,0)</f>
        <v>0</v>
      </c>
    </row>
    <row r="142" spans="1:2" x14ac:dyDescent="0.25">
      <c r="A142">
        <v>16</v>
      </c>
      <c r="B142">
        <f>IF(' IMPACTO RIESGOS CORRUPCION'!D120="X",1,0)</f>
        <v>0</v>
      </c>
    </row>
    <row r="143" spans="1:2" x14ac:dyDescent="0.25">
      <c r="A143">
        <v>17</v>
      </c>
      <c r="B143">
        <f>IF(' IMPACTO RIESGOS CORRUPCION'!D121="X",1,0)</f>
        <v>0</v>
      </c>
    </row>
    <row r="144" spans="1:2" x14ac:dyDescent="0.25">
      <c r="A144">
        <v>18</v>
      </c>
      <c r="B144">
        <f>IF(' IMPACTO RIESGOS CORRUPCION'!D122="X",1,0)</f>
        <v>0</v>
      </c>
    </row>
    <row r="145" spans="1:2" x14ac:dyDescent="0.25">
      <c r="A145">
        <v>19</v>
      </c>
      <c r="B145">
        <f>IF(' IMPACTO RIESGOS CORRUPCION'!D123="X",1,0)</f>
        <v>0</v>
      </c>
    </row>
    <row r="146" spans="1:2" x14ac:dyDescent="0.25">
      <c r="A146" t="s">
        <v>163</v>
      </c>
      <c r="B146">
        <f>SUM(B127:B145)</f>
        <v>0</v>
      </c>
    </row>
    <row r="150" spans="1:2" x14ac:dyDescent="0.25">
      <c r="A150" t="s">
        <v>167</v>
      </c>
    </row>
    <row r="151" spans="1:2" x14ac:dyDescent="0.25">
      <c r="A151" s="43" t="s">
        <v>168</v>
      </c>
    </row>
    <row r="152" spans="1:2" x14ac:dyDescent="0.25">
      <c r="A152" t="s">
        <v>169</v>
      </c>
    </row>
    <row r="153" spans="1:2" x14ac:dyDescent="0.25">
      <c r="A153" t="s">
        <v>170</v>
      </c>
    </row>
    <row r="154" spans="1:2" x14ac:dyDescent="0.25">
      <c r="A154" t="s">
        <v>171</v>
      </c>
    </row>
    <row r="155" spans="1:2" x14ac:dyDescent="0.25">
      <c r="A155" t="s">
        <v>169</v>
      </c>
    </row>
    <row r="156" spans="1:2" x14ac:dyDescent="0.25">
      <c r="A156" t="s">
        <v>172</v>
      </c>
    </row>
    <row r="157" spans="1:2" x14ac:dyDescent="0.25">
      <c r="A157" t="s">
        <v>173</v>
      </c>
    </row>
    <row r="159" spans="1:2" x14ac:dyDescent="0.25">
      <c r="A159" s="43" t="s">
        <v>174</v>
      </c>
      <c r="B159" t="s">
        <v>130</v>
      </c>
    </row>
    <row r="160" spans="1:2" x14ac:dyDescent="0.25">
      <c r="A160" t="s">
        <v>169</v>
      </c>
    </row>
    <row r="161" spans="1:1" x14ac:dyDescent="0.25">
      <c r="A161" t="s">
        <v>175</v>
      </c>
    </row>
    <row r="162" spans="1:1" x14ac:dyDescent="0.25">
      <c r="A162" t="s">
        <v>176</v>
      </c>
    </row>
    <row r="164" spans="1:1" x14ac:dyDescent="0.25">
      <c r="A164" s="43" t="s">
        <v>177</v>
      </c>
    </row>
    <row r="165" spans="1:1" x14ac:dyDescent="0.25">
      <c r="A165" t="s">
        <v>169</v>
      </c>
    </row>
    <row r="166" spans="1:1" x14ac:dyDescent="0.25">
      <c r="A166" t="s">
        <v>178</v>
      </c>
    </row>
    <row r="167" spans="1:1" x14ac:dyDescent="0.25">
      <c r="A167" t="s">
        <v>179</v>
      </c>
    </row>
    <row r="168" spans="1:1" x14ac:dyDescent="0.25">
      <c r="A168" t="s">
        <v>180</v>
      </c>
    </row>
    <row r="170" spans="1:1" x14ac:dyDescent="0.25">
      <c r="A170" s="43" t="s">
        <v>181</v>
      </c>
    </row>
    <row r="171" spans="1:1" x14ac:dyDescent="0.25">
      <c r="A171" t="s">
        <v>169</v>
      </c>
    </row>
    <row r="172" spans="1:1" x14ac:dyDescent="0.25">
      <c r="A172" t="s">
        <v>182</v>
      </c>
    </row>
    <row r="173" spans="1:1" x14ac:dyDescent="0.25">
      <c r="A173" t="s">
        <v>183</v>
      </c>
    </row>
    <row r="175" spans="1:1" x14ac:dyDescent="0.25">
      <c r="A175" s="43" t="s">
        <v>184</v>
      </c>
    </row>
    <row r="176" spans="1:1" x14ac:dyDescent="0.25">
      <c r="A176" t="s">
        <v>169</v>
      </c>
    </row>
    <row r="177" spans="1:1" x14ac:dyDescent="0.25">
      <c r="A177" t="s">
        <v>185</v>
      </c>
    </row>
    <row r="178" spans="1:1" x14ac:dyDescent="0.25">
      <c r="A178" t="s">
        <v>186</v>
      </c>
    </row>
    <row r="180" spans="1:1" x14ac:dyDescent="0.25">
      <c r="A180" s="43" t="s">
        <v>187</v>
      </c>
    </row>
    <row r="181" spans="1:1" x14ac:dyDescent="0.25">
      <c r="A181" t="s">
        <v>169</v>
      </c>
    </row>
    <row r="182" spans="1:1" x14ac:dyDescent="0.25">
      <c r="A182" t="s">
        <v>188</v>
      </c>
    </row>
    <row r="183" spans="1:1" x14ac:dyDescent="0.25">
      <c r="A183" t="s">
        <v>189</v>
      </c>
    </row>
    <row r="184" spans="1:1" x14ac:dyDescent="0.25">
      <c r="A184" t="s">
        <v>190</v>
      </c>
    </row>
    <row r="186" spans="1:1" x14ac:dyDescent="0.25">
      <c r="A186" s="43" t="s">
        <v>191</v>
      </c>
    </row>
    <row r="187" spans="1:1" x14ac:dyDescent="0.25">
      <c r="A187" t="s">
        <v>169</v>
      </c>
    </row>
    <row r="188" spans="1:1" x14ac:dyDescent="0.25">
      <c r="A188" t="s">
        <v>192</v>
      </c>
    </row>
    <row r="189" spans="1:1" x14ac:dyDescent="0.25">
      <c r="A189" t="s">
        <v>193</v>
      </c>
    </row>
    <row r="190" spans="1:1" x14ac:dyDescent="0.25">
      <c r="A190" t="s">
        <v>194</v>
      </c>
    </row>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5"/>
  <sheetViews>
    <sheetView workbookViewId="0">
      <selection activeCell="C7" sqref="C7"/>
    </sheetView>
  </sheetViews>
  <sheetFormatPr baseColWidth="10" defaultRowHeight="15" x14ac:dyDescent="0.25"/>
  <sheetData>
    <row r="1" spans="1:3" x14ac:dyDescent="0.25">
      <c r="A1" t="s">
        <v>347</v>
      </c>
      <c r="C1" t="s">
        <v>122</v>
      </c>
    </row>
    <row r="2" spans="1:3" x14ac:dyDescent="0.25">
      <c r="A2" t="s">
        <v>241</v>
      </c>
      <c r="C2" t="s">
        <v>123</v>
      </c>
    </row>
    <row r="3" spans="1:3" x14ac:dyDescent="0.25">
      <c r="A3" t="s">
        <v>119</v>
      </c>
      <c r="C3" t="s">
        <v>124</v>
      </c>
    </row>
    <row r="4" spans="1:3" x14ac:dyDescent="0.25">
      <c r="A4" t="s">
        <v>117</v>
      </c>
      <c r="C4" t="s">
        <v>125</v>
      </c>
    </row>
    <row r="5" spans="1:3" x14ac:dyDescent="0.25">
      <c r="A5" t="s">
        <v>348</v>
      </c>
      <c r="C5" t="s">
        <v>126</v>
      </c>
    </row>
  </sheetData>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tabColor rgb="FF7030A0"/>
  </sheetPr>
  <dimension ref="A1:HV337"/>
  <sheetViews>
    <sheetView topLeftCell="E17" zoomScale="80" zoomScaleNormal="80" workbookViewId="0">
      <selection activeCell="F25" sqref="F25"/>
    </sheetView>
  </sheetViews>
  <sheetFormatPr baseColWidth="10" defaultColWidth="11.42578125" defaultRowHeight="14.25" x14ac:dyDescent="0.2"/>
  <cols>
    <col min="1" max="2" width="31.140625" style="1" customWidth="1"/>
    <col min="3" max="3" width="75.7109375" style="1" customWidth="1"/>
    <col min="4" max="4" width="29.28515625" style="1" customWidth="1"/>
    <col min="5" max="5" width="71.28515625" style="1" customWidth="1"/>
    <col min="6" max="7" width="15.7109375" style="1" customWidth="1"/>
    <col min="8" max="8" width="25.7109375" style="1" customWidth="1"/>
    <col min="9" max="9" width="26.7109375" style="1" customWidth="1"/>
    <col min="10" max="10" width="29" style="1" customWidth="1"/>
    <col min="11" max="11" width="22.5703125" style="1" customWidth="1"/>
    <col min="12" max="12" width="23.28515625" style="1" customWidth="1"/>
    <col min="13" max="16384" width="11.42578125" style="1"/>
  </cols>
  <sheetData>
    <row r="1" spans="1:230" customFormat="1" ht="15.75" customHeight="1" x14ac:dyDescent="0.25">
      <c r="A1" s="797"/>
      <c r="B1" s="864" t="str">
        <f>CONTEXTO!B1</f>
        <v xml:space="preserve">PROCESO:  SISTEMA INTEGRADO DE GESTIÓN </v>
      </c>
      <c r="C1" s="865"/>
      <c r="D1" s="865"/>
      <c r="E1" s="865"/>
      <c r="F1" s="865"/>
      <c r="G1" s="865"/>
      <c r="H1" s="866"/>
      <c r="I1" s="412" t="s">
        <v>390</v>
      </c>
      <c r="J1" s="376"/>
      <c r="K1" s="850"/>
    </row>
    <row r="2" spans="1:230" customFormat="1" ht="15.75" customHeight="1" x14ac:dyDescent="0.25">
      <c r="A2" s="434"/>
      <c r="B2" s="867"/>
      <c r="C2" s="868"/>
      <c r="D2" s="868"/>
      <c r="E2" s="868"/>
      <c r="F2" s="868"/>
      <c r="G2" s="868"/>
      <c r="H2" s="869"/>
      <c r="I2" s="413" t="s">
        <v>391</v>
      </c>
      <c r="J2" s="414"/>
      <c r="K2" s="851"/>
    </row>
    <row r="3" spans="1:230" customFormat="1" ht="36" customHeight="1" x14ac:dyDescent="0.25">
      <c r="A3" s="434"/>
      <c r="B3" s="870" t="s">
        <v>195</v>
      </c>
      <c r="C3" s="870"/>
      <c r="D3" s="870"/>
      <c r="E3" s="870"/>
      <c r="F3" s="870"/>
      <c r="G3" s="870"/>
      <c r="H3" s="870"/>
      <c r="I3" s="413" t="s">
        <v>392</v>
      </c>
      <c r="J3" s="414"/>
      <c r="K3" s="851"/>
    </row>
    <row r="4" spans="1:230" customFormat="1" ht="15.75" customHeight="1" thickBot="1" x14ac:dyDescent="0.3">
      <c r="A4" s="435"/>
      <c r="B4" s="871"/>
      <c r="C4" s="871"/>
      <c r="D4" s="871"/>
      <c r="E4" s="871"/>
      <c r="F4" s="871"/>
      <c r="G4" s="871"/>
      <c r="H4" s="871"/>
      <c r="I4" s="448" t="s">
        <v>386</v>
      </c>
      <c r="J4" s="326"/>
      <c r="K4" s="852"/>
    </row>
    <row r="5" spans="1:230" ht="15" thickBot="1" x14ac:dyDescent="0.25">
      <c r="B5" s="324"/>
      <c r="C5" s="324"/>
      <c r="D5" s="324"/>
      <c r="E5" s="324"/>
      <c r="F5" s="324"/>
      <c r="G5" s="324"/>
    </row>
    <row r="6" spans="1:230" customFormat="1" ht="24" customHeight="1" x14ac:dyDescent="0.25">
      <c r="A6" s="858" t="str">
        <f>CONTEXTO!A8</f>
        <v xml:space="preserve">PROCESO: GESTION JURIDICA Y MEJORA NORMATIVA </v>
      </c>
      <c r="B6" s="859"/>
      <c r="C6" s="859"/>
      <c r="D6" s="859"/>
      <c r="E6" s="859"/>
      <c r="F6" s="859"/>
      <c r="G6" s="859"/>
      <c r="H6" s="859"/>
      <c r="I6" s="859"/>
      <c r="J6" s="859"/>
      <c r="K6" s="860"/>
    </row>
    <row r="7" spans="1:230" customFormat="1" ht="54.75" customHeight="1" thickBot="1" x14ac:dyDescent="0.3">
      <c r="A7" s="861" t="str">
        <f>+CONTEXTO!A9</f>
        <v xml:space="preserve">OBJETIVO: ASUMIR Y EJERCER CON EFICIENCIA LA DEFENSA JURÍDICA DEL MUNICIPIO DE IBAGUÉ, LA ASESORÍA PERMANENTE DE LAS
ACTUACIONES DE LA ADMINISTRACIÓN CENTRAL Y PROMOVER EL USO DE HERRAMIENTAS Y BUENAS PRÁCTICAS
REGULATORIAS Y REGLAMENTARIAS, EN ARAS DE LOGRAR LA PROTECCIÓN DE SUS INTERESES Y GARANTIZAR LA CORRECTA
APLICACIÓN DEL ORDENAMIENTO JURÍDICO VIGENTE. 
</v>
      </c>
      <c r="B7" s="862"/>
      <c r="C7" s="862"/>
      <c r="D7" s="862"/>
      <c r="E7" s="862"/>
      <c r="F7" s="862"/>
      <c r="G7" s="862"/>
      <c r="H7" s="862"/>
      <c r="I7" s="862"/>
      <c r="J7" s="862"/>
      <c r="K7" s="863"/>
    </row>
    <row r="8" spans="1:230" ht="15" thickBot="1" x14ac:dyDescent="0.25">
      <c r="C8" s="32"/>
      <c r="D8" s="32"/>
      <c r="E8" s="32"/>
      <c r="F8" s="32"/>
      <c r="G8" s="32"/>
      <c r="H8" s="32"/>
    </row>
    <row r="9" spans="1:230" s="53" customFormat="1" ht="30" customHeight="1" x14ac:dyDescent="0.25">
      <c r="A9" s="827" t="s">
        <v>82</v>
      </c>
      <c r="B9" s="825" t="s">
        <v>223</v>
      </c>
      <c r="C9" s="829" t="s">
        <v>242</v>
      </c>
      <c r="D9" s="831" t="s">
        <v>197</v>
      </c>
      <c r="E9" s="831"/>
      <c r="F9" s="831"/>
      <c r="G9" s="831"/>
      <c r="H9" s="831"/>
      <c r="I9" s="108" t="s">
        <v>198</v>
      </c>
      <c r="J9" s="832" t="s">
        <v>199</v>
      </c>
      <c r="K9" s="834" t="s">
        <v>200</v>
      </c>
      <c r="L9" s="54"/>
      <c r="M9" s="54"/>
      <c r="N9" s="54"/>
      <c r="O9" s="54"/>
      <c r="P9" s="54"/>
      <c r="Q9" s="54"/>
      <c r="R9" s="54"/>
      <c r="S9" s="54"/>
      <c r="T9" s="54"/>
      <c r="U9" s="54"/>
      <c r="V9" s="54"/>
      <c r="W9" s="54"/>
      <c r="X9" s="54"/>
      <c r="Y9" s="54"/>
      <c r="Z9" s="54"/>
      <c r="AA9" s="54"/>
      <c r="AB9" s="54"/>
      <c r="AC9" s="54"/>
      <c r="AD9" s="54"/>
      <c r="AE9" s="54"/>
      <c r="AF9" s="54"/>
      <c r="AG9" s="54"/>
      <c r="AH9" s="54"/>
      <c r="AI9" s="54"/>
      <c r="AJ9" s="54"/>
      <c r="AK9" s="54"/>
      <c r="AL9" s="54"/>
      <c r="AM9" s="54"/>
      <c r="AN9" s="54"/>
      <c r="AO9" s="54"/>
      <c r="AP9" s="54"/>
      <c r="AQ9" s="54"/>
      <c r="AR9" s="54"/>
      <c r="AS9" s="54"/>
      <c r="AT9" s="54"/>
      <c r="AU9" s="54"/>
      <c r="AV9" s="54"/>
      <c r="AW9" s="54"/>
      <c r="AX9" s="54"/>
      <c r="AY9" s="54"/>
      <c r="AZ9" s="54"/>
      <c r="BA9" s="54"/>
      <c r="BB9" s="54"/>
      <c r="BC9" s="54"/>
      <c r="BD9" s="54"/>
      <c r="BE9" s="54"/>
      <c r="BF9" s="54"/>
      <c r="BG9" s="54"/>
      <c r="BH9" s="54"/>
      <c r="BI9" s="54"/>
      <c r="BJ9" s="54"/>
      <c r="BK9" s="54"/>
      <c r="BL9" s="54"/>
      <c r="BM9" s="54"/>
      <c r="BN9" s="54"/>
      <c r="BO9" s="54"/>
      <c r="BP9" s="54"/>
      <c r="BQ9" s="54"/>
      <c r="BR9" s="54"/>
      <c r="BS9" s="54"/>
      <c r="BT9" s="54"/>
      <c r="BU9" s="54"/>
      <c r="BV9" s="54"/>
      <c r="BW9" s="54"/>
      <c r="BX9" s="54"/>
      <c r="BY9" s="54"/>
      <c r="BZ9" s="54"/>
      <c r="CA9" s="54"/>
      <c r="CB9" s="54"/>
      <c r="CC9" s="54"/>
      <c r="CD9" s="54"/>
      <c r="CE9" s="54"/>
      <c r="CF9" s="54"/>
      <c r="CG9" s="54"/>
      <c r="CH9" s="54"/>
      <c r="CI9" s="54"/>
      <c r="CJ9" s="54"/>
      <c r="CK9" s="54"/>
      <c r="CL9" s="54"/>
      <c r="CM9" s="54"/>
      <c r="CN9" s="54"/>
      <c r="CO9" s="54"/>
      <c r="CP9" s="54"/>
      <c r="CQ9" s="54"/>
      <c r="CR9" s="54"/>
      <c r="CS9" s="54"/>
      <c r="CT9" s="54"/>
      <c r="CU9" s="54"/>
      <c r="CV9" s="54"/>
      <c r="CW9" s="54"/>
      <c r="CX9" s="54"/>
      <c r="CY9" s="54"/>
      <c r="CZ9" s="54"/>
      <c r="DA9" s="54"/>
      <c r="DB9" s="54"/>
      <c r="DC9" s="54"/>
      <c r="DD9" s="54"/>
      <c r="DE9" s="54"/>
      <c r="DF9" s="54"/>
      <c r="DG9" s="54"/>
      <c r="DH9" s="54"/>
      <c r="DI9" s="54"/>
      <c r="DJ9" s="54"/>
      <c r="DK9" s="54"/>
      <c r="DL9" s="54"/>
      <c r="DM9" s="54"/>
      <c r="DN9" s="54"/>
      <c r="DO9" s="54"/>
      <c r="DP9" s="54"/>
      <c r="DQ9" s="54"/>
      <c r="DR9" s="54"/>
      <c r="DS9" s="54"/>
      <c r="DT9" s="54"/>
      <c r="DU9" s="54"/>
      <c r="DV9" s="54"/>
      <c r="DW9" s="54"/>
      <c r="DX9" s="54"/>
      <c r="DY9" s="54"/>
      <c r="DZ9" s="54"/>
      <c r="EA9" s="54"/>
      <c r="EB9" s="54"/>
      <c r="EC9" s="54"/>
      <c r="ED9" s="54"/>
      <c r="EE9" s="54"/>
      <c r="EF9" s="54"/>
      <c r="EG9" s="54"/>
      <c r="EH9" s="54"/>
      <c r="EI9" s="54"/>
      <c r="EJ9" s="54"/>
      <c r="EK9" s="54"/>
      <c r="EL9" s="54"/>
      <c r="EM9" s="54"/>
      <c r="EN9" s="54"/>
      <c r="EO9" s="54"/>
      <c r="EP9" s="54"/>
      <c r="EQ9" s="54"/>
      <c r="ER9" s="54"/>
      <c r="ES9" s="54"/>
      <c r="ET9" s="54"/>
      <c r="EU9" s="54"/>
      <c r="EV9" s="54"/>
      <c r="EW9" s="54"/>
      <c r="EX9" s="54"/>
      <c r="EY9" s="54"/>
      <c r="EZ9" s="54"/>
      <c r="FA9" s="54"/>
      <c r="FB9" s="54"/>
      <c r="FC9" s="54"/>
      <c r="FD9" s="54"/>
      <c r="FE9" s="54"/>
      <c r="FF9" s="54"/>
      <c r="FG9" s="54"/>
      <c r="FH9" s="54"/>
      <c r="FI9" s="54"/>
      <c r="FJ9" s="54"/>
      <c r="FK9" s="54"/>
      <c r="FL9" s="54"/>
      <c r="FM9" s="54"/>
      <c r="FN9" s="54"/>
      <c r="FO9" s="54"/>
      <c r="FP9" s="54"/>
      <c r="FQ9" s="54"/>
      <c r="FR9" s="54"/>
      <c r="FS9" s="54"/>
      <c r="FT9" s="54"/>
      <c r="FU9" s="54"/>
      <c r="FV9" s="54"/>
      <c r="FW9" s="54"/>
      <c r="FX9" s="54"/>
      <c r="FY9" s="54"/>
      <c r="FZ9" s="54"/>
      <c r="GA9" s="54"/>
      <c r="GB9" s="54"/>
      <c r="GC9" s="54"/>
      <c r="GD9" s="54"/>
      <c r="GE9" s="54"/>
      <c r="GF9" s="54"/>
      <c r="GG9" s="54"/>
      <c r="GH9" s="54"/>
      <c r="GI9" s="54"/>
      <c r="GJ9" s="54"/>
      <c r="GK9" s="54"/>
      <c r="GL9" s="54"/>
      <c r="GM9" s="54"/>
      <c r="GN9" s="54"/>
      <c r="GO9" s="54"/>
      <c r="GP9" s="54"/>
      <c r="GQ9" s="54"/>
      <c r="GR9" s="54"/>
      <c r="GS9" s="54"/>
      <c r="GT9" s="54"/>
      <c r="GU9" s="54"/>
      <c r="GV9" s="54"/>
      <c r="GW9" s="54"/>
      <c r="GX9" s="54"/>
      <c r="GY9" s="54"/>
      <c r="GZ9" s="54"/>
      <c r="HA9" s="54"/>
      <c r="HB9" s="54"/>
      <c r="HC9" s="54"/>
      <c r="HD9" s="54"/>
      <c r="HE9" s="54"/>
      <c r="HF9" s="54"/>
      <c r="HG9" s="54"/>
      <c r="HH9" s="54"/>
      <c r="HI9" s="54"/>
      <c r="HJ9" s="54"/>
      <c r="HK9" s="54"/>
      <c r="HL9" s="54"/>
      <c r="HM9" s="54"/>
      <c r="HN9" s="54"/>
      <c r="HO9" s="54"/>
      <c r="HP9" s="54"/>
      <c r="HQ9" s="54"/>
      <c r="HR9" s="54"/>
      <c r="HS9" s="54"/>
      <c r="HT9" s="54"/>
      <c r="HU9" s="54"/>
      <c r="HV9" s="54"/>
    </row>
    <row r="10" spans="1:230" s="54" customFormat="1" ht="60.75" thickBot="1" x14ac:dyDescent="0.3">
      <c r="A10" s="828"/>
      <c r="B10" s="826"/>
      <c r="C10" s="830"/>
      <c r="D10" s="109" t="s">
        <v>201</v>
      </c>
      <c r="E10" s="51" t="s">
        <v>202</v>
      </c>
      <c r="F10" s="156" t="s">
        <v>203</v>
      </c>
      <c r="G10" s="156" t="s">
        <v>204</v>
      </c>
      <c r="H10" s="109" t="s">
        <v>205</v>
      </c>
      <c r="I10" s="52" t="s">
        <v>206</v>
      </c>
      <c r="J10" s="833"/>
      <c r="K10" s="835"/>
    </row>
    <row r="11" spans="1:230" ht="20.25" customHeight="1" x14ac:dyDescent="0.2">
      <c r="A11" s="857" t="s">
        <v>508</v>
      </c>
      <c r="B11" s="856" t="s">
        <v>416</v>
      </c>
      <c r="C11" s="855" t="s">
        <v>513</v>
      </c>
      <c r="D11" s="802" t="s">
        <v>207</v>
      </c>
      <c r="E11" s="129" t="s">
        <v>208</v>
      </c>
      <c r="F11" s="268" t="s">
        <v>170</v>
      </c>
      <c r="G11" s="130">
        <f>IF(F11="Asignado",15,0)</f>
        <v>15</v>
      </c>
      <c r="H11" s="821" t="str">
        <f>IF(AND(G18&gt;0,G18&lt;=85),"Débil",IF(AND(G18&gt;85,G18&lt;=95),"Moderado",IF(G18&gt;96,"Fuerte"," ")))</f>
        <v>Fuerte</v>
      </c>
      <c r="I11" s="805" t="s">
        <v>193</v>
      </c>
      <c r="J11" s="793" t="str">
        <f>IF(AND(H11="Fuerte",I11="Fuerte (Siempre se Ejecuta)"),"Fuerte",IF(AND(H11="Fuerte",I11="Moderado (Algunas veces se ejecuta)"),"Moderado",IF(AND(H11="Fuerte",I11="Débil (No se ejecuta)"),"Débil",IF(AND(H11="Moderado",I11="Fuerte (Siempre se Ejecuta)"),"Moderado",IF(AND(H11="Moderado",I11="Moderado (Algunas veces se ejecuta)"),"Moderado",IF(AND(H11="Moderado",I11="Débil (No se ejecuta)"),"Débil",IF(AND(H11="Débil",I11="Fuerte (Siempre se Ejecuta)"),"Débil",IF(AND(H11="Débil",I11="Moderado (Algunas veces se ejecuta)"),"Débil",IF(AND(H11="Débil",I11="Débil (No se ejecuta)"),"Débil"," ")))))))))</f>
        <v>Moderado</v>
      </c>
      <c r="K11" s="853" t="str">
        <f>IF(J11="Fuerte","NO",IF(J11=" "," ","SI"))</f>
        <v>SI</v>
      </c>
      <c r="L11" s="61"/>
    </row>
    <row r="12" spans="1:230" ht="29.25" customHeight="1" x14ac:dyDescent="0.2">
      <c r="A12" s="799"/>
      <c r="B12" s="792"/>
      <c r="C12" s="839"/>
      <c r="D12" s="802"/>
      <c r="E12" s="103" t="s">
        <v>209</v>
      </c>
      <c r="F12" s="67" t="s">
        <v>172</v>
      </c>
      <c r="G12" s="66">
        <f>IF(F12="Adecuado",15,0)</f>
        <v>15</v>
      </c>
      <c r="H12" s="821"/>
      <c r="I12" s="823"/>
      <c r="J12" s="817"/>
      <c r="K12" s="854"/>
    </row>
    <row r="13" spans="1:230" ht="43.5" customHeight="1" x14ac:dyDescent="0.2">
      <c r="A13" s="799"/>
      <c r="B13" s="792"/>
      <c r="C13" s="839"/>
      <c r="D13" s="50" t="s">
        <v>210</v>
      </c>
      <c r="E13" s="103" t="s">
        <v>211</v>
      </c>
      <c r="F13" s="67" t="s">
        <v>175</v>
      </c>
      <c r="G13" s="66">
        <f>IF(F13="Oportuna",15,0)</f>
        <v>15</v>
      </c>
      <c r="H13" s="821"/>
      <c r="I13" s="823"/>
      <c r="J13" s="817"/>
      <c r="K13" s="854"/>
      <c r="N13" s="219"/>
    </row>
    <row r="14" spans="1:230" ht="43.5" customHeight="1" x14ac:dyDescent="0.2">
      <c r="A14" s="799"/>
      <c r="B14" s="792"/>
      <c r="C14" s="839"/>
      <c r="D14" s="50" t="s">
        <v>212</v>
      </c>
      <c r="E14" s="103" t="s">
        <v>213</v>
      </c>
      <c r="F14" s="220" t="s">
        <v>178</v>
      </c>
      <c r="G14" s="66">
        <f>IF(F14="Prevenir",15,IF(F14="Detectar",10,0))</f>
        <v>15</v>
      </c>
      <c r="H14" s="821"/>
      <c r="I14" s="823"/>
      <c r="J14" s="817"/>
      <c r="K14" s="854"/>
    </row>
    <row r="15" spans="1:230" ht="29.25" customHeight="1" x14ac:dyDescent="0.2">
      <c r="A15" s="799"/>
      <c r="B15" s="792"/>
      <c r="C15" s="839"/>
      <c r="D15" s="50" t="s">
        <v>272</v>
      </c>
      <c r="E15" s="103" t="s">
        <v>215</v>
      </c>
      <c r="F15" s="67" t="s">
        <v>182</v>
      </c>
      <c r="G15" s="66">
        <f>IF(F15="Confiable",15,0)</f>
        <v>15</v>
      </c>
      <c r="H15" s="821"/>
      <c r="I15" s="823"/>
      <c r="J15" s="817"/>
      <c r="K15" s="854"/>
    </row>
    <row r="16" spans="1:230" ht="43.5" customHeight="1" x14ac:dyDescent="0.2">
      <c r="A16" s="799"/>
      <c r="B16" s="792"/>
      <c r="C16" s="839"/>
      <c r="D16" s="50" t="s">
        <v>273</v>
      </c>
      <c r="E16" s="103" t="s">
        <v>217</v>
      </c>
      <c r="F16" s="220" t="s">
        <v>185</v>
      </c>
      <c r="G16" s="66">
        <f>IF(F16="Se investigan y se resuelven oportunamente",15,0)</f>
        <v>15</v>
      </c>
      <c r="H16" s="821"/>
      <c r="I16" s="823"/>
      <c r="J16" s="817"/>
      <c r="K16" s="854"/>
    </row>
    <row r="17" spans="1:76" ht="29.25" customHeight="1" x14ac:dyDescent="0.2">
      <c r="A17" s="800"/>
      <c r="B17" s="792"/>
      <c r="C17" s="840"/>
      <c r="D17" s="45" t="s">
        <v>218</v>
      </c>
      <c r="E17" s="103" t="s">
        <v>219</v>
      </c>
      <c r="F17" s="67" t="s">
        <v>188</v>
      </c>
      <c r="G17" s="66">
        <f>IF(F17="Completa",10,IF(F17="Incompleta",5,0))</f>
        <v>10</v>
      </c>
      <c r="H17" s="822"/>
      <c r="I17" s="823"/>
      <c r="J17" s="817"/>
      <c r="K17" s="854"/>
    </row>
    <row r="18" spans="1:76" ht="15.75" thickBot="1" x14ac:dyDescent="0.25">
      <c r="A18" s="121"/>
      <c r="B18" s="120"/>
      <c r="C18" s="119"/>
      <c r="D18" s="57"/>
      <c r="E18" s="58" t="s">
        <v>220</v>
      </c>
      <c r="F18" s="16"/>
      <c r="G18" s="131">
        <f>SUM(G11:G17)</f>
        <v>100</v>
      </c>
      <c r="H18" s="59"/>
      <c r="I18" s="122"/>
      <c r="J18" s="122"/>
      <c r="K18" s="123"/>
    </row>
    <row r="19" spans="1:76" ht="15" thickBot="1" x14ac:dyDescent="0.25">
      <c r="A19" s="55"/>
    </row>
    <row r="20" spans="1:76" s="54" customFormat="1" ht="30" customHeight="1" x14ac:dyDescent="0.25">
      <c r="A20" s="827" t="s">
        <v>82</v>
      </c>
      <c r="B20" s="825" t="s">
        <v>223</v>
      </c>
      <c r="C20" s="829" t="s">
        <v>196</v>
      </c>
      <c r="D20" s="831" t="s">
        <v>197</v>
      </c>
      <c r="E20" s="831"/>
      <c r="F20" s="831"/>
      <c r="G20" s="831"/>
      <c r="H20" s="831"/>
      <c r="I20" s="108" t="s">
        <v>198</v>
      </c>
      <c r="J20" s="832" t="s">
        <v>199</v>
      </c>
      <c r="K20" s="834" t="s">
        <v>200</v>
      </c>
    </row>
    <row r="21" spans="1:76" s="54" customFormat="1" ht="60.75" thickBot="1" x14ac:dyDescent="0.3">
      <c r="A21" s="828"/>
      <c r="B21" s="846"/>
      <c r="C21" s="830"/>
      <c r="D21" s="109" t="s">
        <v>201</v>
      </c>
      <c r="E21" s="51" t="s">
        <v>202</v>
      </c>
      <c r="F21" s="109" t="s">
        <v>203</v>
      </c>
      <c r="G21" s="109" t="s">
        <v>204</v>
      </c>
      <c r="H21" s="109" t="s">
        <v>221</v>
      </c>
      <c r="I21" s="52" t="s">
        <v>206</v>
      </c>
      <c r="J21" s="833"/>
      <c r="K21" s="835"/>
    </row>
    <row r="22" spans="1:76" ht="20.25" customHeight="1" x14ac:dyDescent="0.2">
      <c r="A22" s="847" t="s">
        <v>508</v>
      </c>
      <c r="B22" s="847" t="s">
        <v>419</v>
      </c>
      <c r="C22" s="841" t="s">
        <v>514</v>
      </c>
      <c r="D22" s="801" t="s">
        <v>207</v>
      </c>
      <c r="E22" s="105" t="s">
        <v>208</v>
      </c>
      <c r="F22" s="221" t="s">
        <v>170</v>
      </c>
      <c r="G22" s="133">
        <f>IF(F22="Asignado",15,0)</f>
        <v>15</v>
      </c>
      <c r="H22" s="842" t="str">
        <f>IF(AND(G29&gt;0,G29&lt;=85),"Débil",IF(AND(G29&gt;85,G29&lt;=95),"Moderado",IF(G29&gt;96,"Fuerte"," ")))</f>
        <v>Fuerte</v>
      </c>
      <c r="I22" s="843" t="s">
        <v>193</v>
      </c>
      <c r="J22" s="844" t="str">
        <f>IF(AND(H22="Fuerte",I22="Fuerte (Siempre se Ejecuta)"),"Fuerte",IF(AND(H22="Fuerte",I22="Moderado (Algunas veces se ejecuta)"),"Moderado",IF(AND(H22="Fuerte",I22="Débil (No se ejecuta)"),"Débil",IF(AND(H22="Moderado",I22="Fuerte (Siempre se Ejecuta)"),"Moderado",IF(AND(H22="Moderado",I22="Moderado (Algunas veces se ejecuta)"),"Moderado",IF(AND(H22="Moderado",I22="Débil (No se ejecuta)"),"Débil",IF(AND(H22="Débil",I22="Fuerte (Siempre se Ejecuta)"),"Débil",IF(AND(H22="Débil",I22="Moderado (Algunas veces se ejecuta)"),"Débil",IF(AND(H22="Débil",I22="Débil (No se ejecuta)"),"Débil"," ")))))))))</f>
        <v>Moderado</v>
      </c>
      <c r="K22" s="845" t="str">
        <f>IF(J22="Fuerte","NO",IF(J22=" "," ","SI"))</f>
        <v>SI</v>
      </c>
    </row>
    <row r="23" spans="1:76" ht="29.25" customHeight="1" x14ac:dyDescent="0.2">
      <c r="A23" s="848"/>
      <c r="B23" s="848"/>
      <c r="C23" s="836"/>
      <c r="D23" s="802"/>
      <c r="E23" s="103" t="s">
        <v>209</v>
      </c>
      <c r="F23" s="67" t="s">
        <v>172</v>
      </c>
      <c r="G23" s="66">
        <f>IF(F23="Adecuado",15,0)</f>
        <v>15</v>
      </c>
      <c r="H23" s="821"/>
      <c r="I23" s="823"/>
      <c r="J23" s="817"/>
      <c r="K23" s="819"/>
    </row>
    <row r="24" spans="1:76" ht="43.5" customHeight="1" x14ac:dyDescent="0.2">
      <c r="A24" s="848"/>
      <c r="B24" s="848"/>
      <c r="C24" s="836"/>
      <c r="D24" s="50" t="s">
        <v>210</v>
      </c>
      <c r="E24" s="103" t="s">
        <v>211</v>
      </c>
      <c r="F24" s="67" t="s">
        <v>175</v>
      </c>
      <c r="G24" s="66">
        <f>IF(F24="Oportuna",15,0)</f>
        <v>15</v>
      </c>
      <c r="H24" s="821"/>
      <c r="I24" s="823"/>
      <c r="J24" s="817"/>
      <c r="K24" s="819"/>
    </row>
    <row r="25" spans="1:76" ht="43.5" customHeight="1" x14ac:dyDescent="0.2">
      <c r="A25" s="848"/>
      <c r="B25" s="848"/>
      <c r="C25" s="836"/>
      <c r="D25" s="50" t="s">
        <v>212</v>
      </c>
      <c r="E25" s="103" t="s">
        <v>213</v>
      </c>
      <c r="F25" s="220" t="s">
        <v>178</v>
      </c>
      <c r="G25" s="66">
        <f>IF(F25="Prevenir",15,IF(F25="Detectar",10,0))</f>
        <v>15</v>
      </c>
      <c r="H25" s="821"/>
      <c r="I25" s="823"/>
      <c r="J25" s="817"/>
      <c r="K25" s="819"/>
    </row>
    <row r="26" spans="1:76" ht="29.25" customHeight="1" x14ac:dyDescent="0.2">
      <c r="A26" s="848"/>
      <c r="B26" s="848"/>
      <c r="C26" s="836"/>
      <c r="D26" s="50" t="s">
        <v>214</v>
      </c>
      <c r="E26" s="103" t="s">
        <v>215</v>
      </c>
      <c r="F26" s="67" t="s">
        <v>182</v>
      </c>
      <c r="G26" s="66">
        <f>IF(F26="Confiable",15,0)</f>
        <v>15</v>
      </c>
      <c r="H26" s="821"/>
      <c r="I26" s="823"/>
      <c r="J26" s="817"/>
      <c r="K26" s="819"/>
    </row>
    <row r="27" spans="1:76" ht="43.5" customHeight="1" x14ac:dyDescent="0.2">
      <c r="A27" s="848"/>
      <c r="B27" s="848"/>
      <c r="C27" s="836"/>
      <c r="D27" s="50" t="s">
        <v>216</v>
      </c>
      <c r="E27" s="103" t="s">
        <v>217</v>
      </c>
      <c r="F27" s="220" t="s">
        <v>185</v>
      </c>
      <c r="G27" s="66">
        <f>IF(F27="Se investigan y se resuelven oportunamente",15,0)</f>
        <v>15</v>
      </c>
      <c r="H27" s="821"/>
      <c r="I27" s="823"/>
      <c r="J27" s="817"/>
      <c r="K27" s="819"/>
    </row>
    <row r="28" spans="1:76" ht="29.25" customHeight="1" x14ac:dyDescent="0.2">
      <c r="A28" s="849"/>
      <c r="B28" s="848"/>
      <c r="C28" s="837"/>
      <c r="D28" s="45" t="s">
        <v>218</v>
      </c>
      <c r="E28" s="103" t="s">
        <v>219</v>
      </c>
      <c r="F28" s="67" t="s">
        <v>188</v>
      </c>
      <c r="G28" s="66">
        <f>IF(F28="Completa",10,IF(F28="Incompleta",5,0))</f>
        <v>10</v>
      </c>
      <c r="H28" s="822"/>
      <c r="I28" s="823"/>
      <c r="J28" s="817"/>
      <c r="K28" s="819"/>
    </row>
    <row r="29" spans="1:76" s="60" customFormat="1" ht="15.75" thickBot="1" x14ac:dyDescent="0.25">
      <c r="A29" s="121"/>
      <c r="B29" s="124"/>
      <c r="C29" s="56"/>
      <c r="D29" s="57"/>
      <c r="E29" s="132" t="s">
        <v>220</v>
      </c>
      <c r="F29" s="131"/>
      <c r="G29" s="131">
        <f>SUM(G22:G28)</f>
        <v>100</v>
      </c>
      <c r="H29" s="59"/>
      <c r="I29" s="122"/>
      <c r="J29" s="122"/>
      <c r="K29" s="123"/>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row>
    <row r="30" spans="1:76" ht="15" thickBot="1" x14ac:dyDescent="0.25"/>
    <row r="31" spans="1:76" s="53" customFormat="1" ht="30" customHeight="1" x14ac:dyDescent="0.25">
      <c r="A31" s="827" t="s">
        <v>82</v>
      </c>
      <c r="B31" s="825" t="s">
        <v>223</v>
      </c>
      <c r="C31" s="829" t="s">
        <v>196</v>
      </c>
      <c r="D31" s="831" t="s">
        <v>197</v>
      </c>
      <c r="E31" s="831"/>
      <c r="F31" s="831"/>
      <c r="G31" s="831"/>
      <c r="H31" s="831"/>
      <c r="I31" s="108" t="s">
        <v>198</v>
      </c>
      <c r="J31" s="832" t="s">
        <v>199</v>
      </c>
      <c r="K31" s="834" t="s">
        <v>200</v>
      </c>
      <c r="L31" s="54"/>
      <c r="M31" s="54"/>
      <c r="N31" s="54"/>
      <c r="O31" s="54"/>
      <c r="P31" s="54"/>
      <c r="Q31" s="54"/>
      <c r="R31" s="54"/>
      <c r="S31" s="54"/>
      <c r="T31" s="54"/>
      <c r="U31" s="54"/>
      <c r="V31" s="54"/>
      <c r="W31" s="54"/>
      <c r="X31" s="54"/>
      <c r="Y31" s="54"/>
      <c r="Z31" s="54"/>
      <c r="AA31" s="54"/>
      <c r="AB31" s="54"/>
      <c r="AC31" s="54"/>
      <c r="AD31" s="54"/>
      <c r="AE31" s="54"/>
      <c r="AF31" s="54"/>
      <c r="AG31" s="54"/>
      <c r="AH31" s="54"/>
      <c r="AI31" s="54"/>
      <c r="AJ31" s="54"/>
      <c r="AK31" s="54"/>
      <c r="AL31" s="54"/>
      <c r="AM31" s="54"/>
      <c r="AN31" s="54"/>
      <c r="AO31" s="54"/>
      <c r="AP31" s="54"/>
      <c r="AQ31" s="54"/>
      <c r="AR31" s="54"/>
      <c r="AS31" s="54"/>
      <c r="AT31" s="54"/>
      <c r="AU31" s="54"/>
      <c r="AV31" s="54"/>
      <c r="AW31" s="54"/>
      <c r="AX31" s="54"/>
      <c r="AY31" s="54"/>
      <c r="AZ31" s="54"/>
      <c r="BA31" s="54"/>
      <c r="BB31" s="54"/>
      <c r="BC31" s="54"/>
      <c r="BD31" s="54"/>
      <c r="BE31" s="54"/>
      <c r="BF31" s="54"/>
      <c r="BG31" s="54"/>
      <c r="BH31" s="54"/>
      <c r="BI31" s="54"/>
      <c r="BJ31" s="54"/>
      <c r="BK31" s="54"/>
      <c r="BL31" s="54"/>
      <c r="BM31" s="54"/>
      <c r="BN31" s="54"/>
      <c r="BO31" s="54"/>
      <c r="BP31" s="54"/>
      <c r="BQ31" s="54"/>
      <c r="BR31" s="54"/>
      <c r="BS31" s="54"/>
      <c r="BT31" s="54"/>
      <c r="BU31" s="54"/>
      <c r="BV31" s="54"/>
      <c r="BW31" s="54"/>
      <c r="BX31" s="54"/>
    </row>
    <row r="32" spans="1:76" s="54" customFormat="1" ht="60.75" thickBot="1" x14ac:dyDescent="0.3">
      <c r="A32" s="828"/>
      <c r="B32" s="826"/>
      <c r="C32" s="830"/>
      <c r="D32" s="109" t="s">
        <v>201</v>
      </c>
      <c r="E32" s="51" t="s">
        <v>202</v>
      </c>
      <c r="F32" s="109" t="s">
        <v>203</v>
      </c>
      <c r="G32" s="109" t="s">
        <v>204</v>
      </c>
      <c r="H32" s="109" t="s">
        <v>221</v>
      </c>
      <c r="I32" s="52" t="s">
        <v>206</v>
      </c>
      <c r="J32" s="833"/>
      <c r="K32" s="835"/>
    </row>
    <row r="33" spans="1:11" ht="20.25" customHeight="1" x14ac:dyDescent="0.2">
      <c r="A33" s="798"/>
      <c r="B33" s="791"/>
      <c r="C33" s="839"/>
      <c r="D33" s="802" t="s">
        <v>207</v>
      </c>
      <c r="E33" s="129" t="s">
        <v>208</v>
      </c>
      <c r="F33" s="70" t="s">
        <v>169</v>
      </c>
      <c r="G33" s="130">
        <f>IF(F33="Asignado",15,0)</f>
        <v>0</v>
      </c>
      <c r="H33" s="821"/>
      <c r="I33" s="805" t="s">
        <v>169</v>
      </c>
      <c r="J33" s="793"/>
      <c r="K33" s="796"/>
    </row>
    <row r="34" spans="1:11" ht="28.5" x14ac:dyDescent="0.2">
      <c r="A34" s="799"/>
      <c r="B34" s="792"/>
      <c r="C34" s="839"/>
      <c r="D34" s="802"/>
      <c r="E34" s="103" t="s">
        <v>209</v>
      </c>
      <c r="F34" s="67" t="s">
        <v>169</v>
      </c>
      <c r="G34" s="66">
        <f>IF(F34="Adecuado",15,0)</f>
        <v>0</v>
      </c>
      <c r="H34" s="821"/>
      <c r="I34" s="823"/>
      <c r="J34" s="817"/>
      <c r="K34" s="819"/>
    </row>
    <row r="35" spans="1:11" ht="42.75" x14ac:dyDescent="0.2">
      <c r="A35" s="799"/>
      <c r="B35" s="792"/>
      <c r="C35" s="839"/>
      <c r="D35" s="50" t="s">
        <v>210</v>
      </c>
      <c r="E35" s="103" t="s">
        <v>211</v>
      </c>
      <c r="F35" s="67" t="s">
        <v>169</v>
      </c>
      <c r="G35" s="66">
        <f>IF(F35="Oportuna",15,0)</f>
        <v>0</v>
      </c>
      <c r="H35" s="821"/>
      <c r="I35" s="823"/>
      <c r="J35" s="817"/>
      <c r="K35" s="819"/>
    </row>
    <row r="36" spans="1:11" ht="42.75" x14ac:dyDescent="0.2">
      <c r="A36" s="799"/>
      <c r="B36" s="792"/>
      <c r="C36" s="839"/>
      <c r="D36" s="50" t="s">
        <v>212</v>
      </c>
      <c r="E36" s="103" t="s">
        <v>213</v>
      </c>
      <c r="F36" s="220" t="s">
        <v>169</v>
      </c>
      <c r="G36" s="66">
        <f>IF(F36="Prevenir",15,IF(F36="Detectar",10,0))</f>
        <v>0</v>
      </c>
      <c r="H36" s="821"/>
      <c r="I36" s="823"/>
      <c r="J36" s="817"/>
      <c r="K36" s="819"/>
    </row>
    <row r="37" spans="1:11" ht="28.5" x14ac:dyDescent="0.2">
      <c r="A37" s="799"/>
      <c r="B37" s="792"/>
      <c r="C37" s="839"/>
      <c r="D37" s="50" t="s">
        <v>214</v>
      </c>
      <c r="E37" s="103" t="s">
        <v>215</v>
      </c>
      <c r="F37" s="67" t="s">
        <v>169</v>
      </c>
      <c r="G37" s="66">
        <f>IF(F37="Confiable",15,0)</f>
        <v>0</v>
      </c>
      <c r="H37" s="821"/>
      <c r="I37" s="823"/>
      <c r="J37" s="817"/>
      <c r="K37" s="819"/>
    </row>
    <row r="38" spans="1:11" ht="42.75" x14ac:dyDescent="0.2">
      <c r="A38" s="799"/>
      <c r="B38" s="792"/>
      <c r="C38" s="839"/>
      <c r="D38" s="50" t="s">
        <v>216</v>
      </c>
      <c r="E38" s="103" t="s">
        <v>217</v>
      </c>
      <c r="F38" s="220" t="s">
        <v>169</v>
      </c>
      <c r="G38" s="66">
        <f>IF(F38="Se investigan y se resuelven oportunamente",15,0)</f>
        <v>0</v>
      </c>
      <c r="H38" s="821"/>
      <c r="I38" s="823"/>
      <c r="J38" s="817"/>
      <c r="K38" s="819"/>
    </row>
    <row r="39" spans="1:11" ht="28.5" x14ac:dyDescent="0.2">
      <c r="A39" s="800"/>
      <c r="B39" s="793"/>
      <c r="C39" s="840"/>
      <c r="D39" s="45" t="s">
        <v>218</v>
      </c>
      <c r="E39" s="103" t="s">
        <v>219</v>
      </c>
      <c r="F39" s="67" t="s">
        <v>169</v>
      </c>
      <c r="G39" s="66">
        <f>IF(F39="Completa",10,IF(F39="Incompleta",5,0))</f>
        <v>0</v>
      </c>
      <c r="H39" s="822"/>
      <c r="I39" s="823"/>
      <c r="J39" s="817"/>
      <c r="K39" s="819"/>
    </row>
    <row r="40" spans="1:11" ht="15.75" thickBot="1" x14ac:dyDescent="0.25">
      <c r="A40" s="125"/>
      <c r="B40" s="126"/>
      <c r="C40" s="119"/>
      <c r="D40" s="57"/>
      <c r="E40" s="134" t="s">
        <v>220</v>
      </c>
      <c r="F40" s="131"/>
      <c r="G40" s="131">
        <f>SUM(G33:G39)</f>
        <v>0</v>
      </c>
      <c r="H40" s="59"/>
      <c r="I40" s="122"/>
      <c r="J40" s="122"/>
      <c r="K40" s="123"/>
    </row>
    <row r="41" spans="1:11" ht="15" thickBot="1" x14ac:dyDescent="0.25">
      <c r="A41" s="55"/>
    </row>
    <row r="42" spans="1:11" s="54" customFormat="1" ht="30" customHeight="1" x14ac:dyDescent="0.25">
      <c r="A42" s="827" t="s">
        <v>82</v>
      </c>
      <c r="B42" s="825" t="s">
        <v>223</v>
      </c>
      <c r="C42" s="829" t="s">
        <v>196</v>
      </c>
      <c r="D42" s="831" t="s">
        <v>197</v>
      </c>
      <c r="E42" s="831"/>
      <c r="F42" s="831"/>
      <c r="G42" s="831"/>
      <c r="H42" s="831"/>
      <c r="I42" s="108" t="s">
        <v>198</v>
      </c>
      <c r="J42" s="832" t="s">
        <v>199</v>
      </c>
      <c r="K42" s="834" t="s">
        <v>200</v>
      </c>
    </row>
    <row r="43" spans="1:11" s="54" customFormat="1" ht="60.75" thickBot="1" x14ac:dyDescent="0.3">
      <c r="A43" s="828"/>
      <c r="B43" s="826"/>
      <c r="C43" s="830"/>
      <c r="D43" s="109" t="s">
        <v>201</v>
      </c>
      <c r="E43" s="51" t="s">
        <v>202</v>
      </c>
      <c r="F43" s="109" t="s">
        <v>203</v>
      </c>
      <c r="G43" s="109" t="s">
        <v>204</v>
      </c>
      <c r="H43" s="109" t="s">
        <v>221</v>
      </c>
      <c r="I43" s="52" t="s">
        <v>206</v>
      </c>
      <c r="J43" s="833"/>
      <c r="K43" s="835"/>
    </row>
    <row r="44" spans="1:11" ht="20.25" customHeight="1" x14ac:dyDescent="0.2">
      <c r="A44" s="798"/>
      <c r="B44" s="561"/>
      <c r="C44" s="836"/>
      <c r="D44" s="802" t="s">
        <v>207</v>
      </c>
      <c r="E44" s="129" t="s">
        <v>208</v>
      </c>
      <c r="F44" s="70" t="s">
        <v>169</v>
      </c>
      <c r="G44" s="130">
        <f>IF(F44="Asignado",15,0)</f>
        <v>0</v>
      </c>
      <c r="H44" s="821" t="str">
        <f>IF(AND(G51&gt;0,G51&lt;=85),"Débil",IF(AND(G51&gt;85,G51&lt;=95),"Moderado",IF(G51&gt;96,"Fuerte"," ")))</f>
        <v xml:space="preserve"> </v>
      </c>
      <c r="I44" s="805" t="s">
        <v>169</v>
      </c>
      <c r="J44" s="793" t="str">
        <f>IF(AND(H44="Fuerte",I44="Fuerte (Siempre se Ejecuta)"),"Fuerte",IF(AND(H44="Fuerte",I44="Moderado (Algunas veces se ejecuta)"),"Moderado",IF(AND(H44="Fuerte",I44="Débil (No se ejecuta)"),"Débil",IF(AND(H44="Moderado",I44="Fuerte (Siempre se Ejecuta)"),"Moderado",IF(AND(H44="Moderado",I44="Moderado (Algunas veces se ejecuta)"),"Moderado",IF(AND(H44="Moderado",I44="Débil (No se ejecuta)"),"Débil",IF(AND(H44="Débil",I44="Fuerte (Siempre se Ejecuta)"),"Débil",IF(AND(H44="Débil",I44="Moderado (Algunas veces se ejecuta)"),"Débil",IF(AND(H44="Débil",I44="Débil (No se ejecuta)"),"Débil"," ")))))))))</f>
        <v xml:space="preserve"> </v>
      </c>
      <c r="K44" s="796" t="str">
        <f>IF(J44="Fuerte","NO",IF(J44=" "," ","SI"))</f>
        <v xml:space="preserve"> </v>
      </c>
    </row>
    <row r="45" spans="1:11" ht="28.5" x14ac:dyDescent="0.2">
      <c r="A45" s="799"/>
      <c r="B45" s="562"/>
      <c r="C45" s="836"/>
      <c r="D45" s="802"/>
      <c r="E45" s="103" t="s">
        <v>209</v>
      </c>
      <c r="F45" s="67" t="s">
        <v>169</v>
      </c>
      <c r="G45" s="66">
        <f>IF(F45="Adecuado",15,0)</f>
        <v>0</v>
      </c>
      <c r="H45" s="821"/>
      <c r="I45" s="823"/>
      <c r="J45" s="817"/>
      <c r="K45" s="819"/>
    </row>
    <row r="46" spans="1:11" ht="42.75" x14ac:dyDescent="0.2">
      <c r="A46" s="799"/>
      <c r="B46" s="562"/>
      <c r="C46" s="836"/>
      <c r="D46" s="50" t="s">
        <v>210</v>
      </c>
      <c r="E46" s="103" t="s">
        <v>211</v>
      </c>
      <c r="F46" s="67" t="s">
        <v>169</v>
      </c>
      <c r="G46" s="66">
        <f>IF(F46="Oportuna",15,0)</f>
        <v>0</v>
      </c>
      <c r="H46" s="821"/>
      <c r="I46" s="823"/>
      <c r="J46" s="817"/>
      <c r="K46" s="819"/>
    </row>
    <row r="47" spans="1:11" ht="42.75" x14ac:dyDescent="0.2">
      <c r="A47" s="799"/>
      <c r="B47" s="562"/>
      <c r="C47" s="836"/>
      <c r="D47" s="50" t="s">
        <v>212</v>
      </c>
      <c r="E47" s="103" t="s">
        <v>213</v>
      </c>
      <c r="F47" s="220" t="s">
        <v>169</v>
      </c>
      <c r="G47" s="66">
        <f>IF(F47="Prevenir",15,IF(F47="Detectar",10,0))</f>
        <v>0</v>
      </c>
      <c r="H47" s="821"/>
      <c r="I47" s="823"/>
      <c r="J47" s="817"/>
      <c r="K47" s="819"/>
    </row>
    <row r="48" spans="1:11" ht="28.5" x14ac:dyDescent="0.2">
      <c r="A48" s="799"/>
      <c r="B48" s="562"/>
      <c r="C48" s="836"/>
      <c r="D48" s="50" t="s">
        <v>214</v>
      </c>
      <c r="E48" s="103" t="s">
        <v>215</v>
      </c>
      <c r="F48" s="67" t="s">
        <v>169</v>
      </c>
      <c r="G48" s="66">
        <f>IF(F48="Confiable",15,0)</f>
        <v>0</v>
      </c>
      <c r="H48" s="821"/>
      <c r="I48" s="823"/>
      <c r="J48" s="817"/>
      <c r="K48" s="819"/>
    </row>
    <row r="49" spans="1:77" ht="42.75" x14ac:dyDescent="0.2">
      <c r="A49" s="799"/>
      <c r="B49" s="562"/>
      <c r="C49" s="836"/>
      <c r="D49" s="50" t="s">
        <v>216</v>
      </c>
      <c r="E49" s="103" t="s">
        <v>217</v>
      </c>
      <c r="F49" s="220" t="s">
        <v>169</v>
      </c>
      <c r="G49" s="66">
        <f>IF(F49="Se investigan y se resuelven oportunamente",15,0)</f>
        <v>0</v>
      </c>
      <c r="H49" s="821"/>
      <c r="I49" s="823"/>
      <c r="J49" s="817"/>
      <c r="K49" s="819"/>
    </row>
    <row r="50" spans="1:77" ht="28.5" x14ac:dyDescent="0.2">
      <c r="A50" s="800"/>
      <c r="B50" s="562"/>
      <c r="C50" s="837"/>
      <c r="D50" s="45" t="s">
        <v>218</v>
      </c>
      <c r="E50" s="103" t="s">
        <v>219</v>
      </c>
      <c r="F50" s="67" t="s">
        <v>169</v>
      </c>
      <c r="G50" s="66">
        <f>IF(F50="Completa",10,IF(F50="Incompleta",5,0))</f>
        <v>0</v>
      </c>
      <c r="H50" s="822"/>
      <c r="I50" s="823"/>
      <c r="J50" s="817"/>
      <c r="K50" s="819"/>
    </row>
    <row r="51" spans="1:77" s="60" customFormat="1" ht="15.75" thickBot="1" x14ac:dyDescent="0.25">
      <c r="A51" s="125"/>
      <c r="B51" s="127"/>
      <c r="C51" s="56"/>
      <c r="D51" s="57"/>
      <c r="E51" s="134" t="s">
        <v>220</v>
      </c>
      <c r="F51" s="131"/>
      <c r="G51" s="131">
        <f>SUM(G44:G50)</f>
        <v>0</v>
      </c>
      <c r="H51" s="59"/>
      <c r="I51" s="122"/>
      <c r="J51" s="122"/>
      <c r="K51" s="123"/>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row>
    <row r="52" spans="1:77" ht="15" thickBot="1" x14ac:dyDescent="0.25"/>
    <row r="53" spans="1:77" s="53" customFormat="1" ht="30" customHeight="1" x14ac:dyDescent="0.25">
      <c r="A53" s="827" t="s">
        <v>82</v>
      </c>
      <c r="B53" s="825" t="s">
        <v>223</v>
      </c>
      <c r="C53" s="829" t="s">
        <v>196</v>
      </c>
      <c r="D53" s="831" t="s">
        <v>197</v>
      </c>
      <c r="E53" s="831"/>
      <c r="F53" s="831"/>
      <c r="G53" s="831"/>
      <c r="H53" s="831"/>
      <c r="I53" s="108" t="s">
        <v>198</v>
      </c>
      <c r="J53" s="832" t="s">
        <v>199</v>
      </c>
      <c r="K53" s="834" t="s">
        <v>200</v>
      </c>
      <c r="L53" s="54"/>
      <c r="M53" s="54"/>
      <c r="N53" s="54"/>
      <c r="O53" s="54"/>
      <c r="P53" s="54"/>
      <c r="Q53" s="54"/>
      <c r="R53" s="54"/>
      <c r="S53" s="54"/>
      <c r="T53" s="54"/>
      <c r="U53" s="54"/>
      <c r="V53" s="54"/>
      <c r="W53" s="54"/>
      <c r="X53" s="54"/>
      <c r="Y53" s="54"/>
      <c r="Z53" s="54"/>
      <c r="AA53" s="54"/>
      <c r="AB53" s="54"/>
      <c r="AC53" s="54"/>
      <c r="AD53" s="54"/>
      <c r="AE53" s="54"/>
      <c r="AF53" s="54"/>
      <c r="AG53" s="54"/>
      <c r="AH53" s="54"/>
      <c r="AI53" s="54"/>
      <c r="AJ53" s="54"/>
      <c r="AK53" s="54"/>
      <c r="AL53" s="54"/>
      <c r="AM53" s="54"/>
      <c r="AN53" s="54"/>
      <c r="AO53" s="54"/>
      <c r="AP53" s="54"/>
      <c r="AQ53" s="54"/>
      <c r="AR53" s="54"/>
      <c r="AS53" s="54"/>
      <c r="AT53" s="54"/>
      <c r="AU53" s="54"/>
      <c r="AV53" s="54"/>
      <c r="AW53" s="54"/>
      <c r="AX53" s="54"/>
      <c r="AY53" s="54"/>
      <c r="AZ53" s="54"/>
      <c r="BA53" s="54"/>
      <c r="BB53" s="54"/>
      <c r="BC53" s="54"/>
      <c r="BD53" s="54"/>
      <c r="BE53" s="54"/>
      <c r="BF53" s="54"/>
      <c r="BG53" s="54"/>
      <c r="BH53" s="54"/>
      <c r="BI53" s="54"/>
      <c r="BJ53" s="54"/>
      <c r="BK53" s="54"/>
      <c r="BL53" s="54"/>
      <c r="BM53" s="54"/>
      <c r="BN53" s="54"/>
      <c r="BO53" s="54"/>
      <c r="BP53" s="54"/>
      <c r="BQ53" s="54"/>
      <c r="BR53" s="54"/>
      <c r="BS53" s="54"/>
      <c r="BT53" s="54"/>
      <c r="BU53" s="54"/>
      <c r="BV53" s="54"/>
      <c r="BW53" s="54"/>
      <c r="BX53" s="54"/>
      <c r="BY53" s="54"/>
    </row>
    <row r="54" spans="1:77" s="54" customFormat="1" ht="60.75" thickBot="1" x14ac:dyDescent="0.3">
      <c r="A54" s="828"/>
      <c r="B54" s="826"/>
      <c r="C54" s="830"/>
      <c r="D54" s="109" t="s">
        <v>201</v>
      </c>
      <c r="E54" s="51" t="s">
        <v>202</v>
      </c>
      <c r="F54" s="109" t="s">
        <v>203</v>
      </c>
      <c r="G54" s="109" t="s">
        <v>204</v>
      </c>
      <c r="H54" s="109" t="s">
        <v>221</v>
      </c>
      <c r="I54" s="52" t="s">
        <v>206</v>
      </c>
      <c r="J54" s="833"/>
      <c r="K54" s="835"/>
    </row>
    <row r="55" spans="1:77" ht="20.25" customHeight="1" x14ac:dyDescent="0.2">
      <c r="A55" s="798"/>
      <c r="B55" s="561"/>
      <c r="C55" s="838"/>
      <c r="D55" s="802" t="s">
        <v>207</v>
      </c>
      <c r="E55" s="129" t="s">
        <v>208</v>
      </c>
      <c r="F55" s="70" t="s">
        <v>169</v>
      </c>
      <c r="G55" s="130">
        <f>IF(F55="Asignado",15,0)</f>
        <v>0</v>
      </c>
      <c r="H55" s="821" t="str">
        <f>IF(AND(G62&gt;0,G62&lt;=85),"Débil",IF(AND(G62&gt;85,G62&lt;=95),"Moderado",IF(G62&gt;96,"Fuerte"," ")))</f>
        <v xml:space="preserve"> </v>
      </c>
      <c r="I55" s="805" t="s">
        <v>169</v>
      </c>
      <c r="J55" s="793" t="str">
        <f>IF(AND(H55="Fuerte",I55="Fuerte (Siempre se Ejecuta)"),"Fuerte",IF(AND(H55="Fuerte",I55="Moderado (Algunas veces se ejecuta)"),"Moderado",IF(AND(H55="Fuerte",I55="Débil (No se ejecuta)"),"Débil",IF(AND(H55="Moderado",I55="Fuerte (Siempre se Ejecuta)"),"Moderado",IF(AND(H55="Moderado",I55="Moderado (Algunas veces se ejecuta)"),"Moderado",IF(AND(H55="Moderado",I55="Débil (No se ejecuta)"),"Débil",IF(AND(H55="Débil",I55="Fuerte (Siempre se Ejecuta)"),"Débil",IF(AND(H55="Débil",I55="Moderado (Algunas veces se ejecuta)"),"Débil",IF(AND(H55="Débil",I55="Débil (No se ejecuta)"),"Débil"," ")))))))))</f>
        <v xml:space="preserve"> </v>
      </c>
      <c r="K55" s="796" t="str">
        <f>IF(J55="Fuerte","NO",IF(J55=" "," ","SI"))</f>
        <v xml:space="preserve"> </v>
      </c>
    </row>
    <row r="56" spans="1:77" ht="28.5" x14ac:dyDescent="0.2">
      <c r="A56" s="799"/>
      <c r="B56" s="562"/>
      <c r="C56" s="836"/>
      <c r="D56" s="802"/>
      <c r="E56" s="103" t="s">
        <v>209</v>
      </c>
      <c r="F56" s="67" t="s">
        <v>169</v>
      </c>
      <c r="G56" s="66">
        <f>IF(F56="Adecuado",15,0)</f>
        <v>0</v>
      </c>
      <c r="H56" s="821"/>
      <c r="I56" s="823"/>
      <c r="J56" s="817"/>
      <c r="K56" s="819"/>
    </row>
    <row r="57" spans="1:77" ht="42.75" x14ac:dyDescent="0.2">
      <c r="A57" s="799"/>
      <c r="B57" s="562"/>
      <c r="C57" s="836"/>
      <c r="D57" s="50" t="s">
        <v>210</v>
      </c>
      <c r="E57" s="103" t="s">
        <v>211</v>
      </c>
      <c r="F57" s="67" t="s">
        <v>169</v>
      </c>
      <c r="G57" s="66">
        <f>IF(F57="Oportuna",15,0)</f>
        <v>0</v>
      </c>
      <c r="H57" s="821"/>
      <c r="I57" s="823"/>
      <c r="J57" s="817"/>
      <c r="K57" s="819"/>
    </row>
    <row r="58" spans="1:77" ht="42.75" x14ac:dyDescent="0.2">
      <c r="A58" s="799"/>
      <c r="B58" s="562"/>
      <c r="C58" s="836"/>
      <c r="D58" s="50" t="s">
        <v>212</v>
      </c>
      <c r="E58" s="103" t="s">
        <v>213</v>
      </c>
      <c r="F58" s="220" t="s">
        <v>169</v>
      </c>
      <c r="G58" s="66">
        <f>IF(F58="Prevenir",15,IF(F58="Detectar",10,0))</f>
        <v>0</v>
      </c>
      <c r="H58" s="821"/>
      <c r="I58" s="823"/>
      <c r="J58" s="817"/>
      <c r="K58" s="819"/>
    </row>
    <row r="59" spans="1:77" ht="28.5" x14ac:dyDescent="0.2">
      <c r="A59" s="799"/>
      <c r="B59" s="562"/>
      <c r="C59" s="836"/>
      <c r="D59" s="50" t="s">
        <v>214</v>
      </c>
      <c r="E59" s="103" t="s">
        <v>215</v>
      </c>
      <c r="F59" s="67" t="s">
        <v>169</v>
      </c>
      <c r="G59" s="66">
        <f>IF(F59="Confiable",15,0)</f>
        <v>0</v>
      </c>
      <c r="H59" s="821"/>
      <c r="I59" s="823"/>
      <c r="J59" s="817"/>
      <c r="K59" s="819"/>
    </row>
    <row r="60" spans="1:77" ht="42.75" x14ac:dyDescent="0.2">
      <c r="A60" s="799"/>
      <c r="B60" s="562"/>
      <c r="C60" s="836"/>
      <c r="D60" s="50" t="s">
        <v>216</v>
      </c>
      <c r="E60" s="103" t="s">
        <v>217</v>
      </c>
      <c r="F60" s="220" t="s">
        <v>169</v>
      </c>
      <c r="G60" s="66">
        <f>IF(F60="Se investigan y se resuelven oportunamente",15,0)</f>
        <v>0</v>
      </c>
      <c r="H60" s="821"/>
      <c r="I60" s="823"/>
      <c r="J60" s="817"/>
      <c r="K60" s="819"/>
    </row>
    <row r="61" spans="1:77" ht="28.5" x14ac:dyDescent="0.2">
      <c r="A61" s="800"/>
      <c r="B61" s="563"/>
      <c r="C61" s="836"/>
      <c r="D61" s="45" t="s">
        <v>218</v>
      </c>
      <c r="E61" s="103" t="s">
        <v>219</v>
      </c>
      <c r="F61" s="67" t="s">
        <v>169</v>
      </c>
      <c r="G61" s="66">
        <f>IF(F61="Completa",10,IF(F61="Incompleta",5,0))</f>
        <v>0</v>
      </c>
      <c r="H61" s="822"/>
      <c r="I61" s="823"/>
      <c r="J61" s="817"/>
      <c r="K61" s="819"/>
    </row>
    <row r="62" spans="1:77" ht="15.75" thickBot="1" x14ac:dyDescent="0.25">
      <c r="A62" s="125"/>
      <c r="B62" s="126"/>
      <c r="C62" s="128"/>
      <c r="D62" s="57"/>
      <c r="E62" s="58" t="s">
        <v>220</v>
      </c>
      <c r="F62" s="16"/>
      <c r="G62" s="16">
        <f>SUM(G55:G61)</f>
        <v>0</v>
      </c>
      <c r="H62" s="59"/>
      <c r="I62" s="122"/>
      <c r="J62" s="122"/>
      <c r="K62" s="123"/>
    </row>
    <row r="63" spans="1:77" ht="15" thickBot="1" x14ac:dyDescent="0.25">
      <c r="A63" s="55"/>
    </row>
    <row r="64" spans="1:77" ht="27" customHeight="1" x14ac:dyDescent="0.2">
      <c r="A64" s="827" t="s">
        <v>82</v>
      </c>
      <c r="B64" s="825" t="s">
        <v>223</v>
      </c>
      <c r="C64" s="829" t="s">
        <v>196</v>
      </c>
      <c r="D64" s="831" t="s">
        <v>197</v>
      </c>
      <c r="E64" s="831"/>
      <c r="F64" s="831"/>
      <c r="G64" s="831"/>
      <c r="H64" s="831"/>
      <c r="I64" s="108" t="s">
        <v>198</v>
      </c>
      <c r="J64" s="832" t="s">
        <v>199</v>
      </c>
      <c r="K64" s="834" t="s">
        <v>200</v>
      </c>
    </row>
    <row r="65" spans="1:11" ht="37.5" customHeight="1" thickBot="1" x14ac:dyDescent="0.25">
      <c r="A65" s="828"/>
      <c r="B65" s="826"/>
      <c r="C65" s="830"/>
      <c r="D65" s="109" t="s">
        <v>201</v>
      </c>
      <c r="E65" s="51" t="s">
        <v>202</v>
      </c>
      <c r="F65" s="109" t="s">
        <v>203</v>
      </c>
      <c r="G65" s="109" t="s">
        <v>204</v>
      </c>
      <c r="H65" s="109" t="s">
        <v>221</v>
      </c>
      <c r="I65" s="52" t="s">
        <v>206</v>
      </c>
      <c r="J65" s="833"/>
      <c r="K65" s="835"/>
    </row>
    <row r="66" spans="1:11" ht="28.5" customHeight="1" x14ac:dyDescent="0.2">
      <c r="A66" s="798"/>
      <c r="B66" s="561"/>
      <c r="C66" s="838"/>
      <c r="D66" s="802" t="s">
        <v>207</v>
      </c>
      <c r="E66" s="129" t="s">
        <v>208</v>
      </c>
      <c r="F66" s="70" t="s">
        <v>170</v>
      </c>
      <c r="G66" s="130">
        <f>IF(F66="Asignado",15,0)</f>
        <v>15</v>
      </c>
      <c r="H66" s="821" t="str">
        <f>IF(AND(G73&gt;0,G73&lt;=85),"Débil",IF(AND(G73&gt;85,G73&lt;=95),"Moderado",IF(G73&gt;96,"Fuerte"," ")))</f>
        <v>Fuerte</v>
      </c>
      <c r="I66" s="805" t="s">
        <v>192</v>
      </c>
      <c r="J66" s="793" t="str">
        <f>IF(AND(H66="Fuerte",I66="Fuerte (Siempre se Ejecuta)"),"Fuerte",IF(AND(H66="Fuerte",I66="Moderado (Algunas veces se ejecuta)"),"Moderado",IF(AND(H66="Fuerte",I66="Débil (No se ejecuta)"),"Débil",IF(AND(H66="Moderado",I66="Fuerte (Siempre se Ejecuta)"),"Moderado",IF(AND(H66="Moderado",I66="Moderado (Algunas veces se ejecuta)"),"Moderado",IF(AND(H66="Moderado",I66="Débil (No se ejecuta)"),"Débil",IF(AND(H66="Débil",I66="Fuerte (Siempre se Ejecuta)"),"Débil",IF(AND(H66="Débil",I66="Moderado (Algunas veces se ejecuta)"),"Débil",IF(AND(H66="Débil",I66="Débil (No se ejecuta)"),"Débil"," ")))))))))</f>
        <v>Fuerte</v>
      </c>
      <c r="K66" s="796" t="str">
        <f>IF(J66="Fuerte","NO",IF(J66=" "," ","SI"))</f>
        <v>NO</v>
      </c>
    </row>
    <row r="67" spans="1:11" ht="31.5" customHeight="1" x14ac:dyDescent="0.2">
      <c r="A67" s="799"/>
      <c r="B67" s="562"/>
      <c r="C67" s="836"/>
      <c r="D67" s="802"/>
      <c r="E67" s="103" t="s">
        <v>209</v>
      </c>
      <c r="F67" s="67" t="s">
        <v>172</v>
      </c>
      <c r="G67" s="66">
        <f>IF(F67="Adecuado",15,0)</f>
        <v>15</v>
      </c>
      <c r="H67" s="821"/>
      <c r="I67" s="823"/>
      <c r="J67" s="817"/>
      <c r="K67" s="819"/>
    </row>
    <row r="68" spans="1:11" ht="34.5" customHeight="1" x14ac:dyDescent="0.2">
      <c r="A68" s="799"/>
      <c r="B68" s="562"/>
      <c r="C68" s="836"/>
      <c r="D68" s="50" t="s">
        <v>210</v>
      </c>
      <c r="E68" s="103" t="s">
        <v>211</v>
      </c>
      <c r="F68" s="67" t="s">
        <v>175</v>
      </c>
      <c r="G68" s="66">
        <f>IF(F68="Oportuna",15,0)</f>
        <v>15</v>
      </c>
      <c r="H68" s="821"/>
      <c r="I68" s="823"/>
      <c r="J68" s="817"/>
      <c r="K68" s="819"/>
    </row>
    <row r="69" spans="1:11" ht="46.5" customHeight="1" x14ac:dyDescent="0.2">
      <c r="A69" s="799"/>
      <c r="B69" s="562"/>
      <c r="C69" s="836"/>
      <c r="D69" s="50" t="s">
        <v>212</v>
      </c>
      <c r="E69" s="103" t="s">
        <v>213</v>
      </c>
      <c r="F69" s="220" t="s">
        <v>178</v>
      </c>
      <c r="G69" s="66">
        <f>IF(F69="Prevenir",15,IF(F69="Detectar",10,0))</f>
        <v>15</v>
      </c>
      <c r="H69" s="821"/>
      <c r="I69" s="823"/>
      <c r="J69" s="817"/>
      <c r="K69" s="819"/>
    </row>
    <row r="70" spans="1:11" ht="42.75" customHeight="1" x14ac:dyDescent="0.2">
      <c r="A70" s="799"/>
      <c r="B70" s="562"/>
      <c r="C70" s="836"/>
      <c r="D70" s="50" t="s">
        <v>214</v>
      </c>
      <c r="E70" s="103" t="s">
        <v>215</v>
      </c>
      <c r="F70" s="67" t="s">
        <v>182</v>
      </c>
      <c r="G70" s="66">
        <f>IF(F70="Confiable",15,0)</f>
        <v>15</v>
      </c>
      <c r="H70" s="821"/>
      <c r="I70" s="823"/>
      <c r="J70" s="817"/>
      <c r="K70" s="819"/>
    </row>
    <row r="71" spans="1:11" ht="47.25" customHeight="1" x14ac:dyDescent="0.2">
      <c r="A71" s="799"/>
      <c r="B71" s="562"/>
      <c r="C71" s="836"/>
      <c r="D71" s="50" t="s">
        <v>216</v>
      </c>
      <c r="E71" s="103" t="s">
        <v>217</v>
      </c>
      <c r="F71" s="220" t="s">
        <v>185</v>
      </c>
      <c r="G71" s="66">
        <f>IF(F71="Se investigan y se resuelven oportunamente",15,0)</f>
        <v>15</v>
      </c>
      <c r="H71" s="821"/>
      <c r="I71" s="823"/>
      <c r="J71" s="817"/>
      <c r="K71" s="819"/>
    </row>
    <row r="72" spans="1:11" ht="48" customHeight="1" x14ac:dyDescent="0.2">
      <c r="A72" s="800"/>
      <c r="B72" s="563"/>
      <c r="C72" s="836"/>
      <c r="D72" s="45" t="s">
        <v>218</v>
      </c>
      <c r="E72" s="103" t="s">
        <v>219</v>
      </c>
      <c r="F72" s="67" t="s">
        <v>188</v>
      </c>
      <c r="G72" s="66">
        <f>IF(F72="Completa",10,IF(F72="Incompleta",5,0))</f>
        <v>10</v>
      </c>
      <c r="H72" s="822"/>
      <c r="I72" s="823"/>
      <c r="J72" s="817"/>
      <c r="K72" s="819"/>
    </row>
    <row r="73" spans="1:11" ht="29.25" customHeight="1" thickBot="1" x14ac:dyDescent="0.25">
      <c r="A73" s="125"/>
      <c r="B73" s="126"/>
      <c r="C73" s="128"/>
      <c r="D73" s="57"/>
      <c r="E73" s="134" t="s">
        <v>220</v>
      </c>
      <c r="F73" s="131"/>
      <c r="G73" s="131">
        <f>SUM(G66:G72)</f>
        <v>100</v>
      </c>
      <c r="H73" s="59"/>
      <c r="I73" s="122"/>
      <c r="J73" s="122"/>
      <c r="K73" s="123"/>
    </row>
    <row r="74" spans="1:11" ht="18.75" customHeight="1" thickBot="1" x14ac:dyDescent="0.25">
      <c r="A74" s="55"/>
    </row>
    <row r="75" spans="1:11" s="54" customFormat="1" ht="30" customHeight="1" x14ac:dyDescent="0.25">
      <c r="A75" s="827" t="s">
        <v>82</v>
      </c>
      <c r="B75" s="825" t="s">
        <v>223</v>
      </c>
      <c r="C75" s="829" t="s">
        <v>196</v>
      </c>
      <c r="D75" s="831" t="s">
        <v>197</v>
      </c>
      <c r="E75" s="831"/>
      <c r="F75" s="831"/>
      <c r="G75" s="831"/>
      <c r="H75" s="831"/>
      <c r="I75" s="108" t="s">
        <v>198</v>
      </c>
      <c r="J75" s="832" t="s">
        <v>199</v>
      </c>
      <c r="K75" s="834" t="s">
        <v>200</v>
      </c>
    </row>
    <row r="76" spans="1:11" s="54" customFormat="1" ht="60.75" thickBot="1" x14ac:dyDescent="0.3">
      <c r="A76" s="828"/>
      <c r="B76" s="826"/>
      <c r="C76" s="830"/>
      <c r="D76" s="109" t="s">
        <v>201</v>
      </c>
      <c r="E76" s="51" t="s">
        <v>202</v>
      </c>
      <c r="F76" s="109" t="s">
        <v>203</v>
      </c>
      <c r="G76" s="109" t="s">
        <v>204</v>
      </c>
      <c r="H76" s="109" t="s">
        <v>221</v>
      </c>
      <c r="I76" s="52" t="s">
        <v>206</v>
      </c>
      <c r="J76" s="833"/>
      <c r="K76" s="835"/>
    </row>
    <row r="77" spans="1:11" ht="20.25" customHeight="1" x14ac:dyDescent="0.2">
      <c r="A77" s="798"/>
      <c r="B77" s="561"/>
      <c r="C77" s="836"/>
      <c r="D77" s="802" t="s">
        <v>207</v>
      </c>
      <c r="E77" s="129" t="s">
        <v>208</v>
      </c>
      <c r="F77" s="70" t="s">
        <v>170</v>
      </c>
      <c r="G77" s="130">
        <f>IF(F77="Asignado",15,0)</f>
        <v>15</v>
      </c>
      <c r="H77" s="821" t="str">
        <f>IF(AND(G84&gt;0,G84&lt;=85),"Débil",IF(AND(G84&gt;85,G84&lt;=95),"Moderado",IF(G84&gt;96,"Fuerte"," ")))</f>
        <v>Fuerte</v>
      </c>
      <c r="I77" s="805" t="s">
        <v>192</v>
      </c>
      <c r="J77" s="793" t="str">
        <f>IF(AND(H77="Fuerte",I77="Fuerte (Siempre se Ejecuta)"),"Fuerte",IF(AND(H77="Fuerte",I77="Moderado (Algunas veces se ejecuta)"),"Moderado",IF(AND(H77="Fuerte",I77="Débil (No se ejecuta)"),"Débil",IF(AND(H77="Moderado",I77="Fuerte (Siempre se Ejecuta)"),"Moderado",IF(AND(H77="Moderado",I77="Moderado (Algunas veces se ejecuta)"),"Moderado",IF(AND(H77="Moderado",I77="Débil (No se ejecuta)"),"Débil",IF(AND(H77="Débil",I77="Fuerte (Siempre se Ejecuta)"),"Débil",IF(AND(H77="Débil",I77="Moderado (Algunas veces se ejecuta)"),"Débil",IF(AND(H77="Débil",I77="Débil (No se ejecuta)"),"Débil"," ")))))))))</f>
        <v>Fuerte</v>
      </c>
      <c r="K77" s="796" t="str">
        <f>IF(J77="Fuerte","NO",IF(J77=" "," ","SI"))</f>
        <v>NO</v>
      </c>
    </row>
    <row r="78" spans="1:11" ht="28.5" x14ac:dyDescent="0.2">
      <c r="A78" s="799"/>
      <c r="B78" s="562"/>
      <c r="C78" s="836"/>
      <c r="D78" s="802"/>
      <c r="E78" s="103" t="s">
        <v>209</v>
      </c>
      <c r="F78" s="67" t="s">
        <v>172</v>
      </c>
      <c r="G78" s="66">
        <f>IF(F78="Adecuado",15,0)</f>
        <v>15</v>
      </c>
      <c r="H78" s="821"/>
      <c r="I78" s="823"/>
      <c r="J78" s="817"/>
      <c r="K78" s="819"/>
    </row>
    <row r="79" spans="1:11" ht="42.75" x14ac:dyDescent="0.2">
      <c r="A79" s="799"/>
      <c r="B79" s="562"/>
      <c r="C79" s="836"/>
      <c r="D79" s="50" t="s">
        <v>210</v>
      </c>
      <c r="E79" s="103" t="s">
        <v>211</v>
      </c>
      <c r="F79" s="67" t="s">
        <v>175</v>
      </c>
      <c r="G79" s="66">
        <f>IF(F79="Oportuna",15,0)</f>
        <v>15</v>
      </c>
      <c r="H79" s="821"/>
      <c r="I79" s="823"/>
      <c r="J79" s="817"/>
      <c r="K79" s="819"/>
    </row>
    <row r="80" spans="1:11" ht="42.75" x14ac:dyDescent="0.2">
      <c r="A80" s="799"/>
      <c r="B80" s="562"/>
      <c r="C80" s="836"/>
      <c r="D80" s="50" t="s">
        <v>212</v>
      </c>
      <c r="E80" s="103" t="s">
        <v>213</v>
      </c>
      <c r="F80" s="220" t="s">
        <v>178</v>
      </c>
      <c r="G80" s="66">
        <f>IF(F80="Prevenir",15,IF(F80="Detectar",10,0))</f>
        <v>15</v>
      </c>
      <c r="H80" s="821"/>
      <c r="I80" s="823"/>
      <c r="J80" s="817"/>
      <c r="K80" s="819"/>
    </row>
    <row r="81" spans="1:78" ht="28.5" x14ac:dyDescent="0.2">
      <c r="A81" s="799"/>
      <c r="B81" s="562"/>
      <c r="C81" s="836"/>
      <c r="D81" s="50" t="s">
        <v>214</v>
      </c>
      <c r="E81" s="103" t="s">
        <v>215</v>
      </c>
      <c r="F81" s="67" t="s">
        <v>182</v>
      </c>
      <c r="G81" s="66">
        <f>IF(F81="Confiable",15,0)</f>
        <v>15</v>
      </c>
      <c r="H81" s="821"/>
      <c r="I81" s="823"/>
      <c r="J81" s="817"/>
      <c r="K81" s="819"/>
    </row>
    <row r="82" spans="1:78" ht="42.75" x14ac:dyDescent="0.2">
      <c r="A82" s="799"/>
      <c r="B82" s="562"/>
      <c r="C82" s="836"/>
      <c r="D82" s="50" t="s">
        <v>216</v>
      </c>
      <c r="E82" s="103" t="s">
        <v>217</v>
      </c>
      <c r="F82" s="220" t="s">
        <v>185</v>
      </c>
      <c r="G82" s="66">
        <f>IF(F82="Se investigan y se resuelven oportunamente",15,0)</f>
        <v>15</v>
      </c>
      <c r="H82" s="821"/>
      <c r="I82" s="823"/>
      <c r="J82" s="817"/>
      <c r="K82" s="819"/>
    </row>
    <row r="83" spans="1:78" ht="28.5" x14ac:dyDescent="0.2">
      <c r="A83" s="800"/>
      <c r="B83" s="563"/>
      <c r="C83" s="837"/>
      <c r="D83" s="45" t="s">
        <v>218</v>
      </c>
      <c r="E83" s="103" t="s">
        <v>219</v>
      </c>
      <c r="F83" s="67" t="s">
        <v>188</v>
      </c>
      <c r="G83" s="66">
        <f>IF(F83="Completa",10,IF(F83="Incompleta",5,0))</f>
        <v>10</v>
      </c>
      <c r="H83" s="822"/>
      <c r="I83" s="823"/>
      <c r="J83" s="817"/>
      <c r="K83" s="819"/>
    </row>
    <row r="84" spans="1:78" s="60" customFormat="1" ht="15.75" thickBot="1" x14ac:dyDescent="0.25">
      <c r="A84" s="125"/>
      <c r="B84" s="126"/>
      <c r="C84" s="56" t="s">
        <v>243</v>
      </c>
      <c r="D84" s="57"/>
      <c r="E84" s="134" t="s">
        <v>220</v>
      </c>
      <c r="F84" s="131"/>
      <c r="G84" s="131">
        <f>SUM(G77:G83)</f>
        <v>100</v>
      </c>
      <c r="H84" s="59"/>
      <c r="I84" s="122"/>
      <c r="J84" s="122"/>
      <c r="K84" s="123"/>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row>
    <row r="85" spans="1:78" ht="15" thickBot="1" x14ac:dyDescent="0.25"/>
    <row r="86" spans="1:78" s="53" customFormat="1" ht="30" customHeight="1" x14ac:dyDescent="0.25">
      <c r="A86" s="827" t="s">
        <v>82</v>
      </c>
      <c r="B86" s="825" t="s">
        <v>223</v>
      </c>
      <c r="C86" s="829" t="s">
        <v>196</v>
      </c>
      <c r="D86" s="831" t="s">
        <v>197</v>
      </c>
      <c r="E86" s="831"/>
      <c r="F86" s="831"/>
      <c r="G86" s="831"/>
      <c r="H86" s="831"/>
      <c r="I86" s="108" t="s">
        <v>198</v>
      </c>
      <c r="J86" s="832" t="s">
        <v>199</v>
      </c>
      <c r="K86" s="834" t="s">
        <v>200</v>
      </c>
      <c r="L86" s="54"/>
      <c r="M86" s="54"/>
      <c r="N86" s="54"/>
      <c r="O86" s="54"/>
      <c r="P86" s="54"/>
      <c r="Q86" s="54"/>
      <c r="R86" s="54"/>
      <c r="S86" s="54"/>
      <c r="T86" s="54"/>
      <c r="U86" s="54"/>
      <c r="V86" s="54"/>
      <c r="W86" s="54"/>
      <c r="X86" s="54"/>
      <c r="Y86" s="54"/>
      <c r="Z86" s="54"/>
      <c r="AA86" s="54"/>
      <c r="AB86" s="54"/>
      <c r="AC86" s="54"/>
      <c r="AD86" s="54"/>
      <c r="AE86" s="54"/>
      <c r="AF86" s="54"/>
      <c r="AG86" s="54"/>
      <c r="AH86" s="54"/>
      <c r="AI86" s="54"/>
      <c r="AJ86" s="54"/>
      <c r="AK86" s="54"/>
      <c r="AL86" s="54"/>
      <c r="AM86" s="54"/>
      <c r="AN86" s="54"/>
      <c r="AO86" s="54"/>
      <c r="AP86" s="54"/>
      <c r="AQ86" s="54"/>
      <c r="AR86" s="54"/>
      <c r="AS86" s="54"/>
      <c r="AT86" s="54"/>
      <c r="AU86" s="54"/>
      <c r="AV86" s="54"/>
      <c r="AW86" s="54"/>
      <c r="AX86" s="54"/>
      <c r="AY86" s="54"/>
      <c r="AZ86" s="54"/>
      <c r="BA86" s="54"/>
      <c r="BB86" s="54"/>
      <c r="BC86" s="54"/>
      <c r="BD86" s="54"/>
      <c r="BE86" s="54"/>
      <c r="BF86" s="54"/>
      <c r="BG86" s="54"/>
      <c r="BH86" s="54"/>
      <c r="BI86" s="54"/>
      <c r="BJ86" s="54"/>
      <c r="BK86" s="54"/>
      <c r="BL86" s="54"/>
      <c r="BM86" s="54"/>
      <c r="BN86" s="54"/>
      <c r="BO86" s="54"/>
      <c r="BP86" s="54"/>
      <c r="BQ86" s="54"/>
      <c r="BR86" s="54"/>
      <c r="BS86" s="54"/>
      <c r="BT86" s="54"/>
      <c r="BU86" s="54"/>
      <c r="BV86" s="54"/>
      <c r="BW86" s="54"/>
      <c r="BX86" s="54"/>
      <c r="BY86" s="54"/>
      <c r="BZ86" s="54"/>
    </row>
    <row r="87" spans="1:78" s="54" customFormat="1" ht="60.75" thickBot="1" x14ac:dyDescent="0.3">
      <c r="A87" s="828"/>
      <c r="B87" s="826"/>
      <c r="C87" s="830"/>
      <c r="D87" s="109" t="s">
        <v>201</v>
      </c>
      <c r="E87" s="51" t="s">
        <v>202</v>
      </c>
      <c r="F87" s="109" t="s">
        <v>203</v>
      </c>
      <c r="G87" s="109" t="s">
        <v>204</v>
      </c>
      <c r="H87" s="109" t="s">
        <v>221</v>
      </c>
      <c r="I87" s="52" t="s">
        <v>206</v>
      </c>
      <c r="J87" s="833"/>
      <c r="K87" s="835"/>
    </row>
    <row r="88" spans="1:78" ht="20.25" customHeight="1" x14ac:dyDescent="0.2">
      <c r="A88" s="798" t="str">
        <f>DESCRIPCION!A16</f>
        <v>c</v>
      </c>
      <c r="B88" s="561">
        <f>DESCRIPCION!D17</f>
        <v>0</v>
      </c>
      <c r="C88" s="836" t="s">
        <v>244</v>
      </c>
      <c r="D88" s="802" t="s">
        <v>207</v>
      </c>
      <c r="E88" s="129" t="s">
        <v>208</v>
      </c>
      <c r="F88" s="70" t="s">
        <v>169</v>
      </c>
      <c r="G88" s="130">
        <f>IF(F88="Asignado",15,0)</f>
        <v>0</v>
      </c>
      <c r="H88" s="821" t="str">
        <f>IF(AND(G95&gt;0,G95&lt;=85),"Débil",IF(AND(G95&gt;85,G95&lt;=95),"Moderado",IF(G95&gt;96,"Fuerte"," ")))</f>
        <v xml:space="preserve"> </v>
      </c>
      <c r="I88" s="805" t="s">
        <v>169</v>
      </c>
      <c r="J88" s="793" t="str">
        <f>IF(AND(H88="Fuerte",I88="Fuerte (Siempre se Ejecuta)"),"Fuerte",IF(AND(H88="Fuerte",I88="Moderado (Algunas veces se ejecuta)"),"Moderado",IF(AND(H88="Fuerte",I88="Débil (No se ejecuta)"),"Débil",IF(AND(H88="Moderado",I88="Fuerte (Siempre se Ejecuta)"),"Moderado",IF(AND(H88="Moderado",I88="Moderado (Algunas veces se ejecuta)"),"Moderado",IF(AND(H88="Moderado",I88="Débil (No se ejecuta)"),"Débil",IF(AND(H88="Débil",I88="Fuerte (Siempre se Ejecuta)"),"Débil",IF(AND(H88="Débil",I88="Moderado (Algunas veces se ejecuta)"),"Débil",IF(AND(H88="Débil",I88="Débil (No se ejecuta)"),"Débil"," ")))))))))</f>
        <v xml:space="preserve"> </v>
      </c>
      <c r="K88" s="796" t="str">
        <f>IF(J88="Fuerte","NO",IF(J88=" "," ","SI"))</f>
        <v xml:space="preserve"> </v>
      </c>
    </row>
    <row r="89" spans="1:78" ht="28.5" x14ac:dyDescent="0.2">
      <c r="A89" s="799"/>
      <c r="B89" s="562"/>
      <c r="C89" s="836"/>
      <c r="D89" s="802"/>
      <c r="E89" s="103" t="s">
        <v>209</v>
      </c>
      <c r="F89" s="67" t="s">
        <v>169</v>
      </c>
      <c r="G89" s="66">
        <f>IF(F89="Adecuado",15,0)</f>
        <v>0</v>
      </c>
      <c r="H89" s="821"/>
      <c r="I89" s="823"/>
      <c r="J89" s="817"/>
      <c r="K89" s="819"/>
    </row>
    <row r="90" spans="1:78" ht="42.75" x14ac:dyDescent="0.2">
      <c r="A90" s="799"/>
      <c r="B90" s="562"/>
      <c r="C90" s="836"/>
      <c r="D90" s="50" t="s">
        <v>210</v>
      </c>
      <c r="E90" s="103" t="s">
        <v>211</v>
      </c>
      <c r="F90" s="67" t="s">
        <v>169</v>
      </c>
      <c r="G90" s="66">
        <f>IF(F90="Oportuna",15,0)</f>
        <v>0</v>
      </c>
      <c r="H90" s="821"/>
      <c r="I90" s="823"/>
      <c r="J90" s="817"/>
      <c r="K90" s="819"/>
    </row>
    <row r="91" spans="1:78" ht="42.75" x14ac:dyDescent="0.2">
      <c r="A91" s="799"/>
      <c r="B91" s="562"/>
      <c r="C91" s="836"/>
      <c r="D91" s="50" t="s">
        <v>212</v>
      </c>
      <c r="E91" s="103" t="s">
        <v>213</v>
      </c>
      <c r="F91" s="220" t="s">
        <v>169</v>
      </c>
      <c r="G91" s="66">
        <f>IF(F91="Prevenir",15,IF(F91="Detectar",10,0))</f>
        <v>0</v>
      </c>
      <c r="H91" s="821"/>
      <c r="I91" s="823"/>
      <c r="J91" s="817"/>
      <c r="K91" s="819"/>
    </row>
    <row r="92" spans="1:78" ht="28.5" x14ac:dyDescent="0.2">
      <c r="A92" s="799"/>
      <c r="B92" s="562"/>
      <c r="C92" s="836"/>
      <c r="D92" s="50" t="s">
        <v>214</v>
      </c>
      <c r="E92" s="103" t="s">
        <v>215</v>
      </c>
      <c r="F92" s="67" t="s">
        <v>169</v>
      </c>
      <c r="G92" s="66">
        <f>IF(F92="Confiable",15,0)</f>
        <v>0</v>
      </c>
      <c r="H92" s="821"/>
      <c r="I92" s="823"/>
      <c r="J92" s="817"/>
      <c r="K92" s="819"/>
    </row>
    <row r="93" spans="1:78" ht="42.75" x14ac:dyDescent="0.2">
      <c r="A93" s="799"/>
      <c r="B93" s="562"/>
      <c r="C93" s="836"/>
      <c r="D93" s="50" t="s">
        <v>216</v>
      </c>
      <c r="E93" s="103" t="s">
        <v>217</v>
      </c>
      <c r="F93" s="220" t="s">
        <v>169</v>
      </c>
      <c r="G93" s="66">
        <f>IF(F93="Se investigan y se resuelven oportunamente",15,0)</f>
        <v>0</v>
      </c>
      <c r="H93" s="821"/>
      <c r="I93" s="823"/>
      <c r="J93" s="817"/>
      <c r="K93" s="819"/>
    </row>
    <row r="94" spans="1:78" ht="28.5" x14ac:dyDescent="0.2">
      <c r="A94" s="800"/>
      <c r="B94" s="563"/>
      <c r="C94" s="837"/>
      <c r="D94" s="45" t="s">
        <v>218</v>
      </c>
      <c r="E94" s="103" t="s">
        <v>219</v>
      </c>
      <c r="F94" s="67" t="s">
        <v>169</v>
      </c>
      <c r="G94" s="66">
        <f>IF(F94="Completa",10,IF(F94="Incompleta",5,0))</f>
        <v>0</v>
      </c>
      <c r="H94" s="822"/>
      <c r="I94" s="823"/>
      <c r="J94" s="817"/>
      <c r="K94" s="819"/>
    </row>
    <row r="95" spans="1:78" ht="15.75" thickBot="1" x14ac:dyDescent="0.25">
      <c r="A95" s="125"/>
      <c r="B95" s="126"/>
      <c r="C95" s="56"/>
      <c r="D95" s="57"/>
      <c r="E95" s="58" t="s">
        <v>220</v>
      </c>
      <c r="F95" s="16"/>
      <c r="G95" s="16">
        <f>SUM(G88:G94)</f>
        <v>0</v>
      </c>
      <c r="H95" s="59"/>
      <c r="I95" s="122"/>
      <c r="J95" s="122"/>
      <c r="K95" s="123"/>
    </row>
    <row r="96" spans="1:78" ht="15" thickBot="1" x14ac:dyDescent="0.25">
      <c r="A96" s="55"/>
    </row>
    <row r="97" spans="1:78" s="54" customFormat="1" ht="30" customHeight="1" x14ac:dyDescent="0.25">
      <c r="A97" s="827" t="s">
        <v>82</v>
      </c>
      <c r="B97" s="825" t="s">
        <v>223</v>
      </c>
      <c r="C97" s="829" t="s">
        <v>196</v>
      </c>
      <c r="D97" s="831" t="s">
        <v>197</v>
      </c>
      <c r="E97" s="831"/>
      <c r="F97" s="831"/>
      <c r="G97" s="831"/>
      <c r="H97" s="831"/>
      <c r="I97" s="108" t="s">
        <v>198</v>
      </c>
      <c r="J97" s="832" t="s">
        <v>199</v>
      </c>
      <c r="K97" s="834" t="s">
        <v>200</v>
      </c>
    </row>
    <row r="98" spans="1:78" s="54" customFormat="1" ht="60.75" thickBot="1" x14ac:dyDescent="0.3">
      <c r="A98" s="828"/>
      <c r="B98" s="826"/>
      <c r="C98" s="830"/>
      <c r="D98" s="109" t="s">
        <v>201</v>
      </c>
      <c r="E98" s="51" t="s">
        <v>202</v>
      </c>
      <c r="F98" s="109" t="s">
        <v>203</v>
      </c>
      <c r="G98" s="109" t="s">
        <v>204</v>
      </c>
      <c r="H98" s="109" t="s">
        <v>221</v>
      </c>
      <c r="I98" s="52" t="s">
        <v>206</v>
      </c>
      <c r="J98" s="833"/>
      <c r="K98" s="835"/>
    </row>
    <row r="99" spans="1:78" ht="20.25" customHeight="1" x14ac:dyDescent="0.2">
      <c r="A99" s="798" t="str">
        <f>DESCRIPCION!A16</f>
        <v>c</v>
      </c>
      <c r="B99" s="561">
        <f>DESCRIPCION!D18</f>
        <v>0</v>
      </c>
      <c r="C99" s="836" t="s">
        <v>244</v>
      </c>
      <c r="D99" s="802" t="s">
        <v>207</v>
      </c>
      <c r="E99" s="129" t="s">
        <v>208</v>
      </c>
      <c r="F99" s="70" t="s">
        <v>169</v>
      </c>
      <c r="G99" s="130">
        <f>IF(F99="Asignado",15,0)</f>
        <v>0</v>
      </c>
      <c r="H99" s="821" t="str">
        <f>IF(AND(G106&gt;0,G106&lt;=85),"Débil",IF(AND(G106&gt;85,G106&lt;=95),"Moderado",IF(G106&gt;96,"Fuerte"," ")))</f>
        <v xml:space="preserve"> </v>
      </c>
      <c r="I99" s="805" t="s">
        <v>169</v>
      </c>
      <c r="J99" s="793" t="str">
        <f>IF(AND(H99="Fuerte",I99="Fuerte (Siempre se Ejecuta)"),"Fuerte",IF(AND(H99="Fuerte",I99="Moderado (Algunas veces se ejecuta)"),"Moderado",IF(AND(H99="Fuerte",I99="Débil (No se ejecuta)"),"Débil",IF(AND(H99="Moderado",I99="Fuerte (Siempre se Ejecuta)"),"Moderado",IF(AND(H99="Moderado",I99="Moderado (Algunas veces se ejecuta)"),"Moderado",IF(AND(H99="Moderado",I99="Débil (No se ejecuta)"),"Débil",IF(AND(H99="Débil",I99="Fuerte (Siempre se Ejecuta)"),"Débil",IF(AND(H99="Débil",I99="Moderado (Algunas veces se ejecuta)"),"Débil",IF(AND(H99="Débil",I99="Débil (No se ejecuta)"),"Débil"," ")))))))))</f>
        <v xml:space="preserve"> </v>
      </c>
      <c r="K99" s="796" t="str">
        <f>IF(J99="Fuerte","NO",IF(J99=" "," ","SI"))</f>
        <v xml:space="preserve"> </v>
      </c>
    </row>
    <row r="100" spans="1:78" ht="28.5" x14ac:dyDescent="0.2">
      <c r="A100" s="799"/>
      <c r="B100" s="562"/>
      <c r="C100" s="836"/>
      <c r="D100" s="802"/>
      <c r="E100" s="103" t="s">
        <v>209</v>
      </c>
      <c r="F100" s="67" t="s">
        <v>169</v>
      </c>
      <c r="G100" s="66">
        <f>IF(F100="Adecuado",15,0)</f>
        <v>0</v>
      </c>
      <c r="H100" s="821"/>
      <c r="I100" s="823"/>
      <c r="J100" s="817"/>
      <c r="K100" s="819"/>
    </row>
    <row r="101" spans="1:78" ht="42.75" customHeight="1" x14ac:dyDescent="0.2">
      <c r="A101" s="799"/>
      <c r="B101" s="562"/>
      <c r="C101" s="836"/>
      <c r="D101" s="50" t="s">
        <v>210</v>
      </c>
      <c r="E101" s="103" t="s">
        <v>211</v>
      </c>
      <c r="F101" s="67" t="s">
        <v>169</v>
      </c>
      <c r="G101" s="66">
        <f>IF(F101="Oportuna",15,0)</f>
        <v>0</v>
      </c>
      <c r="H101" s="821"/>
      <c r="I101" s="823"/>
      <c r="J101" s="817"/>
      <c r="K101" s="819"/>
    </row>
    <row r="102" spans="1:78" ht="42.75" x14ac:dyDescent="0.2">
      <c r="A102" s="799"/>
      <c r="B102" s="562"/>
      <c r="C102" s="836"/>
      <c r="D102" s="50" t="s">
        <v>212</v>
      </c>
      <c r="E102" s="103" t="s">
        <v>213</v>
      </c>
      <c r="F102" s="220" t="s">
        <v>169</v>
      </c>
      <c r="G102" s="66">
        <f>IF(F102="Prevenir",15,IF(F102="Detectar",10,0))</f>
        <v>0</v>
      </c>
      <c r="H102" s="821"/>
      <c r="I102" s="823"/>
      <c r="J102" s="817"/>
      <c r="K102" s="819"/>
    </row>
    <row r="103" spans="1:78" ht="28.5" x14ac:dyDescent="0.2">
      <c r="A103" s="799"/>
      <c r="B103" s="562"/>
      <c r="C103" s="836"/>
      <c r="D103" s="50" t="s">
        <v>214</v>
      </c>
      <c r="E103" s="103" t="s">
        <v>215</v>
      </c>
      <c r="F103" s="67" t="s">
        <v>169</v>
      </c>
      <c r="G103" s="66">
        <f>IF(F103="Confiable",15,0)</f>
        <v>0</v>
      </c>
      <c r="H103" s="821"/>
      <c r="I103" s="823"/>
      <c r="J103" s="817"/>
      <c r="K103" s="819"/>
    </row>
    <row r="104" spans="1:78" ht="42.75" x14ac:dyDescent="0.2">
      <c r="A104" s="799"/>
      <c r="B104" s="562"/>
      <c r="C104" s="836"/>
      <c r="D104" s="50" t="s">
        <v>216</v>
      </c>
      <c r="E104" s="103" t="s">
        <v>217</v>
      </c>
      <c r="F104" s="220" t="s">
        <v>169</v>
      </c>
      <c r="G104" s="66">
        <f>IF(F104="Se investigan y se resuelven oportunamente",15,0)</f>
        <v>0</v>
      </c>
      <c r="H104" s="821"/>
      <c r="I104" s="823"/>
      <c r="J104" s="817"/>
      <c r="K104" s="819"/>
    </row>
    <row r="105" spans="1:78" ht="28.5" x14ac:dyDescent="0.2">
      <c r="A105" s="800"/>
      <c r="B105" s="563"/>
      <c r="C105" s="837"/>
      <c r="D105" s="45" t="s">
        <v>218</v>
      </c>
      <c r="E105" s="103" t="s">
        <v>219</v>
      </c>
      <c r="F105" s="67" t="s">
        <v>169</v>
      </c>
      <c r="G105" s="66">
        <f>IF(F105="Completa",10,IF(F105="Incompleta",5,0))</f>
        <v>0</v>
      </c>
      <c r="H105" s="822"/>
      <c r="I105" s="823"/>
      <c r="J105" s="817"/>
      <c r="K105" s="819"/>
    </row>
    <row r="106" spans="1:78" s="60" customFormat="1" ht="15.75" thickBot="1" x14ac:dyDescent="0.25">
      <c r="A106" s="125"/>
      <c r="B106" s="126"/>
      <c r="C106" s="56"/>
      <c r="D106" s="57"/>
      <c r="E106" s="58" t="s">
        <v>220</v>
      </c>
      <c r="F106" s="16"/>
      <c r="G106" s="16">
        <f>SUM(G99:G105)</f>
        <v>0</v>
      </c>
      <c r="H106" s="59"/>
      <c r="I106" s="122"/>
      <c r="J106" s="122"/>
      <c r="K106" s="123"/>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row>
    <row r="107" spans="1:78" ht="15" thickBot="1" x14ac:dyDescent="0.25"/>
    <row r="108" spans="1:78" s="53" customFormat="1" ht="30" customHeight="1" x14ac:dyDescent="0.25">
      <c r="A108" s="827" t="s">
        <v>82</v>
      </c>
      <c r="B108" s="825" t="s">
        <v>223</v>
      </c>
      <c r="C108" s="829" t="s">
        <v>196</v>
      </c>
      <c r="D108" s="831" t="s">
        <v>197</v>
      </c>
      <c r="E108" s="831"/>
      <c r="F108" s="831"/>
      <c r="G108" s="831"/>
      <c r="H108" s="831"/>
      <c r="I108" s="108" t="s">
        <v>198</v>
      </c>
      <c r="J108" s="832" t="s">
        <v>199</v>
      </c>
      <c r="K108" s="834" t="s">
        <v>200</v>
      </c>
      <c r="L108" s="54"/>
      <c r="M108" s="54"/>
      <c r="N108" s="54"/>
      <c r="O108" s="54"/>
      <c r="P108" s="54"/>
      <c r="Q108" s="54"/>
      <c r="R108" s="54"/>
      <c r="S108" s="54"/>
      <c r="T108" s="54"/>
      <c r="U108" s="54"/>
      <c r="V108" s="54"/>
      <c r="W108" s="54"/>
      <c r="X108" s="54"/>
      <c r="Y108" s="54"/>
      <c r="Z108" s="54"/>
      <c r="AA108" s="54"/>
      <c r="AB108" s="54"/>
      <c r="AC108" s="54"/>
      <c r="AD108" s="54"/>
      <c r="AE108" s="54"/>
      <c r="AF108" s="54"/>
      <c r="AG108" s="54"/>
      <c r="AH108" s="54"/>
      <c r="AI108" s="54"/>
      <c r="AJ108" s="54"/>
      <c r="AK108" s="54"/>
      <c r="AL108" s="54"/>
      <c r="AM108" s="54"/>
      <c r="AN108" s="54"/>
      <c r="AO108" s="54"/>
      <c r="AP108" s="54"/>
      <c r="AQ108" s="54"/>
      <c r="AR108" s="54"/>
      <c r="AS108" s="54"/>
      <c r="AT108" s="54"/>
      <c r="AU108" s="54"/>
      <c r="AV108" s="54"/>
      <c r="AW108" s="54"/>
      <c r="AX108" s="54"/>
      <c r="AY108" s="54"/>
      <c r="AZ108" s="54"/>
      <c r="BA108" s="54"/>
      <c r="BB108" s="54"/>
      <c r="BC108" s="54"/>
      <c r="BD108" s="54"/>
      <c r="BE108" s="54"/>
      <c r="BF108" s="54"/>
      <c r="BG108" s="54"/>
      <c r="BH108" s="54"/>
      <c r="BI108" s="54"/>
      <c r="BJ108" s="54"/>
      <c r="BK108" s="54"/>
      <c r="BL108" s="54"/>
      <c r="BM108" s="54"/>
      <c r="BN108" s="54"/>
      <c r="BO108" s="54"/>
      <c r="BP108" s="54"/>
      <c r="BQ108" s="54"/>
      <c r="BR108" s="54"/>
      <c r="BS108" s="54"/>
      <c r="BT108" s="54"/>
      <c r="BU108" s="54"/>
      <c r="BV108" s="54"/>
      <c r="BW108" s="54"/>
      <c r="BX108" s="54"/>
      <c r="BY108" s="54"/>
      <c r="BZ108" s="54"/>
    </row>
    <row r="109" spans="1:78" s="54" customFormat="1" ht="60.75" thickBot="1" x14ac:dyDescent="0.3">
      <c r="A109" s="828"/>
      <c r="B109" s="826"/>
      <c r="C109" s="830"/>
      <c r="D109" s="109" t="s">
        <v>201</v>
      </c>
      <c r="E109" s="51" t="s">
        <v>202</v>
      </c>
      <c r="F109" s="109" t="s">
        <v>203</v>
      </c>
      <c r="G109" s="109" t="s">
        <v>204</v>
      </c>
      <c r="H109" s="109" t="s">
        <v>221</v>
      </c>
      <c r="I109" s="52" t="s">
        <v>206</v>
      </c>
      <c r="J109" s="833"/>
      <c r="K109" s="835"/>
    </row>
    <row r="110" spans="1:78" ht="20.25" customHeight="1" x14ac:dyDescent="0.2">
      <c r="A110" s="798" t="str">
        <f>DESCRIPCION!A19</f>
        <v>d</v>
      </c>
      <c r="B110" s="561">
        <f>DESCRIPCION!D19</f>
        <v>0</v>
      </c>
      <c r="C110" s="799"/>
      <c r="D110" s="802" t="s">
        <v>207</v>
      </c>
      <c r="E110" s="129" t="s">
        <v>208</v>
      </c>
      <c r="F110" s="70" t="s">
        <v>169</v>
      </c>
      <c r="G110" s="130">
        <f>IF(F110="Asignado",15,0)</f>
        <v>0</v>
      </c>
      <c r="H110" s="821" t="str">
        <f>IF(AND(G117&gt;0,G117&lt;=85),"Débil",IF(AND(G117&gt;85,G117&lt;=95),"Moderado",IF(G117&gt;96,"Fuerte"," ")))</f>
        <v xml:space="preserve"> </v>
      </c>
      <c r="I110" s="805" t="s">
        <v>169</v>
      </c>
      <c r="J110" s="793" t="str">
        <f>IF(AND(H110="Fuerte",I110="Fuerte (Siempre se Ejecuta)"),"Fuerte",IF(AND(H110="Fuerte",I110="Moderado (Algunas veces se ejecuta)"),"Moderado",IF(AND(H110="Fuerte",I110="Débil (No se ejecuta)"),"Débil",IF(AND(H110="Moderado",I110="Fuerte (Siempre se Ejecuta)"),"Moderado",IF(AND(H110="Moderado",I110="Moderado (Algunas veces se ejecuta)"),"Moderado",IF(AND(H110="Moderado",I110="Débil (No se ejecuta)"),"Débil",IF(AND(H110="Débil",I110="Fuerte (Siempre se Ejecuta)"),"Débil",IF(AND(H110="Débil",I110="Moderado (Algunas veces se ejecuta)"),"Débil",IF(AND(H110="Débil",I110="Débil (No se ejecuta)"),"Débil"," ")))))))))</f>
        <v xml:space="preserve"> </v>
      </c>
      <c r="K110" s="796" t="str">
        <f>IF(J110="Fuerte","NO",IF(J110=" "," ","SI"))</f>
        <v xml:space="preserve"> </v>
      </c>
    </row>
    <row r="111" spans="1:78" ht="28.5" x14ac:dyDescent="0.2">
      <c r="A111" s="799"/>
      <c r="B111" s="562"/>
      <c r="C111" s="799"/>
      <c r="D111" s="802"/>
      <c r="E111" s="103" t="s">
        <v>209</v>
      </c>
      <c r="F111" s="67" t="s">
        <v>169</v>
      </c>
      <c r="G111" s="66">
        <f>IF(F111="Adecuado",15,0)</f>
        <v>0</v>
      </c>
      <c r="H111" s="821"/>
      <c r="I111" s="823"/>
      <c r="J111" s="817"/>
      <c r="K111" s="819"/>
    </row>
    <row r="112" spans="1:78" ht="42.75" customHeight="1" x14ac:dyDescent="0.2">
      <c r="A112" s="799"/>
      <c r="B112" s="562"/>
      <c r="C112" s="799"/>
      <c r="D112" s="50" t="s">
        <v>210</v>
      </c>
      <c r="E112" s="103" t="s">
        <v>211</v>
      </c>
      <c r="F112" s="67" t="s">
        <v>169</v>
      </c>
      <c r="G112" s="66">
        <f>IF(F112="Oportuna",15,0)</f>
        <v>0</v>
      </c>
      <c r="H112" s="821"/>
      <c r="I112" s="823"/>
      <c r="J112" s="817"/>
      <c r="K112" s="819"/>
    </row>
    <row r="113" spans="1:78" ht="42.75" x14ac:dyDescent="0.2">
      <c r="A113" s="799"/>
      <c r="B113" s="562"/>
      <c r="C113" s="799"/>
      <c r="D113" s="50" t="s">
        <v>212</v>
      </c>
      <c r="E113" s="103" t="s">
        <v>213</v>
      </c>
      <c r="F113" s="220" t="s">
        <v>169</v>
      </c>
      <c r="G113" s="66">
        <f>IF(F113="Prevenir",15,IF(F113="Detectar",10,0))</f>
        <v>0</v>
      </c>
      <c r="H113" s="821"/>
      <c r="I113" s="823"/>
      <c r="J113" s="817"/>
      <c r="K113" s="819"/>
    </row>
    <row r="114" spans="1:78" ht="28.5" x14ac:dyDescent="0.2">
      <c r="A114" s="799"/>
      <c r="B114" s="562"/>
      <c r="C114" s="799"/>
      <c r="D114" s="50" t="s">
        <v>214</v>
      </c>
      <c r="E114" s="103" t="s">
        <v>215</v>
      </c>
      <c r="F114" s="67" t="s">
        <v>169</v>
      </c>
      <c r="G114" s="66">
        <f>IF(F114="Confiable",15,0)</f>
        <v>0</v>
      </c>
      <c r="H114" s="821"/>
      <c r="I114" s="823"/>
      <c r="J114" s="817"/>
      <c r="K114" s="819"/>
    </row>
    <row r="115" spans="1:78" ht="42.75" x14ac:dyDescent="0.2">
      <c r="A115" s="799"/>
      <c r="B115" s="562"/>
      <c r="C115" s="799"/>
      <c r="D115" s="50" t="s">
        <v>216</v>
      </c>
      <c r="E115" s="103" t="s">
        <v>217</v>
      </c>
      <c r="F115" s="220" t="s">
        <v>169</v>
      </c>
      <c r="G115" s="66">
        <f>IF(F115="Se investigan y se resuelven oportunamente",15,0)</f>
        <v>0</v>
      </c>
      <c r="H115" s="821"/>
      <c r="I115" s="823"/>
      <c r="J115" s="817"/>
      <c r="K115" s="819"/>
    </row>
    <row r="116" spans="1:78" ht="28.5" x14ac:dyDescent="0.2">
      <c r="A116" s="800"/>
      <c r="B116" s="563"/>
      <c r="C116" s="800"/>
      <c r="D116" s="45" t="s">
        <v>218</v>
      </c>
      <c r="E116" s="103" t="s">
        <v>219</v>
      </c>
      <c r="F116" s="67" t="s">
        <v>169</v>
      </c>
      <c r="G116" s="66">
        <f>IF(F116="Completa",10,IF(F116="Incompleta",5,0))</f>
        <v>0</v>
      </c>
      <c r="H116" s="822"/>
      <c r="I116" s="824"/>
      <c r="J116" s="818"/>
      <c r="K116" s="820"/>
    </row>
    <row r="117" spans="1:78" ht="15.75" thickBot="1" x14ac:dyDescent="0.25">
      <c r="A117" s="125"/>
      <c r="B117" s="126"/>
      <c r="C117" s="56"/>
      <c r="D117" s="57"/>
      <c r="E117" s="58" t="s">
        <v>220</v>
      </c>
      <c r="F117" s="16"/>
      <c r="G117" s="16">
        <f>SUM(G110:G116)</f>
        <v>0</v>
      </c>
      <c r="H117" s="135"/>
      <c r="I117" s="136"/>
      <c r="J117" s="136"/>
      <c r="K117" s="137"/>
    </row>
    <row r="118" spans="1:78" ht="15" thickBot="1" x14ac:dyDescent="0.25">
      <c r="A118" s="55"/>
    </row>
    <row r="119" spans="1:78" s="54" customFormat="1" ht="30" customHeight="1" x14ac:dyDescent="0.25">
      <c r="A119" s="806" t="s">
        <v>82</v>
      </c>
      <c r="B119" s="825" t="s">
        <v>223</v>
      </c>
      <c r="C119" s="808" t="s">
        <v>196</v>
      </c>
      <c r="D119" s="810" t="s">
        <v>197</v>
      </c>
      <c r="E119" s="811"/>
      <c r="F119" s="811"/>
      <c r="G119" s="811"/>
      <c r="H119" s="812"/>
      <c r="I119" s="108" t="s">
        <v>198</v>
      </c>
      <c r="J119" s="813" t="s">
        <v>199</v>
      </c>
      <c r="K119" s="815" t="s">
        <v>200</v>
      </c>
    </row>
    <row r="120" spans="1:78" s="54" customFormat="1" ht="60.75" thickBot="1" x14ac:dyDescent="0.3">
      <c r="A120" s="807"/>
      <c r="B120" s="826"/>
      <c r="C120" s="809"/>
      <c r="D120" s="109" t="s">
        <v>201</v>
      </c>
      <c r="E120" s="51" t="s">
        <v>202</v>
      </c>
      <c r="F120" s="109" t="s">
        <v>203</v>
      </c>
      <c r="G120" s="109" t="s">
        <v>204</v>
      </c>
      <c r="H120" s="109" t="s">
        <v>221</v>
      </c>
      <c r="I120" s="52" t="s">
        <v>206</v>
      </c>
      <c r="J120" s="814"/>
      <c r="K120" s="816"/>
    </row>
    <row r="121" spans="1:78" ht="20.25" customHeight="1" x14ac:dyDescent="0.2">
      <c r="A121" s="798" t="str">
        <f>DESCRIPCION!A19</f>
        <v>d</v>
      </c>
      <c r="B121" s="561">
        <f>DESCRIPCION!D20</f>
        <v>0</v>
      </c>
      <c r="C121" s="798"/>
      <c r="D121" s="801" t="s">
        <v>207</v>
      </c>
      <c r="E121" s="129" t="s">
        <v>208</v>
      </c>
      <c r="F121" s="70" t="s">
        <v>169</v>
      </c>
      <c r="G121" s="130">
        <f>IF(F121="Asignado",15,0)</f>
        <v>0</v>
      </c>
      <c r="H121" s="791" t="str">
        <f>IF(AND(G128&gt;0,G128&lt;=85),"Débil",IF(AND(G128&gt;85,G128&lt;=95),"Moderado",IF(G128&gt;96,"Fuerte"," ")))</f>
        <v xml:space="preserve"> </v>
      </c>
      <c r="I121" s="803" t="s">
        <v>169</v>
      </c>
      <c r="J121" s="791" t="str">
        <f>IF(AND(H121="Fuerte",I121="Fuerte (Siempre se Ejecuta)"),"Fuerte",IF(AND(H121="Fuerte",I121="Moderado (Algunas veces se ejecuta)"),"Moderado",IF(AND(H121="Fuerte",I121="Débil (No se ejecuta)"),"Débil",IF(AND(H121="Moderado",I121="Fuerte (Siempre se Ejecuta)"),"Moderado",IF(AND(H121="Moderado",I121="Moderado (Algunas veces se ejecuta)"),"Moderado",IF(AND(H121="Moderado",I121="Débil (No se ejecuta)"),"Débil",IF(AND(H121="Débil",I121="Fuerte (Siempre se Ejecuta)"),"Débil",IF(AND(H121="Débil",I121="Moderado (Algunas veces se ejecuta)"),"Débil",IF(AND(H121="Débil",I121="Débil (No se ejecuta)"),"Débil"," ")))))))))</f>
        <v xml:space="preserve"> </v>
      </c>
      <c r="K121" s="794" t="str">
        <f>IF(J121="Fuerte","NO",IF(J121=" "," ","SI"))</f>
        <v xml:space="preserve"> </v>
      </c>
    </row>
    <row r="122" spans="1:78" ht="28.5" x14ac:dyDescent="0.2">
      <c r="A122" s="799"/>
      <c r="B122" s="562"/>
      <c r="C122" s="799"/>
      <c r="D122" s="802"/>
      <c r="E122" s="103" t="s">
        <v>209</v>
      </c>
      <c r="F122" s="67" t="s">
        <v>169</v>
      </c>
      <c r="G122" s="66">
        <f>IF(F122="Adecuado",15,0)</f>
        <v>0</v>
      </c>
      <c r="H122" s="792"/>
      <c r="I122" s="804"/>
      <c r="J122" s="792"/>
      <c r="K122" s="795"/>
    </row>
    <row r="123" spans="1:78" ht="42.75" x14ac:dyDescent="0.2">
      <c r="A123" s="799"/>
      <c r="B123" s="562"/>
      <c r="C123" s="799"/>
      <c r="D123" s="50" t="s">
        <v>210</v>
      </c>
      <c r="E123" s="103" t="s">
        <v>211</v>
      </c>
      <c r="F123" s="67" t="s">
        <v>169</v>
      </c>
      <c r="G123" s="66">
        <f>IF(F123="Oportuna",15,0)</f>
        <v>0</v>
      </c>
      <c r="H123" s="792"/>
      <c r="I123" s="804"/>
      <c r="J123" s="792"/>
      <c r="K123" s="795"/>
    </row>
    <row r="124" spans="1:78" ht="42.75" x14ac:dyDescent="0.2">
      <c r="A124" s="799"/>
      <c r="B124" s="562"/>
      <c r="C124" s="799"/>
      <c r="D124" s="50" t="s">
        <v>212</v>
      </c>
      <c r="E124" s="103" t="s">
        <v>213</v>
      </c>
      <c r="F124" s="220" t="s">
        <v>169</v>
      </c>
      <c r="G124" s="66">
        <f>IF(F124="Prevenir",15,IF(F124="Detectar",10,0))</f>
        <v>0</v>
      </c>
      <c r="H124" s="792"/>
      <c r="I124" s="804"/>
      <c r="J124" s="792"/>
      <c r="K124" s="795"/>
    </row>
    <row r="125" spans="1:78" ht="28.5" x14ac:dyDescent="0.2">
      <c r="A125" s="799"/>
      <c r="B125" s="562"/>
      <c r="C125" s="799"/>
      <c r="D125" s="50" t="s">
        <v>214</v>
      </c>
      <c r="E125" s="103" t="s">
        <v>215</v>
      </c>
      <c r="F125" s="67" t="s">
        <v>169</v>
      </c>
      <c r="G125" s="66">
        <f>IF(F125="Confiable",15,0)</f>
        <v>0</v>
      </c>
      <c r="H125" s="792"/>
      <c r="I125" s="804"/>
      <c r="J125" s="792"/>
      <c r="K125" s="795"/>
    </row>
    <row r="126" spans="1:78" ht="42.75" x14ac:dyDescent="0.2">
      <c r="A126" s="799"/>
      <c r="B126" s="562"/>
      <c r="C126" s="799"/>
      <c r="D126" s="50" t="s">
        <v>216</v>
      </c>
      <c r="E126" s="103" t="s">
        <v>217</v>
      </c>
      <c r="F126" s="220" t="s">
        <v>169</v>
      </c>
      <c r="G126" s="66">
        <f>IF(F126="Se investigan y se resuelven oportunamente",15,0)</f>
        <v>0</v>
      </c>
      <c r="H126" s="792"/>
      <c r="I126" s="804"/>
      <c r="J126" s="792"/>
      <c r="K126" s="795"/>
    </row>
    <row r="127" spans="1:78" ht="28.5" x14ac:dyDescent="0.2">
      <c r="A127" s="800"/>
      <c r="B127" s="563"/>
      <c r="C127" s="800"/>
      <c r="D127" s="45" t="s">
        <v>218</v>
      </c>
      <c r="E127" s="103" t="s">
        <v>219</v>
      </c>
      <c r="F127" s="67" t="s">
        <v>169</v>
      </c>
      <c r="G127" s="66">
        <f>IF(F127="Completa",10,IF(F127="Incompleta",5,0))</f>
        <v>0</v>
      </c>
      <c r="H127" s="793"/>
      <c r="I127" s="805"/>
      <c r="J127" s="793"/>
      <c r="K127" s="796"/>
    </row>
    <row r="128" spans="1:78" s="60" customFormat="1" ht="15.75" thickBot="1" x14ac:dyDescent="0.25">
      <c r="A128" s="125"/>
      <c r="B128" s="126"/>
      <c r="C128" s="56"/>
      <c r="D128" s="57"/>
      <c r="E128" s="58" t="s">
        <v>220</v>
      </c>
      <c r="F128" s="16"/>
      <c r="G128" s="16">
        <f>SUM(G121:G127)</f>
        <v>0</v>
      </c>
      <c r="H128" s="135"/>
      <c r="I128" s="136"/>
      <c r="J128" s="136"/>
      <c r="K128" s="137"/>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row>
    <row r="129" spans="1:78" ht="15" thickBot="1" x14ac:dyDescent="0.25"/>
    <row r="130" spans="1:78" s="53" customFormat="1" ht="30" customHeight="1" x14ac:dyDescent="0.25">
      <c r="A130" s="806" t="s">
        <v>82</v>
      </c>
      <c r="B130" s="825" t="s">
        <v>223</v>
      </c>
      <c r="C130" s="808" t="s">
        <v>196</v>
      </c>
      <c r="D130" s="810" t="s">
        <v>197</v>
      </c>
      <c r="E130" s="811"/>
      <c r="F130" s="811"/>
      <c r="G130" s="811"/>
      <c r="H130" s="812"/>
      <c r="I130" s="108" t="s">
        <v>198</v>
      </c>
      <c r="J130" s="813" t="s">
        <v>199</v>
      </c>
      <c r="K130" s="815" t="s">
        <v>200</v>
      </c>
      <c r="L130" s="54"/>
      <c r="M130" s="54"/>
      <c r="N130" s="54"/>
      <c r="O130" s="54"/>
      <c r="P130" s="54"/>
      <c r="Q130" s="54"/>
      <c r="R130" s="54"/>
      <c r="S130" s="54"/>
      <c r="T130" s="54"/>
      <c r="U130" s="54"/>
      <c r="V130" s="54"/>
      <c r="W130" s="54"/>
      <c r="X130" s="54"/>
      <c r="Y130" s="54"/>
      <c r="Z130" s="54"/>
      <c r="AA130" s="54"/>
      <c r="AB130" s="54"/>
      <c r="AC130" s="54"/>
      <c r="AD130" s="54"/>
      <c r="AE130" s="54"/>
      <c r="AF130" s="54"/>
      <c r="AG130" s="54"/>
      <c r="AH130" s="54"/>
      <c r="AI130" s="54"/>
      <c r="AJ130" s="54"/>
      <c r="AK130" s="54"/>
      <c r="AL130" s="54"/>
      <c r="AM130" s="54"/>
      <c r="AN130" s="54"/>
      <c r="AO130" s="54"/>
      <c r="AP130" s="54"/>
      <c r="AQ130" s="54"/>
      <c r="AR130" s="54"/>
      <c r="AS130" s="54"/>
      <c r="AT130" s="54"/>
      <c r="AU130" s="54"/>
      <c r="AV130" s="54"/>
      <c r="AW130" s="54"/>
      <c r="AX130" s="54"/>
      <c r="AY130" s="54"/>
      <c r="AZ130" s="54"/>
      <c r="BA130" s="54"/>
      <c r="BB130" s="54"/>
      <c r="BC130" s="54"/>
      <c r="BD130" s="54"/>
      <c r="BE130" s="54"/>
      <c r="BF130" s="54"/>
      <c r="BG130" s="54"/>
      <c r="BH130" s="54"/>
      <c r="BI130" s="54"/>
      <c r="BJ130" s="54"/>
      <c r="BK130" s="54"/>
      <c r="BL130" s="54"/>
      <c r="BM130" s="54"/>
      <c r="BN130" s="54"/>
      <c r="BO130" s="54"/>
      <c r="BP130" s="54"/>
      <c r="BQ130" s="54"/>
      <c r="BR130" s="54"/>
      <c r="BS130" s="54"/>
      <c r="BT130" s="54"/>
      <c r="BU130" s="54"/>
      <c r="BV130" s="54"/>
      <c r="BW130" s="54"/>
      <c r="BX130" s="54"/>
      <c r="BY130" s="54"/>
      <c r="BZ130" s="54"/>
    </row>
    <row r="131" spans="1:78" s="54" customFormat="1" ht="60.75" thickBot="1" x14ac:dyDescent="0.3">
      <c r="A131" s="807"/>
      <c r="B131" s="826"/>
      <c r="C131" s="809"/>
      <c r="D131" s="109" t="s">
        <v>201</v>
      </c>
      <c r="E131" s="51" t="s">
        <v>202</v>
      </c>
      <c r="F131" s="109" t="s">
        <v>203</v>
      </c>
      <c r="G131" s="109" t="s">
        <v>204</v>
      </c>
      <c r="H131" s="109" t="s">
        <v>221</v>
      </c>
      <c r="I131" s="52" t="s">
        <v>206</v>
      </c>
      <c r="J131" s="814"/>
      <c r="K131" s="816"/>
    </row>
    <row r="132" spans="1:78" ht="20.25" customHeight="1" x14ac:dyDescent="0.2">
      <c r="A132" s="798" t="str">
        <f>DESCRIPCION!A19</f>
        <v>d</v>
      </c>
      <c r="B132" s="561">
        <f>DESCRIPCION!D21</f>
        <v>0</v>
      </c>
      <c r="C132" s="798"/>
      <c r="D132" s="801" t="s">
        <v>207</v>
      </c>
      <c r="E132" s="129" t="s">
        <v>208</v>
      </c>
      <c r="F132" s="70" t="s">
        <v>169</v>
      </c>
      <c r="G132" s="130">
        <f>IF(F132="Asignado",15,0)</f>
        <v>0</v>
      </c>
      <c r="H132" s="791" t="str">
        <f>IF(AND(G139&gt;0,G139&lt;=85),"Débil",IF(AND(G139&gt;85,G139&lt;=95),"Moderado",IF(G139&gt;96,"Fuerte"," ")))</f>
        <v xml:space="preserve"> </v>
      </c>
      <c r="I132" s="803" t="s">
        <v>169</v>
      </c>
      <c r="J132" s="791" t="str">
        <f>IF(AND(H132="Fuerte",I132="Fuerte (Siempre se Ejecuta)"),"Fuerte",IF(AND(H132="Fuerte",I132="Moderado (Algunas veces se ejecuta)"),"Moderado",IF(AND(H132="Fuerte",I132="Débil (No se ejecuta)"),"Débil",IF(AND(H132="Moderado",I132="Fuerte (Siempre se Ejecuta)"),"Moderado",IF(AND(H132="Moderado",I132="Moderado (Algunas veces se ejecuta)"),"Moderado",IF(AND(H132="Moderado",I132="Débil (No se ejecuta)"),"Débil",IF(AND(H132="Débil",I132="Fuerte (Siempre se Ejecuta)"),"Débil",IF(AND(H132="Débil",I132="Moderado (Algunas veces se ejecuta)"),"Débil",IF(AND(H132="Débil",I132="Débil (No se ejecuta)"),"Débil"," ")))))))))</f>
        <v xml:space="preserve"> </v>
      </c>
      <c r="K132" s="794" t="str">
        <f>IF(J132="Fuerte","NO",IF(J132=" "," ","SI"))</f>
        <v xml:space="preserve"> </v>
      </c>
    </row>
    <row r="133" spans="1:78" ht="28.5" x14ac:dyDescent="0.2">
      <c r="A133" s="799"/>
      <c r="B133" s="562"/>
      <c r="C133" s="799"/>
      <c r="D133" s="802"/>
      <c r="E133" s="103" t="s">
        <v>209</v>
      </c>
      <c r="F133" s="67" t="s">
        <v>169</v>
      </c>
      <c r="G133" s="66">
        <f>IF(F133="Adecuado",15,0)</f>
        <v>0</v>
      </c>
      <c r="H133" s="792"/>
      <c r="I133" s="804"/>
      <c r="J133" s="792"/>
      <c r="K133" s="795"/>
    </row>
    <row r="134" spans="1:78" ht="42.75" x14ac:dyDescent="0.2">
      <c r="A134" s="799"/>
      <c r="B134" s="562"/>
      <c r="C134" s="799"/>
      <c r="D134" s="50" t="s">
        <v>210</v>
      </c>
      <c r="E134" s="103" t="s">
        <v>211</v>
      </c>
      <c r="F134" s="67" t="s">
        <v>169</v>
      </c>
      <c r="G134" s="66">
        <f>IF(F134="Oportuna",15,0)</f>
        <v>0</v>
      </c>
      <c r="H134" s="792"/>
      <c r="I134" s="804"/>
      <c r="J134" s="792"/>
      <c r="K134" s="795"/>
    </row>
    <row r="135" spans="1:78" ht="42.75" x14ac:dyDescent="0.2">
      <c r="A135" s="799"/>
      <c r="B135" s="562"/>
      <c r="C135" s="799"/>
      <c r="D135" s="50" t="s">
        <v>212</v>
      </c>
      <c r="E135" s="103" t="s">
        <v>213</v>
      </c>
      <c r="F135" s="220" t="s">
        <v>169</v>
      </c>
      <c r="G135" s="66">
        <f>IF(F135="Prevenir",15,IF(F135="Detectar",10,0))</f>
        <v>0</v>
      </c>
      <c r="H135" s="792"/>
      <c r="I135" s="804"/>
      <c r="J135" s="792"/>
      <c r="K135" s="795"/>
    </row>
    <row r="136" spans="1:78" ht="28.5" x14ac:dyDescent="0.2">
      <c r="A136" s="799"/>
      <c r="B136" s="562"/>
      <c r="C136" s="799"/>
      <c r="D136" s="50" t="s">
        <v>214</v>
      </c>
      <c r="E136" s="103" t="s">
        <v>215</v>
      </c>
      <c r="F136" s="67" t="s">
        <v>169</v>
      </c>
      <c r="G136" s="66">
        <f>IF(F136="Confiable",15,0)</f>
        <v>0</v>
      </c>
      <c r="H136" s="792"/>
      <c r="I136" s="804"/>
      <c r="J136" s="792"/>
      <c r="K136" s="795"/>
    </row>
    <row r="137" spans="1:78" ht="42.75" x14ac:dyDescent="0.2">
      <c r="A137" s="799"/>
      <c r="B137" s="562"/>
      <c r="C137" s="799"/>
      <c r="D137" s="50" t="s">
        <v>216</v>
      </c>
      <c r="E137" s="103" t="s">
        <v>217</v>
      </c>
      <c r="F137" s="220" t="s">
        <v>169</v>
      </c>
      <c r="G137" s="66">
        <f>IF(F137="Se investigan y se resuelven oportunamente",15,0)</f>
        <v>0</v>
      </c>
      <c r="H137" s="792"/>
      <c r="I137" s="804"/>
      <c r="J137" s="792"/>
      <c r="K137" s="795"/>
    </row>
    <row r="138" spans="1:78" ht="28.5" x14ac:dyDescent="0.2">
      <c r="A138" s="800"/>
      <c r="B138" s="563"/>
      <c r="C138" s="800"/>
      <c r="D138" s="45" t="s">
        <v>218</v>
      </c>
      <c r="E138" s="103" t="s">
        <v>219</v>
      </c>
      <c r="F138" s="67" t="s">
        <v>169</v>
      </c>
      <c r="G138" s="66">
        <f>IF(F138="Completa",10,IF(F138="Incompleta",5,0))</f>
        <v>0</v>
      </c>
      <c r="H138" s="793"/>
      <c r="I138" s="805"/>
      <c r="J138" s="793"/>
      <c r="K138" s="796"/>
    </row>
    <row r="139" spans="1:78" ht="15.75" thickBot="1" x14ac:dyDescent="0.25">
      <c r="A139" s="125"/>
      <c r="B139" s="126"/>
      <c r="C139" s="56"/>
      <c r="D139" s="57"/>
      <c r="E139" s="58" t="s">
        <v>220</v>
      </c>
      <c r="F139" s="16"/>
      <c r="G139" s="16">
        <f>SUM(G132:G138)</f>
        <v>0</v>
      </c>
      <c r="H139" s="135"/>
      <c r="I139" s="136"/>
      <c r="J139" s="136"/>
      <c r="K139" s="137"/>
    </row>
    <row r="140" spans="1:78" ht="15" thickBot="1" x14ac:dyDescent="0.25">
      <c r="A140" s="55"/>
    </row>
    <row r="141" spans="1:78" s="54" customFormat="1" ht="30" customHeight="1" x14ac:dyDescent="0.25">
      <c r="A141" s="806" t="s">
        <v>82</v>
      </c>
      <c r="B141" s="825" t="s">
        <v>223</v>
      </c>
      <c r="C141" s="808" t="s">
        <v>196</v>
      </c>
      <c r="D141" s="810" t="s">
        <v>197</v>
      </c>
      <c r="E141" s="811"/>
      <c r="F141" s="811"/>
      <c r="G141" s="811"/>
      <c r="H141" s="812"/>
      <c r="I141" s="108" t="s">
        <v>198</v>
      </c>
      <c r="J141" s="813" t="s">
        <v>199</v>
      </c>
      <c r="K141" s="815" t="s">
        <v>200</v>
      </c>
    </row>
    <row r="142" spans="1:78" s="54" customFormat="1" ht="60.75" thickBot="1" x14ac:dyDescent="0.3">
      <c r="A142" s="807"/>
      <c r="B142" s="826"/>
      <c r="C142" s="809"/>
      <c r="D142" s="109" t="s">
        <v>201</v>
      </c>
      <c r="E142" s="51" t="s">
        <v>202</v>
      </c>
      <c r="F142" s="109" t="s">
        <v>203</v>
      </c>
      <c r="G142" s="109" t="s">
        <v>204</v>
      </c>
      <c r="H142" s="109" t="s">
        <v>221</v>
      </c>
      <c r="I142" s="52" t="s">
        <v>206</v>
      </c>
      <c r="J142" s="814"/>
      <c r="K142" s="816"/>
    </row>
    <row r="143" spans="1:78" ht="20.25" customHeight="1" x14ac:dyDescent="0.2">
      <c r="A143" s="798" t="str">
        <f>DESCRIPCION!A22</f>
        <v>e</v>
      </c>
      <c r="B143" s="561">
        <f>DESCRIPCION!D22</f>
        <v>0</v>
      </c>
      <c r="C143" s="798"/>
      <c r="D143" s="801" t="s">
        <v>207</v>
      </c>
      <c r="E143" s="129" t="s">
        <v>208</v>
      </c>
      <c r="F143" s="70" t="s">
        <v>169</v>
      </c>
      <c r="G143" s="130">
        <f>IF(F143="Asignado",15,0)</f>
        <v>0</v>
      </c>
      <c r="H143" s="791" t="str">
        <f>IF(AND(G150&gt;0,G150&lt;=85),"Débil",IF(AND(G150&gt;85,G150&lt;=95),"Moderado",IF(G150&gt;96,"Fuerte"," ")))</f>
        <v xml:space="preserve"> </v>
      </c>
      <c r="I143" s="803" t="s">
        <v>169</v>
      </c>
      <c r="J143" s="791" t="str">
        <f>IF(AND(H143="Fuerte",I143="Fuerte (Siempre se Ejecuta)"),"Fuerte",IF(AND(H143="Fuerte",I143="Moderado (Algunas veces se ejecuta)"),"Moderado",IF(AND(H143="Fuerte",I143="Débil (No se ejecuta)"),"Débil",IF(AND(H143="Moderado",I143="Fuerte (Siempre se Ejecuta)"),"Moderado",IF(AND(H143="Moderado",I143="Moderado (Algunas veces se ejecuta)"),"Moderado",IF(AND(H143="Moderado",I143="Débil (No se ejecuta)"),"Débil",IF(AND(H143="Débil",I143="Fuerte (Siempre se Ejecuta)"),"Débil",IF(AND(H143="Débil",I143="Moderado (Algunas veces se ejecuta)"),"Débil",IF(AND(H143="Débil",I143="Débil (No se ejecuta)"),"Débil"," ")))))))))</f>
        <v xml:space="preserve"> </v>
      </c>
      <c r="K143" s="794" t="str">
        <f>IF(J143="Fuerte","NO",IF(J143=" "," ","SI"))</f>
        <v xml:space="preserve"> </v>
      </c>
    </row>
    <row r="144" spans="1:78" ht="28.5" x14ac:dyDescent="0.2">
      <c r="A144" s="799"/>
      <c r="B144" s="562"/>
      <c r="C144" s="799"/>
      <c r="D144" s="802"/>
      <c r="E144" s="103" t="s">
        <v>209</v>
      </c>
      <c r="F144" s="67" t="s">
        <v>169</v>
      </c>
      <c r="G144" s="66">
        <f>IF(F144="Adecuado",15,0)</f>
        <v>0</v>
      </c>
      <c r="H144" s="792"/>
      <c r="I144" s="804"/>
      <c r="J144" s="792"/>
      <c r="K144" s="795"/>
    </row>
    <row r="145" spans="1:98" ht="42.75" x14ac:dyDescent="0.2">
      <c r="A145" s="799"/>
      <c r="B145" s="562"/>
      <c r="C145" s="799"/>
      <c r="D145" s="50" t="s">
        <v>210</v>
      </c>
      <c r="E145" s="103" t="s">
        <v>211</v>
      </c>
      <c r="F145" s="67" t="s">
        <v>169</v>
      </c>
      <c r="G145" s="66">
        <f>IF(F145="Oportuna",15,0)</f>
        <v>0</v>
      </c>
      <c r="H145" s="792"/>
      <c r="I145" s="804"/>
      <c r="J145" s="792"/>
      <c r="K145" s="795"/>
    </row>
    <row r="146" spans="1:98" ht="42.75" x14ac:dyDescent="0.2">
      <c r="A146" s="799"/>
      <c r="B146" s="562"/>
      <c r="C146" s="799"/>
      <c r="D146" s="50" t="s">
        <v>212</v>
      </c>
      <c r="E146" s="103" t="s">
        <v>213</v>
      </c>
      <c r="F146" s="220" t="s">
        <v>169</v>
      </c>
      <c r="G146" s="66">
        <f>IF(F146="Prevenir",15,IF(F146="Detectar",10,0))</f>
        <v>0</v>
      </c>
      <c r="H146" s="792"/>
      <c r="I146" s="804"/>
      <c r="J146" s="792"/>
      <c r="K146" s="795"/>
    </row>
    <row r="147" spans="1:98" ht="28.5" x14ac:dyDescent="0.2">
      <c r="A147" s="799"/>
      <c r="B147" s="562"/>
      <c r="C147" s="799"/>
      <c r="D147" s="50" t="s">
        <v>214</v>
      </c>
      <c r="E147" s="103" t="s">
        <v>215</v>
      </c>
      <c r="F147" s="67" t="s">
        <v>169</v>
      </c>
      <c r="G147" s="66">
        <f>IF(F147="Confiable",15,0)</f>
        <v>0</v>
      </c>
      <c r="H147" s="792"/>
      <c r="I147" s="804"/>
      <c r="J147" s="792"/>
      <c r="K147" s="795"/>
    </row>
    <row r="148" spans="1:98" ht="42.75" x14ac:dyDescent="0.2">
      <c r="A148" s="799"/>
      <c r="B148" s="562"/>
      <c r="C148" s="799"/>
      <c r="D148" s="50" t="s">
        <v>216</v>
      </c>
      <c r="E148" s="103" t="s">
        <v>217</v>
      </c>
      <c r="F148" s="220" t="s">
        <v>169</v>
      </c>
      <c r="G148" s="66">
        <f>IF(F148="Se investigan y se resuelven oportunamente",15,0)</f>
        <v>0</v>
      </c>
      <c r="H148" s="792"/>
      <c r="I148" s="804"/>
      <c r="J148" s="792"/>
      <c r="K148" s="795"/>
    </row>
    <row r="149" spans="1:98" ht="28.5" x14ac:dyDescent="0.2">
      <c r="A149" s="800"/>
      <c r="B149" s="563"/>
      <c r="C149" s="800"/>
      <c r="D149" s="45" t="s">
        <v>218</v>
      </c>
      <c r="E149" s="103" t="s">
        <v>219</v>
      </c>
      <c r="F149" s="67" t="s">
        <v>169</v>
      </c>
      <c r="G149" s="66">
        <f>IF(F149="Completa",10,IF(F149="Incompleta",5,0))</f>
        <v>0</v>
      </c>
      <c r="H149" s="793"/>
      <c r="I149" s="805"/>
      <c r="J149" s="793"/>
      <c r="K149" s="796"/>
    </row>
    <row r="150" spans="1:98" s="60" customFormat="1" ht="15.75" thickBot="1" x14ac:dyDescent="0.25">
      <c r="A150" s="125"/>
      <c r="B150" s="126"/>
      <c r="C150" s="56"/>
      <c r="D150" s="57"/>
      <c r="E150" s="58" t="s">
        <v>220</v>
      </c>
      <c r="F150" s="16"/>
      <c r="G150" s="16">
        <f>SUM(G143:G149)</f>
        <v>0</v>
      </c>
      <c r="H150" s="135"/>
      <c r="I150" s="136"/>
      <c r="J150" s="136"/>
      <c r="K150" s="137"/>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row>
    <row r="151" spans="1:98" ht="15" thickBot="1" x14ac:dyDescent="0.25"/>
    <row r="152" spans="1:98" ht="30" x14ac:dyDescent="0.2">
      <c r="A152" s="806" t="s">
        <v>82</v>
      </c>
      <c r="B152" s="825" t="s">
        <v>223</v>
      </c>
      <c r="C152" s="808" t="s">
        <v>196</v>
      </c>
      <c r="D152" s="810" t="s">
        <v>197</v>
      </c>
      <c r="E152" s="811"/>
      <c r="F152" s="811"/>
      <c r="G152" s="811"/>
      <c r="H152" s="812"/>
      <c r="I152" s="108" t="s">
        <v>198</v>
      </c>
      <c r="J152" s="813" t="s">
        <v>199</v>
      </c>
      <c r="K152" s="815" t="s">
        <v>200</v>
      </c>
    </row>
    <row r="153" spans="1:98" ht="60.75" thickBot="1" x14ac:dyDescent="0.25">
      <c r="A153" s="807"/>
      <c r="B153" s="826"/>
      <c r="C153" s="809"/>
      <c r="D153" s="109" t="s">
        <v>201</v>
      </c>
      <c r="E153" s="51" t="s">
        <v>202</v>
      </c>
      <c r="F153" s="109" t="s">
        <v>203</v>
      </c>
      <c r="G153" s="109" t="s">
        <v>204</v>
      </c>
      <c r="H153" s="109" t="s">
        <v>221</v>
      </c>
      <c r="I153" s="52" t="s">
        <v>206</v>
      </c>
      <c r="J153" s="814"/>
      <c r="K153" s="816"/>
    </row>
    <row r="154" spans="1:98" x14ac:dyDescent="0.2">
      <c r="A154" s="798" t="str">
        <f>DESCRIPCION!A22</f>
        <v>e</v>
      </c>
      <c r="B154" s="561">
        <f>DESCRIPCION!D23</f>
        <v>0</v>
      </c>
      <c r="C154" s="798"/>
      <c r="D154" s="801" t="s">
        <v>207</v>
      </c>
      <c r="E154" s="129" t="s">
        <v>208</v>
      </c>
      <c r="F154" s="70" t="s">
        <v>169</v>
      </c>
      <c r="G154" s="130">
        <f>IF(F154="Asignado",15,0)</f>
        <v>0</v>
      </c>
      <c r="H154" s="791" t="str">
        <f>IF(AND(G161&gt;0,G161&lt;=85),"Débil",IF(AND(G161&gt;85,G161&lt;=95),"Moderado",IF(G161&gt;96,"Fuerte"," ")))</f>
        <v xml:space="preserve"> </v>
      </c>
      <c r="I154" s="803" t="s">
        <v>169</v>
      </c>
      <c r="J154" s="791" t="str">
        <f>IF(AND(H154="Fuerte",I154="Fuerte (Siempre se Ejecuta)"),"Fuerte",IF(AND(H154="Fuerte",I154="Moderado (Algunas veces se ejecuta)"),"Moderado",IF(AND(H154="Fuerte",I154="Débil (No se ejecuta)"),"Débil",IF(AND(H154="Moderado",I154="Fuerte (Siempre se Ejecuta)"),"Moderado",IF(AND(H154="Moderado",I154="Moderado (Algunas veces se ejecuta)"),"Moderado",IF(AND(H154="Moderado",I154="Débil (No se ejecuta)"),"Débil",IF(AND(H154="Débil",I154="Fuerte (Siempre se Ejecuta)"),"Débil",IF(AND(H154="Débil",I154="Moderado (Algunas veces se ejecuta)"),"Débil",IF(AND(H154="Débil",I154="Débil (No se ejecuta)"),"Débil"," ")))))))))</f>
        <v xml:space="preserve"> </v>
      </c>
      <c r="K154" s="794" t="str">
        <f>IF(J154="Fuerte","NO",IF(J154=" "," ","SI"))</f>
        <v xml:space="preserve"> </v>
      </c>
    </row>
    <row r="155" spans="1:98" ht="28.5" x14ac:dyDescent="0.2">
      <c r="A155" s="799"/>
      <c r="B155" s="562"/>
      <c r="C155" s="799"/>
      <c r="D155" s="802"/>
      <c r="E155" s="103" t="s">
        <v>209</v>
      </c>
      <c r="F155" s="67" t="s">
        <v>169</v>
      </c>
      <c r="G155" s="66">
        <f>IF(F155="Adecuado",15,0)</f>
        <v>0</v>
      </c>
      <c r="H155" s="792"/>
      <c r="I155" s="804"/>
      <c r="J155" s="792"/>
      <c r="K155" s="795"/>
    </row>
    <row r="156" spans="1:98" ht="42.75" x14ac:dyDescent="0.2">
      <c r="A156" s="799"/>
      <c r="B156" s="562"/>
      <c r="C156" s="799"/>
      <c r="D156" s="50" t="s">
        <v>210</v>
      </c>
      <c r="E156" s="103" t="s">
        <v>211</v>
      </c>
      <c r="F156" s="67" t="s">
        <v>169</v>
      </c>
      <c r="G156" s="66">
        <f>IF(F156="Oportuna",15,0)</f>
        <v>0</v>
      </c>
      <c r="H156" s="792"/>
      <c r="I156" s="804"/>
      <c r="J156" s="792"/>
      <c r="K156" s="795"/>
    </row>
    <row r="157" spans="1:98" ht="42.75" x14ac:dyDescent="0.2">
      <c r="A157" s="799"/>
      <c r="B157" s="562"/>
      <c r="C157" s="799"/>
      <c r="D157" s="50" t="s">
        <v>212</v>
      </c>
      <c r="E157" s="103" t="s">
        <v>213</v>
      </c>
      <c r="F157" s="220" t="s">
        <v>169</v>
      </c>
      <c r="G157" s="66">
        <f>IF(F157="Prevenir",15,IF(F157="Detectar",10,0))</f>
        <v>0</v>
      </c>
      <c r="H157" s="792"/>
      <c r="I157" s="804"/>
      <c r="J157" s="792"/>
      <c r="K157" s="795"/>
    </row>
    <row r="158" spans="1:98" ht="28.5" x14ac:dyDescent="0.2">
      <c r="A158" s="799"/>
      <c r="B158" s="562"/>
      <c r="C158" s="799"/>
      <c r="D158" s="50" t="s">
        <v>214</v>
      </c>
      <c r="E158" s="103" t="s">
        <v>215</v>
      </c>
      <c r="F158" s="67" t="s">
        <v>169</v>
      </c>
      <c r="G158" s="66">
        <f>IF(F158="Confiable",15,0)</f>
        <v>0</v>
      </c>
      <c r="H158" s="792"/>
      <c r="I158" s="804"/>
      <c r="J158" s="792"/>
      <c r="K158" s="795"/>
    </row>
    <row r="159" spans="1:98" ht="42.75" x14ac:dyDescent="0.2">
      <c r="A159" s="799"/>
      <c r="B159" s="562"/>
      <c r="C159" s="799"/>
      <c r="D159" s="50" t="s">
        <v>216</v>
      </c>
      <c r="E159" s="103" t="s">
        <v>217</v>
      </c>
      <c r="F159" s="220" t="s">
        <v>169</v>
      </c>
      <c r="G159" s="66">
        <f>IF(F159="Se investigan y se resuelven oportunamente",15,0)</f>
        <v>0</v>
      </c>
      <c r="H159" s="792"/>
      <c r="I159" s="804"/>
      <c r="J159" s="792"/>
      <c r="K159" s="795"/>
    </row>
    <row r="160" spans="1:98" ht="28.5" x14ac:dyDescent="0.2">
      <c r="A160" s="800"/>
      <c r="B160" s="563"/>
      <c r="C160" s="800"/>
      <c r="D160" s="45" t="s">
        <v>218</v>
      </c>
      <c r="E160" s="103" t="s">
        <v>219</v>
      </c>
      <c r="F160" s="67" t="s">
        <v>169</v>
      </c>
      <c r="G160" s="66">
        <f>IF(F160="Completa",10,IF(F160="Incompleta",5,0))</f>
        <v>0</v>
      </c>
      <c r="H160" s="793"/>
      <c r="I160" s="805"/>
      <c r="J160" s="793"/>
      <c r="K160" s="796"/>
    </row>
    <row r="161" spans="1:11" ht="15.75" thickBot="1" x14ac:dyDescent="0.25">
      <c r="A161" s="125"/>
      <c r="B161" s="126"/>
      <c r="C161" s="56"/>
      <c r="D161" s="57"/>
      <c r="E161" s="58" t="s">
        <v>220</v>
      </c>
      <c r="F161" s="16"/>
      <c r="G161" s="16">
        <f>SUM(G154:G160)</f>
        <v>0</v>
      </c>
      <c r="H161" s="135"/>
      <c r="I161" s="136"/>
      <c r="J161" s="136"/>
      <c r="K161" s="137"/>
    </row>
    <row r="162" spans="1:11" ht="15" thickBot="1" x14ac:dyDescent="0.25"/>
    <row r="163" spans="1:11" ht="30" customHeight="1" x14ac:dyDescent="0.2">
      <c r="A163" s="806" t="s">
        <v>82</v>
      </c>
      <c r="B163" s="825" t="s">
        <v>223</v>
      </c>
      <c r="C163" s="808" t="s">
        <v>196</v>
      </c>
      <c r="D163" s="810" t="s">
        <v>197</v>
      </c>
      <c r="E163" s="811"/>
      <c r="F163" s="811"/>
      <c r="G163" s="811"/>
      <c r="H163" s="812"/>
      <c r="I163" s="108" t="s">
        <v>198</v>
      </c>
      <c r="J163" s="813" t="s">
        <v>199</v>
      </c>
      <c r="K163" s="815" t="s">
        <v>200</v>
      </c>
    </row>
    <row r="164" spans="1:11" ht="60.75" thickBot="1" x14ac:dyDescent="0.25">
      <c r="A164" s="807"/>
      <c r="B164" s="826"/>
      <c r="C164" s="809"/>
      <c r="D164" s="109" t="s">
        <v>201</v>
      </c>
      <c r="E164" s="51" t="s">
        <v>202</v>
      </c>
      <c r="F164" s="109" t="s">
        <v>203</v>
      </c>
      <c r="G164" s="109" t="s">
        <v>204</v>
      </c>
      <c r="H164" s="109" t="s">
        <v>221</v>
      </c>
      <c r="I164" s="52" t="s">
        <v>206</v>
      </c>
      <c r="J164" s="814"/>
      <c r="K164" s="816"/>
    </row>
    <row r="165" spans="1:11" ht="14.25" customHeight="1" x14ac:dyDescent="0.2">
      <c r="A165" s="798" t="str">
        <f>DESCRIPCION!A22</f>
        <v>e</v>
      </c>
      <c r="B165" s="561">
        <f>DESCRIPCION!D24</f>
        <v>0</v>
      </c>
      <c r="C165" s="798"/>
      <c r="D165" s="801" t="s">
        <v>207</v>
      </c>
      <c r="E165" s="129" t="s">
        <v>208</v>
      </c>
      <c r="F165" s="70" t="s">
        <v>169</v>
      </c>
      <c r="G165" s="130">
        <f>IF(F165="Asignado",15,0)</f>
        <v>0</v>
      </c>
      <c r="H165" s="791" t="str">
        <f>IF(AND(G172&gt;0,G172&lt;=85),"Débil",IF(AND(G172&gt;85,G172&lt;=95),"Moderado",IF(G172&gt;96,"Fuerte"," ")))</f>
        <v xml:space="preserve"> </v>
      </c>
      <c r="I165" s="803" t="s">
        <v>169</v>
      </c>
      <c r="J165" s="791" t="str">
        <f>IF(AND(H165="Fuerte",I165="Fuerte (Siempre se Ejecuta)"),"Fuerte",IF(AND(H165="Fuerte",I165="Moderado (Algunas veces se ejecuta)"),"Moderado",IF(AND(H165="Fuerte",I165="Débil (No se ejecuta)"),"Débil",IF(AND(H165="Moderado",I165="Fuerte (Siempre se Ejecuta)"),"Moderado",IF(AND(H165="Moderado",I165="Moderado (Algunas veces se ejecuta)"),"Moderado",IF(AND(H165="Moderado",I165="Débil (No se ejecuta)"),"Débil",IF(AND(H165="Débil",I165="Fuerte (Siempre se Ejecuta)"),"Débil",IF(AND(H165="Débil",I165="Moderado (Algunas veces se ejecuta)"),"Débil",IF(AND(H165="Débil",I165="Débil (No se ejecuta)"),"Débil"," ")))))))))</f>
        <v xml:space="preserve"> </v>
      </c>
      <c r="K165" s="794" t="str">
        <f>IF(J165="Fuerte","NO",IF(J165=" "," ","SI"))</f>
        <v xml:space="preserve"> </v>
      </c>
    </row>
    <row r="166" spans="1:11" ht="28.5" x14ac:dyDescent="0.2">
      <c r="A166" s="799"/>
      <c r="B166" s="562"/>
      <c r="C166" s="799"/>
      <c r="D166" s="802"/>
      <c r="E166" s="103" t="s">
        <v>209</v>
      </c>
      <c r="F166" s="67" t="s">
        <v>169</v>
      </c>
      <c r="G166" s="66">
        <f>IF(F166="Adecuado",15,0)</f>
        <v>0</v>
      </c>
      <c r="H166" s="792"/>
      <c r="I166" s="804"/>
      <c r="J166" s="792"/>
      <c r="K166" s="795"/>
    </row>
    <row r="167" spans="1:11" ht="42.75" x14ac:dyDescent="0.2">
      <c r="A167" s="799"/>
      <c r="B167" s="562"/>
      <c r="C167" s="799"/>
      <c r="D167" s="50" t="s">
        <v>210</v>
      </c>
      <c r="E167" s="103" t="s">
        <v>211</v>
      </c>
      <c r="F167" s="67" t="s">
        <v>169</v>
      </c>
      <c r="G167" s="66">
        <f>IF(F167="Oportuna",15,0)</f>
        <v>0</v>
      </c>
      <c r="H167" s="792"/>
      <c r="I167" s="804"/>
      <c r="J167" s="792"/>
      <c r="K167" s="795"/>
    </row>
    <row r="168" spans="1:11" ht="42.75" x14ac:dyDescent="0.2">
      <c r="A168" s="799"/>
      <c r="B168" s="562"/>
      <c r="C168" s="799"/>
      <c r="D168" s="50" t="s">
        <v>212</v>
      </c>
      <c r="E168" s="103" t="s">
        <v>213</v>
      </c>
      <c r="F168" s="220" t="s">
        <v>169</v>
      </c>
      <c r="G168" s="66">
        <f>IF(F168="Prevenir",15,IF(F168="Detectar",10,0))</f>
        <v>0</v>
      </c>
      <c r="H168" s="792"/>
      <c r="I168" s="804"/>
      <c r="J168" s="792"/>
      <c r="K168" s="795"/>
    </row>
    <row r="169" spans="1:11" ht="28.5" x14ac:dyDescent="0.2">
      <c r="A169" s="799"/>
      <c r="B169" s="562"/>
      <c r="C169" s="799"/>
      <c r="D169" s="50" t="s">
        <v>214</v>
      </c>
      <c r="E169" s="103" t="s">
        <v>215</v>
      </c>
      <c r="F169" s="67" t="s">
        <v>169</v>
      </c>
      <c r="G169" s="66">
        <f>IF(F169="Confiable",15,0)</f>
        <v>0</v>
      </c>
      <c r="H169" s="792"/>
      <c r="I169" s="804"/>
      <c r="J169" s="792"/>
      <c r="K169" s="795"/>
    </row>
    <row r="170" spans="1:11" ht="42.75" x14ac:dyDescent="0.2">
      <c r="A170" s="799"/>
      <c r="B170" s="562"/>
      <c r="C170" s="799"/>
      <c r="D170" s="50" t="s">
        <v>216</v>
      </c>
      <c r="E170" s="103" t="s">
        <v>217</v>
      </c>
      <c r="F170" s="220" t="s">
        <v>169</v>
      </c>
      <c r="G170" s="66">
        <f>IF(F170="Se investigan y se resuelven oportunamente",15,0)</f>
        <v>0</v>
      </c>
      <c r="H170" s="792"/>
      <c r="I170" s="804"/>
      <c r="J170" s="792"/>
      <c r="K170" s="795"/>
    </row>
    <row r="171" spans="1:11" ht="28.5" x14ac:dyDescent="0.2">
      <c r="A171" s="800"/>
      <c r="B171" s="563"/>
      <c r="C171" s="800"/>
      <c r="D171" s="45" t="s">
        <v>218</v>
      </c>
      <c r="E171" s="103" t="s">
        <v>219</v>
      </c>
      <c r="F171" s="67" t="s">
        <v>169</v>
      </c>
      <c r="G171" s="66">
        <f>IF(F171="Completa",10,IF(F171="Incompleta",5,0))</f>
        <v>0</v>
      </c>
      <c r="H171" s="793"/>
      <c r="I171" s="805"/>
      <c r="J171" s="793"/>
      <c r="K171" s="796"/>
    </row>
    <row r="172" spans="1:11" ht="15.75" thickBot="1" x14ac:dyDescent="0.25">
      <c r="A172" s="125"/>
      <c r="B172" s="126"/>
      <c r="C172" s="56"/>
      <c r="D172" s="57"/>
      <c r="E172" s="58" t="s">
        <v>220</v>
      </c>
      <c r="F172" s="16"/>
      <c r="G172" s="16">
        <f>SUM(G165:G171)</f>
        <v>0</v>
      </c>
      <c r="H172" s="135"/>
      <c r="I172" s="136"/>
      <c r="J172" s="136"/>
      <c r="K172" s="137"/>
    </row>
    <row r="173" spans="1:11" ht="15" thickBot="1" x14ac:dyDescent="0.25"/>
    <row r="174" spans="1:11" ht="30" x14ac:dyDescent="0.2">
      <c r="A174" s="806" t="s">
        <v>82</v>
      </c>
      <c r="B174" s="825" t="s">
        <v>223</v>
      </c>
      <c r="C174" s="808" t="s">
        <v>196</v>
      </c>
      <c r="D174" s="810" t="s">
        <v>197</v>
      </c>
      <c r="E174" s="811"/>
      <c r="F174" s="811"/>
      <c r="G174" s="811"/>
      <c r="H174" s="812"/>
      <c r="I174" s="108" t="s">
        <v>198</v>
      </c>
      <c r="J174" s="813" t="s">
        <v>199</v>
      </c>
      <c r="K174" s="815" t="s">
        <v>200</v>
      </c>
    </row>
    <row r="175" spans="1:11" ht="60.75" thickBot="1" x14ac:dyDescent="0.25">
      <c r="A175" s="807"/>
      <c r="B175" s="826"/>
      <c r="C175" s="809"/>
      <c r="D175" s="109" t="s">
        <v>201</v>
      </c>
      <c r="E175" s="51" t="s">
        <v>202</v>
      </c>
      <c r="F175" s="109" t="s">
        <v>203</v>
      </c>
      <c r="G175" s="109" t="s">
        <v>204</v>
      </c>
      <c r="H175" s="109" t="s">
        <v>221</v>
      </c>
      <c r="I175" s="52" t="s">
        <v>206</v>
      </c>
      <c r="J175" s="814"/>
      <c r="K175" s="816"/>
    </row>
    <row r="176" spans="1:11" x14ac:dyDescent="0.2">
      <c r="A176" s="798" t="str">
        <f>DESCRIPCION!A25</f>
        <v>f</v>
      </c>
      <c r="B176" s="561">
        <f>DESCRIPCION!D25</f>
        <v>0</v>
      </c>
      <c r="C176" s="798"/>
      <c r="D176" s="801" t="s">
        <v>207</v>
      </c>
      <c r="E176" s="129" t="s">
        <v>208</v>
      </c>
      <c r="F176" s="70" t="s">
        <v>171</v>
      </c>
      <c r="G176" s="130">
        <f>IF(F176="Asignado",15,0)</f>
        <v>0</v>
      </c>
      <c r="H176" s="791" t="str">
        <f>IF(AND(G183&gt;0,G183&lt;=85),"Débil",IF(AND(G183&gt;85,G183&lt;=95),"Moderado",IF(G183&gt;96,"Fuerte"," ")))</f>
        <v>Débil</v>
      </c>
      <c r="I176" s="803" t="s">
        <v>192</v>
      </c>
      <c r="J176" s="791" t="str">
        <f>IF(AND(H176="Fuerte",I176="Fuerte (Siempre se Ejecuta)"),"Fuerte",IF(AND(H176="Fuerte",I176="Moderado (Algunas veces se ejecuta)"),"Moderado",IF(AND(H176="Fuerte",I176="Débil (No se ejecuta)"),"Débil",IF(AND(H176="Moderado",I176="Fuerte (Siempre se Ejecuta)"),"Moderado",IF(AND(H176="Moderado",I176="Moderado (Algunas veces se ejecuta)"),"Moderado",IF(AND(H176="Moderado",I176="Débil (No se ejecuta)"),"Débil",IF(AND(H176="Débil",I176="Fuerte (Siempre se Ejecuta)"),"Débil",IF(AND(H176="Débil",I176="Moderado (Algunas veces se ejecuta)"),"Débil",IF(AND(H176="Débil",I176="Débil (No se ejecuta)"),"Débil"," ")))))))))</f>
        <v>Débil</v>
      </c>
      <c r="K176" s="794" t="str">
        <f>IF(J176="Fuerte","NO",IF(J176=" "," ","SI"))</f>
        <v>SI</v>
      </c>
    </row>
    <row r="177" spans="1:11" ht="28.5" x14ac:dyDescent="0.2">
      <c r="A177" s="799"/>
      <c r="B177" s="562"/>
      <c r="C177" s="799"/>
      <c r="D177" s="802"/>
      <c r="E177" s="103" t="s">
        <v>209</v>
      </c>
      <c r="F177" s="67" t="s">
        <v>172</v>
      </c>
      <c r="G177" s="66">
        <f>IF(F177="Adecuado",15,0)</f>
        <v>15</v>
      </c>
      <c r="H177" s="792"/>
      <c r="I177" s="804"/>
      <c r="J177" s="792"/>
      <c r="K177" s="795"/>
    </row>
    <row r="178" spans="1:11" ht="42.75" x14ac:dyDescent="0.2">
      <c r="A178" s="799"/>
      <c r="B178" s="562"/>
      <c r="C178" s="799"/>
      <c r="D178" s="50" t="s">
        <v>210</v>
      </c>
      <c r="E178" s="103" t="s">
        <v>211</v>
      </c>
      <c r="F178" s="67" t="s">
        <v>175</v>
      </c>
      <c r="G178" s="66">
        <f>IF(F178="Oportuna",15,0)</f>
        <v>15</v>
      </c>
      <c r="H178" s="792"/>
      <c r="I178" s="804"/>
      <c r="J178" s="792"/>
      <c r="K178" s="795"/>
    </row>
    <row r="179" spans="1:11" ht="42.75" x14ac:dyDescent="0.2">
      <c r="A179" s="799"/>
      <c r="B179" s="562"/>
      <c r="C179" s="799"/>
      <c r="D179" s="50" t="s">
        <v>212</v>
      </c>
      <c r="E179" s="103" t="s">
        <v>213</v>
      </c>
      <c r="F179" s="220" t="s">
        <v>169</v>
      </c>
      <c r="G179" s="66">
        <f>IF(F179="Prevenir",15,IF(F179="Detectar",10,0))</f>
        <v>0</v>
      </c>
      <c r="H179" s="792"/>
      <c r="I179" s="804"/>
      <c r="J179" s="792"/>
      <c r="K179" s="795"/>
    </row>
    <row r="180" spans="1:11" ht="28.5" x14ac:dyDescent="0.2">
      <c r="A180" s="799"/>
      <c r="B180" s="562"/>
      <c r="C180" s="799"/>
      <c r="D180" s="50" t="s">
        <v>214</v>
      </c>
      <c r="E180" s="103" t="s">
        <v>215</v>
      </c>
      <c r="F180" s="67" t="s">
        <v>169</v>
      </c>
      <c r="G180" s="66">
        <f>IF(F180="Confiable",15,0)</f>
        <v>0</v>
      </c>
      <c r="H180" s="792"/>
      <c r="I180" s="804"/>
      <c r="J180" s="792"/>
      <c r="K180" s="795"/>
    </row>
    <row r="181" spans="1:11" ht="42.75" x14ac:dyDescent="0.2">
      <c r="A181" s="799"/>
      <c r="B181" s="562"/>
      <c r="C181" s="799"/>
      <c r="D181" s="50" t="s">
        <v>216</v>
      </c>
      <c r="E181" s="103" t="s">
        <v>217</v>
      </c>
      <c r="F181" s="220" t="s">
        <v>169</v>
      </c>
      <c r="G181" s="66">
        <f>IF(F181="Se investigan y se resuelven oportunamente",15,0)</f>
        <v>0</v>
      </c>
      <c r="H181" s="792"/>
      <c r="I181" s="804"/>
      <c r="J181" s="792"/>
      <c r="K181" s="795"/>
    </row>
    <row r="182" spans="1:11" ht="28.5" x14ac:dyDescent="0.2">
      <c r="A182" s="800"/>
      <c r="B182" s="563"/>
      <c r="C182" s="800"/>
      <c r="D182" s="45" t="s">
        <v>218</v>
      </c>
      <c r="E182" s="103" t="s">
        <v>219</v>
      </c>
      <c r="F182" s="67" t="s">
        <v>169</v>
      </c>
      <c r="G182" s="66">
        <f>IF(F182="Completa",10,IF(F182="Incompleta",5,0))</f>
        <v>0</v>
      </c>
      <c r="H182" s="793"/>
      <c r="I182" s="805"/>
      <c r="J182" s="793"/>
      <c r="K182" s="796"/>
    </row>
    <row r="183" spans="1:11" ht="15.75" thickBot="1" x14ac:dyDescent="0.25">
      <c r="A183" s="125"/>
      <c r="B183" s="126"/>
      <c r="C183" s="56"/>
      <c r="D183" s="57"/>
      <c r="E183" s="58" t="s">
        <v>220</v>
      </c>
      <c r="F183" s="16"/>
      <c r="G183" s="16">
        <f>SUM(G176:G182)</f>
        <v>30</v>
      </c>
      <c r="H183" s="135"/>
      <c r="I183" s="136"/>
      <c r="J183" s="136"/>
      <c r="K183" s="137"/>
    </row>
    <row r="184" spans="1:11" ht="15" thickBot="1" x14ac:dyDescent="0.25"/>
    <row r="185" spans="1:11" ht="30" x14ac:dyDescent="0.2">
      <c r="A185" s="806" t="s">
        <v>82</v>
      </c>
      <c r="B185" s="825" t="s">
        <v>223</v>
      </c>
      <c r="C185" s="808" t="s">
        <v>196</v>
      </c>
      <c r="D185" s="810" t="s">
        <v>197</v>
      </c>
      <c r="E185" s="811"/>
      <c r="F185" s="811"/>
      <c r="G185" s="811"/>
      <c r="H185" s="812"/>
      <c r="I185" s="108" t="s">
        <v>198</v>
      </c>
      <c r="J185" s="813" t="s">
        <v>199</v>
      </c>
      <c r="K185" s="815" t="s">
        <v>200</v>
      </c>
    </row>
    <row r="186" spans="1:11" ht="60.75" thickBot="1" x14ac:dyDescent="0.25">
      <c r="A186" s="807"/>
      <c r="B186" s="826"/>
      <c r="C186" s="809"/>
      <c r="D186" s="109" t="s">
        <v>201</v>
      </c>
      <c r="E186" s="51" t="s">
        <v>202</v>
      </c>
      <c r="F186" s="109" t="s">
        <v>203</v>
      </c>
      <c r="G186" s="109" t="s">
        <v>204</v>
      </c>
      <c r="H186" s="109" t="s">
        <v>221</v>
      </c>
      <c r="I186" s="52" t="s">
        <v>206</v>
      </c>
      <c r="J186" s="814"/>
      <c r="K186" s="816"/>
    </row>
    <row r="187" spans="1:11" x14ac:dyDescent="0.2">
      <c r="A187" s="798" t="str">
        <f>DESCRIPCION!A25</f>
        <v>f</v>
      </c>
      <c r="B187" s="561">
        <f>DESCRIPCION!D26</f>
        <v>0</v>
      </c>
      <c r="C187" s="798"/>
      <c r="D187" s="801" t="s">
        <v>207</v>
      </c>
      <c r="E187" s="129" t="s">
        <v>208</v>
      </c>
      <c r="F187" s="70" t="s">
        <v>169</v>
      </c>
      <c r="G187" s="130">
        <f>IF(F187="Asignado",15,0)</f>
        <v>0</v>
      </c>
      <c r="H187" s="791" t="str">
        <f>IF(AND(G194&gt;0,G194&lt;=85),"Débil",IF(AND(G194&gt;85,G194&lt;=95),"Moderado",IF(G194&gt;96,"Fuerte"," ")))</f>
        <v xml:space="preserve"> </v>
      </c>
      <c r="I187" s="803" t="s">
        <v>169</v>
      </c>
      <c r="J187" s="791" t="str">
        <f>IF(AND(H187="Fuerte",I187="Fuerte (Siempre se Ejecuta)"),"Fuerte",IF(AND(H187="Fuerte",I187="Moderado (Algunas veces se ejecuta)"),"Moderado",IF(AND(H187="Fuerte",I187="Débil (No se ejecuta)"),"Débil",IF(AND(H187="Moderado",I187="Fuerte (Siempre se Ejecuta)"),"Moderado",IF(AND(H187="Moderado",I187="Moderado (Algunas veces se ejecuta)"),"Moderado",IF(AND(H187="Moderado",I187="Débil (No se ejecuta)"),"Débil",IF(AND(H187="Débil",I187="Fuerte (Siempre se Ejecuta)"),"Débil",IF(AND(H187="Débil",I187="Moderado (Algunas veces se ejecuta)"),"Débil",IF(AND(H187="Débil",I187="Débil (No se ejecuta)"),"Débil"," ")))))))))</f>
        <v xml:space="preserve"> </v>
      </c>
      <c r="K187" s="794" t="str">
        <f>IF(J187="Fuerte","NO",IF(J187=" "," ","SI"))</f>
        <v xml:space="preserve"> </v>
      </c>
    </row>
    <row r="188" spans="1:11" ht="28.5" x14ac:dyDescent="0.2">
      <c r="A188" s="799"/>
      <c r="B188" s="562"/>
      <c r="C188" s="799"/>
      <c r="D188" s="802"/>
      <c r="E188" s="103" t="s">
        <v>209</v>
      </c>
      <c r="F188" s="67" t="s">
        <v>169</v>
      </c>
      <c r="G188" s="66">
        <f>IF(F188="Adecuado",15,0)</f>
        <v>0</v>
      </c>
      <c r="H188" s="792"/>
      <c r="I188" s="804"/>
      <c r="J188" s="792"/>
      <c r="K188" s="795"/>
    </row>
    <row r="189" spans="1:11" ht="42.75" x14ac:dyDescent="0.2">
      <c r="A189" s="799"/>
      <c r="B189" s="562"/>
      <c r="C189" s="799"/>
      <c r="D189" s="50" t="s">
        <v>210</v>
      </c>
      <c r="E189" s="103" t="s">
        <v>211</v>
      </c>
      <c r="F189" s="67" t="s">
        <v>169</v>
      </c>
      <c r="G189" s="66">
        <f>IF(F189="Oportuna",15,0)</f>
        <v>0</v>
      </c>
      <c r="H189" s="792"/>
      <c r="I189" s="804"/>
      <c r="J189" s="792"/>
      <c r="K189" s="795"/>
    </row>
    <row r="190" spans="1:11" ht="42.75" x14ac:dyDescent="0.2">
      <c r="A190" s="799"/>
      <c r="B190" s="562"/>
      <c r="C190" s="799"/>
      <c r="D190" s="50" t="s">
        <v>212</v>
      </c>
      <c r="E190" s="103" t="s">
        <v>213</v>
      </c>
      <c r="F190" s="220" t="s">
        <v>169</v>
      </c>
      <c r="G190" s="66">
        <f>IF(F190="Prevenir",15,IF(F190="Detectar",10,0))</f>
        <v>0</v>
      </c>
      <c r="H190" s="792"/>
      <c r="I190" s="804"/>
      <c r="J190" s="792"/>
      <c r="K190" s="795"/>
    </row>
    <row r="191" spans="1:11" ht="28.5" x14ac:dyDescent="0.2">
      <c r="A191" s="799"/>
      <c r="B191" s="562"/>
      <c r="C191" s="799"/>
      <c r="D191" s="50" t="s">
        <v>214</v>
      </c>
      <c r="E191" s="103" t="s">
        <v>215</v>
      </c>
      <c r="F191" s="67" t="s">
        <v>169</v>
      </c>
      <c r="G191" s="66">
        <f>IF(F191="Confiable",15,0)</f>
        <v>0</v>
      </c>
      <c r="H191" s="792"/>
      <c r="I191" s="804"/>
      <c r="J191" s="792"/>
      <c r="K191" s="795"/>
    </row>
    <row r="192" spans="1:11" ht="42.75" x14ac:dyDescent="0.2">
      <c r="A192" s="799"/>
      <c r="B192" s="562"/>
      <c r="C192" s="799"/>
      <c r="D192" s="50" t="s">
        <v>216</v>
      </c>
      <c r="E192" s="103" t="s">
        <v>217</v>
      </c>
      <c r="F192" s="220" t="s">
        <v>169</v>
      </c>
      <c r="G192" s="66">
        <f>IF(F192="Se investigan y se resuelven oportunamente",15,0)</f>
        <v>0</v>
      </c>
      <c r="H192" s="792"/>
      <c r="I192" s="804"/>
      <c r="J192" s="792"/>
      <c r="K192" s="795"/>
    </row>
    <row r="193" spans="1:11" ht="28.5" x14ac:dyDescent="0.2">
      <c r="A193" s="800"/>
      <c r="B193" s="563"/>
      <c r="C193" s="800"/>
      <c r="D193" s="45" t="s">
        <v>218</v>
      </c>
      <c r="E193" s="103" t="s">
        <v>219</v>
      </c>
      <c r="F193" s="67" t="s">
        <v>169</v>
      </c>
      <c r="G193" s="66">
        <f>IF(F193="Completa",10,IF(F193="Incompleta",5,0))</f>
        <v>0</v>
      </c>
      <c r="H193" s="793"/>
      <c r="I193" s="805"/>
      <c r="J193" s="793"/>
      <c r="K193" s="796"/>
    </row>
    <row r="194" spans="1:11" ht="15.75" thickBot="1" x14ac:dyDescent="0.25">
      <c r="A194" s="125"/>
      <c r="B194" s="126"/>
      <c r="C194" s="56"/>
      <c r="D194" s="57"/>
      <c r="E194" s="58" t="s">
        <v>220</v>
      </c>
      <c r="F194" s="16"/>
      <c r="G194" s="16">
        <f>SUM(G187:G193)</f>
        <v>0</v>
      </c>
      <c r="H194" s="135"/>
      <c r="I194" s="136"/>
      <c r="J194" s="136"/>
      <c r="K194" s="137"/>
    </row>
    <row r="195" spans="1:11" ht="15" thickBot="1" x14ac:dyDescent="0.25"/>
    <row r="196" spans="1:11" ht="30" x14ac:dyDescent="0.2">
      <c r="A196" s="806" t="s">
        <v>82</v>
      </c>
      <c r="B196" s="825" t="s">
        <v>223</v>
      </c>
      <c r="C196" s="808" t="s">
        <v>196</v>
      </c>
      <c r="D196" s="810" t="s">
        <v>197</v>
      </c>
      <c r="E196" s="811"/>
      <c r="F196" s="811"/>
      <c r="G196" s="811"/>
      <c r="H196" s="812"/>
      <c r="I196" s="108" t="s">
        <v>198</v>
      </c>
      <c r="J196" s="813" t="s">
        <v>199</v>
      </c>
      <c r="K196" s="815" t="s">
        <v>200</v>
      </c>
    </row>
    <row r="197" spans="1:11" ht="60.75" thickBot="1" x14ac:dyDescent="0.25">
      <c r="A197" s="807"/>
      <c r="B197" s="826"/>
      <c r="C197" s="809"/>
      <c r="D197" s="109" t="s">
        <v>201</v>
      </c>
      <c r="E197" s="51" t="s">
        <v>202</v>
      </c>
      <c r="F197" s="109" t="s">
        <v>203</v>
      </c>
      <c r="G197" s="109" t="s">
        <v>204</v>
      </c>
      <c r="H197" s="109" t="s">
        <v>221</v>
      </c>
      <c r="I197" s="52" t="s">
        <v>206</v>
      </c>
      <c r="J197" s="814"/>
      <c r="K197" s="816"/>
    </row>
    <row r="198" spans="1:11" x14ac:dyDescent="0.2">
      <c r="A198" s="798" t="str">
        <f>DESCRIPCION!A25</f>
        <v>f</v>
      </c>
      <c r="B198" s="561">
        <f>DESCRIPCION!D27</f>
        <v>0</v>
      </c>
      <c r="C198" s="798"/>
      <c r="D198" s="801" t="s">
        <v>207</v>
      </c>
      <c r="E198" s="129" t="s">
        <v>208</v>
      </c>
      <c r="F198" s="70" t="s">
        <v>169</v>
      </c>
      <c r="G198" s="130">
        <f>IF(F198="Asignado",15,0)</f>
        <v>0</v>
      </c>
      <c r="H198" s="791" t="str">
        <f>IF(AND(G205&gt;0,G205&lt;=85),"Débil",IF(AND(G205&gt;85,G205&lt;=95),"Moderado",IF(G205&gt;96,"Fuerte"," ")))</f>
        <v xml:space="preserve"> </v>
      </c>
      <c r="I198" s="803" t="s">
        <v>169</v>
      </c>
      <c r="J198" s="791" t="str">
        <f>IF(AND(H198="Fuerte",I198="Fuerte (Siempre se Ejecuta)"),"Fuerte",IF(AND(H198="Fuerte",I198="Moderado (Algunas veces se ejecuta)"),"Moderado",IF(AND(H198="Fuerte",I198="Débil (No se ejecuta)"),"Débil",IF(AND(H198="Moderado",I198="Fuerte (Siempre se Ejecuta)"),"Moderado",IF(AND(H198="Moderado",I198="Moderado (Algunas veces se ejecuta)"),"Moderado",IF(AND(H198="Moderado",I198="Débil (No se ejecuta)"),"Débil",IF(AND(H198="Débil",I198="Fuerte (Siempre se Ejecuta)"),"Débil",IF(AND(H198="Débil",I198="Moderado (Algunas veces se ejecuta)"),"Débil",IF(AND(H198="Débil",I198="Débil (No se ejecuta)"),"Débil"," ")))))))))</f>
        <v xml:space="preserve"> </v>
      </c>
      <c r="K198" s="794" t="str">
        <f>IF(J198="Fuerte","NO",IF(J198=" "," ","SI"))</f>
        <v xml:space="preserve"> </v>
      </c>
    </row>
    <row r="199" spans="1:11" ht="28.5" x14ac:dyDescent="0.2">
      <c r="A199" s="799"/>
      <c r="B199" s="562"/>
      <c r="C199" s="799"/>
      <c r="D199" s="802"/>
      <c r="E199" s="103" t="s">
        <v>209</v>
      </c>
      <c r="F199" s="67" t="s">
        <v>169</v>
      </c>
      <c r="G199" s="66">
        <f>IF(F199="Adecuado",15,0)</f>
        <v>0</v>
      </c>
      <c r="H199" s="792"/>
      <c r="I199" s="804"/>
      <c r="J199" s="792"/>
      <c r="K199" s="795"/>
    </row>
    <row r="200" spans="1:11" ht="42.75" x14ac:dyDescent="0.2">
      <c r="A200" s="799"/>
      <c r="B200" s="562"/>
      <c r="C200" s="799"/>
      <c r="D200" s="50" t="s">
        <v>210</v>
      </c>
      <c r="E200" s="103" t="s">
        <v>211</v>
      </c>
      <c r="F200" s="67" t="s">
        <v>169</v>
      </c>
      <c r="G200" s="66">
        <f>IF(F200="Oportuna",15,0)</f>
        <v>0</v>
      </c>
      <c r="H200" s="792"/>
      <c r="I200" s="804"/>
      <c r="J200" s="792"/>
      <c r="K200" s="795"/>
    </row>
    <row r="201" spans="1:11" ht="42.75" x14ac:dyDescent="0.2">
      <c r="A201" s="799"/>
      <c r="B201" s="562"/>
      <c r="C201" s="799"/>
      <c r="D201" s="50" t="s">
        <v>212</v>
      </c>
      <c r="E201" s="103" t="s">
        <v>213</v>
      </c>
      <c r="F201" s="220" t="s">
        <v>169</v>
      </c>
      <c r="G201" s="66">
        <f>IF(F201="Prevenir",15,IF(F201="Detectar",10,0))</f>
        <v>0</v>
      </c>
      <c r="H201" s="792"/>
      <c r="I201" s="804"/>
      <c r="J201" s="792"/>
      <c r="K201" s="795"/>
    </row>
    <row r="202" spans="1:11" ht="28.5" x14ac:dyDescent="0.2">
      <c r="A202" s="799"/>
      <c r="B202" s="562"/>
      <c r="C202" s="799"/>
      <c r="D202" s="50" t="s">
        <v>214</v>
      </c>
      <c r="E202" s="103" t="s">
        <v>215</v>
      </c>
      <c r="F202" s="67" t="s">
        <v>169</v>
      </c>
      <c r="G202" s="66">
        <f>IF(F202="Confiable",15,0)</f>
        <v>0</v>
      </c>
      <c r="H202" s="792"/>
      <c r="I202" s="804"/>
      <c r="J202" s="792"/>
      <c r="K202" s="795"/>
    </row>
    <row r="203" spans="1:11" ht="42.75" x14ac:dyDescent="0.2">
      <c r="A203" s="799"/>
      <c r="B203" s="562"/>
      <c r="C203" s="799"/>
      <c r="D203" s="50" t="s">
        <v>216</v>
      </c>
      <c r="E203" s="103" t="s">
        <v>217</v>
      </c>
      <c r="F203" s="220" t="s">
        <v>169</v>
      </c>
      <c r="G203" s="66">
        <f>IF(F203="Se investigan y se resuelven oportunamente",15,0)</f>
        <v>0</v>
      </c>
      <c r="H203" s="792"/>
      <c r="I203" s="804"/>
      <c r="J203" s="792"/>
      <c r="K203" s="795"/>
    </row>
    <row r="204" spans="1:11" ht="28.5" x14ac:dyDescent="0.2">
      <c r="A204" s="800"/>
      <c r="B204" s="563"/>
      <c r="C204" s="800"/>
      <c r="D204" s="45" t="s">
        <v>218</v>
      </c>
      <c r="E204" s="103" t="s">
        <v>219</v>
      </c>
      <c r="F204" s="67" t="s">
        <v>169</v>
      </c>
      <c r="G204" s="66">
        <f>IF(F204="Completa",10,IF(F204="Incompleta",5,0))</f>
        <v>0</v>
      </c>
      <c r="H204" s="793"/>
      <c r="I204" s="805"/>
      <c r="J204" s="793"/>
      <c r="K204" s="796"/>
    </row>
    <row r="205" spans="1:11" ht="15.75" thickBot="1" x14ac:dyDescent="0.25">
      <c r="A205" s="125"/>
      <c r="B205" s="126"/>
      <c r="C205" s="56"/>
      <c r="D205" s="57"/>
      <c r="E205" s="58" t="s">
        <v>220</v>
      </c>
      <c r="F205" s="16"/>
      <c r="G205" s="16">
        <f>SUM(G198:G204)</f>
        <v>0</v>
      </c>
      <c r="H205" s="135"/>
      <c r="I205" s="136"/>
      <c r="J205" s="136"/>
      <c r="K205" s="137"/>
    </row>
    <row r="206" spans="1:11" ht="15" thickBot="1" x14ac:dyDescent="0.25"/>
    <row r="207" spans="1:11" ht="30" x14ac:dyDescent="0.2">
      <c r="A207" s="806" t="s">
        <v>82</v>
      </c>
      <c r="B207" s="825" t="s">
        <v>223</v>
      </c>
      <c r="C207" s="808" t="s">
        <v>196</v>
      </c>
      <c r="D207" s="810" t="s">
        <v>197</v>
      </c>
      <c r="E207" s="811"/>
      <c r="F207" s="811"/>
      <c r="G207" s="811"/>
      <c r="H207" s="812"/>
      <c r="I207" s="108" t="s">
        <v>198</v>
      </c>
      <c r="J207" s="813" t="s">
        <v>199</v>
      </c>
      <c r="K207" s="815" t="s">
        <v>200</v>
      </c>
    </row>
    <row r="208" spans="1:11" ht="60.75" thickBot="1" x14ac:dyDescent="0.25">
      <c r="A208" s="807"/>
      <c r="B208" s="826"/>
      <c r="C208" s="809"/>
      <c r="D208" s="109" t="s">
        <v>201</v>
      </c>
      <c r="E208" s="51" t="s">
        <v>202</v>
      </c>
      <c r="F208" s="109" t="s">
        <v>203</v>
      </c>
      <c r="G208" s="109" t="s">
        <v>204</v>
      </c>
      <c r="H208" s="109" t="s">
        <v>221</v>
      </c>
      <c r="I208" s="52" t="s">
        <v>206</v>
      </c>
      <c r="J208" s="814"/>
      <c r="K208" s="816"/>
    </row>
    <row r="209" spans="1:11" x14ac:dyDescent="0.2">
      <c r="A209" s="798" t="str">
        <f>DESCRIPCION!A28</f>
        <v>g</v>
      </c>
      <c r="B209" s="561">
        <f>DESCRIPCION!D28</f>
        <v>0</v>
      </c>
      <c r="C209" s="798"/>
      <c r="D209" s="801" t="s">
        <v>207</v>
      </c>
      <c r="E209" s="129" t="s">
        <v>208</v>
      </c>
      <c r="F209" s="70" t="s">
        <v>169</v>
      </c>
      <c r="G209" s="130">
        <f>IF(F209="Asignado",15,0)</f>
        <v>0</v>
      </c>
      <c r="H209" s="791" t="str">
        <f>IF(AND(G216&gt;0,G216&lt;=85),"Débil",IF(AND(G216&gt;85,G216&lt;=95),"Moderado",IF(G216&gt;96,"Fuerte"," ")))</f>
        <v xml:space="preserve"> </v>
      </c>
      <c r="I209" s="803" t="s">
        <v>169</v>
      </c>
      <c r="J209" s="791" t="str">
        <f>IF(AND(H209="Fuerte",I209="Fuerte (Siempre se Ejecuta)"),"Fuerte",IF(AND(H209="Fuerte",I209="Moderado (Algunas veces se ejecuta)"),"Moderado",IF(AND(H209="Fuerte",I209="Débil (No se ejecuta)"),"Débil",IF(AND(H209="Moderado",I209="Fuerte (Siempre se Ejecuta)"),"Moderado",IF(AND(H209="Moderado",I209="Moderado (Algunas veces se ejecuta)"),"Moderado",IF(AND(H209="Moderado",I209="Débil (No se ejecuta)"),"Débil",IF(AND(H209="Débil",I209="Fuerte (Siempre se Ejecuta)"),"Débil",IF(AND(H209="Débil",I209="Moderado (Algunas veces se ejecuta)"),"Débil",IF(AND(H209="Débil",I209="Débil (No se ejecuta)"),"Débil"," ")))))))))</f>
        <v xml:space="preserve"> </v>
      </c>
      <c r="K209" s="794" t="str">
        <f>IF(J209="Fuerte","NO",IF(J209=" "," ","SI"))</f>
        <v xml:space="preserve"> </v>
      </c>
    </row>
    <row r="210" spans="1:11" ht="28.5" x14ac:dyDescent="0.2">
      <c r="A210" s="799"/>
      <c r="B210" s="562"/>
      <c r="C210" s="799"/>
      <c r="D210" s="802"/>
      <c r="E210" s="103" t="s">
        <v>209</v>
      </c>
      <c r="F210" s="67" t="s">
        <v>169</v>
      </c>
      <c r="G210" s="66">
        <f>IF(F210="Adecuado",15,0)</f>
        <v>0</v>
      </c>
      <c r="H210" s="792"/>
      <c r="I210" s="804"/>
      <c r="J210" s="792"/>
      <c r="K210" s="795"/>
    </row>
    <row r="211" spans="1:11" ht="42.75" x14ac:dyDescent="0.2">
      <c r="A211" s="799"/>
      <c r="B211" s="562"/>
      <c r="C211" s="799"/>
      <c r="D211" s="50" t="s">
        <v>210</v>
      </c>
      <c r="E211" s="103" t="s">
        <v>211</v>
      </c>
      <c r="F211" s="67" t="s">
        <v>169</v>
      </c>
      <c r="G211" s="66">
        <f>IF(F211="Oportuna",15,0)</f>
        <v>0</v>
      </c>
      <c r="H211" s="792"/>
      <c r="I211" s="804"/>
      <c r="J211" s="792"/>
      <c r="K211" s="795"/>
    </row>
    <row r="212" spans="1:11" ht="42.75" x14ac:dyDescent="0.2">
      <c r="A212" s="799"/>
      <c r="B212" s="562"/>
      <c r="C212" s="799"/>
      <c r="D212" s="50" t="s">
        <v>212</v>
      </c>
      <c r="E212" s="103" t="s">
        <v>213</v>
      </c>
      <c r="F212" s="220" t="s">
        <v>169</v>
      </c>
      <c r="G212" s="66">
        <f>IF(F212="Prevenir",15,IF(F212="Detectar",10,0))</f>
        <v>0</v>
      </c>
      <c r="H212" s="792"/>
      <c r="I212" s="804"/>
      <c r="J212" s="792"/>
      <c r="K212" s="795"/>
    </row>
    <row r="213" spans="1:11" ht="28.5" x14ac:dyDescent="0.2">
      <c r="A213" s="799"/>
      <c r="B213" s="562"/>
      <c r="C213" s="799"/>
      <c r="D213" s="50" t="s">
        <v>214</v>
      </c>
      <c r="E213" s="103" t="s">
        <v>215</v>
      </c>
      <c r="F213" s="67" t="s">
        <v>169</v>
      </c>
      <c r="G213" s="66">
        <f>IF(F213="Confiable",15,0)</f>
        <v>0</v>
      </c>
      <c r="H213" s="792"/>
      <c r="I213" s="804"/>
      <c r="J213" s="792"/>
      <c r="K213" s="795"/>
    </row>
    <row r="214" spans="1:11" ht="42.75" x14ac:dyDescent="0.2">
      <c r="A214" s="799"/>
      <c r="B214" s="562"/>
      <c r="C214" s="799"/>
      <c r="D214" s="50" t="s">
        <v>216</v>
      </c>
      <c r="E214" s="103" t="s">
        <v>217</v>
      </c>
      <c r="F214" s="220" t="s">
        <v>169</v>
      </c>
      <c r="G214" s="66">
        <f>IF(F214="Se investigan y se resuelven oportunamente",15,0)</f>
        <v>0</v>
      </c>
      <c r="H214" s="792"/>
      <c r="I214" s="804"/>
      <c r="J214" s="792"/>
      <c r="K214" s="795"/>
    </row>
    <row r="215" spans="1:11" ht="28.5" x14ac:dyDescent="0.2">
      <c r="A215" s="800"/>
      <c r="B215" s="563"/>
      <c r="C215" s="800"/>
      <c r="D215" s="45" t="s">
        <v>218</v>
      </c>
      <c r="E215" s="103" t="s">
        <v>219</v>
      </c>
      <c r="F215" s="67" t="s">
        <v>169</v>
      </c>
      <c r="G215" s="66">
        <f>IF(F215="Completa",10,IF(F215="Incompleta",5,0))</f>
        <v>0</v>
      </c>
      <c r="H215" s="793"/>
      <c r="I215" s="805"/>
      <c r="J215" s="793"/>
      <c r="K215" s="796"/>
    </row>
    <row r="216" spans="1:11" ht="15.75" thickBot="1" x14ac:dyDescent="0.25">
      <c r="A216" s="125"/>
      <c r="B216" s="126"/>
      <c r="C216" s="56"/>
      <c r="D216" s="57"/>
      <c r="E216" s="58" t="s">
        <v>220</v>
      </c>
      <c r="F216" s="16"/>
      <c r="G216" s="16">
        <f>SUM(G209:G215)</f>
        <v>0</v>
      </c>
      <c r="H216" s="135"/>
      <c r="I216" s="136"/>
      <c r="J216" s="136"/>
      <c r="K216" s="137"/>
    </row>
    <row r="217" spans="1:11" ht="15" thickBot="1" x14ac:dyDescent="0.25"/>
    <row r="218" spans="1:11" ht="30" x14ac:dyDescent="0.2">
      <c r="A218" s="806" t="s">
        <v>82</v>
      </c>
      <c r="B218" s="825" t="s">
        <v>223</v>
      </c>
      <c r="C218" s="808" t="s">
        <v>196</v>
      </c>
      <c r="D218" s="810" t="s">
        <v>197</v>
      </c>
      <c r="E218" s="811"/>
      <c r="F218" s="811"/>
      <c r="G218" s="811"/>
      <c r="H218" s="812"/>
      <c r="I218" s="108" t="s">
        <v>198</v>
      </c>
      <c r="J218" s="813" t="s">
        <v>199</v>
      </c>
      <c r="K218" s="815" t="s">
        <v>200</v>
      </c>
    </row>
    <row r="219" spans="1:11" ht="60.75" thickBot="1" x14ac:dyDescent="0.25">
      <c r="A219" s="807"/>
      <c r="B219" s="826"/>
      <c r="C219" s="809"/>
      <c r="D219" s="109" t="s">
        <v>201</v>
      </c>
      <c r="E219" s="51" t="s">
        <v>202</v>
      </c>
      <c r="F219" s="109" t="s">
        <v>203</v>
      </c>
      <c r="G219" s="109" t="s">
        <v>204</v>
      </c>
      <c r="H219" s="109" t="s">
        <v>221</v>
      </c>
      <c r="I219" s="52" t="s">
        <v>206</v>
      </c>
      <c r="J219" s="814"/>
      <c r="K219" s="816"/>
    </row>
    <row r="220" spans="1:11" x14ac:dyDescent="0.2">
      <c r="A220" s="798" t="str">
        <f>DESCRIPCION!A28</f>
        <v>g</v>
      </c>
      <c r="B220" s="561">
        <f>DESCRIPCION!D29</f>
        <v>0</v>
      </c>
      <c r="C220" s="798"/>
      <c r="D220" s="801" t="s">
        <v>207</v>
      </c>
      <c r="E220" s="129" t="s">
        <v>208</v>
      </c>
      <c r="F220" s="70" t="s">
        <v>169</v>
      </c>
      <c r="G220" s="130">
        <f>IF(F220="Asignado",15,0)</f>
        <v>0</v>
      </c>
      <c r="H220" s="791" t="str">
        <f>IF(AND(G227&gt;0,G227&lt;=85),"Débil",IF(AND(G227&gt;85,G227&lt;=95),"Moderado",IF(G227&gt;96,"Fuerte"," ")))</f>
        <v xml:space="preserve"> </v>
      </c>
      <c r="I220" s="803" t="s">
        <v>193</v>
      </c>
      <c r="J220" s="791" t="str">
        <f>IF(AND(H220="Fuerte",I220="Fuerte (Siempre se Ejecuta)"),"Fuerte",IF(AND(H220="Fuerte",I220="Moderado (Algunas veces se ejecuta)"),"Moderado",IF(AND(H220="Fuerte",I220="Débil (No se ejecuta)"),"Débil",IF(AND(H220="Moderado",I220="Fuerte (Siempre se Ejecuta)"),"Moderado",IF(AND(H220="Moderado",I220="Moderado (Algunas veces se ejecuta)"),"Moderado",IF(AND(H220="Moderado",I220="Débil (No se ejecuta)"),"Débil",IF(AND(H220="Débil",I220="Fuerte (Siempre se Ejecuta)"),"Débil",IF(AND(H220="Débil",I220="Moderado (Algunas veces se ejecuta)"),"Débil",IF(AND(H220="Débil",I220="Débil (No se ejecuta)"),"Débil"," ")))))))))</f>
        <v xml:space="preserve"> </v>
      </c>
      <c r="K220" s="794" t="str">
        <f>IF(J220="Fuerte","NO",IF(J220=" "," ","SI"))</f>
        <v xml:space="preserve"> </v>
      </c>
    </row>
    <row r="221" spans="1:11" ht="28.5" x14ac:dyDescent="0.2">
      <c r="A221" s="799"/>
      <c r="B221" s="562"/>
      <c r="C221" s="799"/>
      <c r="D221" s="802"/>
      <c r="E221" s="103" t="s">
        <v>209</v>
      </c>
      <c r="F221" s="67" t="s">
        <v>169</v>
      </c>
      <c r="G221" s="66">
        <f>IF(F221="Adecuado",15,0)</f>
        <v>0</v>
      </c>
      <c r="H221" s="792"/>
      <c r="I221" s="804"/>
      <c r="J221" s="792"/>
      <c r="K221" s="795"/>
    </row>
    <row r="222" spans="1:11" ht="42.75" x14ac:dyDescent="0.2">
      <c r="A222" s="799"/>
      <c r="B222" s="562"/>
      <c r="C222" s="799"/>
      <c r="D222" s="50" t="s">
        <v>210</v>
      </c>
      <c r="E222" s="103" t="s">
        <v>211</v>
      </c>
      <c r="F222" s="67" t="s">
        <v>169</v>
      </c>
      <c r="G222" s="66">
        <f>IF(F222="Oportuna",15,0)</f>
        <v>0</v>
      </c>
      <c r="H222" s="792"/>
      <c r="I222" s="804"/>
      <c r="J222" s="792"/>
      <c r="K222" s="795"/>
    </row>
    <row r="223" spans="1:11" ht="42.75" x14ac:dyDescent="0.2">
      <c r="A223" s="799"/>
      <c r="B223" s="562"/>
      <c r="C223" s="799"/>
      <c r="D223" s="50" t="s">
        <v>212</v>
      </c>
      <c r="E223" s="103" t="s">
        <v>213</v>
      </c>
      <c r="F223" s="220" t="s">
        <v>169</v>
      </c>
      <c r="G223" s="66">
        <f>IF(F223="Prevenir",15,IF(F223="Detectar",10,0))</f>
        <v>0</v>
      </c>
      <c r="H223" s="792"/>
      <c r="I223" s="804"/>
      <c r="J223" s="792"/>
      <c r="K223" s="795"/>
    </row>
    <row r="224" spans="1:11" ht="28.5" x14ac:dyDescent="0.2">
      <c r="A224" s="799"/>
      <c r="B224" s="562"/>
      <c r="C224" s="799"/>
      <c r="D224" s="50" t="s">
        <v>214</v>
      </c>
      <c r="E224" s="103" t="s">
        <v>215</v>
      </c>
      <c r="F224" s="67" t="s">
        <v>169</v>
      </c>
      <c r="G224" s="66">
        <f>IF(F224="Confiable",15,0)</f>
        <v>0</v>
      </c>
      <c r="H224" s="792"/>
      <c r="I224" s="804"/>
      <c r="J224" s="792"/>
      <c r="K224" s="795"/>
    </row>
    <row r="225" spans="1:11" ht="42.75" x14ac:dyDescent="0.2">
      <c r="A225" s="799"/>
      <c r="B225" s="562"/>
      <c r="C225" s="799"/>
      <c r="D225" s="50" t="s">
        <v>216</v>
      </c>
      <c r="E225" s="103" t="s">
        <v>217</v>
      </c>
      <c r="F225" s="220" t="s">
        <v>169</v>
      </c>
      <c r="G225" s="66">
        <f>IF(F225="Se investigan y se resuelven oportunamente",15,0)</f>
        <v>0</v>
      </c>
      <c r="H225" s="792"/>
      <c r="I225" s="804"/>
      <c r="J225" s="792"/>
      <c r="K225" s="795"/>
    </row>
    <row r="226" spans="1:11" ht="28.5" x14ac:dyDescent="0.2">
      <c r="A226" s="800"/>
      <c r="B226" s="563"/>
      <c r="C226" s="800"/>
      <c r="D226" s="45" t="s">
        <v>218</v>
      </c>
      <c r="E226" s="103" t="s">
        <v>219</v>
      </c>
      <c r="F226" s="67" t="s">
        <v>169</v>
      </c>
      <c r="G226" s="66">
        <f>IF(F226="Completa",10,IF(F226="Incompleta",5,0))</f>
        <v>0</v>
      </c>
      <c r="H226" s="793"/>
      <c r="I226" s="805"/>
      <c r="J226" s="793"/>
      <c r="K226" s="796"/>
    </row>
    <row r="227" spans="1:11" ht="15.75" thickBot="1" x14ac:dyDescent="0.25">
      <c r="A227" s="125"/>
      <c r="B227" s="126"/>
      <c r="C227" s="56"/>
      <c r="D227" s="57"/>
      <c r="E227" s="58" t="s">
        <v>220</v>
      </c>
      <c r="F227" s="16"/>
      <c r="G227" s="16">
        <f>SUM(G220:G226)</f>
        <v>0</v>
      </c>
      <c r="H227" s="135"/>
      <c r="I227" s="136"/>
      <c r="J227" s="136"/>
      <c r="K227" s="137"/>
    </row>
    <row r="228" spans="1:11" ht="15" thickBot="1" x14ac:dyDescent="0.25"/>
    <row r="229" spans="1:11" ht="30" x14ac:dyDescent="0.2">
      <c r="A229" s="806" t="s">
        <v>82</v>
      </c>
      <c r="B229" s="825" t="s">
        <v>223</v>
      </c>
      <c r="C229" s="808" t="s">
        <v>196</v>
      </c>
      <c r="D229" s="810" t="s">
        <v>197</v>
      </c>
      <c r="E229" s="811"/>
      <c r="F229" s="811"/>
      <c r="G229" s="811"/>
      <c r="H229" s="812"/>
      <c r="I229" s="108" t="s">
        <v>198</v>
      </c>
      <c r="J229" s="813" t="s">
        <v>199</v>
      </c>
      <c r="K229" s="815" t="s">
        <v>200</v>
      </c>
    </row>
    <row r="230" spans="1:11" ht="60.75" thickBot="1" x14ac:dyDescent="0.25">
      <c r="A230" s="807"/>
      <c r="B230" s="826"/>
      <c r="C230" s="809"/>
      <c r="D230" s="109" t="s">
        <v>201</v>
      </c>
      <c r="E230" s="51" t="s">
        <v>202</v>
      </c>
      <c r="F230" s="109" t="s">
        <v>203</v>
      </c>
      <c r="G230" s="109" t="s">
        <v>204</v>
      </c>
      <c r="H230" s="109" t="s">
        <v>221</v>
      </c>
      <c r="I230" s="52" t="s">
        <v>206</v>
      </c>
      <c r="J230" s="814"/>
      <c r="K230" s="816"/>
    </row>
    <row r="231" spans="1:11" x14ac:dyDescent="0.2">
      <c r="A231" s="798" t="str">
        <f>DESCRIPCION!A28</f>
        <v>g</v>
      </c>
      <c r="B231" s="561">
        <f>DESCRIPCION!D30</f>
        <v>0</v>
      </c>
      <c r="C231" s="798"/>
      <c r="D231" s="801" t="s">
        <v>207</v>
      </c>
      <c r="E231" s="129" t="s">
        <v>208</v>
      </c>
      <c r="F231" s="70" t="s">
        <v>169</v>
      </c>
      <c r="G231" s="130">
        <f>IF(F231="Asignado",15,0)</f>
        <v>0</v>
      </c>
      <c r="H231" s="791" t="str">
        <f>IF(AND(G238&gt;0,G238&lt;=85),"Débil",IF(AND(G238&gt;85,G238&lt;=95),"Moderado",IF(G238&gt;96,"Fuerte"," ")))</f>
        <v xml:space="preserve"> </v>
      </c>
      <c r="I231" s="803" t="s">
        <v>169</v>
      </c>
      <c r="J231" s="791" t="str">
        <f>IF(AND(H231="Fuerte",I231="Fuerte (Siempre se Ejecuta)"),"Fuerte",IF(AND(H231="Fuerte",I231="Moderado (Algunas veces se ejecuta)"),"Moderado",IF(AND(H231="Fuerte",I231="Débil (No se ejecuta)"),"Débil",IF(AND(H231="Moderado",I231="Fuerte (Siempre se Ejecuta)"),"Moderado",IF(AND(H231="Moderado",I231="Moderado (Algunas veces se ejecuta)"),"Moderado",IF(AND(H231="Moderado",I231="Débil (No se ejecuta)"),"Débil",IF(AND(H231="Débil",I231="Fuerte (Siempre se Ejecuta)"),"Débil",IF(AND(H231="Débil",I231="Moderado (Algunas veces se ejecuta)"),"Débil",IF(AND(H231="Débil",I231="Débil (No se ejecuta)"),"Débil"," ")))))))))</f>
        <v xml:space="preserve"> </v>
      </c>
      <c r="K231" s="794" t="str">
        <f>IF(J231="Fuerte","NO",IF(J231=" "," ","SI"))</f>
        <v xml:space="preserve"> </v>
      </c>
    </row>
    <row r="232" spans="1:11" ht="28.5" x14ac:dyDescent="0.2">
      <c r="A232" s="799"/>
      <c r="B232" s="562"/>
      <c r="C232" s="799"/>
      <c r="D232" s="802"/>
      <c r="E232" s="103" t="s">
        <v>209</v>
      </c>
      <c r="F232" s="67" t="s">
        <v>169</v>
      </c>
      <c r="G232" s="66">
        <f>IF(F232="Adecuado",15,0)</f>
        <v>0</v>
      </c>
      <c r="H232" s="792"/>
      <c r="I232" s="804"/>
      <c r="J232" s="792"/>
      <c r="K232" s="795"/>
    </row>
    <row r="233" spans="1:11" ht="42.75" x14ac:dyDescent="0.2">
      <c r="A233" s="799"/>
      <c r="B233" s="562"/>
      <c r="C233" s="799"/>
      <c r="D233" s="50" t="s">
        <v>210</v>
      </c>
      <c r="E233" s="103" t="s">
        <v>211</v>
      </c>
      <c r="F233" s="67" t="s">
        <v>169</v>
      </c>
      <c r="G233" s="66">
        <f>IF(F233="Oportuna",15,0)</f>
        <v>0</v>
      </c>
      <c r="H233" s="792"/>
      <c r="I233" s="804"/>
      <c r="J233" s="792"/>
      <c r="K233" s="795"/>
    </row>
    <row r="234" spans="1:11" ht="42.75" x14ac:dyDescent="0.2">
      <c r="A234" s="799"/>
      <c r="B234" s="562"/>
      <c r="C234" s="799"/>
      <c r="D234" s="50" t="s">
        <v>212</v>
      </c>
      <c r="E234" s="103" t="s">
        <v>213</v>
      </c>
      <c r="F234" s="220" t="s">
        <v>169</v>
      </c>
      <c r="G234" s="66">
        <f>IF(F234="Prevenir",15,IF(F234="Detectar",10,0))</f>
        <v>0</v>
      </c>
      <c r="H234" s="792"/>
      <c r="I234" s="804"/>
      <c r="J234" s="792"/>
      <c r="K234" s="795"/>
    </row>
    <row r="235" spans="1:11" ht="28.5" x14ac:dyDescent="0.2">
      <c r="A235" s="799"/>
      <c r="B235" s="562"/>
      <c r="C235" s="799"/>
      <c r="D235" s="50" t="s">
        <v>214</v>
      </c>
      <c r="E235" s="103" t="s">
        <v>215</v>
      </c>
      <c r="F235" s="67" t="s">
        <v>169</v>
      </c>
      <c r="G235" s="66">
        <f>IF(F235="Confiable",15,0)</f>
        <v>0</v>
      </c>
      <c r="H235" s="792"/>
      <c r="I235" s="804"/>
      <c r="J235" s="792"/>
      <c r="K235" s="795"/>
    </row>
    <row r="236" spans="1:11" ht="42.75" x14ac:dyDescent="0.2">
      <c r="A236" s="799"/>
      <c r="B236" s="562"/>
      <c r="C236" s="799"/>
      <c r="D236" s="50" t="s">
        <v>216</v>
      </c>
      <c r="E236" s="103" t="s">
        <v>217</v>
      </c>
      <c r="F236" s="220" t="s">
        <v>169</v>
      </c>
      <c r="G236" s="66">
        <f>IF(F236="Se investigan y se resuelven oportunamente",15,0)</f>
        <v>0</v>
      </c>
      <c r="H236" s="792"/>
      <c r="I236" s="804"/>
      <c r="J236" s="792"/>
      <c r="K236" s="795"/>
    </row>
    <row r="237" spans="1:11" ht="28.5" x14ac:dyDescent="0.2">
      <c r="A237" s="800"/>
      <c r="B237" s="563"/>
      <c r="C237" s="800"/>
      <c r="D237" s="45" t="s">
        <v>218</v>
      </c>
      <c r="E237" s="103" t="s">
        <v>219</v>
      </c>
      <c r="F237" s="67" t="s">
        <v>169</v>
      </c>
      <c r="G237" s="66">
        <f>IF(F237="Completa",10,IF(F237="Incompleta",5,0))</f>
        <v>0</v>
      </c>
      <c r="H237" s="793"/>
      <c r="I237" s="805"/>
      <c r="J237" s="793"/>
      <c r="K237" s="796"/>
    </row>
    <row r="238" spans="1:11" ht="15.75" thickBot="1" x14ac:dyDescent="0.25">
      <c r="A238" s="125"/>
      <c r="B238" s="126"/>
      <c r="C238" s="56"/>
      <c r="D238" s="57"/>
      <c r="E238" s="58" t="s">
        <v>220</v>
      </c>
      <c r="F238" s="16"/>
      <c r="G238" s="16">
        <f>SUM(G231:G237)</f>
        <v>0</v>
      </c>
      <c r="H238" s="135"/>
      <c r="I238" s="136"/>
      <c r="J238" s="136"/>
      <c r="K238" s="137"/>
    </row>
    <row r="239" spans="1:11" ht="15" thickBot="1" x14ac:dyDescent="0.25"/>
    <row r="240" spans="1:11" ht="30" x14ac:dyDescent="0.2">
      <c r="A240" s="806" t="s">
        <v>82</v>
      </c>
      <c r="B240" s="825" t="s">
        <v>223</v>
      </c>
      <c r="C240" s="808" t="s">
        <v>196</v>
      </c>
      <c r="D240" s="810" t="s">
        <v>197</v>
      </c>
      <c r="E240" s="811"/>
      <c r="F240" s="811"/>
      <c r="G240" s="811"/>
      <c r="H240" s="812"/>
      <c r="I240" s="108" t="s">
        <v>198</v>
      </c>
      <c r="J240" s="813" t="s">
        <v>199</v>
      </c>
      <c r="K240" s="815" t="s">
        <v>200</v>
      </c>
    </row>
    <row r="241" spans="1:11" ht="60.75" thickBot="1" x14ac:dyDescent="0.25">
      <c r="A241" s="807"/>
      <c r="B241" s="826"/>
      <c r="C241" s="809"/>
      <c r="D241" s="109" t="s">
        <v>201</v>
      </c>
      <c r="E241" s="51" t="s">
        <v>202</v>
      </c>
      <c r="F241" s="109" t="s">
        <v>203</v>
      </c>
      <c r="G241" s="109" t="s">
        <v>204</v>
      </c>
      <c r="H241" s="109" t="s">
        <v>221</v>
      </c>
      <c r="I241" s="52" t="s">
        <v>206</v>
      </c>
      <c r="J241" s="814"/>
      <c r="K241" s="816"/>
    </row>
    <row r="242" spans="1:11" x14ac:dyDescent="0.2">
      <c r="A242" s="798" t="str">
        <f>DESCRIPCION!A31</f>
        <v>h</v>
      </c>
      <c r="B242" s="561">
        <f>DESCRIPCION!D31</f>
        <v>0</v>
      </c>
      <c r="C242" s="798"/>
      <c r="D242" s="801" t="s">
        <v>207</v>
      </c>
      <c r="E242" s="129" t="s">
        <v>208</v>
      </c>
      <c r="F242" s="70" t="s">
        <v>169</v>
      </c>
      <c r="G242" s="130">
        <f>IF(F242="Asignado",15,0)</f>
        <v>0</v>
      </c>
      <c r="H242" s="791" t="str">
        <f>IF(AND(G249&gt;0,G249&lt;=85),"Débil",IF(AND(G249&gt;85,G249&lt;=95),"Moderado",IF(G249&gt;96,"Fuerte"," ")))</f>
        <v xml:space="preserve"> </v>
      </c>
      <c r="I242" s="803" t="s">
        <v>169</v>
      </c>
      <c r="J242" s="791" t="str">
        <f>IF(AND(H242="Fuerte",I242="Fuerte (Siempre se Ejecuta)"),"Fuerte",IF(AND(H242="Fuerte",I242="Moderado (Algunas veces se ejecuta)"),"Moderado",IF(AND(H242="Fuerte",I242="Débil (No se ejecuta)"),"Débil",IF(AND(H242="Moderado",I242="Fuerte (Siempre se Ejecuta)"),"Moderado",IF(AND(H242="Moderado",I242="Moderado (Algunas veces se ejecuta)"),"Moderado",IF(AND(H242="Moderado",I242="Débil (No se ejecuta)"),"Débil",IF(AND(H242="Débil",I242="Fuerte (Siempre se Ejecuta)"),"Débil",IF(AND(H242="Débil",I242="Moderado (Algunas veces se ejecuta)"),"Débil",IF(AND(H242="Débil",I242="Débil (No se ejecuta)"),"Débil"," ")))))))))</f>
        <v xml:space="preserve"> </v>
      </c>
      <c r="K242" s="794" t="str">
        <f>IF(J242="Fuerte","NO",IF(J242=" "," ","SI"))</f>
        <v xml:space="preserve"> </v>
      </c>
    </row>
    <row r="243" spans="1:11" ht="28.5" x14ac:dyDescent="0.2">
      <c r="A243" s="799"/>
      <c r="B243" s="562"/>
      <c r="C243" s="799"/>
      <c r="D243" s="802"/>
      <c r="E243" s="103" t="s">
        <v>209</v>
      </c>
      <c r="F243" s="67" t="s">
        <v>169</v>
      </c>
      <c r="G243" s="66">
        <f>IF(F243="Adecuado",15,0)</f>
        <v>0</v>
      </c>
      <c r="H243" s="792"/>
      <c r="I243" s="804"/>
      <c r="J243" s="792"/>
      <c r="K243" s="795"/>
    </row>
    <row r="244" spans="1:11" ht="42.75" x14ac:dyDescent="0.2">
      <c r="A244" s="799"/>
      <c r="B244" s="562"/>
      <c r="C244" s="799"/>
      <c r="D244" s="50" t="s">
        <v>210</v>
      </c>
      <c r="E244" s="103" t="s">
        <v>211</v>
      </c>
      <c r="F244" s="67" t="s">
        <v>169</v>
      </c>
      <c r="G244" s="66">
        <f>IF(F244="Oportuna",15,0)</f>
        <v>0</v>
      </c>
      <c r="H244" s="792"/>
      <c r="I244" s="804"/>
      <c r="J244" s="792"/>
      <c r="K244" s="795"/>
    </row>
    <row r="245" spans="1:11" ht="42.75" x14ac:dyDescent="0.2">
      <c r="A245" s="799"/>
      <c r="B245" s="562"/>
      <c r="C245" s="799"/>
      <c r="D245" s="50" t="s">
        <v>212</v>
      </c>
      <c r="E245" s="103" t="s">
        <v>213</v>
      </c>
      <c r="F245" s="220" t="s">
        <v>169</v>
      </c>
      <c r="G245" s="66">
        <f>IF(F245="Prevenir",15,IF(F245="Detectar",10,0))</f>
        <v>0</v>
      </c>
      <c r="H245" s="792"/>
      <c r="I245" s="804"/>
      <c r="J245" s="792"/>
      <c r="K245" s="795"/>
    </row>
    <row r="246" spans="1:11" ht="28.5" x14ac:dyDescent="0.2">
      <c r="A246" s="799"/>
      <c r="B246" s="562"/>
      <c r="C246" s="799"/>
      <c r="D246" s="50" t="s">
        <v>214</v>
      </c>
      <c r="E246" s="103" t="s">
        <v>215</v>
      </c>
      <c r="F246" s="67" t="s">
        <v>169</v>
      </c>
      <c r="G246" s="66">
        <f>IF(F246="Confiable",15,0)</f>
        <v>0</v>
      </c>
      <c r="H246" s="792"/>
      <c r="I246" s="804"/>
      <c r="J246" s="792"/>
      <c r="K246" s="795"/>
    </row>
    <row r="247" spans="1:11" ht="42.75" x14ac:dyDescent="0.2">
      <c r="A247" s="799"/>
      <c r="B247" s="562"/>
      <c r="C247" s="799"/>
      <c r="D247" s="50" t="s">
        <v>216</v>
      </c>
      <c r="E247" s="103" t="s">
        <v>217</v>
      </c>
      <c r="F247" s="220" t="s">
        <v>169</v>
      </c>
      <c r="G247" s="66">
        <f>IF(F247="Se investigan y se resuelven oportunamente",15,0)</f>
        <v>0</v>
      </c>
      <c r="H247" s="792"/>
      <c r="I247" s="804"/>
      <c r="J247" s="792"/>
      <c r="K247" s="795"/>
    </row>
    <row r="248" spans="1:11" ht="28.5" x14ac:dyDescent="0.2">
      <c r="A248" s="800"/>
      <c r="B248" s="563"/>
      <c r="C248" s="800"/>
      <c r="D248" s="45" t="s">
        <v>218</v>
      </c>
      <c r="E248" s="103" t="s">
        <v>219</v>
      </c>
      <c r="F248" s="67" t="s">
        <v>169</v>
      </c>
      <c r="G248" s="66">
        <f>IF(F248="Completa",10,IF(F248="Incompleta",5,0))</f>
        <v>0</v>
      </c>
      <c r="H248" s="793"/>
      <c r="I248" s="805"/>
      <c r="J248" s="793"/>
      <c r="K248" s="796"/>
    </row>
    <row r="249" spans="1:11" ht="15.75" thickBot="1" x14ac:dyDescent="0.25">
      <c r="A249" s="125"/>
      <c r="B249" s="126"/>
      <c r="C249" s="56"/>
      <c r="D249" s="57"/>
      <c r="E249" s="58" t="s">
        <v>220</v>
      </c>
      <c r="F249" s="16"/>
      <c r="G249" s="16">
        <f>SUM(G242:G248)</f>
        <v>0</v>
      </c>
      <c r="H249" s="135"/>
      <c r="I249" s="136"/>
      <c r="J249" s="136"/>
      <c r="K249" s="137"/>
    </row>
    <row r="250" spans="1:11" ht="15" thickBot="1" x14ac:dyDescent="0.25"/>
    <row r="251" spans="1:11" ht="30" x14ac:dyDescent="0.2">
      <c r="A251" s="806" t="s">
        <v>82</v>
      </c>
      <c r="B251" s="825" t="s">
        <v>223</v>
      </c>
      <c r="C251" s="808" t="s">
        <v>196</v>
      </c>
      <c r="D251" s="810" t="s">
        <v>197</v>
      </c>
      <c r="E251" s="811"/>
      <c r="F251" s="811"/>
      <c r="G251" s="811"/>
      <c r="H251" s="812"/>
      <c r="I251" s="108" t="s">
        <v>198</v>
      </c>
      <c r="J251" s="813" t="s">
        <v>199</v>
      </c>
      <c r="K251" s="815" t="s">
        <v>200</v>
      </c>
    </row>
    <row r="252" spans="1:11" ht="60.75" thickBot="1" x14ac:dyDescent="0.25">
      <c r="A252" s="807"/>
      <c r="B252" s="826"/>
      <c r="C252" s="809"/>
      <c r="D252" s="109" t="s">
        <v>201</v>
      </c>
      <c r="E252" s="51" t="s">
        <v>202</v>
      </c>
      <c r="F252" s="109" t="s">
        <v>203</v>
      </c>
      <c r="G252" s="109" t="s">
        <v>204</v>
      </c>
      <c r="H252" s="109" t="s">
        <v>221</v>
      </c>
      <c r="I252" s="52" t="s">
        <v>206</v>
      </c>
      <c r="J252" s="814"/>
      <c r="K252" s="816"/>
    </row>
    <row r="253" spans="1:11" x14ac:dyDescent="0.2">
      <c r="A253" s="798" t="str">
        <f>DESCRIPCION!A31</f>
        <v>h</v>
      </c>
      <c r="B253" s="561">
        <f>DESCRIPCION!D32</f>
        <v>0</v>
      </c>
      <c r="C253" s="798"/>
      <c r="D253" s="801" t="s">
        <v>207</v>
      </c>
      <c r="E253" s="129" t="s">
        <v>208</v>
      </c>
      <c r="F253" s="70" t="s">
        <v>169</v>
      </c>
      <c r="G253" s="130">
        <f>IF(F253="Asignado",15,0)</f>
        <v>0</v>
      </c>
      <c r="H253" s="791" t="str">
        <f>IF(AND(G260&gt;0,G260&lt;=85),"Débil",IF(AND(G260&gt;85,G260&lt;=95),"Moderado",IF(G260&gt;96,"Fuerte"," ")))</f>
        <v xml:space="preserve"> </v>
      </c>
      <c r="I253" s="803" t="s">
        <v>169</v>
      </c>
      <c r="J253" s="791" t="str">
        <f>IF(AND(H253="Fuerte",I253="Fuerte (Siempre se Ejecuta)"),"Fuerte",IF(AND(H253="Fuerte",I253="Moderado (Algunas veces se ejecuta)"),"Moderado",IF(AND(H253="Fuerte",I253="Débil (No se ejecuta)"),"Débil",IF(AND(H253="Moderado",I253="Fuerte (Siempre se Ejecuta)"),"Moderado",IF(AND(H253="Moderado",I253="Moderado (Algunas veces se ejecuta)"),"Moderado",IF(AND(H253="Moderado",I253="Débil (No se ejecuta)"),"Débil",IF(AND(H253="Débil",I253="Fuerte (Siempre se Ejecuta)"),"Débil",IF(AND(H253="Débil",I253="Moderado (Algunas veces se ejecuta)"),"Débil",IF(AND(H253="Débil",I253="Débil (No se ejecuta)"),"Débil"," ")))))))))</f>
        <v xml:space="preserve"> </v>
      </c>
      <c r="K253" s="794" t="str">
        <f>IF(J253="Fuerte","NO",IF(J253=" "," ","SI"))</f>
        <v xml:space="preserve"> </v>
      </c>
    </row>
    <row r="254" spans="1:11" ht="28.5" x14ac:dyDescent="0.2">
      <c r="A254" s="799"/>
      <c r="B254" s="562"/>
      <c r="C254" s="799"/>
      <c r="D254" s="802"/>
      <c r="E254" s="103" t="s">
        <v>209</v>
      </c>
      <c r="F254" s="67" t="s">
        <v>169</v>
      </c>
      <c r="G254" s="66">
        <f>IF(F254="Adecuado",15,0)</f>
        <v>0</v>
      </c>
      <c r="H254" s="792"/>
      <c r="I254" s="804"/>
      <c r="J254" s="792"/>
      <c r="K254" s="795"/>
    </row>
    <row r="255" spans="1:11" ht="42.75" x14ac:dyDescent="0.2">
      <c r="A255" s="799"/>
      <c r="B255" s="562"/>
      <c r="C255" s="799"/>
      <c r="D255" s="50" t="s">
        <v>210</v>
      </c>
      <c r="E255" s="103" t="s">
        <v>211</v>
      </c>
      <c r="F255" s="67" t="s">
        <v>169</v>
      </c>
      <c r="G255" s="66">
        <f>IF(F255="Oportuna",15,0)</f>
        <v>0</v>
      </c>
      <c r="H255" s="792"/>
      <c r="I255" s="804"/>
      <c r="J255" s="792"/>
      <c r="K255" s="795"/>
    </row>
    <row r="256" spans="1:11" ht="42.75" x14ac:dyDescent="0.2">
      <c r="A256" s="799"/>
      <c r="B256" s="562"/>
      <c r="C256" s="799"/>
      <c r="D256" s="50" t="s">
        <v>212</v>
      </c>
      <c r="E256" s="103" t="s">
        <v>213</v>
      </c>
      <c r="F256" s="220" t="s">
        <v>169</v>
      </c>
      <c r="G256" s="66">
        <f>IF(F256="Prevenir",15,IF(F256="Detectar",10,0))</f>
        <v>0</v>
      </c>
      <c r="H256" s="792"/>
      <c r="I256" s="804"/>
      <c r="J256" s="792"/>
      <c r="K256" s="795"/>
    </row>
    <row r="257" spans="1:11" ht="28.5" x14ac:dyDescent="0.2">
      <c r="A257" s="799"/>
      <c r="B257" s="562"/>
      <c r="C257" s="799"/>
      <c r="D257" s="50" t="s">
        <v>214</v>
      </c>
      <c r="E257" s="103" t="s">
        <v>215</v>
      </c>
      <c r="F257" s="67" t="s">
        <v>169</v>
      </c>
      <c r="G257" s="66">
        <f>IF(F257="Confiable",15,0)</f>
        <v>0</v>
      </c>
      <c r="H257" s="792"/>
      <c r="I257" s="804"/>
      <c r="J257" s="792"/>
      <c r="K257" s="795"/>
    </row>
    <row r="258" spans="1:11" ht="42.75" x14ac:dyDescent="0.2">
      <c r="A258" s="799"/>
      <c r="B258" s="562"/>
      <c r="C258" s="799"/>
      <c r="D258" s="50" t="s">
        <v>216</v>
      </c>
      <c r="E258" s="103" t="s">
        <v>217</v>
      </c>
      <c r="F258" s="220" t="s">
        <v>169</v>
      </c>
      <c r="G258" s="66">
        <f>IF(F258="Se investigan y se resuelven oportunamente",15,0)</f>
        <v>0</v>
      </c>
      <c r="H258" s="792"/>
      <c r="I258" s="804"/>
      <c r="J258" s="792"/>
      <c r="K258" s="795"/>
    </row>
    <row r="259" spans="1:11" ht="28.5" x14ac:dyDescent="0.2">
      <c r="A259" s="800"/>
      <c r="B259" s="563"/>
      <c r="C259" s="800"/>
      <c r="D259" s="45" t="s">
        <v>218</v>
      </c>
      <c r="E259" s="103" t="s">
        <v>219</v>
      </c>
      <c r="F259" s="67" t="s">
        <v>169</v>
      </c>
      <c r="G259" s="66">
        <f>IF(F259="Completa",10,IF(F259="Incompleta",5,0))</f>
        <v>0</v>
      </c>
      <c r="H259" s="793"/>
      <c r="I259" s="805"/>
      <c r="J259" s="793"/>
      <c r="K259" s="796"/>
    </row>
    <row r="260" spans="1:11" ht="15.75" thickBot="1" x14ac:dyDescent="0.25">
      <c r="A260" s="125"/>
      <c r="B260" s="126"/>
      <c r="C260" s="56"/>
      <c r="D260" s="57"/>
      <c r="E260" s="58" t="s">
        <v>220</v>
      </c>
      <c r="F260" s="16"/>
      <c r="G260" s="16">
        <f>SUM(G253:G259)</f>
        <v>0</v>
      </c>
      <c r="H260" s="135"/>
      <c r="I260" s="136"/>
      <c r="J260" s="136"/>
      <c r="K260" s="137"/>
    </row>
    <row r="261" spans="1:11" ht="15" thickBot="1" x14ac:dyDescent="0.25"/>
    <row r="262" spans="1:11" ht="30" x14ac:dyDescent="0.2">
      <c r="A262" s="806" t="s">
        <v>82</v>
      </c>
      <c r="B262" s="825" t="s">
        <v>223</v>
      </c>
      <c r="C262" s="808" t="s">
        <v>196</v>
      </c>
      <c r="D262" s="810" t="s">
        <v>197</v>
      </c>
      <c r="E262" s="811"/>
      <c r="F262" s="811"/>
      <c r="G262" s="811"/>
      <c r="H262" s="812"/>
      <c r="I262" s="108" t="s">
        <v>198</v>
      </c>
      <c r="J262" s="813" t="s">
        <v>199</v>
      </c>
      <c r="K262" s="815" t="s">
        <v>200</v>
      </c>
    </row>
    <row r="263" spans="1:11" ht="60.75" thickBot="1" x14ac:dyDescent="0.25">
      <c r="A263" s="807"/>
      <c r="B263" s="826"/>
      <c r="C263" s="809"/>
      <c r="D263" s="109" t="s">
        <v>201</v>
      </c>
      <c r="E263" s="51" t="s">
        <v>202</v>
      </c>
      <c r="F263" s="109" t="s">
        <v>203</v>
      </c>
      <c r="G263" s="109" t="s">
        <v>204</v>
      </c>
      <c r="H263" s="109" t="s">
        <v>221</v>
      </c>
      <c r="I263" s="52" t="s">
        <v>206</v>
      </c>
      <c r="J263" s="814"/>
      <c r="K263" s="816"/>
    </row>
    <row r="264" spans="1:11" x14ac:dyDescent="0.2">
      <c r="A264" s="798" t="str">
        <f>DESCRIPCION!A31</f>
        <v>h</v>
      </c>
      <c r="B264" s="561">
        <f>DESCRIPCION!D33</f>
        <v>0</v>
      </c>
      <c r="C264" s="798"/>
      <c r="D264" s="801" t="s">
        <v>207</v>
      </c>
      <c r="E264" s="129" t="s">
        <v>208</v>
      </c>
      <c r="F264" s="70" t="s">
        <v>169</v>
      </c>
      <c r="G264" s="130">
        <f>IF(F264="Asignado",15,0)</f>
        <v>0</v>
      </c>
      <c r="H264" s="791" t="str">
        <f>IF(AND(G271&gt;0,G271&lt;=85),"Débil",IF(AND(G271&gt;85,G271&lt;=95),"Moderado",IF(G271&gt;96,"Fuerte"," ")))</f>
        <v xml:space="preserve"> </v>
      </c>
      <c r="I264" s="803" t="s">
        <v>169</v>
      </c>
      <c r="J264" s="791" t="str">
        <f>IF(AND(H264="Fuerte",I264="Fuerte (Siempre se Ejecuta)"),"Fuerte",IF(AND(H264="Fuerte",I264="Moderado (Algunas veces se ejecuta)"),"Moderado",IF(AND(H264="Fuerte",I264="Débil (No se ejecuta)"),"Débil",IF(AND(H264="Moderado",I264="Fuerte (Siempre se Ejecuta)"),"Moderado",IF(AND(H264="Moderado",I264="Moderado (Algunas veces se ejecuta)"),"Moderado",IF(AND(H264="Moderado",I264="Débil (No se ejecuta)"),"Débil",IF(AND(H264="Débil",I264="Fuerte (Siempre se Ejecuta)"),"Débil",IF(AND(H264="Débil",I264="Moderado (Algunas veces se ejecuta)"),"Débil",IF(AND(H264="Débil",I264="Débil (No se ejecuta)"),"Débil"," ")))))))))</f>
        <v xml:space="preserve"> </v>
      </c>
      <c r="K264" s="794" t="str">
        <f>IF(J264="Fuerte","NO",IF(J264=" "," ","SI"))</f>
        <v xml:space="preserve"> </v>
      </c>
    </row>
    <row r="265" spans="1:11" ht="28.5" x14ac:dyDescent="0.2">
      <c r="A265" s="799"/>
      <c r="B265" s="562"/>
      <c r="C265" s="799"/>
      <c r="D265" s="802"/>
      <c r="E265" s="103" t="s">
        <v>209</v>
      </c>
      <c r="F265" s="67" t="s">
        <v>169</v>
      </c>
      <c r="G265" s="66">
        <f>IF(F265="Adecuado",15,0)</f>
        <v>0</v>
      </c>
      <c r="H265" s="792"/>
      <c r="I265" s="804"/>
      <c r="J265" s="792"/>
      <c r="K265" s="795"/>
    </row>
    <row r="266" spans="1:11" ht="42.75" x14ac:dyDescent="0.2">
      <c r="A266" s="799"/>
      <c r="B266" s="562"/>
      <c r="C266" s="799"/>
      <c r="D266" s="50" t="s">
        <v>210</v>
      </c>
      <c r="E266" s="103" t="s">
        <v>211</v>
      </c>
      <c r="F266" s="67" t="s">
        <v>169</v>
      </c>
      <c r="G266" s="66">
        <f>IF(F266="Oportuna",15,0)</f>
        <v>0</v>
      </c>
      <c r="H266" s="792"/>
      <c r="I266" s="804"/>
      <c r="J266" s="792"/>
      <c r="K266" s="795"/>
    </row>
    <row r="267" spans="1:11" ht="42.75" x14ac:dyDescent="0.2">
      <c r="A267" s="799"/>
      <c r="B267" s="562"/>
      <c r="C267" s="799"/>
      <c r="D267" s="50" t="s">
        <v>212</v>
      </c>
      <c r="E267" s="103" t="s">
        <v>213</v>
      </c>
      <c r="F267" s="220" t="s">
        <v>169</v>
      </c>
      <c r="G267" s="66">
        <f>IF(F267="Prevenir",15,IF(F267="Detectar",10,0))</f>
        <v>0</v>
      </c>
      <c r="H267" s="792"/>
      <c r="I267" s="804"/>
      <c r="J267" s="792"/>
      <c r="K267" s="795"/>
    </row>
    <row r="268" spans="1:11" ht="28.5" x14ac:dyDescent="0.2">
      <c r="A268" s="799"/>
      <c r="B268" s="562"/>
      <c r="C268" s="799"/>
      <c r="D268" s="50" t="s">
        <v>214</v>
      </c>
      <c r="E268" s="103" t="s">
        <v>215</v>
      </c>
      <c r="F268" s="67" t="s">
        <v>169</v>
      </c>
      <c r="G268" s="66">
        <f>IF(F268="Confiable",15,0)</f>
        <v>0</v>
      </c>
      <c r="H268" s="792"/>
      <c r="I268" s="804"/>
      <c r="J268" s="792"/>
      <c r="K268" s="795"/>
    </row>
    <row r="269" spans="1:11" ht="42.75" x14ac:dyDescent="0.2">
      <c r="A269" s="799"/>
      <c r="B269" s="562"/>
      <c r="C269" s="799"/>
      <c r="D269" s="50" t="s">
        <v>216</v>
      </c>
      <c r="E269" s="103" t="s">
        <v>217</v>
      </c>
      <c r="F269" s="220" t="s">
        <v>169</v>
      </c>
      <c r="G269" s="66">
        <f>IF(F269="Se investigan y se resuelven oportunamente",15,0)</f>
        <v>0</v>
      </c>
      <c r="H269" s="792"/>
      <c r="I269" s="804"/>
      <c r="J269" s="792"/>
      <c r="K269" s="795"/>
    </row>
    <row r="270" spans="1:11" ht="28.5" x14ac:dyDescent="0.2">
      <c r="A270" s="800"/>
      <c r="B270" s="563"/>
      <c r="C270" s="800"/>
      <c r="D270" s="45" t="s">
        <v>218</v>
      </c>
      <c r="E270" s="103" t="s">
        <v>219</v>
      </c>
      <c r="F270" s="67" t="s">
        <v>169</v>
      </c>
      <c r="G270" s="66">
        <f>IF(F270="Completa",10,IF(F270="Incompleta",5,0))</f>
        <v>0</v>
      </c>
      <c r="H270" s="793"/>
      <c r="I270" s="805"/>
      <c r="J270" s="793"/>
      <c r="K270" s="796"/>
    </row>
    <row r="271" spans="1:11" ht="15.75" thickBot="1" x14ac:dyDescent="0.25">
      <c r="A271" s="125"/>
      <c r="B271" s="126"/>
      <c r="C271" s="56"/>
      <c r="D271" s="57"/>
      <c r="E271" s="58" t="s">
        <v>220</v>
      </c>
      <c r="F271" s="16"/>
      <c r="G271" s="16">
        <f>SUM(G264:G270)</f>
        <v>0</v>
      </c>
      <c r="H271" s="135"/>
      <c r="I271" s="136"/>
      <c r="J271" s="136"/>
      <c r="K271" s="137"/>
    </row>
    <row r="272" spans="1:11" ht="15" thickBot="1" x14ac:dyDescent="0.25"/>
    <row r="273" spans="1:11" ht="30" x14ac:dyDescent="0.2">
      <c r="A273" s="806" t="s">
        <v>82</v>
      </c>
      <c r="B273" s="825" t="s">
        <v>223</v>
      </c>
      <c r="C273" s="808" t="s">
        <v>196</v>
      </c>
      <c r="D273" s="810" t="s">
        <v>197</v>
      </c>
      <c r="E273" s="811"/>
      <c r="F273" s="811"/>
      <c r="G273" s="811"/>
      <c r="H273" s="812"/>
      <c r="I273" s="108" t="s">
        <v>198</v>
      </c>
      <c r="J273" s="813" t="s">
        <v>199</v>
      </c>
      <c r="K273" s="815" t="s">
        <v>200</v>
      </c>
    </row>
    <row r="274" spans="1:11" ht="60.75" thickBot="1" x14ac:dyDescent="0.25">
      <c r="A274" s="807"/>
      <c r="B274" s="826"/>
      <c r="C274" s="809"/>
      <c r="D274" s="109" t="s">
        <v>201</v>
      </c>
      <c r="E274" s="51" t="s">
        <v>202</v>
      </c>
      <c r="F274" s="109" t="s">
        <v>203</v>
      </c>
      <c r="G274" s="109" t="s">
        <v>204</v>
      </c>
      <c r="H274" s="109" t="s">
        <v>221</v>
      </c>
      <c r="I274" s="52" t="s">
        <v>206</v>
      </c>
      <c r="J274" s="814"/>
      <c r="K274" s="816"/>
    </row>
    <row r="275" spans="1:11" x14ac:dyDescent="0.2">
      <c r="A275" s="798" t="str">
        <f>DESCRIPCION!A34</f>
        <v>i</v>
      </c>
      <c r="B275" s="561">
        <f>DESCRIPCION!D34</f>
        <v>0</v>
      </c>
      <c r="C275" s="798"/>
      <c r="D275" s="801" t="s">
        <v>207</v>
      </c>
      <c r="E275" s="129" t="s">
        <v>208</v>
      </c>
      <c r="F275" s="70" t="s">
        <v>169</v>
      </c>
      <c r="G275" s="130">
        <f>IF(F275="Asignado",15,0)</f>
        <v>0</v>
      </c>
      <c r="H275" s="791" t="str">
        <f>IF(AND(G282&gt;0,G282&lt;=85),"Débil",IF(AND(G282&gt;85,G282&lt;=95),"Moderado",IF(G282&gt;96,"Fuerte"," ")))</f>
        <v xml:space="preserve"> </v>
      </c>
      <c r="I275" s="803" t="s">
        <v>169</v>
      </c>
      <c r="J275" s="791" t="str">
        <f>IF(AND(H275="Fuerte",I275="Fuerte (Siempre se Ejecuta)"),"Fuerte",IF(AND(H275="Fuerte",I275="Moderado (Algunas veces se ejecuta)"),"Moderado",IF(AND(H275="Fuerte",I275="Débil (No se ejecuta)"),"Débil",IF(AND(H275="Moderado",I275="Fuerte (Siempre se Ejecuta)"),"Moderado",IF(AND(H275="Moderado",I275="Moderado (Algunas veces se ejecuta)"),"Moderado",IF(AND(H275="Moderado",I275="Débil (No se ejecuta)"),"Débil",IF(AND(H275="Débil",I275="Fuerte (Siempre se Ejecuta)"),"Débil",IF(AND(H275="Débil",I275="Moderado (Algunas veces se ejecuta)"),"Débil",IF(AND(H275="Débil",I275="Débil (No se ejecuta)"),"Débil"," ")))))))))</f>
        <v xml:space="preserve"> </v>
      </c>
      <c r="K275" s="794" t="str">
        <f>IF(J275="Fuerte","NO",IF(J275=" "," ","SI"))</f>
        <v xml:space="preserve"> </v>
      </c>
    </row>
    <row r="276" spans="1:11" ht="28.5" x14ac:dyDescent="0.2">
      <c r="A276" s="799"/>
      <c r="B276" s="562"/>
      <c r="C276" s="799"/>
      <c r="D276" s="802"/>
      <c r="E276" s="103" t="s">
        <v>209</v>
      </c>
      <c r="F276" s="67" t="s">
        <v>169</v>
      </c>
      <c r="G276" s="66">
        <f>IF(F276="Adecuado",15,0)</f>
        <v>0</v>
      </c>
      <c r="H276" s="792"/>
      <c r="I276" s="804"/>
      <c r="J276" s="792"/>
      <c r="K276" s="795"/>
    </row>
    <row r="277" spans="1:11" ht="42.75" x14ac:dyDescent="0.2">
      <c r="A277" s="799"/>
      <c r="B277" s="562"/>
      <c r="C277" s="799"/>
      <c r="D277" s="50" t="s">
        <v>210</v>
      </c>
      <c r="E277" s="103" t="s">
        <v>211</v>
      </c>
      <c r="F277" s="67" t="s">
        <v>169</v>
      </c>
      <c r="G277" s="66">
        <f>IF(F277="Oportuna",15,0)</f>
        <v>0</v>
      </c>
      <c r="H277" s="792"/>
      <c r="I277" s="804"/>
      <c r="J277" s="792"/>
      <c r="K277" s="795"/>
    </row>
    <row r="278" spans="1:11" ht="42.75" x14ac:dyDescent="0.2">
      <c r="A278" s="799"/>
      <c r="B278" s="562"/>
      <c r="C278" s="799"/>
      <c r="D278" s="50" t="s">
        <v>212</v>
      </c>
      <c r="E278" s="103" t="s">
        <v>213</v>
      </c>
      <c r="F278" s="220" t="s">
        <v>169</v>
      </c>
      <c r="G278" s="66">
        <f>IF(F278="Prevenir",15,IF(F278="Detectar",10,0))</f>
        <v>0</v>
      </c>
      <c r="H278" s="792"/>
      <c r="I278" s="804"/>
      <c r="J278" s="792"/>
      <c r="K278" s="795"/>
    </row>
    <row r="279" spans="1:11" ht="28.5" x14ac:dyDescent="0.2">
      <c r="A279" s="799"/>
      <c r="B279" s="562"/>
      <c r="C279" s="799"/>
      <c r="D279" s="50" t="s">
        <v>214</v>
      </c>
      <c r="E279" s="103" t="s">
        <v>215</v>
      </c>
      <c r="F279" s="67" t="s">
        <v>169</v>
      </c>
      <c r="G279" s="66">
        <f>IF(F279="Confiable",15,0)</f>
        <v>0</v>
      </c>
      <c r="H279" s="792"/>
      <c r="I279" s="804"/>
      <c r="J279" s="792"/>
      <c r="K279" s="795"/>
    </row>
    <row r="280" spans="1:11" ht="42.75" x14ac:dyDescent="0.2">
      <c r="A280" s="799"/>
      <c r="B280" s="562"/>
      <c r="C280" s="799"/>
      <c r="D280" s="50" t="s">
        <v>216</v>
      </c>
      <c r="E280" s="103" t="s">
        <v>217</v>
      </c>
      <c r="F280" s="220" t="s">
        <v>169</v>
      </c>
      <c r="G280" s="66">
        <f>IF(F280="Se investigan y se resuelven oportunamente",15,0)</f>
        <v>0</v>
      </c>
      <c r="H280" s="792"/>
      <c r="I280" s="804"/>
      <c r="J280" s="792"/>
      <c r="K280" s="795"/>
    </row>
    <row r="281" spans="1:11" ht="28.5" x14ac:dyDescent="0.2">
      <c r="A281" s="800"/>
      <c r="B281" s="563"/>
      <c r="C281" s="800"/>
      <c r="D281" s="45" t="s">
        <v>218</v>
      </c>
      <c r="E281" s="103" t="s">
        <v>219</v>
      </c>
      <c r="F281" s="67" t="s">
        <v>169</v>
      </c>
      <c r="G281" s="66">
        <f>IF(F281="Completa",10,IF(F281="Incompleta",5,0))</f>
        <v>0</v>
      </c>
      <c r="H281" s="793"/>
      <c r="I281" s="805"/>
      <c r="J281" s="793"/>
      <c r="K281" s="796"/>
    </row>
    <row r="282" spans="1:11" ht="15.75" thickBot="1" x14ac:dyDescent="0.25">
      <c r="A282" s="125"/>
      <c r="B282" s="126"/>
      <c r="C282" s="56"/>
      <c r="D282" s="57"/>
      <c r="E282" s="58" t="s">
        <v>220</v>
      </c>
      <c r="F282" s="16"/>
      <c r="G282" s="16">
        <f>SUM(G275:G281)</f>
        <v>0</v>
      </c>
      <c r="H282" s="135"/>
      <c r="I282" s="136"/>
      <c r="J282" s="136"/>
      <c r="K282" s="137"/>
    </row>
    <row r="283" spans="1:11" ht="15" thickBot="1" x14ac:dyDescent="0.25"/>
    <row r="284" spans="1:11" ht="30" x14ac:dyDescent="0.2">
      <c r="A284" s="806" t="s">
        <v>82</v>
      </c>
      <c r="B284" s="825" t="s">
        <v>223</v>
      </c>
      <c r="C284" s="808" t="s">
        <v>196</v>
      </c>
      <c r="D284" s="810" t="s">
        <v>197</v>
      </c>
      <c r="E284" s="811"/>
      <c r="F284" s="811"/>
      <c r="G284" s="811"/>
      <c r="H284" s="812"/>
      <c r="I284" s="108" t="s">
        <v>198</v>
      </c>
      <c r="J284" s="813" t="s">
        <v>199</v>
      </c>
      <c r="K284" s="815" t="s">
        <v>200</v>
      </c>
    </row>
    <row r="285" spans="1:11" ht="60.75" thickBot="1" x14ac:dyDescent="0.25">
      <c r="A285" s="807"/>
      <c r="B285" s="826"/>
      <c r="C285" s="809"/>
      <c r="D285" s="109" t="s">
        <v>201</v>
      </c>
      <c r="E285" s="51" t="s">
        <v>202</v>
      </c>
      <c r="F285" s="109" t="s">
        <v>203</v>
      </c>
      <c r="G285" s="109" t="s">
        <v>204</v>
      </c>
      <c r="H285" s="109" t="s">
        <v>221</v>
      </c>
      <c r="I285" s="52" t="s">
        <v>206</v>
      </c>
      <c r="J285" s="814"/>
      <c r="K285" s="816"/>
    </row>
    <row r="286" spans="1:11" x14ac:dyDescent="0.2">
      <c r="A286" s="798" t="str">
        <f>DESCRIPCION!A34</f>
        <v>i</v>
      </c>
      <c r="B286" s="561">
        <f>DESCRIPCION!D35</f>
        <v>0</v>
      </c>
      <c r="C286" s="798"/>
      <c r="D286" s="801" t="s">
        <v>207</v>
      </c>
      <c r="E286" s="129" t="s">
        <v>208</v>
      </c>
      <c r="F286" s="70" t="s">
        <v>169</v>
      </c>
      <c r="G286" s="130">
        <f>IF(F286="Asignado",15,0)</f>
        <v>0</v>
      </c>
      <c r="H286" s="791" t="str">
        <f>IF(AND(G293&gt;0,G293&lt;=85),"Débil",IF(AND(G293&gt;85,G293&lt;=95),"Moderado",IF(G293&gt;96,"Fuerte"," ")))</f>
        <v xml:space="preserve"> </v>
      </c>
      <c r="I286" s="803" t="s">
        <v>169</v>
      </c>
      <c r="J286" s="791" t="str">
        <f>IF(AND(H286="Fuerte",I286="Fuerte (Siempre se Ejecuta)"),"Fuerte",IF(AND(H286="Fuerte",I286="Moderado (Algunas veces se ejecuta)"),"Moderado",IF(AND(H286="Fuerte",I286="Débil (No se ejecuta)"),"Débil",IF(AND(H286="Moderado",I286="Fuerte (Siempre se Ejecuta)"),"Moderado",IF(AND(H286="Moderado",I286="Moderado (Algunas veces se ejecuta)"),"Moderado",IF(AND(H286="Moderado",I286="Débil (No se ejecuta)"),"Débil",IF(AND(H286="Débil",I286="Fuerte (Siempre se Ejecuta)"),"Débil",IF(AND(H286="Débil",I286="Moderado (Algunas veces se ejecuta)"),"Débil",IF(AND(H286="Débil",I286="Débil (No se ejecuta)"),"Débil"," ")))))))))</f>
        <v xml:space="preserve"> </v>
      </c>
      <c r="K286" s="794" t="str">
        <f>IF(J286="Fuerte","NO",IF(J286=" "," ","SI"))</f>
        <v xml:space="preserve"> </v>
      </c>
    </row>
    <row r="287" spans="1:11" ht="28.5" x14ac:dyDescent="0.2">
      <c r="A287" s="799"/>
      <c r="B287" s="562"/>
      <c r="C287" s="799"/>
      <c r="D287" s="802"/>
      <c r="E287" s="103" t="s">
        <v>209</v>
      </c>
      <c r="F287" s="67" t="s">
        <v>169</v>
      </c>
      <c r="G287" s="66">
        <f>IF(F287="Adecuado",15,0)</f>
        <v>0</v>
      </c>
      <c r="H287" s="792"/>
      <c r="I287" s="804"/>
      <c r="J287" s="792"/>
      <c r="K287" s="795"/>
    </row>
    <row r="288" spans="1:11" ht="42.75" x14ac:dyDescent="0.2">
      <c r="A288" s="799"/>
      <c r="B288" s="562"/>
      <c r="C288" s="799"/>
      <c r="D288" s="50" t="s">
        <v>210</v>
      </c>
      <c r="E288" s="103" t="s">
        <v>211</v>
      </c>
      <c r="F288" s="67" t="s">
        <v>169</v>
      </c>
      <c r="G288" s="66">
        <f>IF(F288="Oportuna",15,0)</f>
        <v>0</v>
      </c>
      <c r="H288" s="792"/>
      <c r="I288" s="804"/>
      <c r="J288" s="792"/>
      <c r="K288" s="795"/>
    </row>
    <row r="289" spans="1:11" ht="42.75" x14ac:dyDescent="0.2">
      <c r="A289" s="799"/>
      <c r="B289" s="562"/>
      <c r="C289" s="799"/>
      <c r="D289" s="50" t="s">
        <v>212</v>
      </c>
      <c r="E289" s="103" t="s">
        <v>213</v>
      </c>
      <c r="F289" s="220" t="s">
        <v>169</v>
      </c>
      <c r="G289" s="66">
        <f>IF(F289="Prevenir",15,IF(F289="Detectar",10,0))</f>
        <v>0</v>
      </c>
      <c r="H289" s="792"/>
      <c r="I289" s="804"/>
      <c r="J289" s="792"/>
      <c r="K289" s="795"/>
    </row>
    <row r="290" spans="1:11" ht="28.5" x14ac:dyDescent="0.2">
      <c r="A290" s="799"/>
      <c r="B290" s="562"/>
      <c r="C290" s="799"/>
      <c r="D290" s="50" t="s">
        <v>214</v>
      </c>
      <c r="E290" s="103" t="s">
        <v>215</v>
      </c>
      <c r="F290" s="67" t="s">
        <v>169</v>
      </c>
      <c r="G290" s="66">
        <f>IF(F290="Confiable",15,0)</f>
        <v>0</v>
      </c>
      <c r="H290" s="792"/>
      <c r="I290" s="804"/>
      <c r="J290" s="792"/>
      <c r="K290" s="795"/>
    </row>
    <row r="291" spans="1:11" ht="42.75" x14ac:dyDescent="0.2">
      <c r="A291" s="799"/>
      <c r="B291" s="562"/>
      <c r="C291" s="799"/>
      <c r="D291" s="50" t="s">
        <v>216</v>
      </c>
      <c r="E291" s="103" t="s">
        <v>217</v>
      </c>
      <c r="F291" s="220" t="s">
        <v>169</v>
      </c>
      <c r="G291" s="66">
        <f>IF(F291="Se investigan y se resuelven oportunamente",15,0)</f>
        <v>0</v>
      </c>
      <c r="H291" s="792"/>
      <c r="I291" s="804"/>
      <c r="J291" s="792"/>
      <c r="K291" s="795"/>
    </row>
    <row r="292" spans="1:11" ht="28.5" x14ac:dyDescent="0.2">
      <c r="A292" s="800"/>
      <c r="B292" s="563"/>
      <c r="C292" s="800"/>
      <c r="D292" s="45" t="s">
        <v>218</v>
      </c>
      <c r="E292" s="103" t="s">
        <v>219</v>
      </c>
      <c r="F292" s="67" t="s">
        <v>169</v>
      </c>
      <c r="G292" s="66">
        <f>IF(F292="Completa",10,IF(F292="Incompleta",5,0))</f>
        <v>0</v>
      </c>
      <c r="H292" s="793"/>
      <c r="I292" s="805"/>
      <c r="J292" s="793"/>
      <c r="K292" s="796"/>
    </row>
    <row r="293" spans="1:11" ht="15.75" thickBot="1" x14ac:dyDescent="0.25">
      <c r="A293" s="125"/>
      <c r="B293" s="126"/>
      <c r="C293" s="56"/>
      <c r="D293" s="57"/>
      <c r="E293" s="58" t="s">
        <v>220</v>
      </c>
      <c r="F293" s="16"/>
      <c r="G293" s="16">
        <f>SUM(G286:G292)</f>
        <v>0</v>
      </c>
      <c r="H293" s="135"/>
      <c r="I293" s="136"/>
      <c r="J293" s="136"/>
      <c r="K293" s="137"/>
    </row>
    <row r="294" spans="1:11" ht="15" thickBot="1" x14ac:dyDescent="0.25"/>
    <row r="295" spans="1:11" ht="30" x14ac:dyDescent="0.2">
      <c r="A295" s="806" t="s">
        <v>82</v>
      </c>
      <c r="B295" s="825" t="s">
        <v>223</v>
      </c>
      <c r="C295" s="808" t="s">
        <v>196</v>
      </c>
      <c r="D295" s="810" t="s">
        <v>197</v>
      </c>
      <c r="E295" s="811"/>
      <c r="F295" s="811"/>
      <c r="G295" s="811"/>
      <c r="H295" s="812"/>
      <c r="I295" s="108" t="s">
        <v>198</v>
      </c>
      <c r="J295" s="813" t="s">
        <v>199</v>
      </c>
      <c r="K295" s="815" t="s">
        <v>200</v>
      </c>
    </row>
    <row r="296" spans="1:11" ht="60.75" thickBot="1" x14ac:dyDescent="0.25">
      <c r="A296" s="807"/>
      <c r="B296" s="826"/>
      <c r="C296" s="809"/>
      <c r="D296" s="109" t="s">
        <v>201</v>
      </c>
      <c r="E296" s="51" t="s">
        <v>202</v>
      </c>
      <c r="F296" s="109" t="s">
        <v>203</v>
      </c>
      <c r="G296" s="109" t="s">
        <v>204</v>
      </c>
      <c r="H296" s="109" t="s">
        <v>221</v>
      </c>
      <c r="I296" s="52" t="s">
        <v>206</v>
      </c>
      <c r="J296" s="814"/>
      <c r="K296" s="816"/>
    </row>
    <row r="297" spans="1:11" x14ac:dyDescent="0.2">
      <c r="A297" s="798" t="str">
        <f>DESCRIPCION!A34</f>
        <v>i</v>
      </c>
      <c r="B297" s="561">
        <f>DESCRIPCION!D36</f>
        <v>0</v>
      </c>
      <c r="C297" s="798"/>
      <c r="D297" s="801" t="s">
        <v>207</v>
      </c>
      <c r="E297" s="129" t="s">
        <v>208</v>
      </c>
      <c r="F297" s="70" t="s">
        <v>169</v>
      </c>
      <c r="G297" s="130">
        <f>IF(F297="Asignado",15,0)</f>
        <v>0</v>
      </c>
      <c r="H297" s="791" t="str">
        <f>IF(AND(G304&gt;0,G304&lt;=85),"Débil",IF(AND(G304&gt;85,G304&lt;=95),"Moderado",IF(G304&gt;96,"Fuerte"," ")))</f>
        <v xml:space="preserve"> </v>
      </c>
      <c r="I297" s="803" t="s">
        <v>169</v>
      </c>
      <c r="J297" s="791" t="str">
        <f>IF(AND(H297="Fuerte",I297="Fuerte (Siempre se Ejecuta)"),"Fuerte",IF(AND(H297="Fuerte",I297="Moderado (Algunas veces se ejecuta)"),"Moderado",IF(AND(H297="Fuerte",I297="Débil (No se ejecuta)"),"Débil",IF(AND(H297="Moderado",I297="Fuerte (Siempre se Ejecuta)"),"Moderado",IF(AND(H297="Moderado",I297="Moderado (Algunas veces se ejecuta)"),"Moderado",IF(AND(H297="Moderado",I297="Débil (No se ejecuta)"),"Débil",IF(AND(H297="Débil",I297="Fuerte (Siempre se Ejecuta)"),"Débil",IF(AND(H297="Débil",I297="Moderado (Algunas veces se ejecuta)"),"Débil",IF(AND(H297="Débil",I297="Débil (No se ejecuta)"),"Débil"," ")))))))))</f>
        <v xml:space="preserve"> </v>
      </c>
      <c r="K297" s="794" t="str">
        <f>IF(J297="Fuerte","NO",IF(J297=" "," ","SI"))</f>
        <v xml:space="preserve"> </v>
      </c>
    </row>
    <row r="298" spans="1:11" ht="28.5" x14ac:dyDescent="0.2">
      <c r="A298" s="799"/>
      <c r="B298" s="562"/>
      <c r="C298" s="799"/>
      <c r="D298" s="802"/>
      <c r="E298" s="103" t="s">
        <v>209</v>
      </c>
      <c r="F298" s="67" t="s">
        <v>169</v>
      </c>
      <c r="G298" s="66">
        <f>IF(F298="Adecuado",15,0)</f>
        <v>0</v>
      </c>
      <c r="H298" s="792"/>
      <c r="I298" s="804"/>
      <c r="J298" s="792"/>
      <c r="K298" s="795"/>
    </row>
    <row r="299" spans="1:11" ht="42.75" x14ac:dyDescent="0.2">
      <c r="A299" s="799"/>
      <c r="B299" s="562"/>
      <c r="C299" s="799"/>
      <c r="D299" s="50" t="s">
        <v>210</v>
      </c>
      <c r="E299" s="103" t="s">
        <v>211</v>
      </c>
      <c r="F299" s="67" t="s">
        <v>169</v>
      </c>
      <c r="G299" s="66">
        <f>IF(F299="Oportuna",15,0)</f>
        <v>0</v>
      </c>
      <c r="H299" s="792"/>
      <c r="I299" s="804"/>
      <c r="J299" s="792"/>
      <c r="K299" s="795"/>
    </row>
    <row r="300" spans="1:11" ht="42.75" x14ac:dyDescent="0.2">
      <c r="A300" s="799"/>
      <c r="B300" s="562"/>
      <c r="C300" s="799"/>
      <c r="D300" s="50" t="s">
        <v>212</v>
      </c>
      <c r="E300" s="103" t="s">
        <v>213</v>
      </c>
      <c r="F300" s="220" t="s">
        <v>169</v>
      </c>
      <c r="G300" s="66">
        <f>IF(F300="Prevenir",15,IF(F300="Detectar",10,0))</f>
        <v>0</v>
      </c>
      <c r="H300" s="792"/>
      <c r="I300" s="804"/>
      <c r="J300" s="792"/>
      <c r="K300" s="795"/>
    </row>
    <row r="301" spans="1:11" ht="28.5" x14ac:dyDescent="0.2">
      <c r="A301" s="799"/>
      <c r="B301" s="562"/>
      <c r="C301" s="799"/>
      <c r="D301" s="50" t="s">
        <v>214</v>
      </c>
      <c r="E301" s="103" t="s">
        <v>215</v>
      </c>
      <c r="F301" s="67" t="s">
        <v>169</v>
      </c>
      <c r="G301" s="66">
        <f>IF(F301="Confiable",15,0)</f>
        <v>0</v>
      </c>
      <c r="H301" s="792"/>
      <c r="I301" s="804"/>
      <c r="J301" s="792"/>
      <c r="K301" s="795"/>
    </row>
    <row r="302" spans="1:11" ht="42.75" x14ac:dyDescent="0.2">
      <c r="A302" s="799"/>
      <c r="B302" s="562"/>
      <c r="C302" s="799"/>
      <c r="D302" s="50" t="s">
        <v>216</v>
      </c>
      <c r="E302" s="103" t="s">
        <v>217</v>
      </c>
      <c r="F302" s="220" t="s">
        <v>169</v>
      </c>
      <c r="G302" s="66">
        <f>IF(F302="Se investigan y se resuelven oportunamente",15,0)</f>
        <v>0</v>
      </c>
      <c r="H302" s="792"/>
      <c r="I302" s="804"/>
      <c r="J302" s="792"/>
      <c r="K302" s="795"/>
    </row>
    <row r="303" spans="1:11" ht="28.5" x14ac:dyDescent="0.2">
      <c r="A303" s="800"/>
      <c r="B303" s="563"/>
      <c r="C303" s="800"/>
      <c r="D303" s="45" t="s">
        <v>218</v>
      </c>
      <c r="E303" s="103" t="s">
        <v>219</v>
      </c>
      <c r="F303" s="67" t="s">
        <v>169</v>
      </c>
      <c r="G303" s="66">
        <f>IF(F303="Completa",10,IF(F303="Incompleta",5,0))</f>
        <v>0</v>
      </c>
      <c r="H303" s="793"/>
      <c r="I303" s="805"/>
      <c r="J303" s="793"/>
      <c r="K303" s="796"/>
    </row>
    <row r="304" spans="1:11" ht="15.75" thickBot="1" x14ac:dyDescent="0.25">
      <c r="A304" s="125"/>
      <c r="B304" s="126"/>
      <c r="C304" s="56"/>
      <c r="D304" s="57"/>
      <c r="E304" s="58" t="s">
        <v>220</v>
      </c>
      <c r="F304" s="16"/>
      <c r="G304" s="16">
        <f>SUM(G297:G303)</f>
        <v>0</v>
      </c>
      <c r="H304" s="135"/>
      <c r="I304" s="136"/>
      <c r="J304" s="136"/>
      <c r="K304" s="137"/>
    </row>
    <row r="305" spans="1:11" ht="15" thickBot="1" x14ac:dyDescent="0.25"/>
    <row r="306" spans="1:11" ht="30" x14ac:dyDescent="0.2">
      <c r="A306" s="806" t="s">
        <v>82</v>
      </c>
      <c r="B306" s="825" t="s">
        <v>223</v>
      </c>
      <c r="C306" s="808" t="s">
        <v>196</v>
      </c>
      <c r="D306" s="810" t="s">
        <v>197</v>
      </c>
      <c r="E306" s="811"/>
      <c r="F306" s="811"/>
      <c r="G306" s="811"/>
      <c r="H306" s="812"/>
      <c r="I306" s="108" t="s">
        <v>198</v>
      </c>
      <c r="J306" s="813" t="s">
        <v>199</v>
      </c>
      <c r="K306" s="815" t="s">
        <v>200</v>
      </c>
    </row>
    <row r="307" spans="1:11" ht="60.75" thickBot="1" x14ac:dyDescent="0.25">
      <c r="A307" s="807"/>
      <c r="B307" s="826"/>
      <c r="C307" s="809"/>
      <c r="D307" s="109" t="s">
        <v>201</v>
      </c>
      <c r="E307" s="51" t="s">
        <v>202</v>
      </c>
      <c r="F307" s="109" t="s">
        <v>203</v>
      </c>
      <c r="G307" s="109" t="s">
        <v>204</v>
      </c>
      <c r="H307" s="109" t="s">
        <v>221</v>
      </c>
      <c r="I307" s="52" t="s">
        <v>206</v>
      </c>
      <c r="J307" s="814"/>
      <c r="K307" s="816"/>
    </row>
    <row r="308" spans="1:11" x14ac:dyDescent="0.2">
      <c r="A308" s="798" t="str">
        <f>DESCRIPCION!A37</f>
        <v>j</v>
      </c>
      <c r="B308" s="561">
        <f>DESCRIPCION!D37</f>
        <v>0</v>
      </c>
      <c r="C308" s="798"/>
      <c r="D308" s="801" t="s">
        <v>207</v>
      </c>
      <c r="E308" s="129" t="s">
        <v>208</v>
      </c>
      <c r="F308" s="70" t="s">
        <v>169</v>
      </c>
      <c r="G308" s="130">
        <f>IF(F308="Asignado",15,0)</f>
        <v>0</v>
      </c>
      <c r="H308" s="791" t="str">
        <f>IF(AND(G315&gt;0,G315&lt;=85),"Débil",IF(AND(G315&gt;85,G315&lt;=95),"Moderado",IF(G315&gt;96,"Fuerte"," ")))</f>
        <v xml:space="preserve"> </v>
      </c>
      <c r="I308" s="803" t="s">
        <v>169</v>
      </c>
      <c r="J308" s="791" t="str">
        <f>IF(AND(H308="Fuerte",I308="Fuerte (Siempre se Ejecuta)"),"Fuerte",IF(AND(H308="Fuerte",I308="Moderado (Algunas veces se ejecuta)"),"Moderado",IF(AND(H308="Fuerte",I308="Débil (No se ejecuta)"),"Débil",IF(AND(H308="Moderado",I308="Fuerte (Siempre se Ejecuta)"),"Moderado",IF(AND(H308="Moderado",I308="Moderado (Algunas veces se ejecuta)"),"Moderado",IF(AND(H308="Moderado",I308="Débil (No se ejecuta)"),"Débil",IF(AND(H308="Débil",I308="Fuerte (Siempre se Ejecuta)"),"Débil",IF(AND(H308="Débil",I308="Moderado (Algunas veces se ejecuta)"),"Débil",IF(AND(H308="Débil",I308="Débil (No se ejecuta)"),"Débil"," ")))))))))</f>
        <v xml:space="preserve"> </v>
      </c>
      <c r="K308" s="794" t="str">
        <f>IF(J308="Fuerte","NO",IF(J308=" "," ","SI"))</f>
        <v xml:space="preserve"> </v>
      </c>
    </row>
    <row r="309" spans="1:11" ht="28.5" x14ac:dyDescent="0.2">
      <c r="A309" s="799"/>
      <c r="B309" s="562"/>
      <c r="C309" s="799"/>
      <c r="D309" s="802"/>
      <c r="E309" s="103" t="s">
        <v>209</v>
      </c>
      <c r="F309" s="67" t="s">
        <v>169</v>
      </c>
      <c r="G309" s="66">
        <f>IF(F309="Adecuado",15,0)</f>
        <v>0</v>
      </c>
      <c r="H309" s="792"/>
      <c r="I309" s="804"/>
      <c r="J309" s="792"/>
      <c r="K309" s="795"/>
    </row>
    <row r="310" spans="1:11" ht="42.75" x14ac:dyDescent="0.2">
      <c r="A310" s="799"/>
      <c r="B310" s="562"/>
      <c r="C310" s="799"/>
      <c r="D310" s="50" t="s">
        <v>210</v>
      </c>
      <c r="E310" s="103" t="s">
        <v>211</v>
      </c>
      <c r="F310" s="67" t="s">
        <v>169</v>
      </c>
      <c r="G310" s="66">
        <f>IF(F310="Oportuna",15,0)</f>
        <v>0</v>
      </c>
      <c r="H310" s="792"/>
      <c r="I310" s="804"/>
      <c r="J310" s="792"/>
      <c r="K310" s="795"/>
    </row>
    <row r="311" spans="1:11" ht="42.75" x14ac:dyDescent="0.2">
      <c r="A311" s="799"/>
      <c r="B311" s="562"/>
      <c r="C311" s="799"/>
      <c r="D311" s="50" t="s">
        <v>212</v>
      </c>
      <c r="E311" s="103" t="s">
        <v>213</v>
      </c>
      <c r="F311" s="220" t="s">
        <v>169</v>
      </c>
      <c r="G311" s="66">
        <f>IF(F311="Prevenir",15,IF(F311="Detectar",10,0))</f>
        <v>0</v>
      </c>
      <c r="H311" s="792"/>
      <c r="I311" s="804"/>
      <c r="J311" s="792"/>
      <c r="K311" s="795"/>
    </row>
    <row r="312" spans="1:11" ht="28.5" x14ac:dyDescent="0.2">
      <c r="A312" s="799"/>
      <c r="B312" s="562"/>
      <c r="C312" s="799"/>
      <c r="D312" s="50" t="s">
        <v>214</v>
      </c>
      <c r="E312" s="103" t="s">
        <v>215</v>
      </c>
      <c r="F312" s="67" t="s">
        <v>169</v>
      </c>
      <c r="G312" s="66">
        <f>IF(F312="Confiable",15,0)</f>
        <v>0</v>
      </c>
      <c r="H312" s="792"/>
      <c r="I312" s="804"/>
      <c r="J312" s="792"/>
      <c r="K312" s="795"/>
    </row>
    <row r="313" spans="1:11" ht="42.75" x14ac:dyDescent="0.2">
      <c r="A313" s="799"/>
      <c r="B313" s="562"/>
      <c r="C313" s="799"/>
      <c r="D313" s="50" t="s">
        <v>216</v>
      </c>
      <c r="E313" s="103" t="s">
        <v>217</v>
      </c>
      <c r="F313" s="220" t="s">
        <v>169</v>
      </c>
      <c r="G313" s="66">
        <f>IF(F313="Se investigan y se resuelven oportunamente",15,0)</f>
        <v>0</v>
      </c>
      <c r="H313" s="792"/>
      <c r="I313" s="804"/>
      <c r="J313" s="792"/>
      <c r="K313" s="795"/>
    </row>
    <row r="314" spans="1:11" ht="28.5" x14ac:dyDescent="0.2">
      <c r="A314" s="800"/>
      <c r="B314" s="563"/>
      <c r="C314" s="800"/>
      <c r="D314" s="45" t="s">
        <v>218</v>
      </c>
      <c r="E314" s="103" t="s">
        <v>219</v>
      </c>
      <c r="F314" s="67" t="s">
        <v>169</v>
      </c>
      <c r="G314" s="66">
        <f>IF(F314="Completa",10,IF(F314="Incompleta",5,0))</f>
        <v>0</v>
      </c>
      <c r="H314" s="793"/>
      <c r="I314" s="805"/>
      <c r="J314" s="793"/>
      <c r="K314" s="796"/>
    </row>
    <row r="315" spans="1:11" ht="15.75" thickBot="1" x14ac:dyDescent="0.25">
      <c r="A315" s="125"/>
      <c r="B315" s="126"/>
      <c r="C315" s="56"/>
      <c r="D315" s="57"/>
      <c r="E315" s="58" t="s">
        <v>220</v>
      </c>
      <c r="F315" s="16"/>
      <c r="G315" s="16">
        <f>SUM(G308:G314)</f>
        <v>0</v>
      </c>
      <c r="H315" s="135"/>
      <c r="I315" s="136"/>
      <c r="J315" s="136"/>
      <c r="K315" s="137"/>
    </row>
    <row r="316" spans="1:11" ht="15" thickBot="1" x14ac:dyDescent="0.25"/>
    <row r="317" spans="1:11" ht="30" x14ac:dyDescent="0.2">
      <c r="A317" s="806" t="s">
        <v>82</v>
      </c>
      <c r="B317" s="825" t="s">
        <v>223</v>
      </c>
      <c r="C317" s="808" t="s">
        <v>196</v>
      </c>
      <c r="D317" s="810" t="s">
        <v>197</v>
      </c>
      <c r="E317" s="811"/>
      <c r="F317" s="811"/>
      <c r="G317" s="811"/>
      <c r="H317" s="812"/>
      <c r="I317" s="108" t="s">
        <v>198</v>
      </c>
      <c r="J317" s="813" t="s">
        <v>199</v>
      </c>
      <c r="K317" s="815" t="s">
        <v>200</v>
      </c>
    </row>
    <row r="318" spans="1:11" ht="60.75" thickBot="1" x14ac:dyDescent="0.25">
      <c r="A318" s="807"/>
      <c r="B318" s="826"/>
      <c r="C318" s="809"/>
      <c r="D318" s="109" t="s">
        <v>201</v>
      </c>
      <c r="E318" s="51" t="s">
        <v>202</v>
      </c>
      <c r="F318" s="109" t="s">
        <v>203</v>
      </c>
      <c r="G318" s="109" t="s">
        <v>204</v>
      </c>
      <c r="H318" s="109" t="s">
        <v>221</v>
      </c>
      <c r="I318" s="52" t="s">
        <v>206</v>
      </c>
      <c r="J318" s="814"/>
      <c r="K318" s="816"/>
    </row>
    <row r="319" spans="1:11" x14ac:dyDescent="0.2">
      <c r="A319" s="798" t="str">
        <f>DESCRIPCION!A37</f>
        <v>j</v>
      </c>
      <c r="B319" s="561">
        <f>DESCRIPCION!D38</f>
        <v>0</v>
      </c>
      <c r="C319" s="798"/>
      <c r="D319" s="801" t="s">
        <v>207</v>
      </c>
      <c r="E319" s="129" t="s">
        <v>208</v>
      </c>
      <c r="F319" s="70" t="s">
        <v>169</v>
      </c>
      <c r="G319" s="130">
        <f>IF(F319="Asignado",15,0)</f>
        <v>0</v>
      </c>
      <c r="H319" s="791" t="str">
        <f>IF(AND(G326&gt;0,G326&lt;=85),"Débil",IF(AND(G326&gt;85,G326&lt;=95),"Moderado",IF(G326&gt;96,"Fuerte"," ")))</f>
        <v xml:space="preserve"> </v>
      </c>
      <c r="I319" s="803" t="s">
        <v>192</v>
      </c>
      <c r="J319" s="791" t="str">
        <f>IF(AND(H319="Fuerte",I319="Fuerte (Siempre se Ejecuta)"),"Fuerte",IF(AND(H319="Fuerte",I319="Moderado (Algunas veces se ejecuta)"),"Moderado",IF(AND(H319="Fuerte",I319="Débil (No se ejecuta)"),"Débil",IF(AND(H319="Moderado",I319="Fuerte (Siempre se Ejecuta)"),"Moderado",IF(AND(H319="Moderado",I319="Moderado (Algunas veces se ejecuta)"),"Moderado",IF(AND(H319="Moderado",I319="Débil (No se ejecuta)"),"Débil",IF(AND(H319="Débil",I319="Fuerte (Siempre se Ejecuta)"),"Débil",IF(AND(H319="Débil",I319="Moderado (Algunas veces se ejecuta)"),"Débil",IF(AND(H319="Débil",I319="Débil (No se ejecuta)"),"Débil"," ")))))))))</f>
        <v xml:space="preserve"> </v>
      </c>
      <c r="K319" s="794" t="str">
        <f>IF(J319="Fuerte","NO",IF(J319=" "," ","SI"))</f>
        <v xml:space="preserve"> </v>
      </c>
    </row>
    <row r="320" spans="1:11" ht="28.5" x14ac:dyDescent="0.2">
      <c r="A320" s="799"/>
      <c r="B320" s="562"/>
      <c r="C320" s="799"/>
      <c r="D320" s="802"/>
      <c r="E320" s="103" t="s">
        <v>209</v>
      </c>
      <c r="F320" s="67" t="s">
        <v>169</v>
      </c>
      <c r="G320" s="66">
        <f>IF(F320="Adecuado",15,0)</f>
        <v>0</v>
      </c>
      <c r="H320" s="792"/>
      <c r="I320" s="804"/>
      <c r="J320" s="792"/>
      <c r="K320" s="795"/>
    </row>
    <row r="321" spans="1:11" ht="42.75" x14ac:dyDescent="0.2">
      <c r="A321" s="799"/>
      <c r="B321" s="562"/>
      <c r="C321" s="799"/>
      <c r="D321" s="50" t="s">
        <v>210</v>
      </c>
      <c r="E321" s="103" t="s">
        <v>211</v>
      </c>
      <c r="F321" s="67" t="s">
        <v>169</v>
      </c>
      <c r="G321" s="66">
        <f>IF(F321="Oportuna",15,0)</f>
        <v>0</v>
      </c>
      <c r="H321" s="792"/>
      <c r="I321" s="804"/>
      <c r="J321" s="792"/>
      <c r="K321" s="795"/>
    </row>
    <row r="322" spans="1:11" ht="42.75" x14ac:dyDescent="0.2">
      <c r="A322" s="799"/>
      <c r="B322" s="562"/>
      <c r="C322" s="799"/>
      <c r="D322" s="50" t="s">
        <v>212</v>
      </c>
      <c r="E322" s="103" t="s">
        <v>213</v>
      </c>
      <c r="F322" s="220" t="s">
        <v>169</v>
      </c>
      <c r="G322" s="66">
        <f>IF(F322="Prevenir",15,IF(F322="Detectar",10,0))</f>
        <v>0</v>
      </c>
      <c r="H322" s="792"/>
      <c r="I322" s="804"/>
      <c r="J322" s="792"/>
      <c r="K322" s="795"/>
    </row>
    <row r="323" spans="1:11" ht="28.5" x14ac:dyDescent="0.2">
      <c r="A323" s="799"/>
      <c r="B323" s="562"/>
      <c r="C323" s="799"/>
      <c r="D323" s="50" t="s">
        <v>214</v>
      </c>
      <c r="E323" s="103" t="s">
        <v>215</v>
      </c>
      <c r="F323" s="67" t="s">
        <v>169</v>
      </c>
      <c r="G323" s="66">
        <f>IF(F323="Confiable",15,0)</f>
        <v>0</v>
      </c>
      <c r="H323" s="792"/>
      <c r="I323" s="804"/>
      <c r="J323" s="792"/>
      <c r="K323" s="795"/>
    </row>
    <row r="324" spans="1:11" ht="42.75" x14ac:dyDescent="0.2">
      <c r="A324" s="799"/>
      <c r="B324" s="562"/>
      <c r="C324" s="799"/>
      <c r="D324" s="50" t="s">
        <v>216</v>
      </c>
      <c r="E324" s="103" t="s">
        <v>217</v>
      </c>
      <c r="F324" s="220" t="s">
        <v>169</v>
      </c>
      <c r="G324" s="66">
        <f>IF(F324="Se investigan y se resuelven oportunamente",15,0)</f>
        <v>0</v>
      </c>
      <c r="H324" s="792"/>
      <c r="I324" s="804"/>
      <c r="J324" s="792"/>
      <c r="K324" s="795"/>
    </row>
    <row r="325" spans="1:11" ht="28.5" x14ac:dyDescent="0.2">
      <c r="A325" s="800"/>
      <c r="B325" s="563"/>
      <c r="C325" s="800"/>
      <c r="D325" s="45" t="s">
        <v>218</v>
      </c>
      <c r="E325" s="103" t="s">
        <v>219</v>
      </c>
      <c r="F325" s="67" t="s">
        <v>169</v>
      </c>
      <c r="G325" s="66">
        <f>IF(F325="Completa",10,IF(F325="Incompleta",5,0))</f>
        <v>0</v>
      </c>
      <c r="H325" s="793"/>
      <c r="I325" s="805"/>
      <c r="J325" s="793"/>
      <c r="K325" s="796"/>
    </row>
    <row r="326" spans="1:11" ht="15.75" thickBot="1" x14ac:dyDescent="0.25">
      <c r="A326" s="125"/>
      <c r="B326" s="126"/>
      <c r="C326" s="56"/>
      <c r="D326" s="57"/>
      <c r="E326" s="58" t="s">
        <v>220</v>
      </c>
      <c r="F326" s="16"/>
      <c r="G326" s="16">
        <f>SUM(G319:G325)</f>
        <v>0</v>
      </c>
      <c r="H326" s="135"/>
      <c r="I326" s="136"/>
      <c r="J326" s="136"/>
      <c r="K326" s="137"/>
    </row>
    <row r="327" spans="1:11" ht="15" thickBot="1" x14ac:dyDescent="0.25"/>
    <row r="328" spans="1:11" ht="30" x14ac:dyDescent="0.2">
      <c r="A328" s="806" t="s">
        <v>82</v>
      </c>
      <c r="B328" s="825" t="s">
        <v>223</v>
      </c>
      <c r="C328" s="808" t="s">
        <v>196</v>
      </c>
      <c r="D328" s="810" t="s">
        <v>197</v>
      </c>
      <c r="E328" s="811"/>
      <c r="F328" s="811"/>
      <c r="G328" s="811"/>
      <c r="H328" s="812"/>
      <c r="I328" s="108" t="s">
        <v>198</v>
      </c>
      <c r="J328" s="813" t="s">
        <v>199</v>
      </c>
      <c r="K328" s="815" t="s">
        <v>200</v>
      </c>
    </row>
    <row r="329" spans="1:11" ht="60.75" thickBot="1" x14ac:dyDescent="0.25">
      <c r="A329" s="807"/>
      <c r="B329" s="826"/>
      <c r="C329" s="809"/>
      <c r="D329" s="109" t="s">
        <v>201</v>
      </c>
      <c r="E329" s="51" t="s">
        <v>202</v>
      </c>
      <c r="F329" s="109" t="s">
        <v>203</v>
      </c>
      <c r="G329" s="109" t="s">
        <v>204</v>
      </c>
      <c r="H329" s="109" t="s">
        <v>221</v>
      </c>
      <c r="I329" s="52" t="s">
        <v>206</v>
      </c>
      <c r="J329" s="814"/>
      <c r="K329" s="816"/>
    </row>
    <row r="330" spans="1:11" x14ac:dyDescent="0.2">
      <c r="A330" s="798" t="str">
        <f>DESCRIPCION!A37</f>
        <v>j</v>
      </c>
      <c r="B330" s="561">
        <f>DESCRIPCION!D39</f>
        <v>0</v>
      </c>
      <c r="C330" s="798"/>
      <c r="D330" s="801" t="s">
        <v>207</v>
      </c>
      <c r="E330" s="129" t="s">
        <v>208</v>
      </c>
      <c r="F330" s="70" t="s">
        <v>169</v>
      </c>
      <c r="G330" s="130">
        <f>IF(F330="Asignado",15,0)</f>
        <v>0</v>
      </c>
      <c r="H330" s="791" t="str">
        <f>IF(AND(G337&gt;0,G337&lt;=85),"Débil",IF(AND(G337&gt;85,G337&lt;=95),"Moderado",IF(G337&gt;96,"Fuerte"," ")))</f>
        <v xml:space="preserve"> </v>
      </c>
      <c r="I330" s="803" t="s">
        <v>169</v>
      </c>
      <c r="J330" s="791" t="str">
        <f>IF(AND(H330="Fuerte",I330="Fuerte (Siempre se Ejecuta)"),"Fuerte",IF(AND(H330="Fuerte",I330="Moderado (Algunas veces se ejecuta)"),"Moderado",IF(AND(H330="Fuerte",I330="Débil (No se ejecuta)"),"Débil",IF(AND(H330="Moderado",I330="Fuerte (Siempre se Ejecuta)"),"Moderado",IF(AND(H330="Moderado",I330="Moderado (Algunas veces se ejecuta)"),"Moderado",IF(AND(H330="Moderado",I330="Débil (No se ejecuta)"),"Débil",IF(AND(H330="Débil",I330="Fuerte (Siempre se Ejecuta)"),"Débil",IF(AND(H330="Débil",I330="Moderado (Algunas veces se ejecuta)"),"Débil",IF(AND(H330="Débil",I330="Débil (No se ejecuta)"),"Débil"," ")))))))))</f>
        <v xml:space="preserve"> </v>
      </c>
      <c r="K330" s="794" t="str">
        <f>IF(J330="Fuerte","NO",IF(J330=" "," ","SI"))</f>
        <v xml:space="preserve"> </v>
      </c>
    </row>
    <row r="331" spans="1:11" ht="28.5" x14ac:dyDescent="0.2">
      <c r="A331" s="799"/>
      <c r="B331" s="562"/>
      <c r="C331" s="799"/>
      <c r="D331" s="802"/>
      <c r="E331" s="103" t="s">
        <v>209</v>
      </c>
      <c r="F331" s="67" t="s">
        <v>169</v>
      </c>
      <c r="G331" s="66">
        <f>IF(F331="Adecuado",15,0)</f>
        <v>0</v>
      </c>
      <c r="H331" s="792"/>
      <c r="I331" s="804"/>
      <c r="J331" s="792"/>
      <c r="K331" s="795"/>
    </row>
    <row r="332" spans="1:11" ht="42.75" x14ac:dyDescent="0.2">
      <c r="A332" s="799"/>
      <c r="B332" s="562"/>
      <c r="C332" s="799"/>
      <c r="D332" s="50" t="s">
        <v>210</v>
      </c>
      <c r="E332" s="103" t="s">
        <v>211</v>
      </c>
      <c r="F332" s="67" t="s">
        <v>169</v>
      </c>
      <c r="G332" s="66">
        <f>IF(F332="Oportuna",15,0)</f>
        <v>0</v>
      </c>
      <c r="H332" s="792"/>
      <c r="I332" s="804"/>
      <c r="J332" s="792"/>
      <c r="K332" s="795"/>
    </row>
    <row r="333" spans="1:11" ht="42.75" x14ac:dyDescent="0.2">
      <c r="A333" s="799"/>
      <c r="B333" s="562"/>
      <c r="C333" s="799"/>
      <c r="D333" s="50" t="s">
        <v>212</v>
      </c>
      <c r="E333" s="103" t="s">
        <v>213</v>
      </c>
      <c r="F333" s="220" t="s">
        <v>169</v>
      </c>
      <c r="G333" s="66">
        <f>IF(F333="Prevenir",15,IF(F333="Detectar",10,0))</f>
        <v>0</v>
      </c>
      <c r="H333" s="792"/>
      <c r="I333" s="804"/>
      <c r="J333" s="792"/>
      <c r="K333" s="795"/>
    </row>
    <row r="334" spans="1:11" ht="28.5" x14ac:dyDescent="0.2">
      <c r="A334" s="799"/>
      <c r="B334" s="562"/>
      <c r="C334" s="799"/>
      <c r="D334" s="50" t="s">
        <v>214</v>
      </c>
      <c r="E334" s="103" t="s">
        <v>215</v>
      </c>
      <c r="F334" s="67" t="s">
        <v>169</v>
      </c>
      <c r="G334" s="66">
        <f>IF(F334="Confiable",15,0)</f>
        <v>0</v>
      </c>
      <c r="H334" s="792"/>
      <c r="I334" s="804"/>
      <c r="J334" s="792"/>
      <c r="K334" s="795"/>
    </row>
    <row r="335" spans="1:11" ht="42.75" x14ac:dyDescent="0.2">
      <c r="A335" s="799"/>
      <c r="B335" s="562"/>
      <c r="C335" s="799"/>
      <c r="D335" s="50" t="s">
        <v>216</v>
      </c>
      <c r="E335" s="103" t="s">
        <v>217</v>
      </c>
      <c r="F335" s="220" t="s">
        <v>169</v>
      </c>
      <c r="G335" s="66">
        <f>IF(F335="Se investigan y se resuelven oportunamente",15,0)</f>
        <v>0</v>
      </c>
      <c r="H335" s="792"/>
      <c r="I335" s="804"/>
      <c r="J335" s="792"/>
      <c r="K335" s="795"/>
    </row>
    <row r="336" spans="1:11" ht="28.5" x14ac:dyDescent="0.2">
      <c r="A336" s="800"/>
      <c r="B336" s="563"/>
      <c r="C336" s="800"/>
      <c r="D336" s="45" t="s">
        <v>218</v>
      </c>
      <c r="E336" s="103" t="s">
        <v>219</v>
      </c>
      <c r="F336" s="67" t="s">
        <v>169</v>
      </c>
      <c r="G336" s="66">
        <f>IF(F336="Completa",10,IF(F336="Incompleta",5,0))</f>
        <v>0</v>
      </c>
      <c r="H336" s="793"/>
      <c r="I336" s="805"/>
      <c r="J336" s="793"/>
      <c r="K336" s="796"/>
    </row>
    <row r="337" spans="1:11" ht="15.75" thickBot="1" x14ac:dyDescent="0.25">
      <c r="A337" s="125"/>
      <c r="B337" s="126"/>
      <c r="C337" s="56"/>
      <c r="D337" s="57"/>
      <c r="E337" s="58" t="s">
        <v>220</v>
      </c>
      <c r="F337" s="16"/>
      <c r="G337" s="16">
        <f>SUM(G330:G336)</f>
        <v>0</v>
      </c>
      <c r="H337" s="135"/>
      <c r="I337" s="136"/>
      <c r="J337" s="136"/>
      <c r="K337" s="137"/>
    </row>
  </sheetData>
  <sheetProtection selectLockedCells="1"/>
  <mergeCells count="431">
    <mergeCell ref="K328:K329"/>
    <mergeCell ref="A330:A336"/>
    <mergeCell ref="B330:B336"/>
    <mergeCell ref="C330:C336"/>
    <mergeCell ref="D330:D331"/>
    <mergeCell ref="H330:H336"/>
    <mergeCell ref="I330:I336"/>
    <mergeCell ref="J330:J336"/>
    <mergeCell ref="K330:K336"/>
    <mergeCell ref="A328:A329"/>
    <mergeCell ref="B328:B329"/>
    <mergeCell ref="C328:C329"/>
    <mergeCell ref="D328:H328"/>
    <mergeCell ref="J328:J329"/>
    <mergeCell ref="K317:K318"/>
    <mergeCell ref="A319:A325"/>
    <mergeCell ref="B319:B325"/>
    <mergeCell ref="C319:C325"/>
    <mergeCell ref="D319:D320"/>
    <mergeCell ref="H319:H325"/>
    <mergeCell ref="I319:I325"/>
    <mergeCell ref="J319:J325"/>
    <mergeCell ref="K319:K325"/>
    <mergeCell ref="A317:A318"/>
    <mergeCell ref="B317:B318"/>
    <mergeCell ref="C317:C318"/>
    <mergeCell ref="D317:H317"/>
    <mergeCell ref="J317:J318"/>
    <mergeCell ref="K306:K307"/>
    <mergeCell ref="A308:A314"/>
    <mergeCell ref="B308:B314"/>
    <mergeCell ref="C308:C314"/>
    <mergeCell ref="D308:D309"/>
    <mergeCell ref="H308:H314"/>
    <mergeCell ref="I308:I314"/>
    <mergeCell ref="J308:J314"/>
    <mergeCell ref="K308:K314"/>
    <mergeCell ref="A306:A307"/>
    <mergeCell ref="B306:B307"/>
    <mergeCell ref="C306:C307"/>
    <mergeCell ref="D306:H306"/>
    <mergeCell ref="J306:J307"/>
    <mergeCell ref="D295:H295"/>
    <mergeCell ref="J295:J296"/>
    <mergeCell ref="K295:K296"/>
    <mergeCell ref="A297:A303"/>
    <mergeCell ref="B297:B303"/>
    <mergeCell ref="C297:C303"/>
    <mergeCell ref="D297:D298"/>
    <mergeCell ref="H297:H303"/>
    <mergeCell ref="I297:I303"/>
    <mergeCell ref="J297:J303"/>
    <mergeCell ref="K297:K303"/>
    <mergeCell ref="A295:A296"/>
    <mergeCell ref="B295:B296"/>
    <mergeCell ref="C295:C296"/>
    <mergeCell ref="A284:A285"/>
    <mergeCell ref="B284:B285"/>
    <mergeCell ref="C284:C285"/>
    <mergeCell ref="D284:H284"/>
    <mergeCell ref="J284:J285"/>
    <mergeCell ref="K284:K285"/>
    <mergeCell ref="A286:A292"/>
    <mergeCell ref="B286:B292"/>
    <mergeCell ref="C286:C292"/>
    <mergeCell ref="D286:D287"/>
    <mergeCell ref="H286:H292"/>
    <mergeCell ref="I286:I292"/>
    <mergeCell ref="J286:J292"/>
    <mergeCell ref="K286:K292"/>
    <mergeCell ref="A273:A274"/>
    <mergeCell ref="B273:B274"/>
    <mergeCell ref="C273:C274"/>
    <mergeCell ref="D273:H273"/>
    <mergeCell ref="J273:J274"/>
    <mergeCell ref="K273:K274"/>
    <mergeCell ref="A275:A281"/>
    <mergeCell ref="B275:B281"/>
    <mergeCell ref="C275:C281"/>
    <mergeCell ref="D275:D276"/>
    <mergeCell ref="H275:H281"/>
    <mergeCell ref="I275:I281"/>
    <mergeCell ref="J275:J281"/>
    <mergeCell ref="K275:K281"/>
    <mergeCell ref="A262:A263"/>
    <mergeCell ref="B262:B263"/>
    <mergeCell ref="C262:C263"/>
    <mergeCell ref="D262:H262"/>
    <mergeCell ref="J262:J263"/>
    <mergeCell ref="K262:K263"/>
    <mergeCell ref="A264:A270"/>
    <mergeCell ref="B264:B270"/>
    <mergeCell ref="C264:C270"/>
    <mergeCell ref="D264:D265"/>
    <mergeCell ref="H264:H270"/>
    <mergeCell ref="I264:I270"/>
    <mergeCell ref="J264:J270"/>
    <mergeCell ref="K264:K270"/>
    <mergeCell ref="A251:A252"/>
    <mergeCell ref="B251:B252"/>
    <mergeCell ref="C251:C252"/>
    <mergeCell ref="D251:H251"/>
    <mergeCell ref="J251:J252"/>
    <mergeCell ref="K251:K252"/>
    <mergeCell ref="A253:A259"/>
    <mergeCell ref="B253:B259"/>
    <mergeCell ref="C253:C259"/>
    <mergeCell ref="D253:D254"/>
    <mergeCell ref="H253:H259"/>
    <mergeCell ref="I253:I259"/>
    <mergeCell ref="J253:J259"/>
    <mergeCell ref="K253:K259"/>
    <mergeCell ref="A240:A241"/>
    <mergeCell ref="B240:B241"/>
    <mergeCell ref="C240:C241"/>
    <mergeCell ref="D240:H240"/>
    <mergeCell ref="J240:J241"/>
    <mergeCell ref="K240:K241"/>
    <mergeCell ref="A242:A248"/>
    <mergeCell ref="B242:B248"/>
    <mergeCell ref="C242:C248"/>
    <mergeCell ref="D242:D243"/>
    <mergeCell ref="H242:H248"/>
    <mergeCell ref="I242:I248"/>
    <mergeCell ref="J242:J248"/>
    <mergeCell ref="K242:K248"/>
    <mergeCell ref="A229:A230"/>
    <mergeCell ref="B229:B230"/>
    <mergeCell ref="C229:C230"/>
    <mergeCell ref="D229:H229"/>
    <mergeCell ref="J229:J230"/>
    <mergeCell ref="K229:K230"/>
    <mergeCell ref="A231:A237"/>
    <mergeCell ref="B231:B237"/>
    <mergeCell ref="C231:C237"/>
    <mergeCell ref="D231:D232"/>
    <mergeCell ref="H231:H237"/>
    <mergeCell ref="I231:I237"/>
    <mergeCell ref="J231:J237"/>
    <mergeCell ref="K231:K237"/>
    <mergeCell ref="A218:A219"/>
    <mergeCell ref="B218:B219"/>
    <mergeCell ref="C218:C219"/>
    <mergeCell ref="D218:H218"/>
    <mergeCell ref="J218:J219"/>
    <mergeCell ref="K218:K219"/>
    <mergeCell ref="A220:A226"/>
    <mergeCell ref="B220:B226"/>
    <mergeCell ref="C220:C226"/>
    <mergeCell ref="D220:D221"/>
    <mergeCell ref="H220:H226"/>
    <mergeCell ref="I220:I226"/>
    <mergeCell ref="J220:J226"/>
    <mergeCell ref="K220:K226"/>
    <mergeCell ref="A207:A208"/>
    <mergeCell ref="B207:B208"/>
    <mergeCell ref="C207:C208"/>
    <mergeCell ref="D207:H207"/>
    <mergeCell ref="J207:J208"/>
    <mergeCell ref="K207:K208"/>
    <mergeCell ref="A209:A215"/>
    <mergeCell ref="B209:B215"/>
    <mergeCell ref="C209:C215"/>
    <mergeCell ref="D209:D210"/>
    <mergeCell ref="H209:H215"/>
    <mergeCell ref="I209:I215"/>
    <mergeCell ref="J209:J215"/>
    <mergeCell ref="K209:K215"/>
    <mergeCell ref="A196:A197"/>
    <mergeCell ref="B196:B197"/>
    <mergeCell ref="C196:C197"/>
    <mergeCell ref="D196:H196"/>
    <mergeCell ref="J196:J197"/>
    <mergeCell ref="K196:K197"/>
    <mergeCell ref="A198:A204"/>
    <mergeCell ref="B198:B204"/>
    <mergeCell ref="C198:C204"/>
    <mergeCell ref="D198:D199"/>
    <mergeCell ref="H198:H204"/>
    <mergeCell ref="I198:I204"/>
    <mergeCell ref="J198:J204"/>
    <mergeCell ref="K198:K204"/>
    <mergeCell ref="A185:A186"/>
    <mergeCell ref="B185:B186"/>
    <mergeCell ref="C185:C186"/>
    <mergeCell ref="D185:H185"/>
    <mergeCell ref="J185:J186"/>
    <mergeCell ref="K185:K186"/>
    <mergeCell ref="A187:A193"/>
    <mergeCell ref="B187:B193"/>
    <mergeCell ref="C187:C193"/>
    <mergeCell ref="D187:D188"/>
    <mergeCell ref="H187:H193"/>
    <mergeCell ref="I187:I193"/>
    <mergeCell ref="J187:J193"/>
    <mergeCell ref="K187:K193"/>
    <mergeCell ref="A174:A175"/>
    <mergeCell ref="B174:B175"/>
    <mergeCell ref="C174:C175"/>
    <mergeCell ref="D174:H174"/>
    <mergeCell ref="J174:J175"/>
    <mergeCell ref="K174:K175"/>
    <mergeCell ref="A176:A182"/>
    <mergeCell ref="B176:B182"/>
    <mergeCell ref="C176:C182"/>
    <mergeCell ref="D176:D177"/>
    <mergeCell ref="H176:H182"/>
    <mergeCell ref="I176:I182"/>
    <mergeCell ref="J176:J182"/>
    <mergeCell ref="K176:K182"/>
    <mergeCell ref="A163:A164"/>
    <mergeCell ref="B163:B164"/>
    <mergeCell ref="C163:C164"/>
    <mergeCell ref="D163:H163"/>
    <mergeCell ref="J163:J164"/>
    <mergeCell ref="K163:K164"/>
    <mergeCell ref="A165:A171"/>
    <mergeCell ref="B165:B171"/>
    <mergeCell ref="C165:C171"/>
    <mergeCell ref="D165:D166"/>
    <mergeCell ref="H165:H171"/>
    <mergeCell ref="I165:I171"/>
    <mergeCell ref="J165:J171"/>
    <mergeCell ref="K165:K171"/>
    <mergeCell ref="J152:J153"/>
    <mergeCell ref="K152:K153"/>
    <mergeCell ref="A154:A160"/>
    <mergeCell ref="B154:B160"/>
    <mergeCell ref="C154:C160"/>
    <mergeCell ref="D154:D155"/>
    <mergeCell ref="H154:H160"/>
    <mergeCell ref="I154:I160"/>
    <mergeCell ref="J154:J160"/>
    <mergeCell ref="K154:K160"/>
    <mergeCell ref="A132:A138"/>
    <mergeCell ref="B132:B138"/>
    <mergeCell ref="B141:B142"/>
    <mergeCell ref="A143:A149"/>
    <mergeCell ref="B143:B149"/>
    <mergeCell ref="A152:A153"/>
    <mergeCell ref="B152:B153"/>
    <mergeCell ref="C152:C153"/>
    <mergeCell ref="D152:H152"/>
    <mergeCell ref="J66:J72"/>
    <mergeCell ref="K66:K72"/>
    <mergeCell ref="B99:B105"/>
    <mergeCell ref="A99:A105"/>
    <mergeCell ref="A110:A116"/>
    <mergeCell ref="B110:B116"/>
    <mergeCell ref="A121:A127"/>
    <mergeCell ref="B121:B127"/>
    <mergeCell ref="B130:B131"/>
    <mergeCell ref="J77:J83"/>
    <mergeCell ref="K77:K83"/>
    <mergeCell ref="D86:H86"/>
    <mergeCell ref="J86:J87"/>
    <mergeCell ref="K86:K87"/>
    <mergeCell ref="D77:D78"/>
    <mergeCell ref="H77:H83"/>
    <mergeCell ref="I77:I83"/>
    <mergeCell ref="J88:J94"/>
    <mergeCell ref="K88:K94"/>
    <mergeCell ref="A97:A98"/>
    <mergeCell ref="C97:C98"/>
    <mergeCell ref="D97:H97"/>
    <mergeCell ref="J97:J98"/>
    <mergeCell ref="K97:K98"/>
    <mergeCell ref="B77:B83"/>
    <mergeCell ref="A77:A83"/>
    <mergeCell ref="B88:B94"/>
    <mergeCell ref="A88:A94"/>
    <mergeCell ref="A64:A65"/>
    <mergeCell ref="B64:B65"/>
    <mergeCell ref="A53:A54"/>
    <mergeCell ref="C53:C54"/>
    <mergeCell ref="A86:A87"/>
    <mergeCell ref="C86:C87"/>
    <mergeCell ref="C77:C83"/>
    <mergeCell ref="B86:B87"/>
    <mergeCell ref="C88:C94"/>
    <mergeCell ref="K1:K4"/>
    <mergeCell ref="A9:A10"/>
    <mergeCell ref="J11:J17"/>
    <mergeCell ref="K11:K17"/>
    <mergeCell ref="J9:J10"/>
    <mergeCell ref="K9:K10"/>
    <mergeCell ref="D11:D12"/>
    <mergeCell ref="H11:H17"/>
    <mergeCell ref="D9:H9"/>
    <mergeCell ref="I11:I17"/>
    <mergeCell ref="C11:C17"/>
    <mergeCell ref="C9:C10"/>
    <mergeCell ref="B5:G5"/>
    <mergeCell ref="B9:B10"/>
    <mergeCell ref="B11:B17"/>
    <mergeCell ref="A11:A17"/>
    <mergeCell ref="A6:K6"/>
    <mergeCell ref="A7:K7"/>
    <mergeCell ref="I1:J1"/>
    <mergeCell ref="I2:J2"/>
    <mergeCell ref="I3:J3"/>
    <mergeCell ref="I4:J4"/>
    <mergeCell ref="B1:H2"/>
    <mergeCell ref="B3:H4"/>
    <mergeCell ref="A20:A21"/>
    <mergeCell ref="C20:C21"/>
    <mergeCell ref="D20:H20"/>
    <mergeCell ref="J20:J21"/>
    <mergeCell ref="K20:K21"/>
    <mergeCell ref="C22:C28"/>
    <mergeCell ref="D22:D23"/>
    <mergeCell ref="H22:H28"/>
    <mergeCell ref="I22:I28"/>
    <mergeCell ref="J22:J28"/>
    <mergeCell ref="K22:K28"/>
    <mergeCell ref="B20:B21"/>
    <mergeCell ref="A22:A28"/>
    <mergeCell ref="B22:B28"/>
    <mergeCell ref="A31:A32"/>
    <mergeCell ref="C31:C32"/>
    <mergeCell ref="D31:H31"/>
    <mergeCell ref="J31:J32"/>
    <mergeCell ref="K31:K32"/>
    <mergeCell ref="C33:C39"/>
    <mergeCell ref="D33:D34"/>
    <mergeCell ref="H33:H39"/>
    <mergeCell ref="I33:I39"/>
    <mergeCell ref="B31:B32"/>
    <mergeCell ref="B33:B39"/>
    <mergeCell ref="A33:A39"/>
    <mergeCell ref="D53:H53"/>
    <mergeCell ref="J53:J54"/>
    <mergeCell ref="K53:K54"/>
    <mergeCell ref="J33:J39"/>
    <mergeCell ref="K33:K39"/>
    <mergeCell ref="A42:A43"/>
    <mergeCell ref="C42:C43"/>
    <mergeCell ref="D42:H42"/>
    <mergeCell ref="J42:J43"/>
    <mergeCell ref="K42:K43"/>
    <mergeCell ref="J44:J50"/>
    <mergeCell ref="K44:K50"/>
    <mergeCell ref="C44:C50"/>
    <mergeCell ref="D44:D45"/>
    <mergeCell ref="H44:H50"/>
    <mergeCell ref="I44:I50"/>
    <mergeCell ref="B42:B43"/>
    <mergeCell ref="B53:B54"/>
    <mergeCell ref="A44:A50"/>
    <mergeCell ref="B44:B50"/>
    <mergeCell ref="J55:J61"/>
    <mergeCell ref="K55:K61"/>
    <mergeCell ref="A75:A76"/>
    <mergeCell ref="C75:C76"/>
    <mergeCell ref="D75:H75"/>
    <mergeCell ref="J75:J76"/>
    <mergeCell ref="K75:K76"/>
    <mergeCell ref="D55:D56"/>
    <mergeCell ref="H55:H61"/>
    <mergeCell ref="I55:I61"/>
    <mergeCell ref="B75:B76"/>
    <mergeCell ref="C64:C65"/>
    <mergeCell ref="D64:H64"/>
    <mergeCell ref="J64:J65"/>
    <mergeCell ref="K64:K65"/>
    <mergeCell ref="A66:A72"/>
    <mergeCell ref="B66:B72"/>
    <mergeCell ref="C66:C72"/>
    <mergeCell ref="D66:D67"/>
    <mergeCell ref="H66:H72"/>
    <mergeCell ref="I66:I72"/>
    <mergeCell ref="A55:A61"/>
    <mergeCell ref="B55:B61"/>
    <mergeCell ref="C55:C61"/>
    <mergeCell ref="D88:D89"/>
    <mergeCell ref="H88:H94"/>
    <mergeCell ref="I88:I94"/>
    <mergeCell ref="B97:B98"/>
    <mergeCell ref="J99:J105"/>
    <mergeCell ref="K99:K105"/>
    <mergeCell ref="A108:A109"/>
    <mergeCell ref="C108:C109"/>
    <mergeCell ref="D108:H108"/>
    <mergeCell ref="J108:J109"/>
    <mergeCell ref="K108:K109"/>
    <mergeCell ref="C99:C105"/>
    <mergeCell ref="D99:D100"/>
    <mergeCell ref="H99:H105"/>
    <mergeCell ref="I99:I105"/>
    <mergeCell ref="B108:B109"/>
    <mergeCell ref="K130:K131"/>
    <mergeCell ref="C121:C127"/>
    <mergeCell ref="D121:D122"/>
    <mergeCell ref="H121:H127"/>
    <mergeCell ref="I121:I127"/>
    <mergeCell ref="J110:J116"/>
    <mergeCell ref="K110:K116"/>
    <mergeCell ref="A119:A120"/>
    <mergeCell ref="C119:C120"/>
    <mergeCell ref="D119:H119"/>
    <mergeCell ref="J119:J120"/>
    <mergeCell ref="K119:K120"/>
    <mergeCell ref="C110:C116"/>
    <mergeCell ref="D110:D111"/>
    <mergeCell ref="H110:H116"/>
    <mergeCell ref="I110:I116"/>
    <mergeCell ref="B119:B120"/>
    <mergeCell ref="J143:J149"/>
    <mergeCell ref="K143:K149"/>
    <mergeCell ref="A1:A4"/>
    <mergeCell ref="C143:C149"/>
    <mergeCell ref="D143:D144"/>
    <mergeCell ref="H143:H149"/>
    <mergeCell ref="I143:I149"/>
    <mergeCell ref="J132:J138"/>
    <mergeCell ref="K132:K138"/>
    <mergeCell ref="A141:A142"/>
    <mergeCell ref="C141:C142"/>
    <mergeCell ref="D141:H141"/>
    <mergeCell ref="J141:J142"/>
    <mergeCell ref="K141:K142"/>
    <mergeCell ref="C132:C138"/>
    <mergeCell ref="D132:D133"/>
    <mergeCell ref="H132:H138"/>
    <mergeCell ref="I132:I138"/>
    <mergeCell ref="J121:J127"/>
    <mergeCell ref="K121:K127"/>
    <mergeCell ref="A130:A131"/>
    <mergeCell ref="C130:C131"/>
    <mergeCell ref="D130:H130"/>
    <mergeCell ref="J130:J131"/>
  </mergeCells>
  <pageMargins left="0.7" right="0.7" top="0.75" bottom="0.75" header="0.3" footer="0.3"/>
  <pageSetup orientation="portrait" horizontalDpi="300" verticalDpi="300" r:id="rId1"/>
  <drawing r:id="rId2"/>
  <extLst>
    <ext xmlns:x14="http://schemas.microsoft.com/office/spreadsheetml/2009/9/main" uri="{CCE6A557-97BC-4b89-ADB6-D9C93CAAB3DF}">
      <x14:dataValidations xmlns:xm="http://schemas.microsoft.com/office/excel/2006/main" count="8">
        <x14:dataValidation type="list" allowBlank="1" showInputMessage="1" showErrorMessage="1">
          <x14:formula1>
            <xm:f>NOOO!$A$152:$A$154</xm:f>
          </x14:formula1>
          <xm:sqref>F11 F22 F33 F44 F55 F77 F88 F99 F110 F66 F121 F132 F143 F154 F165 F176 F187 F198 F209 F220 F231 F242 F253 F264 F275 F286 F297 F308 F319 F330</xm:sqref>
        </x14:dataValidation>
        <x14:dataValidation type="list" allowBlank="1" showInputMessage="1" showErrorMessage="1">
          <x14:formula1>
            <xm:f>NOOO!$A$155:$A$157</xm:f>
          </x14:formula1>
          <xm:sqref>F12 F23 F34 F45 F56 F78 F89 F100 F111 F67 F122 F133 F144 F155 F166 F177 F188 F199 F210 F221 F232 F243 F254 F265 F276 F287 F298 F309 F320 F331</xm:sqref>
        </x14:dataValidation>
        <x14:dataValidation type="list" allowBlank="1" showInputMessage="1" showErrorMessage="1">
          <x14:formula1>
            <xm:f>NOOO!$A$160:$A$162</xm:f>
          </x14:formula1>
          <xm:sqref>F13 F24 F35 F46 F57 F79 F90 F101 F112 F68 F123 F134 F145 F156 F167 F178 F189 F200 F211 F222 F233 F244 F255 F266 F277 F288 F299 F310 F321 F332</xm:sqref>
        </x14:dataValidation>
        <x14:dataValidation type="list" allowBlank="1" showInputMessage="1" showErrorMessage="1">
          <x14:formula1>
            <xm:f>NOOO!$A$165:$A$168</xm:f>
          </x14:formula1>
          <xm:sqref>F14 F25 F36 F47 F58 F80 F91 F102 F113 F69 F124 F135 F146 F157 F168 F179 F190 F201 F212 F223 F234 F245 F256 F267 F278 F289 F300 F311 F322 F333</xm:sqref>
        </x14:dataValidation>
        <x14:dataValidation type="list" allowBlank="1" showInputMessage="1" showErrorMessage="1">
          <x14:formula1>
            <xm:f>NOOO!$A$171:$A$173</xm:f>
          </x14:formula1>
          <xm:sqref>F15 F26 F37 F48 F59 F81 F92 F103 F114 F70 F125 F136 F147 F158 F169 F180 F191 F202 F213 F224 F235 F246 F257 F268 F279 F290 F301 F312 F323 F334</xm:sqref>
        </x14:dataValidation>
        <x14:dataValidation type="list" allowBlank="1" showInputMessage="1" showErrorMessage="1">
          <x14:formula1>
            <xm:f>NOOO!$A$176:$A$178</xm:f>
          </x14:formula1>
          <xm:sqref>F16 F27 F38 F49 F60 F82 F93 F104 F115 F71 F126 F137 F148 F159 F170 F181 F192 F203 F214 F225 F236 F247 F258 F269 F280 F291 F302 F313 F324 F335</xm:sqref>
        </x14:dataValidation>
        <x14:dataValidation type="list" allowBlank="1" showInputMessage="1" showErrorMessage="1">
          <x14:formula1>
            <xm:f>NOOO!$A$181:$A$184</xm:f>
          </x14:formula1>
          <xm:sqref>F17 F28 F39 F50 F61 F83 F94 F105 F116 F72 F127 F138 F149 F160 F171 F182 F193 F204 F215 F226 F237 F248 F259 F270 F281 F292 F303 F314 F325 F336</xm:sqref>
        </x14:dataValidation>
        <x14:dataValidation type="list" allowBlank="1" showInputMessage="1" showErrorMessage="1">
          <x14:formula1>
            <xm:f>NOOO!$A$187:$A$190</xm:f>
          </x14:formula1>
          <xm:sqref>I11:I17 I22:I28 I33:I39 I44:I50 I55:I61 I77:I83 I88:I94 I99:I105 I110:I116 I66:I72 I121:I127 I132:I138 I143:I149 I154:I160 I165:I171 I176:I182 I187:I193 I198:I204 I209:I215 I220:I226 I231:I237 I242:I248 I253:I259 I264:I270 I275:I281 I286:I292 I297:I303 I308:I314 I319:I325 I330:I336</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tabColor rgb="FF7030A0"/>
  </sheetPr>
  <dimension ref="A1:DG50"/>
  <sheetViews>
    <sheetView topLeftCell="A10" zoomScale="60" zoomScaleNormal="60" workbookViewId="0">
      <selection activeCell="A6" sqref="A6:XFD6"/>
    </sheetView>
  </sheetViews>
  <sheetFormatPr baseColWidth="10" defaultColWidth="11.42578125" defaultRowHeight="14.25" x14ac:dyDescent="0.2"/>
  <cols>
    <col min="1" max="1" width="38.28515625" style="1" customWidth="1"/>
    <col min="2" max="2" width="60.7109375" style="1" customWidth="1"/>
    <col min="3" max="3" width="58.42578125" style="1" customWidth="1"/>
    <col min="4" max="5" width="29.28515625" style="1" customWidth="1"/>
    <col min="6" max="6" width="22.85546875" style="1" customWidth="1"/>
    <col min="7" max="7" width="13.85546875" style="1" customWidth="1"/>
    <col min="8" max="8" width="22" style="1" customWidth="1"/>
    <col min="9" max="16384" width="11.42578125" style="1"/>
  </cols>
  <sheetData>
    <row r="1" spans="1:111" customFormat="1" ht="15.75" customHeight="1" x14ac:dyDescent="0.25">
      <c r="A1" s="797"/>
      <c r="B1" s="887" t="str">
        <f>CONTEXTO!B1</f>
        <v xml:space="preserve">PROCESO:  SISTEMA INTEGRADO DE GESTIÓN </v>
      </c>
      <c r="C1" s="888"/>
      <c r="D1" s="889"/>
      <c r="E1" s="412" t="s">
        <v>390</v>
      </c>
      <c r="F1" s="376"/>
      <c r="G1" s="376"/>
      <c r="H1" s="561"/>
    </row>
    <row r="2" spans="1:111" customFormat="1" ht="15.75" customHeight="1" x14ac:dyDescent="0.25">
      <c r="A2" s="434"/>
      <c r="B2" s="890"/>
      <c r="C2" s="891"/>
      <c r="D2" s="892"/>
      <c r="E2" s="413" t="s">
        <v>391</v>
      </c>
      <c r="F2" s="414"/>
      <c r="G2" s="414"/>
      <c r="H2" s="562"/>
    </row>
    <row r="3" spans="1:111" customFormat="1" ht="36" customHeight="1" x14ac:dyDescent="0.25">
      <c r="A3" s="434"/>
      <c r="B3" s="890" t="s">
        <v>222</v>
      </c>
      <c r="C3" s="891"/>
      <c r="D3" s="892"/>
      <c r="E3" s="413" t="s">
        <v>392</v>
      </c>
      <c r="F3" s="414"/>
      <c r="G3" s="414"/>
      <c r="H3" s="562"/>
    </row>
    <row r="4" spans="1:111" customFormat="1" ht="15.75" customHeight="1" thickBot="1" x14ac:dyDescent="0.3">
      <c r="A4" s="435"/>
      <c r="B4" s="893"/>
      <c r="C4" s="894"/>
      <c r="D4" s="895"/>
      <c r="E4" s="448" t="s">
        <v>387</v>
      </c>
      <c r="F4" s="326"/>
      <c r="G4" s="326"/>
      <c r="H4" s="884"/>
    </row>
    <row r="5" spans="1:111" ht="15" thickBot="1" x14ac:dyDescent="0.25">
      <c r="A5" s="55"/>
      <c r="C5" s="32"/>
      <c r="D5" s="32"/>
      <c r="E5" s="32"/>
      <c r="F5" s="32"/>
      <c r="G5" s="32"/>
      <c r="H5" s="73"/>
    </row>
    <row r="6" spans="1:111" customFormat="1" ht="33.75" customHeight="1" x14ac:dyDescent="0.25">
      <c r="A6" s="904" t="str">
        <f>+CONTEXTO!A8</f>
        <v xml:space="preserve">PROCESO: GESTION JURIDICA Y MEJORA NORMATIVA </v>
      </c>
      <c r="B6" s="905"/>
      <c r="C6" s="905"/>
      <c r="D6" s="905"/>
      <c r="E6" s="905"/>
      <c r="F6" s="905"/>
      <c r="G6" s="905"/>
      <c r="H6" s="906"/>
    </row>
    <row r="7" spans="1:111" customFormat="1" ht="93" customHeight="1" thickBot="1" x14ac:dyDescent="0.3">
      <c r="A7" s="907" t="str">
        <f>+CONTEXTO!A9</f>
        <v xml:space="preserve">OBJETIVO: ASUMIR Y EJERCER CON EFICIENCIA LA DEFENSA JURÍDICA DEL MUNICIPIO DE IBAGUÉ, LA ASESORÍA PERMANENTE DE LAS
ACTUACIONES DE LA ADMINISTRACIÓN CENTRAL Y PROMOVER EL USO DE HERRAMIENTAS Y BUENAS PRÁCTICAS
REGULATORIAS Y REGLAMENTARIAS, EN ARAS DE LOGRAR LA PROTECCIÓN DE SUS INTERESES Y GARANTIZAR LA CORRECTA
APLICACIÓN DEL ORDENAMIENTO JURÍDICO VIGENTE. 
</v>
      </c>
      <c r="B7" s="908"/>
      <c r="C7" s="908"/>
      <c r="D7" s="908"/>
      <c r="E7" s="908"/>
      <c r="F7" s="908"/>
      <c r="G7" s="908"/>
      <c r="H7" s="909"/>
    </row>
    <row r="8" spans="1:111" ht="15" thickBot="1" x14ac:dyDescent="0.25">
      <c r="A8" s="55"/>
      <c r="C8" s="32"/>
      <c r="D8" s="32"/>
      <c r="E8" s="32"/>
      <c r="F8" s="32"/>
      <c r="G8" s="32"/>
      <c r="H8" s="73"/>
    </row>
    <row r="9" spans="1:111" s="53" customFormat="1" ht="30" customHeight="1" x14ac:dyDescent="0.25">
      <c r="A9" s="896" t="s">
        <v>82</v>
      </c>
      <c r="B9" s="885" t="s">
        <v>223</v>
      </c>
      <c r="C9" s="886" t="s">
        <v>196</v>
      </c>
      <c r="D9" s="886" t="s">
        <v>205</v>
      </c>
      <c r="E9" s="886" t="s">
        <v>224</v>
      </c>
      <c r="F9" s="897" t="s">
        <v>225</v>
      </c>
      <c r="G9" s="897"/>
      <c r="H9" s="875" t="s">
        <v>226</v>
      </c>
      <c r="I9" s="54"/>
      <c r="J9" s="54"/>
      <c r="K9" s="54"/>
      <c r="L9" s="54"/>
      <c r="M9" s="54"/>
      <c r="N9" s="54"/>
      <c r="O9" s="54"/>
      <c r="P9" s="54"/>
      <c r="Q9" s="54"/>
      <c r="R9" s="54"/>
      <c r="S9" s="54"/>
      <c r="T9" s="54"/>
      <c r="U9" s="54"/>
      <c r="V9" s="54"/>
      <c r="W9" s="54"/>
      <c r="X9" s="54"/>
      <c r="Y9" s="54"/>
      <c r="Z9" s="54"/>
      <c r="AA9" s="54"/>
      <c r="AB9" s="54"/>
      <c r="AC9" s="54"/>
      <c r="AD9" s="54"/>
      <c r="AE9" s="54"/>
      <c r="AF9" s="54"/>
      <c r="AG9" s="54"/>
      <c r="AH9" s="54"/>
      <c r="AI9" s="54"/>
      <c r="AJ9" s="54"/>
      <c r="AK9" s="54"/>
      <c r="AL9" s="54"/>
      <c r="AM9" s="54"/>
      <c r="AN9" s="54"/>
      <c r="AO9" s="54"/>
      <c r="AP9" s="54"/>
      <c r="AQ9" s="54"/>
      <c r="AR9" s="54"/>
      <c r="AS9" s="54"/>
      <c r="AT9" s="54"/>
      <c r="AU9" s="54"/>
      <c r="AV9" s="54"/>
      <c r="AW9" s="54"/>
      <c r="AX9" s="54"/>
      <c r="AY9" s="54"/>
      <c r="AZ9" s="54"/>
      <c r="BA9" s="54"/>
      <c r="BB9" s="54"/>
      <c r="BC9" s="54"/>
      <c r="BD9" s="54"/>
      <c r="BE9" s="54"/>
      <c r="BF9" s="54"/>
      <c r="BG9" s="54"/>
      <c r="BH9" s="54"/>
      <c r="BI9" s="54"/>
      <c r="BJ9" s="54"/>
      <c r="BK9" s="54"/>
      <c r="BL9" s="54"/>
      <c r="BM9" s="54"/>
      <c r="BN9" s="54"/>
      <c r="BO9" s="54"/>
      <c r="BP9" s="54"/>
      <c r="BQ9" s="54"/>
      <c r="BR9" s="54"/>
      <c r="BS9" s="54"/>
      <c r="BT9" s="54"/>
      <c r="BU9" s="54"/>
      <c r="BV9" s="54"/>
      <c r="BW9" s="54"/>
      <c r="BX9" s="54"/>
      <c r="BY9" s="54"/>
      <c r="BZ9" s="54"/>
      <c r="CA9" s="54"/>
      <c r="CB9" s="54"/>
      <c r="CC9" s="54"/>
      <c r="CD9" s="54"/>
      <c r="CE9" s="54"/>
      <c r="CF9" s="54"/>
      <c r="CG9" s="54"/>
      <c r="CH9" s="54"/>
      <c r="CI9" s="54"/>
      <c r="CJ9" s="54"/>
      <c r="CK9" s="54"/>
      <c r="CL9" s="54"/>
      <c r="CM9" s="54"/>
      <c r="CN9" s="54"/>
      <c r="CO9" s="54"/>
      <c r="CP9" s="54"/>
      <c r="CQ9" s="54"/>
      <c r="CR9" s="54"/>
      <c r="CS9" s="54"/>
      <c r="CT9" s="54"/>
      <c r="CU9" s="54"/>
      <c r="CV9" s="54"/>
      <c r="CW9" s="54"/>
      <c r="CX9" s="54"/>
      <c r="CY9" s="54"/>
      <c r="CZ9" s="54"/>
      <c r="DA9" s="54"/>
      <c r="DB9" s="54"/>
      <c r="DC9" s="54"/>
      <c r="DD9" s="54"/>
      <c r="DE9" s="54"/>
      <c r="DF9" s="54"/>
      <c r="DG9" s="54"/>
    </row>
    <row r="10" spans="1:111" s="54" customFormat="1" ht="48.75" customHeight="1" x14ac:dyDescent="0.25">
      <c r="A10" s="896"/>
      <c r="B10" s="885"/>
      <c r="C10" s="886"/>
      <c r="D10" s="886"/>
      <c r="E10" s="886"/>
      <c r="F10" s="897"/>
      <c r="G10" s="897"/>
      <c r="H10" s="875"/>
    </row>
    <row r="11" spans="1:111" s="54" customFormat="1" ht="151.5" customHeight="1" x14ac:dyDescent="0.25">
      <c r="A11" s="876" t="str">
        <f>DESCRIPCION!A10</f>
        <v>Posibilidad de omitir, retardar, negar o rehusarse a realizar actos propios que le corresponden de las funciones de servidor público y/o de apoderado para beneficio propio o de un tercero en las acciones legales</v>
      </c>
      <c r="B11" s="103" t="str">
        <f>DESCRIPCION!D10</f>
        <v xml:space="preserve">Falta de asistencia a las audiencias de procesos judiciales presenciales y/o virtuales  por parte de los Secretarios de despacho delegados, y/o  apoderados que ejercen la defensa jurídica y, en atención a las recomendaciones establecidas en las mesa de trabajo llevados a cabo por la Oficina Jurídica </v>
      </c>
      <c r="C11" s="139" t="str">
        <f>'CONTROLES Y EVALUACIÓN'!C11:C17</f>
        <v xml:space="preserve">1. El Jefe de Oficina Juridica  2. periodicamente 3. Requerir  a los  secretarios de despacho para realizar una gestion oportuna y dar  cumplimiento a las ordenes judiciales 4.  memeorandos  y/o circulares 5. conforme a los terminos judiciales y dependiendo la necesida se reitera a las secretarias y/o dependencias  ejecutoras  mediante memorando  el cumplimiento de las ordenes judiciales y se envia via Pisami   6.Dejando como evidencia la correspondencia  enla plataforma </v>
      </c>
      <c r="D11" s="265" t="str">
        <f>'CONTROLES Y EVALUACIÓN'!H11:H17</f>
        <v>Fuerte</v>
      </c>
      <c r="E11" s="265" t="str">
        <f>'CONTROLES Y EVALUACIÓN'!I11:I17</f>
        <v>Moderado (Algunas veces se ejecuta)</v>
      </c>
      <c r="F11" s="138" t="str">
        <f>IF(AND(D11="Fuerte",E11="Fuerte (Siempre se Ejecuta)"),"Fuerte",IF(AND(D11="Fuerte",E11="Moderado (Algunas veces se ejecuta)"),"Moderado",IF(AND(D11="Fuerte",E11="Débil (No se ejecuta)"),"Débil",IF(AND(D11="Moderado",E11="Fuerte (Siempre se Ejecuta)"),"Moderado",IF(AND(D11="Moderado",E11="Moderado (Algunas veces se ejecuta)"),"Moderado",IF(AND(D11="Moderado",E11="Débil (No se ejecuta)"),"Débil",IF(AND(D11="Débil",E11="Fuerte (Siempre se Ejecuta)"),"Débil",IF(AND(D11="Débil",E11="Moderado (Algunas veces se ejecuta)"),"Débil",IF(AND(D11="Débil",E11="Débil (No se ejecuta)"),"Débil"," ")))))))))</f>
        <v>Moderado</v>
      </c>
      <c r="G11" s="66">
        <f>IF(F11="Fuerte",100,IF(F11="Moderado",50,IF(F11="Débil",0," ")))</f>
        <v>50</v>
      </c>
      <c r="H11" s="685" t="str">
        <f>IF(G14=100,"Fuerte",IF(AND(G14&gt;=50,G14&lt;=99),"Moderado",IF(AND(G14&gt;0,G14&lt;=49),"Débil"," ")))</f>
        <v>Moderado</v>
      </c>
    </row>
    <row r="12" spans="1:111" s="54" customFormat="1" ht="182.25" customHeight="1" x14ac:dyDescent="0.25">
      <c r="A12" s="799"/>
      <c r="B12" s="103" t="str">
        <f>DESCRIPCION!D11</f>
        <v>No proyectar la adopción de las providencias por parte de los apoderados que ejercen la representación judicial y legal del municipio</v>
      </c>
      <c r="C12" s="139" t="str">
        <f>'CONTROLES Y EVALUACIÓN'!C22</f>
        <v xml:space="preserve"> 1. El Jefe de Oficina Juridica  2. Periodicamente  3. en caso de ser necesario requerir  a los  secretarios de despacho para que presenten informe de las actividades de las gestiones realizadas para dar  cumplimiento a las ordenes judiciales 4. memeorandos  y/o circulares 5. se envia Memorando reiterativo solicitando  la entrega del informe, recordando  los terminos judiciales.  6. Memorandos, Dejando como evidencia las correspondencia que reposa en PISAMI        </v>
      </c>
      <c r="D12" s="104" t="str">
        <f>'CONTROLES Y EVALUACIÓN'!H22</f>
        <v>Fuerte</v>
      </c>
      <c r="E12" s="104" t="str">
        <f>'CONTROLES Y EVALUACIÓN'!I22</f>
        <v>Moderado (Algunas veces se ejecuta)</v>
      </c>
      <c r="F12" s="138" t="str">
        <f t="shared" ref="F12:F13" si="0">IF(AND(D12="Fuerte",E12="Fuerte (Siempre se Ejecuta)"),"Fuerte",IF(AND(D12="Fuerte",E12="Moderado (Algunas veces se ejecuta)"),"Moderado",IF(AND(D12="Fuerte",E12="Débil (No se ejecuta)"),"Débil",IF(AND(D12="Moderado",E12="Fuerte (Siempre se Ejecuta)"),"Moderado",IF(AND(D12="Moderado",E12="Moderado (Algunas veces se ejecuta)"),"Moderado",IF(AND(D12="Moderado",E12="Débil (No se ejecuta)"),"Débil",IF(AND(D12="Débil",E12="Fuerte (Siempre se Ejecuta)"),"Débil",IF(AND(D12="Débil",E12="Moderado (Algunas veces se ejecuta)"),"Débil",IF(AND(D12="Débil",E12="Débil (No se ejecuta)"),"Débil"," ")))))))))</f>
        <v>Moderado</v>
      </c>
      <c r="G12" s="66">
        <f t="shared" ref="G12" si="1">IF(F12="Fuerte",100,IF(F12="Moderado",50,IF(F12="Débil",0," ")))</f>
        <v>50</v>
      </c>
      <c r="H12" s="686"/>
    </row>
    <row r="13" spans="1:111" s="54" customFormat="1" ht="126" customHeight="1" x14ac:dyDescent="0.25">
      <c r="A13" s="800"/>
      <c r="B13" s="103">
        <f>DESCRIPCION!D12</f>
        <v>0</v>
      </c>
      <c r="C13" s="139">
        <f>'CONTROLES Y EVALUACIÓN'!C33</f>
        <v>0</v>
      </c>
      <c r="D13" s="104">
        <f>'CONTROLES Y EVALUACIÓN'!H33</f>
        <v>0</v>
      </c>
      <c r="E13" s="104" t="str">
        <f>'CONTROLES Y EVALUACIÓN'!I33</f>
        <v>Seleccionar</v>
      </c>
      <c r="F13" s="138" t="str">
        <f t="shared" si="0"/>
        <v xml:space="preserve"> </v>
      </c>
      <c r="G13" s="66" t="str">
        <f>IF(F13="Fuerte",100,IF(F13="Moderado",50,IF(F13="Débil",0," ")))</f>
        <v xml:space="preserve"> </v>
      </c>
      <c r="H13" s="686"/>
    </row>
    <row r="14" spans="1:111" s="54" customFormat="1" ht="30.75" customHeight="1" x14ac:dyDescent="0.25">
      <c r="A14" s="878"/>
      <c r="B14" s="879"/>
      <c r="C14" s="879"/>
      <c r="D14" s="879"/>
      <c r="E14" s="879"/>
      <c r="F14" s="880"/>
      <c r="G14" s="267">
        <f>AVERAGE(G11:G13)</f>
        <v>50</v>
      </c>
      <c r="H14" s="877"/>
    </row>
    <row r="15" spans="1:111" s="54" customFormat="1" ht="153.75" customHeight="1" x14ac:dyDescent="0.25">
      <c r="A15" s="817" t="str">
        <f>DESCRIPCION!A13</f>
        <v>b</v>
      </c>
      <c r="B15" s="103">
        <f>DESCRIPCION!D13</f>
        <v>0</v>
      </c>
      <c r="C15" s="139">
        <f>'CONTROLES Y EVALUACIÓN'!C44</f>
        <v>0</v>
      </c>
      <c r="D15" s="104" t="str">
        <f>'CONTROLES Y EVALUACIÓN'!H44</f>
        <v xml:space="preserve"> </v>
      </c>
      <c r="E15" s="104" t="str">
        <f>'CONTROLES Y EVALUACIÓN'!I44</f>
        <v>Seleccionar</v>
      </c>
      <c r="F15" s="138" t="str">
        <f>'CONTROLES Y EVALUACIÓN'!J44</f>
        <v xml:space="preserve"> </v>
      </c>
      <c r="G15" s="66" t="str">
        <f>IF(F15="Fuerte",100,IF(F15="Moderado",50,IF(F15="Débil",0," ")))</f>
        <v xml:space="preserve"> </v>
      </c>
      <c r="H15" s="685" t="str">
        <f>IF(G18=100,"Fuerte",IF(AND(G18&gt;=50,G18&lt;=99),"Moderado",IF(AND(G18&gt;0,G18&lt;=49),"Débil"," ")))</f>
        <v>Fuerte</v>
      </c>
    </row>
    <row r="16" spans="1:111" s="54" customFormat="1" ht="153.75" customHeight="1" x14ac:dyDescent="0.25">
      <c r="A16" s="817"/>
      <c r="B16" s="103">
        <f>DESCRIPCION!D14</f>
        <v>0</v>
      </c>
      <c r="C16" s="139">
        <f>'CONTROLES Y EVALUACIÓN'!C55</f>
        <v>0</v>
      </c>
      <c r="D16" s="104" t="str">
        <f>'CONTROLES Y EVALUACIÓN'!H55</f>
        <v xml:space="preserve"> </v>
      </c>
      <c r="E16" s="104" t="str">
        <f>'CONTROLES Y EVALUACIÓN'!I55</f>
        <v>Seleccionar</v>
      </c>
      <c r="F16" s="138" t="str">
        <f>'CONTROLES Y EVALUACIÓN'!J55</f>
        <v xml:space="preserve"> </v>
      </c>
      <c r="G16" s="66" t="str">
        <f t="shared" ref="G16:G17" si="2">IF(F16="Fuerte",100,IF(F16="Moderado",50,IF(F16="Débil",0," ")))</f>
        <v xml:space="preserve"> </v>
      </c>
      <c r="H16" s="686"/>
    </row>
    <row r="17" spans="1:8" s="54" customFormat="1" ht="162" customHeight="1" x14ac:dyDescent="0.25">
      <c r="A17" s="817"/>
      <c r="B17" s="103">
        <f>DESCRIPCION!D15</f>
        <v>0</v>
      </c>
      <c r="C17" s="139">
        <f>+('CONTROLES Y EVALUACIÓN'!C66)</f>
        <v>0</v>
      </c>
      <c r="D17" s="104" t="str">
        <f>'CONTROLES Y EVALUACIÓN'!H66</f>
        <v>Fuerte</v>
      </c>
      <c r="E17" s="104" t="str">
        <f>'CONTROLES Y EVALUACIÓN'!I66</f>
        <v>Fuerte (Siempre se Ejecuta)</v>
      </c>
      <c r="F17" s="138" t="str">
        <f>'CONTROLES Y EVALUACIÓN'!J66</f>
        <v>Fuerte</v>
      </c>
      <c r="G17" s="66">
        <f t="shared" si="2"/>
        <v>100</v>
      </c>
      <c r="H17" s="686"/>
    </row>
    <row r="18" spans="1:8" s="54" customFormat="1" ht="36" customHeight="1" x14ac:dyDescent="0.25">
      <c r="A18" s="881"/>
      <c r="B18" s="882"/>
      <c r="C18" s="882"/>
      <c r="D18" s="882"/>
      <c r="E18" s="882"/>
      <c r="F18" s="883"/>
      <c r="G18" s="140">
        <f>AVERAGE(G15:G17)</f>
        <v>100</v>
      </c>
      <c r="H18" s="877"/>
    </row>
    <row r="19" spans="1:8" s="54" customFormat="1" ht="135" customHeight="1" x14ac:dyDescent="0.25">
      <c r="A19" s="876" t="str">
        <f>DESCRIPCION!A16</f>
        <v>c</v>
      </c>
      <c r="B19" s="103">
        <f>DESCRIPCION!D16</f>
        <v>0</v>
      </c>
      <c r="C19" s="139">
        <f>'CONTROLES Y EVALUACIÓN'!C77</f>
        <v>0</v>
      </c>
      <c r="D19" s="104" t="str">
        <f>'CONTROLES Y EVALUACIÓN'!H77</f>
        <v>Fuerte</v>
      </c>
      <c r="E19" s="104" t="str">
        <f>'CONTROLES Y EVALUACIÓN'!I77</f>
        <v>Fuerte (Siempre se Ejecuta)</v>
      </c>
      <c r="F19" s="138" t="str">
        <f>'CONTROLES Y EVALUACIÓN'!J77</f>
        <v>Fuerte</v>
      </c>
      <c r="G19" s="66">
        <f>IF(F19="Fuerte",100,IF(F19="Moderado",50,IF(F19="Débil",0," ")))</f>
        <v>100</v>
      </c>
      <c r="H19" s="685" t="str">
        <f>IF(G22=100,"Fuerte",IF(AND(G22&gt;=50,G22&lt;=99),"Moderado",IF(AND(G22&gt;0,G22&lt;=49),"Débil"," ")))</f>
        <v>Fuerte</v>
      </c>
    </row>
    <row r="20" spans="1:8" s="54" customFormat="1" ht="114" customHeight="1" x14ac:dyDescent="0.25">
      <c r="A20" s="799"/>
      <c r="B20" s="103">
        <f>DESCRIPCION!D17</f>
        <v>0</v>
      </c>
      <c r="C20" s="139" t="str">
        <f>'CONTROLES Y EVALUACIÓN'!C88</f>
        <v>1) El Jefe de la Oficina de Control Interno, 2) semestralmente 3) con el propósito de verificar el cumplimiento del Código de Ética del Auditor Interno 4) consultará el informe emitido por Control Interno Disciplinario en relación a las investigaciones en curso del personal adscrito a la Oficina de Control Interno 5) en caso de detectarse investigaciones al personal adscrito a la Oficina, indagará si las causales están asociadas al incumplimiento de los principios establecidos en el Código de Ética del Auditor Interno y esperará el fallo para modificar los controles asociados al riesgo si a ello hubiere lugar. 6) Evidencia Informe de Control Interno Disciplinario y el fallo en caso de desviación.</v>
      </c>
      <c r="D20" s="104" t="str">
        <f>'CONTROLES Y EVALUACIÓN'!H88</f>
        <v xml:space="preserve"> </v>
      </c>
      <c r="E20" s="104" t="str">
        <f>'CONTROLES Y EVALUACIÓN'!I88</f>
        <v>Seleccionar</v>
      </c>
      <c r="F20" s="138" t="str">
        <f>'CONTROLES Y EVALUACIÓN'!J88</f>
        <v xml:space="preserve"> </v>
      </c>
      <c r="G20" s="66" t="str">
        <f t="shared" ref="G20:G21" si="3">IF(F20="Fuerte",100,IF(F20="Moderado",50,IF(F20="Débil",0," ")))</f>
        <v xml:space="preserve"> </v>
      </c>
      <c r="H20" s="686"/>
    </row>
    <row r="21" spans="1:8" s="54" customFormat="1" ht="145.5" customHeight="1" x14ac:dyDescent="0.25">
      <c r="A21" s="800"/>
      <c r="B21" s="103">
        <f>DESCRIPCION!D18</f>
        <v>0</v>
      </c>
      <c r="C21" s="139" t="str">
        <f>'CONTROLES Y EVALUACIÓN'!C99</f>
        <v>1) El Jefe de la Oficina de Control Interno, 2) semestralmente 3) con el propósito de verificar el cumplimiento del Código de Ética del Auditor Interno 4) consultará el informe emitido por Control Interno Disciplinario en relación a las investigaciones en curso del personal adscrito a la Oficina de Control Interno 5) en caso de detectarse investigaciones al personal adscrito a la Oficina, indagará si las causales están asociadas al incumplimiento de los principios establecidos en el Código de Ética del Auditor Interno y esperará el fallo para modificar los controles asociados al riesgo si a ello hubiere lugar. 6) Evidencia Informe de Control Interno Disciplinario y el fallo en caso de desviación.</v>
      </c>
      <c r="D21" s="104" t="str">
        <f>'CONTROLES Y EVALUACIÓN'!H99</f>
        <v xml:space="preserve"> </v>
      </c>
      <c r="E21" s="104" t="str">
        <f>'CONTROLES Y EVALUACIÓN'!I99</f>
        <v>Seleccionar</v>
      </c>
      <c r="F21" s="138" t="str">
        <f>'CONTROLES Y EVALUACIÓN'!J99</f>
        <v xml:space="preserve"> </v>
      </c>
      <c r="G21" s="66" t="str">
        <f t="shared" si="3"/>
        <v xml:space="preserve"> </v>
      </c>
      <c r="H21" s="686"/>
    </row>
    <row r="22" spans="1:8" s="54" customFormat="1" ht="33.75" customHeight="1" x14ac:dyDescent="0.25">
      <c r="A22" s="872"/>
      <c r="B22" s="873"/>
      <c r="C22" s="873"/>
      <c r="D22" s="873"/>
      <c r="E22" s="873"/>
      <c r="F22" s="874"/>
      <c r="G22" s="141">
        <f>AVERAGE(G19:G21)</f>
        <v>100</v>
      </c>
      <c r="H22" s="686"/>
    </row>
    <row r="23" spans="1:8" s="54" customFormat="1" ht="113.25" customHeight="1" x14ac:dyDescent="0.25">
      <c r="A23" s="876" t="str">
        <f>DESCRIPCION!A19</f>
        <v>d</v>
      </c>
      <c r="B23" s="103">
        <f>DESCRIPCION!D19</f>
        <v>0</v>
      </c>
      <c r="C23" s="139">
        <f>'CONTROLES Y EVALUACIÓN'!C110</f>
        <v>0</v>
      </c>
      <c r="D23" s="104" t="str">
        <f>'CONTROLES Y EVALUACIÓN'!H110</f>
        <v xml:space="preserve"> </v>
      </c>
      <c r="E23" s="104" t="str">
        <f>'CONTROLES Y EVALUACIÓN'!I110</f>
        <v>Seleccionar</v>
      </c>
      <c r="F23" s="138" t="str">
        <f>'CONTROLES Y EVALUACIÓN'!J110</f>
        <v xml:space="preserve"> </v>
      </c>
      <c r="G23" s="66" t="str">
        <f>IF(F23="Fuerte",100,IF(F23="Moderado",50,IF(F23="Débil",0," ")))</f>
        <v xml:space="preserve"> </v>
      </c>
      <c r="H23" s="685" t="e">
        <f>IF(G26=100,"Fuerte",IF(AND(G26&gt;=50,G26&lt;=99),"Moderado",IF(AND(G26&gt;0,G26&lt;=49),"Débil"," ")))</f>
        <v>#DIV/0!</v>
      </c>
    </row>
    <row r="24" spans="1:8" ht="113.25" customHeight="1" x14ac:dyDescent="0.2">
      <c r="A24" s="799"/>
      <c r="B24" s="103">
        <f>DESCRIPCION!D20</f>
        <v>0</v>
      </c>
      <c r="C24" s="139">
        <f>'CONTROLES Y EVALUACIÓN'!C121</f>
        <v>0</v>
      </c>
      <c r="D24" s="104" t="str">
        <f>'CONTROLES Y EVALUACIÓN'!H121</f>
        <v xml:space="preserve"> </v>
      </c>
      <c r="E24" s="104" t="str">
        <f>'CONTROLES Y EVALUACIÓN'!I121</f>
        <v>Seleccionar</v>
      </c>
      <c r="F24" s="138" t="str">
        <f>'CONTROLES Y EVALUACIÓN'!J121</f>
        <v xml:space="preserve"> </v>
      </c>
      <c r="G24" s="66" t="str">
        <f t="shared" ref="G24:G25" si="4">IF(F24="Fuerte",100,IF(F24="Moderado",50,IF(F24="Débil",0," ")))</f>
        <v xml:space="preserve"> </v>
      </c>
      <c r="H24" s="686"/>
    </row>
    <row r="25" spans="1:8" ht="123.75" customHeight="1" x14ac:dyDescent="0.2">
      <c r="A25" s="800"/>
      <c r="B25" s="103">
        <f>DESCRIPCION!D21</f>
        <v>0</v>
      </c>
      <c r="C25" s="139">
        <f>'CONTROLES Y EVALUACIÓN'!C132</f>
        <v>0</v>
      </c>
      <c r="D25" s="104" t="str">
        <f>'CONTROLES Y EVALUACIÓN'!H132</f>
        <v xml:space="preserve"> </v>
      </c>
      <c r="E25" s="104" t="str">
        <f>'CONTROLES Y EVALUACIÓN'!I132</f>
        <v>Seleccionar</v>
      </c>
      <c r="F25" s="138" t="str">
        <f>'CONTROLES Y EVALUACIÓN'!J132</f>
        <v xml:space="preserve"> </v>
      </c>
      <c r="G25" s="66" t="str">
        <f t="shared" si="4"/>
        <v xml:space="preserve"> </v>
      </c>
      <c r="H25" s="686"/>
    </row>
    <row r="26" spans="1:8" ht="31.5" customHeight="1" x14ac:dyDescent="0.2">
      <c r="A26" s="872"/>
      <c r="B26" s="873"/>
      <c r="C26" s="873"/>
      <c r="D26" s="873"/>
      <c r="E26" s="873"/>
      <c r="F26" s="874"/>
      <c r="G26" s="141" t="e">
        <f>AVERAGE(G23:G25)</f>
        <v>#DIV/0!</v>
      </c>
      <c r="H26" s="686"/>
    </row>
    <row r="27" spans="1:8" ht="112.5" customHeight="1" x14ac:dyDescent="0.2">
      <c r="A27" s="876" t="str">
        <f>DESCRIPCION!A22</f>
        <v>e</v>
      </c>
      <c r="B27" s="103">
        <f>DESCRIPCION!D22</f>
        <v>0</v>
      </c>
      <c r="C27" s="139">
        <f>'CONTROLES Y EVALUACIÓN'!C143</f>
        <v>0</v>
      </c>
      <c r="D27" s="104" t="str">
        <f>'CONTROLES Y EVALUACIÓN'!H143</f>
        <v xml:space="preserve"> </v>
      </c>
      <c r="E27" s="104" t="str">
        <f>'CONTROLES Y EVALUACIÓN'!I143</f>
        <v>Seleccionar</v>
      </c>
      <c r="F27" s="138" t="str">
        <f>'CONTROLES Y EVALUACIÓN'!J143</f>
        <v xml:space="preserve"> </v>
      </c>
      <c r="G27" s="66" t="str">
        <f>IF(F27="Fuerte",100,IF(F27="Moderado",50,IF(F27="Débil",0," ")))</f>
        <v xml:space="preserve"> </v>
      </c>
      <c r="H27" s="685" t="e">
        <f>IF(G30=100,"Fuerte",IF(AND(G30&gt;=50,G30&lt;=99),"Moderado",IF(AND(G30&gt;0,G30&lt;=49),"Débil"," ")))</f>
        <v>#DIV/0!</v>
      </c>
    </row>
    <row r="28" spans="1:8" ht="99.75" customHeight="1" x14ac:dyDescent="0.2">
      <c r="A28" s="799"/>
      <c r="B28" s="103">
        <f>DESCRIPCION!D23</f>
        <v>0</v>
      </c>
      <c r="C28" s="139">
        <f>'CONTROLES Y EVALUACIÓN'!C154</f>
        <v>0</v>
      </c>
      <c r="D28" s="104" t="str">
        <f>'CONTROLES Y EVALUACIÓN'!H154</f>
        <v xml:space="preserve"> </v>
      </c>
      <c r="E28" s="104" t="str">
        <f>'CONTROLES Y EVALUACIÓN'!I154</f>
        <v>Seleccionar</v>
      </c>
      <c r="F28" s="138" t="str">
        <f>'CONTROLES Y EVALUACIÓN'!J154</f>
        <v xml:space="preserve"> </v>
      </c>
      <c r="G28" s="66" t="str">
        <f t="shared" ref="G28:G29" si="5">IF(F28="Fuerte",100,IF(F28="Moderado",50,IF(F28="Débil",0," ")))</f>
        <v xml:space="preserve"> </v>
      </c>
      <c r="H28" s="686"/>
    </row>
    <row r="29" spans="1:8" ht="96.75" customHeight="1" x14ac:dyDescent="0.2">
      <c r="A29" s="800"/>
      <c r="B29" s="103">
        <f>DESCRIPCION!D24</f>
        <v>0</v>
      </c>
      <c r="C29" s="139">
        <f>'CONTROLES Y EVALUACIÓN'!C165</f>
        <v>0</v>
      </c>
      <c r="D29" s="104" t="str">
        <f>'CONTROLES Y EVALUACIÓN'!H165</f>
        <v xml:space="preserve"> </v>
      </c>
      <c r="E29" s="104" t="str">
        <f>'CONTROLES Y EVALUACIÓN'!I165</f>
        <v>Seleccionar</v>
      </c>
      <c r="F29" s="138" t="str">
        <f>'CONTROLES Y EVALUACIÓN'!J165</f>
        <v xml:space="preserve"> </v>
      </c>
      <c r="G29" s="66" t="str">
        <f t="shared" si="5"/>
        <v xml:space="preserve"> </v>
      </c>
      <c r="H29" s="686"/>
    </row>
    <row r="30" spans="1:8" ht="24" customHeight="1" x14ac:dyDescent="0.2">
      <c r="A30" s="872"/>
      <c r="B30" s="873"/>
      <c r="C30" s="873"/>
      <c r="D30" s="873"/>
      <c r="E30" s="873"/>
      <c r="F30" s="874"/>
      <c r="G30" s="141" t="e">
        <f>AVERAGE(G27:G29)</f>
        <v>#DIV/0!</v>
      </c>
      <c r="H30" s="686"/>
    </row>
    <row r="31" spans="1:8" ht="120" customHeight="1" x14ac:dyDescent="0.2">
      <c r="A31" s="876" t="str">
        <f>DESCRIPCION!A25</f>
        <v>f</v>
      </c>
      <c r="B31" s="103">
        <f>DESCRIPCION!D25</f>
        <v>0</v>
      </c>
      <c r="C31" s="139">
        <f>'CONTROLES Y EVALUACIÓN'!C176</f>
        <v>0</v>
      </c>
      <c r="D31" s="104" t="str">
        <f>'CONTROLES Y EVALUACIÓN'!H176</f>
        <v>Débil</v>
      </c>
      <c r="E31" s="104" t="str">
        <f>'CONTROLES Y EVALUACIÓN'!I176</f>
        <v>Fuerte (Siempre se Ejecuta)</v>
      </c>
      <c r="F31" s="138" t="str">
        <f>'CONTROLES Y EVALUACIÓN'!J176</f>
        <v>Débil</v>
      </c>
      <c r="G31" s="66">
        <f>IF(F31="Fuerte",100,IF(F31="Moderado",50,IF(F31="Débil",0," ")))</f>
        <v>0</v>
      </c>
      <c r="H31" s="685" t="str">
        <f>IF(G34=100,"Fuerte",IF(AND(G34&gt;=50,G34&lt;=99),"Moderado",IF(AND(G34&gt;0,G34&lt;=49),"Débil"," ")))</f>
        <v xml:space="preserve"> </v>
      </c>
    </row>
    <row r="32" spans="1:8" ht="114" customHeight="1" x14ac:dyDescent="0.2">
      <c r="A32" s="799"/>
      <c r="B32" s="103">
        <f>DESCRIPCION!B26</f>
        <v>0</v>
      </c>
      <c r="C32" s="139">
        <f>'CONTROLES Y EVALUACIÓN'!C187</f>
        <v>0</v>
      </c>
      <c r="D32" s="104" t="str">
        <f>'CONTROLES Y EVALUACIÓN'!H187</f>
        <v xml:space="preserve"> </v>
      </c>
      <c r="E32" s="104" t="str">
        <f>'CONTROLES Y EVALUACIÓN'!I187</f>
        <v>Seleccionar</v>
      </c>
      <c r="F32" s="138" t="str">
        <f>'CONTROLES Y EVALUACIÓN'!J187</f>
        <v xml:space="preserve"> </v>
      </c>
      <c r="G32" s="66" t="str">
        <f t="shared" ref="G32:G33" si="6">IF(F32="Fuerte",100,IF(F32="Moderado",50,IF(F32="Débil",0," ")))</f>
        <v xml:space="preserve"> </v>
      </c>
      <c r="H32" s="686"/>
    </row>
    <row r="33" spans="1:8" ht="100.5" customHeight="1" x14ac:dyDescent="0.2">
      <c r="A33" s="800"/>
      <c r="B33" s="103">
        <f>DESCRIPCION!B27</f>
        <v>0</v>
      </c>
      <c r="C33" s="139">
        <f>'CONTROLES Y EVALUACIÓN'!C198</f>
        <v>0</v>
      </c>
      <c r="D33" s="104" t="str">
        <f>'CONTROLES Y EVALUACIÓN'!H198</f>
        <v xml:space="preserve"> </v>
      </c>
      <c r="E33" s="104" t="str">
        <f>'CONTROLES Y EVALUACIÓN'!I198</f>
        <v>Seleccionar</v>
      </c>
      <c r="F33" s="138" t="str">
        <f>'CONTROLES Y EVALUACIÓN'!J198</f>
        <v xml:space="preserve"> </v>
      </c>
      <c r="G33" s="66" t="str">
        <f t="shared" si="6"/>
        <v xml:space="preserve"> </v>
      </c>
      <c r="H33" s="686"/>
    </row>
    <row r="34" spans="1:8" ht="30" customHeight="1" x14ac:dyDescent="0.2">
      <c r="A34" s="872"/>
      <c r="B34" s="873"/>
      <c r="C34" s="873"/>
      <c r="D34" s="873"/>
      <c r="E34" s="873"/>
      <c r="F34" s="874"/>
      <c r="G34" s="141">
        <f>AVERAGE(G31:G33)</f>
        <v>0</v>
      </c>
      <c r="H34" s="686"/>
    </row>
    <row r="35" spans="1:8" ht="107.25" customHeight="1" x14ac:dyDescent="0.2">
      <c r="A35" s="876" t="str">
        <f>DESCRIPCION!A28</f>
        <v>g</v>
      </c>
      <c r="B35" s="103">
        <f>DESCRIPCION!D28</f>
        <v>0</v>
      </c>
      <c r="C35" s="139">
        <f>'CONTROLES Y EVALUACIÓN'!C209</f>
        <v>0</v>
      </c>
      <c r="D35" s="104" t="str">
        <f>'CONTROLES Y EVALUACIÓN'!H209</f>
        <v xml:space="preserve"> </v>
      </c>
      <c r="E35" s="104" t="str">
        <f>'CONTROLES Y EVALUACIÓN'!I209</f>
        <v>Seleccionar</v>
      </c>
      <c r="F35" s="138" t="str">
        <f>'CONTROLES Y EVALUACIÓN'!J209</f>
        <v xml:space="preserve"> </v>
      </c>
      <c r="G35" s="66" t="str">
        <f>IF(F35="Fuerte",100,IF(F35="Moderado",50,IF(F35="Débil",0," ")))</f>
        <v xml:space="preserve"> </v>
      </c>
      <c r="H35" s="685" t="e">
        <f>IF(G38=100,"Fuerte",IF(AND(G38&gt;=50,G38&lt;=99),"Moderado",IF(AND(G38&gt;0,G38&lt;=49),"Débil"," ")))</f>
        <v>#DIV/0!</v>
      </c>
    </row>
    <row r="36" spans="1:8" ht="108.75" customHeight="1" x14ac:dyDescent="0.2">
      <c r="A36" s="799"/>
      <c r="B36" s="103">
        <f>DESCRIPCION!D29</f>
        <v>0</v>
      </c>
      <c r="C36" s="139">
        <f>'CONTROLES Y EVALUACIÓN'!C220</f>
        <v>0</v>
      </c>
      <c r="D36" s="104" t="str">
        <f>'CONTROLES Y EVALUACIÓN'!H220</f>
        <v xml:space="preserve"> </v>
      </c>
      <c r="E36" s="104" t="str">
        <f>'CONTROLES Y EVALUACIÓN'!I220</f>
        <v>Moderado (Algunas veces se ejecuta)</v>
      </c>
      <c r="F36" s="138" t="str">
        <f>'CONTROLES Y EVALUACIÓN'!J220</f>
        <v xml:space="preserve"> </v>
      </c>
      <c r="G36" s="66" t="str">
        <f t="shared" ref="G36:G37" si="7">IF(F36="Fuerte",100,IF(F36="Moderado",50,IF(F36="Débil",0," ")))</f>
        <v xml:space="preserve"> </v>
      </c>
      <c r="H36" s="686"/>
    </row>
    <row r="37" spans="1:8" ht="111" customHeight="1" x14ac:dyDescent="0.2">
      <c r="A37" s="800"/>
      <c r="B37" s="103">
        <f>DESCRIPCION!D30</f>
        <v>0</v>
      </c>
      <c r="C37" s="139">
        <f>'CONTROLES Y EVALUACIÓN'!C231</f>
        <v>0</v>
      </c>
      <c r="D37" s="104" t="str">
        <f>'CONTROLES Y EVALUACIÓN'!H231</f>
        <v xml:space="preserve"> </v>
      </c>
      <c r="E37" s="104" t="str">
        <f>'CONTROLES Y EVALUACIÓN'!I231</f>
        <v>Seleccionar</v>
      </c>
      <c r="F37" s="138" t="str">
        <f>'CONTROLES Y EVALUACIÓN'!J231</f>
        <v xml:space="preserve"> </v>
      </c>
      <c r="G37" s="66" t="str">
        <f t="shared" si="7"/>
        <v xml:space="preserve"> </v>
      </c>
      <c r="H37" s="686"/>
    </row>
    <row r="38" spans="1:8" ht="31.5" customHeight="1" x14ac:dyDescent="0.2">
      <c r="A38" s="872"/>
      <c r="B38" s="873"/>
      <c r="C38" s="873"/>
      <c r="D38" s="873"/>
      <c r="E38" s="873"/>
      <c r="F38" s="874"/>
      <c r="G38" s="141" t="e">
        <f>AVERAGE(G35:G37)</f>
        <v>#DIV/0!</v>
      </c>
      <c r="H38" s="686"/>
    </row>
    <row r="39" spans="1:8" ht="85.5" customHeight="1" x14ac:dyDescent="0.2">
      <c r="A39" s="876" t="str">
        <f>DESCRIPCION!A31</f>
        <v>h</v>
      </c>
      <c r="B39" s="103">
        <f>DESCRIPCION!D31</f>
        <v>0</v>
      </c>
      <c r="C39" s="139">
        <f>'CONTROLES Y EVALUACIÓN'!C242</f>
        <v>0</v>
      </c>
      <c r="D39" s="104" t="str">
        <f>'CONTROLES Y EVALUACIÓN'!H242</f>
        <v xml:space="preserve"> </v>
      </c>
      <c r="E39" s="104" t="str">
        <f>'CONTROLES Y EVALUACIÓN'!I242</f>
        <v>Seleccionar</v>
      </c>
      <c r="F39" s="138" t="str">
        <f>'CONTROLES Y EVALUACIÓN'!J242</f>
        <v xml:space="preserve"> </v>
      </c>
      <c r="G39" s="66" t="str">
        <f>IF(F39="Fuerte",100,IF(F39="Moderado",50,IF(F39="Débil",0," ")))</f>
        <v xml:space="preserve"> </v>
      </c>
      <c r="H39" s="685" t="e">
        <f>IF(G42=100,"Fuerte",IF(AND(G42&gt;=50,G42&lt;=99),"Moderado",IF(AND(G42&gt;0,G42&lt;=49),"Débil"," ")))</f>
        <v>#DIV/0!</v>
      </c>
    </row>
    <row r="40" spans="1:8" ht="92.25" customHeight="1" x14ac:dyDescent="0.2">
      <c r="A40" s="799"/>
      <c r="B40" s="103">
        <f>DESCRIPCION!D32</f>
        <v>0</v>
      </c>
      <c r="C40" s="139">
        <f>'CONTROLES Y EVALUACIÓN'!C253</f>
        <v>0</v>
      </c>
      <c r="D40" s="104" t="str">
        <f>'CONTROLES Y EVALUACIÓN'!H253</f>
        <v xml:space="preserve"> </v>
      </c>
      <c r="E40" s="104" t="str">
        <f>'CONTROLES Y EVALUACIÓN'!I253</f>
        <v>Seleccionar</v>
      </c>
      <c r="F40" s="138" t="str">
        <f>'CONTROLES Y EVALUACIÓN'!J253</f>
        <v xml:space="preserve"> </v>
      </c>
      <c r="G40" s="66" t="str">
        <f t="shared" ref="G40" si="8">IF(F40="Fuerte",100,IF(F40="Moderado",50,IF(F40="Débil",0," ")))</f>
        <v xml:space="preserve"> </v>
      </c>
      <c r="H40" s="686"/>
    </row>
    <row r="41" spans="1:8" ht="86.25" customHeight="1" x14ac:dyDescent="0.2">
      <c r="A41" s="800"/>
      <c r="B41" s="103">
        <f>DESCRIPCION!D33</f>
        <v>0</v>
      </c>
      <c r="C41" s="139">
        <f>'CONTROLES Y EVALUACIÓN'!C264</f>
        <v>0</v>
      </c>
      <c r="D41" s="104" t="str">
        <f>'CONTROLES Y EVALUACIÓN'!H264</f>
        <v xml:space="preserve"> </v>
      </c>
      <c r="E41" s="104" t="str">
        <f>'CONTROLES Y EVALUACIÓN'!I264</f>
        <v>Seleccionar</v>
      </c>
      <c r="F41" s="138" t="str">
        <f>'CONTROLES Y EVALUACIÓN'!J264</f>
        <v xml:space="preserve"> </v>
      </c>
      <c r="G41" s="66" t="str">
        <f>IF(F41="Fuerte",100,IF(F41="Moderado",50,IF(F41="Débil",0," ")))</f>
        <v xml:space="preserve"> </v>
      </c>
      <c r="H41" s="686"/>
    </row>
    <row r="42" spans="1:8" ht="28.5" customHeight="1" x14ac:dyDescent="0.2">
      <c r="A42" s="872"/>
      <c r="B42" s="873"/>
      <c r="C42" s="873"/>
      <c r="D42" s="873"/>
      <c r="E42" s="873"/>
      <c r="F42" s="874"/>
      <c r="G42" s="141" t="e">
        <f>AVERAGE(G39:G41)</f>
        <v>#DIV/0!</v>
      </c>
      <c r="H42" s="686"/>
    </row>
    <row r="43" spans="1:8" ht="71.25" customHeight="1" x14ac:dyDescent="0.2">
      <c r="A43" s="876" t="str">
        <f>DESCRIPCION!A34</f>
        <v>i</v>
      </c>
      <c r="B43" s="103">
        <f>DESCRIPCION!D34</f>
        <v>0</v>
      </c>
      <c r="C43" s="139">
        <f>'CONTROLES Y EVALUACIÓN'!C275</f>
        <v>0</v>
      </c>
      <c r="D43" s="104" t="str">
        <f>'CONTROLES Y EVALUACIÓN'!H275</f>
        <v xml:space="preserve"> </v>
      </c>
      <c r="E43" s="104" t="str">
        <f>'CONTROLES Y EVALUACIÓN'!I275</f>
        <v>Seleccionar</v>
      </c>
      <c r="F43" s="138" t="str">
        <f>'CONTROLES Y EVALUACIÓN'!J275</f>
        <v xml:space="preserve"> </v>
      </c>
      <c r="G43" s="66" t="str">
        <f>IF(F43="Fuerte",100,IF(F43="Moderado",50,IF(F43="Débil",0," ")))</f>
        <v xml:space="preserve"> </v>
      </c>
      <c r="H43" s="685" t="e">
        <f>IF(G46=100,"Fuerte",IF(AND(G46&gt;=50,G46&lt;=99),"Moderado",IF(AND(G46&gt;0,G46&lt;=49),"Débil"," ")))</f>
        <v>#DIV/0!</v>
      </c>
    </row>
    <row r="44" spans="1:8" ht="91.5" customHeight="1" x14ac:dyDescent="0.2">
      <c r="A44" s="799"/>
      <c r="B44" s="103">
        <f>DESCRIPCION!D35</f>
        <v>0</v>
      </c>
      <c r="C44" s="139">
        <f>'CONTROLES Y EVALUACIÓN'!C286</f>
        <v>0</v>
      </c>
      <c r="D44" s="104" t="str">
        <f>'CONTROLES Y EVALUACIÓN'!H286</f>
        <v xml:space="preserve"> </v>
      </c>
      <c r="E44" s="104" t="str">
        <f>'CONTROLES Y EVALUACIÓN'!I286</f>
        <v>Seleccionar</v>
      </c>
      <c r="F44" s="138" t="str">
        <f>'CONTROLES Y EVALUACIÓN'!J286</f>
        <v xml:space="preserve"> </v>
      </c>
      <c r="G44" s="66" t="str">
        <f t="shared" ref="G44:G45" si="9">IF(F44="Fuerte",100,IF(F44="Moderado",50,IF(F44="Débil",0," ")))</f>
        <v xml:space="preserve"> </v>
      </c>
      <c r="H44" s="686"/>
    </row>
    <row r="45" spans="1:8" ht="85.5" customHeight="1" x14ac:dyDescent="0.2">
      <c r="A45" s="800"/>
      <c r="B45" s="103">
        <f>DESCRIPCION!D36</f>
        <v>0</v>
      </c>
      <c r="C45" s="139">
        <f>'CONTROLES Y EVALUACIÓN'!C297</f>
        <v>0</v>
      </c>
      <c r="D45" s="104" t="str">
        <f>'CONTROLES Y EVALUACIÓN'!H297</f>
        <v xml:space="preserve"> </v>
      </c>
      <c r="E45" s="104" t="str">
        <f>'CONTROLES Y EVALUACIÓN'!I297</f>
        <v>Seleccionar</v>
      </c>
      <c r="F45" s="138" t="str">
        <f>'CONTROLES Y EVALUACIÓN'!J297</f>
        <v xml:space="preserve"> </v>
      </c>
      <c r="G45" s="66" t="str">
        <f t="shared" si="9"/>
        <v xml:space="preserve"> </v>
      </c>
      <c r="H45" s="686"/>
    </row>
    <row r="46" spans="1:8" ht="33.75" customHeight="1" x14ac:dyDescent="0.2">
      <c r="A46" s="872"/>
      <c r="B46" s="873"/>
      <c r="C46" s="873"/>
      <c r="D46" s="873"/>
      <c r="E46" s="873"/>
      <c r="F46" s="874"/>
      <c r="G46" s="141" t="e">
        <f>AVERAGE(G43:G45)</f>
        <v>#DIV/0!</v>
      </c>
      <c r="H46" s="686"/>
    </row>
    <row r="47" spans="1:8" ht="107.25" customHeight="1" x14ac:dyDescent="0.2">
      <c r="A47" s="898" t="str">
        <f>DESCRIPCION!A37</f>
        <v>j</v>
      </c>
      <c r="B47" s="103">
        <f>DESCRIPCION!D37</f>
        <v>0</v>
      </c>
      <c r="C47" s="139">
        <f>'CONTROLES Y EVALUACIÓN'!C308</f>
        <v>0</v>
      </c>
      <c r="D47" s="104" t="str">
        <f>'CONTROLES Y EVALUACIÓN'!H308</f>
        <v xml:space="preserve"> </v>
      </c>
      <c r="E47" s="104" t="str">
        <f>'CONTROLES Y EVALUACIÓN'!I308</f>
        <v>Seleccionar</v>
      </c>
      <c r="F47" s="138" t="str">
        <f>'CONTROLES Y EVALUACIÓN'!J308</f>
        <v xml:space="preserve"> </v>
      </c>
      <c r="G47" s="66" t="str">
        <f>IF(F47="Fuerte",100,IF(F47="Moderado",50,IF(F47="Débil",0," ")))</f>
        <v xml:space="preserve"> </v>
      </c>
      <c r="H47" s="685" t="e">
        <f>IF(G50=100,"Fuerte",IF(AND(G50&gt;=50,G50&lt;=99),"Moderado",IF(AND(G50&gt;0,G50&lt;=49),"Débil"," ")))</f>
        <v>#DIV/0!</v>
      </c>
    </row>
    <row r="48" spans="1:8" ht="99.75" customHeight="1" x14ac:dyDescent="0.2">
      <c r="A48" s="899"/>
      <c r="B48" s="103">
        <f>DESCRIPCION!D38</f>
        <v>0</v>
      </c>
      <c r="C48" s="139">
        <f>'CONTROLES Y EVALUACIÓN'!C319</f>
        <v>0</v>
      </c>
      <c r="D48" s="104" t="str">
        <f>'CONTROLES Y EVALUACIÓN'!H319</f>
        <v xml:space="preserve"> </v>
      </c>
      <c r="E48" s="104" t="str">
        <f>'CONTROLES Y EVALUACIÓN'!I319</f>
        <v>Fuerte (Siempre se Ejecuta)</v>
      </c>
      <c r="F48" s="138" t="str">
        <f>'CONTROLES Y EVALUACIÓN'!J319</f>
        <v xml:space="preserve"> </v>
      </c>
      <c r="G48" s="66" t="str">
        <f t="shared" ref="G48:G49" si="10">IF(F48="Fuerte",100,IF(F48="Moderado",50,IF(F48="Débil",0," ")))</f>
        <v xml:space="preserve"> </v>
      </c>
      <c r="H48" s="686"/>
    </row>
    <row r="49" spans="1:8" ht="96" customHeight="1" x14ac:dyDescent="0.2">
      <c r="A49" s="900"/>
      <c r="B49" s="103">
        <f>DESCRIPCION!D39</f>
        <v>0</v>
      </c>
      <c r="C49" s="139">
        <f>'CONTROLES Y EVALUACIÓN'!C330</f>
        <v>0</v>
      </c>
      <c r="D49" s="104" t="str">
        <f>'CONTROLES Y EVALUACIÓN'!H330</f>
        <v xml:space="preserve"> </v>
      </c>
      <c r="E49" s="104" t="str">
        <f>'CONTROLES Y EVALUACIÓN'!I330</f>
        <v>Seleccionar</v>
      </c>
      <c r="F49" s="138" t="str">
        <f>'CONTROLES Y EVALUACIÓN'!J330</f>
        <v xml:space="preserve"> </v>
      </c>
      <c r="G49" s="66" t="str">
        <f t="shared" si="10"/>
        <v xml:space="preserve"> </v>
      </c>
      <c r="H49" s="686"/>
    </row>
    <row r="50" spans="1:8" ht="30.75" customHeight="1" thickBot="1" x14ac:dyDescent="0.25">
      <c r="A50" s="901"/>
      <c r="B50" s="902"/>
      <c r="C50" s="902"/>
      <c r="D50" s="902"/>
      <c r="E50" s="902"/>
      <c r="F50" s="903"/>
      <c r="G50" s="142" t="e">
        <f>AVERAGE(G47:G49)</f>
        <v>#DIV/0!</v>
      </c>
      <c r="H50" s="687"/>
    </row>
  </sheetData>
  <sheetProtection selectLockedCells="1"/>
  <mergeCells count="47">
    <mergeCell ref="A47:A49"/>
    <mergeCell ref="H47:H50"/>
    <mergeCell ref="A50:F50"/>
    <mergeCell ref="A6:H6"/>
    <mergeCell ref="A7:H7"/>
    <mergeCell ref="A39:A41"/>
    <mergeCell ref="H39:H42"/>
    <mergeCell ref="A42:F42"/>
    <mergeCell ref="A43:A45"/>
    <mergeCell ref="H43:H46"/>
    <mergeCell ref="A46:F46"/>
    <mergeCell ref="A31:A33"/>
    <mergeCell ref="H31:H34"/>
    <mergeCell ref="A34:F34"/>
    <mergeCell ref="A35:A37"/>
    <mergeCell ref="H35:H38"/>
    <mergeCell ref="A38:F38"/>
    <mergeCell ref="A23:A25"/>
    <mergeCell ref="H23:H26"/>
    <mergeCell ref="A26:F26"/>
    <mergeCell ref="A27:A29"/>
    <mergeCell ref="H27:H30"/>
    <mergeCell ref="A30:F30"/>
    <mergeCell ref="E3:G3"/>
    <mergeCell ref="E4:G4"/>
    <mergeCell ref="H1:H4"/>
    <mergeCell ref="A1:A4"/>
    <mergeCell ref="B9:B10"/>
    <mergeCell ref="D9:D10"/>
    <mergeCell ref="B1:D2"/>
    <mergeCell ref="B3:D4"/>
    <mergeCell ref="A9:A10"/>
    <mergeCell ref="C9:C10"/>
    <mergeCell ref="E9:E10"/>
    <mergeCell ref="E1:G1"/>
    <mergeCell ref="E2:G2"/>
    <mergeCell ref="F9:G10"/>
    <mergeCell ref="A22:F22"/>
    <mergeCell ref="H19:H22"/>
    <mergeCell ref="H9:H10"/>
    <mergeCell ref="A11:A13"/>
    <mergeCell ref="A15:A17"/>
    <mergeCell ref="A19:A21"/>
    <mergeCell ref="H11:H14"/>
    <mergeCell ref="A14:F14"/>
    <mergeCell ref="A18:F18"/>
    <mergeCell ref="H15:H18"/>
  </mergeCells>
  <pageMargins left="0.7" right="0.7" top="0.75" bottom="0.75" header="0.3" footer="0.3"/>
  <pageSetup orientation="portrait" horizontalDpi="300" verticalDpi="300"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tabColor theme="2" tint="-0.499984740745262"/>
  </sheetPr>
  <dimension ref="A1:X243"/>
  <sheetViews>
    <sheetView topLeftCell="B9" zoomScaleNormal="100" workbookViewId="0">
      <selection activeCell="J14" sqref="J14:K14"/>
    </sheetView>
  </sheetViews>
  <sheetFormatPr baseColWidth="10" defaultRowHeight="15" x14ac:dyDescent="0.25"/>
  <cols>
    <col min="8" max="8" width="10.5703125" customWidth="1"/>
    <col min="9" max="9" width="10.42578125" customWidth="1"/>
    <col min="11" max="11" width="16" customWidth="1"/>
  </cols>
  <sheetData>
    <row r="1" spans="1:12" x14ac:dyDescent="0.25">
      <c r="A1" s="436"/>
      <c r="B1" s="741"/>
      <c r="C1" s="393" t="str">
        <f>CONTEXTO!B1</f>
        <v xml:space="preserve">PROCESO:  SISTEMA INTEGRADO DE GESTIÓN </v>
      </c>
      <c r="D1" s="393"/>
      <c r="E1" s="393"/>
      <c r="F1" s="393"/>
      <c r="G1" s="412" t="s">
        <v>393</v>
      </c>
      <c r="H1" s="376"/>
      <c r="I1" s="376"/>
      <c r="J1" s="739"/>
      <c r="K1" s="364"/>
      <c r="L1" s="1"/>
    </row>
    <row r="2" spans="1:12" x14ac:dyDescent="0.25">
      <c r="A2" s="437"/>
      <c r="B2" s="431"/>
      <c r="C2" s="394"/>
      <c r="D2" s="394"/>
      <c r="E2" s="394"/>
      <c r="F2" s="394"/>
      <c r="G2" s="413" t="s">
        <v>398</v>
      </c>
      <c r="H2" s="414"/>
      <c r="I2" s="414"/>
      <c r="J2" s="740"/>
      <c r="K2" s="365"/>
      <c r="L2" s="1"/>
    </row>
    <row r="3" spans="1:12" x14ac:dyDescent="0.25">
      <c r="A3" s="437"/>
      <c r="B3" s="431"/>
      <c r="C3" s="394" t="s">
        <v>32</v>
      </c>
      <c r="D3" s="394"/>
      <c r="E3" s="394"/>
      <c r="F3" s="394"/>
      <c r="G3" s="413" t="s">
        <v>392</v>
      </c>
      <c r="H3" s="414"/>
      <c r="I3" s="414"/>
      <c r="J3" s="740"/>
      <c r="K3" s="365"/>
      <c r="L3" s="1"/>
    </row>
    <row r="4" spans="1:12" x14ac:dyDescent="0.25">
      <c r="A4" s="437"/>
      <c r="B4" s="431"/>
      <c r="C4" s="394"/>
      <c r="D4" s="394"/>
      <c r="E4" s="394"/>
      <c r="F4" s="394"/>
      <c r="G4" s="413" t="s">
        <v>388</v>
      </c>
      <c r="H4" s="414"/>
      <c r="I4" s="414"/>
      <c r="J4" s="740"/>
      <c r="K4" s="365"/>
      <c r="L4" s="1"/>
    </row>
    <row r="5" spans="1:12" ht="15.75" x14ac:dyDescent="0.25">
      <c r="A5" s="396"/>
      <c r="B5" s="397"/>
      <c r="C5" s="397"/>
      <c r="D5" s="397"/>
      <c r="E5" s="397"/>
      <c r="F5" s="397"/>
      <c r="G5" s="397"/>
      <c r="H5" s="397"/>
      <c r="I5" s="397"/>
      <c r="J5" s="397"/>
      <c r="K5" s="398"/>
      <c r="L5" s="1"/>
    </row>
    <row r="6" spans="1:12" x14ac:dyDescent="0.25">
      <c r="A6" s="748" t="s">
        <v>110</v>
      </c>
      <c r="B6" s="749"/>
      <c r="C6" s="749"/>
      <c r="D6" s="749"/>
      <c r="E6" s="749"/>
      <c r="F6" s="749"/>
      <c r="G6" s="749"/>
      <c r="H6" s="749"/>
      <c r="I6" s="749"/>
      <c r="J6" s="749"/>
      <c r="K6" s="750"/>
      <c r="L6" s="1"/>
    </row>
    <row r="7" spans="1:12" x14ac:dyDescent="0.25">
      <c r="A7" s="748"/>
      <c r="B7" s="749"/>
      <c r="C7" s="749"/>
      <c r="D7" s="749"/>
      <c r="E7" s="749"/>
      <c r="F7" s="749"/>
      <c r="G7" s="749"/>
      <c r="H7" s="749"/>
      <c r="I7" s="749"/>
      <c r="J7" s="749"/>
      <c r="K7" s="750"/>
      <c r="L7" s="1"/>
    </row>
    <row r="8" spans="1:12" x14ac:dyDescent="0.25">
      <c r="A8" s="744" t="str">
        <f>CONTEXTO!A8</f>
        <v xml:space="preserve">PROCESO: GESTION JURIDICA Y MEJORA NORMATIVA </v>
      </c>
      <c r="B8" s="400"/>
      <c r="C8" s="400"/>
      <c r="D8" s="400"/>
      <c r="E8" s="400"/>
      <c r="F8" s="400"/>
      <c r="G8" s="400"/>
      <c r="H8" s="400"/>
      <c r="I8" s="400"/>
      <c r="J8" s="400"/>
      <c r="K8" s="401"/>
      <c r="L8" s="1"/>
    </row>
    <row r="9" spans="1:12" ht="56.25" customHeight="1" thickBot="1" x14ac:dyDescent="0.3">
      <c r="A9" s="745" t="str">
        <f>CONTEXTO!A9</f>
        <v xml:space="preserve">OBJETIVO: ASUMIR Y EJERCER CON EFICIENCIA LA DEFENSA JURÍDICA DEL MUNICIPIO DE IBAGUÉ, LA ASESORÍA PERMANENTE DE LAS
ACTUACIONES DE LA ADMINISTRACIÓN CENTRAL Y PROMOVER EL USO DE HERRAMIENTAS Y BUENAS PRÁCTICAS
REGULATORIAS Y REGLAMENTARIAS, EN ARAS DE LOGRAR LA PROTECCIÓN DE SUS INTERESES Y GARANTIZAR LA CORRECTA
APLICACIÓN DEL ORDENAMIENTO JURÍDICO VIGENTE. 
</v>
      </c>
      <c r="B9" s="746"/>
      <c r="C9" s="746"/>
      <c r="D9" s="746"/>
      <c r="E9" s="746"/>
      <c r="F9" s="746"/>
      <c r="G9" s="746"/>
      <c r="H9" s="746"/>
      <c r="I9" s="746"/>
      <c r="J9" s="746"/>
      <c r="K9" s="747"/>
      <c r="L9" s="1"/>
    </row>
    <row r="10" spans="1:12" ht="15.75" thickBot="1" x14ac:dyDescent="0.3">
      <c r="A10" s="742"/>
      <c r="B10" s="743"/>
      <c r="C10" s="743"/>
      <c r="D10" s="743"/>
      <c r="E10" s="743"/>
      <c r="F10" s="743"/>
      <c r="G10" s="743"/>
      <c r="H10" s="743"/>
      <c r="I10" s="743"/>
      <c r="J10" s="743"/>
      <c r="K10" s="743"/>
      <c r="L10" s="1"/>
    </row>
    <row r="11" spans="1:12" ht="15.75" customHeight="1" thickBot="1" x14ac:dyDescent="0.3">
      <c r="A11" s="916" t="s">
        <v>111</v>
      </c>
      <c r="B11" s="910" t="str">
        <f>DESCRIPCION!A10</f>
        <v>Posibilidad de omitir, retardar, negar o rehusarse a realizar actos propios que le corresponden de las funciones de servidor público y/o de apoderado para beneficio propio o de un tercero en las acciones legales</v>
      </c>
      <c r="C11" s="910"/>
      <c r="D11" s="910"/>
      <c r="E11" s="910"/>
      <c r="F11" s="910"/>
      <c r="G11" s="910"/>
      <c r="H11" s="911"/>
      <c r="I11" s="919" t="s">
        <v>343</v>
      </c>
      <c r="J11" s="920"/>
      <c r="K11" s="150" t="str">
        <f>IF(J18="x","EXTREMA",IF(J20="x","ALTA",IF(J22="x","MODERADA",IF(J24="x","BAJA",""))))</f>
        <v>ALTA</v>
      </c>
      <c r="L11" s="1"/>
    </row>
    <row r="12" spans="1:12" ht="16.5" thickBot="1" x14ac:dyDescent="0.3">
      <c r="A12" s="917"/>
      <c r="B12" s="912"/>
      <c r="C12" s="912"/>
      <c r="D12" s="912"/>
      <c r="E12" s="912"/>
      <c r="F12" s="912"/>
      <c r="G12" s="912"/>
      <c r="H12" s="913"/>
      <c r="I12" s="914" t="s">
        <v>344</v>
      </c>
      <c r="J12" s="915"/>
      <c r="K12" s="195" t="str">
        <f>'VALORACION RIESGOS INHERENTES'!K11</f>
        <v>ALTA</v>
      </c>
      <c r="L12" s="1"/>
    </row>
    <row r="13" spans="1:12" ht="16.5" thickBot="1" x14ac:dyDescent="0.3">
      <c r="A13" s="918"/>
      <c r="B13" s="691" t="s">
        <v>294</v>
      </c>
      <c r="C13" s="692"/>
      <c r="D13" s="692"/>
      <c r="E13" s="692"/>
      <c r="F13" s="692"/>
      <c r="G13" s="692"/>
      <c r="H13" s="692"/>
      <c r="I13" s="692"/>
      <c r="J13" s="695"/>
      <c r="K13" s="269" t="str">
        <f>'EVALUACIÓN SOLIDEZ CONTROLES'!H11</f>
        <v>Moderado</v>
      </c>
      <c r="L13" s="1"/>
    </row>
    <row r="14" spans="1:12" ht="16.5" thickBot="1" x14ac:dyDescent="0.3">
      <c r="A14" s="197" t="s">
        <v>113</v>
      </c>
      <c r="B14" s="198"/>
      <c r="C14" s="198"/>
      <c r="D14" s="266"/>
      <c r="E14" s="933" t="s">
        <v>347</v>
      </c>
      <c r="F14" s="934"/>
      <c r="G14" s="935"/>
      <c r="H14" s="691" t="s">
        <v>346</v>
      </c>
      <c r="I14" s="695"/>
      <c r="J14" s="696" t="s">
        <v>125</v>
      </c>
      <c r="K14" s="697"/>
      <c r="L14" s="1"/>
    </row>
    <row r="15" spans="1:12" ht="47.25" customHeight="1" x14ac:dyDescent="0.25">
      <c r="A15" s="179"/>
      <c r="B15" s="158"/>
      <c r="C15" s="180"/>
      <c r="D15" s="158"/>
      <c r="E15" s="158"/>
      <c r="F15" s="158"/>
      <c r="G15" s="158"/>
      <c r="H15" s="158"/>
      <c r="I15" s="158"/>
      <c r="J15" s="175"/>
      <c r="K15" s="176"/>
      <c r="L15" s="1"/>
    </row>
    <row r="16" spans="1:12" ht="39" customHeight="1" x14ac:dyDescent="0.25">
      <c r="A16" s="707" t="s">
        <v>113</v>
      </c>
      <c r="B16" s="158">
        <v>5</v>
      </c>
      <c r="C16" s="708"/>
      <c r="D16" s="704"/>
      <c r="E16" s="705"/>
      <c r="F16" s="705"/>
      <c r="G16" s="705"/>
      <c r="H16" s="158"/>
      <c r="I16" s="158"/>
      <c r="J16" s="714" t="s">
        <v>112</v>
      </c>
      <c r="K16" s="715"/>
      <c r="L16" s="1"/>
    </row>
    <row r="17" spans="1:24" x14ac:dyDescent="0.25">
      <c r="A17" s="707"/>
      <c r="B17" s="158" t="s">
        <v>115</v>
      </c>
      <c r="C17" s="709"/>
      <c r="D17" s="704"/>
      <c r="E17" s="705"/>
      <c r="F17" s="705"/>
      <c r="G17" s="705"/>
      <c r="H17" s="158"/>
      <c r="I17" s="158"/>
      <c r="J17" s="160"/>
      <c r="K17" s="161"/>
      <c r="L17" s="1"/>
    </row>
    <row r="18" spans="1:24" ht="27.75" x14ac:dyDescent="0.25">
      <c r="A18" s="707"/>
      <c r="B18" s="158">
        <v>4</v>
      </c>
      <c r="C18" s="751"/>
      <c r="D18" s="704"/>
      <c r="E18" s="704"/>
      <c r="F18" s="713"/>
      <c r="G18" s="705"/>
      <c r="H18" s="158"/>
      <c r="I18" s="158"/>
      <c r="J18" s="166" t="str">
        <f xml:space="preserve"> IF(OR(E16="X",F16="X",G16="x",F18="x",G18="X",F20="X",G20="X",G22="X" ),"x","")</f>
        <v/>
      </c>
      <c r="K18" s="161" t="s">
        <v>114</v>
      </c>
      <c r="L18" s="1"/>
    </row>
    <row r="19" spans="1:24" ht="27.75" x14ac:dyDescent="0.25">
      <c r="A19" s="707"/>
      <c r="B19" s="158" t="s">
        <v>117</v>
      </c>
      <c r="C19" s="752"/>
      <c r="D19" s="704"/>
      <c r="E19" s="704"/>
      <c r="F19" s="713"/>
      <c r="G19" s="705"/>
      <c r="H19" s="158"/>
      <c r="I19" s="158"/>
      <c r="J19" s="167"/>
      <c r="K19" s="161"/>
      <c r="L19" s="1"/>
    </row>
    <row r="20" spans="1:24" ht="27.75" x14ac:dyDescent="0.25">
      <c r="A20" s="707"/>
      <c r="B20" s="158">
        <v>3</v>
      </c>
      <c r="C20" s="698"/>
      <c r="D20" s="702"/>
      <c r="E20" s="703"/>
      <c r="F20" s="713"/>
      <c r="G20" s="705"/>
      <c r="H20" s="158"/>
      <c r="I20" s="158"/>
      <c r="J20" s="168" t="str">
        <f xml:space="preserve"> IF(OR(C16="X",D16="X",D18="x",E18="x",E20="X",F22="X",F24="X",G24="X" ),"x","")</f>
        <v>x</v>
      </c>
      <c r="K20" s="161" t="s">
        <v>116</v>
      </c>
      <c r="L20" s="1"/>
      <c r="X20" s="41"/>
    </row>
    <row r="21" spans="1:24" ht="27.75" x14ac:dyDescent="0.25">
      <c r="A21" s="707"/>
      <c r="B21" s="158" t="s">
        <v>119</v>
      </c>
      <c r="C21" s="699"/>
      <c r="D21" s="702"/>
      <c r="E21" s="704"/>
      <c r="F21" s="713"/>
      <c r="G21" s="705"/>
      <c r="H21" s="158"/>
      <c r="I21" s="158"/>
      <c r="J21" s="169"/>
      <c r="K21" s="161"/>
      <c r="L21" s="1"/>
    </row>
    <row r="22" spans="1:24" ht="27.75" x14ac:dyDescent="0.25">
      <c r="A22" s="707"/>
      <c r="B22" s="158">
        <v>2</v>
      </c>
      <c r="C22" s="698"/>
      <c r="D22" s="700"/>
      <c r="E22" s="701"/>
      <c r="F22" s="703"/>
      <c r="G22" s="705"/>
      <c r="H22" s="158"/>
      <c r="I22" s="158"/>
      <c r="J22" s="170" t="str">
        <f xml:space="preserve"> IF(OR(C18="X",D20="X",E22="x",E24="x" ),"x","")</f>
        <v/>
      </c>
      <c r="K22" s="161" t="s">
        <v>118</v>
      </c>
      <c r="L22" s="1"/>
    </row>
    <row r="23" spans="1:24" ht="27.75" x14ac:dyDescent="0.25">
      <c r="A23" s="707"/>
      <c r="B23" s="158" t="s">
        <v>241</v>
      </c>
      <c r="C23" s="699"/>
      <c r="D23" s="700"/>
      <c r="E23" s="702"/>
      <c r="F23" s="704"/>
      <c r="G23" s="705"/>
      <c r="H23" s="158"/>
      <c r="I23" s="158"/>
      <c r="J23" s="169"/>
      <c r="K23" s="161"/>
      <c r="L23" s="1"/>
    </row>
    <row r="24" spans="1:24" ht="27.75" x14ac:dyDescent="0.25">
      <c r="A24" s="707"/>
      <c r="B24" s="158">
        <v>1</v>
      </c>
      <c r="C24" s="698"/>
      <c r="D24" s="729"/>
      <c r="E24" s="731"/>
      <c r="F24" s="733" t="s">
        <v>129</v>
      </c>
      <c r="G24" s="735"/>
      <c r="H24" s="158"/>
      <c r="I24" s="158"/>
      <c r="J24" s="171" t="str">
        <f xml:space="preserve"> IF(OR(C20="X",C22="X",C24="x",D22="x",D24="x" ),"x","")</f>
        <v/>
      </c>
      <c r="K24" s="161" t="s">
        <v>120</v>
      </c>
      <c r="L24" s="1"/>
    </row>
    <row r="25" spans="1:24" x14ac:dyDescent="0.25">
      <c r="A25" s="707"/>
      <c r="B25" s="158" t="s">
        <v>121</v>
      </c>
      <c r="C25" s="728"/>
      <c r="D25" s="730"/>
      <c r="E25" s="732"/>
      <c r="F25" s="734"/>
      <c r="G25" s="736"/>
      <c r="H25" s="158"/>
      <c r="I25" s="158"/>
      <c r="J25" s="148"/>
      <c r="K25" s="149"/>
      <c r="L25" s="1"/>
    </row>
    <row r="26" spans="1:24" x14ac:dyDescent="0.25">
      <c r="A26" s="179"/>
      <c r="B26" s="158"/>
      <c r="C26" s="158">
        <v>1</v>
      </c>
      <c r="D26" s="158">
        <v>2</v>
      </c>
      <c r="E26" s="158">
        <v>3</v>
      </c>
      <c r="F26" s="158">
        <v>4</v>
      </c>
      <c r="G26" s="158">
        <v>5</v>
      </c>
      <c r="H26" s="158"/>
      <c r="I26" s="158"/>
      <c r="J26" s="716"/>
      <c r="K26" s="717"/>
      <c r="L26" s="1"/>
    </row>
    <row r="27" spans="1:24" x14ac:dyDescent="0.25">
      <c r="A27" s="179"/>
      <c r="B27" s="158"/>
      <c r="C27" s="158" t="s">
        <v>122</v>
      </c>
      <c r="D27" s="158" t="s">
        <v>123</v>
      </c>
      <c r="E27" s="158" t="s">
        <v>124</v>
      </c>
      <c r="F27" s="158" t="s">
        <v>125</v>
      </c>
      <c r="G27" s="158" t="s">
        <v>126</v>
      </c>
      <c r="H27" s="158"/>
      <c r="I27" s="158"/>
      <c r="J27" s="158"/>
      <c r="K27" s="176"/>
      <c r="L27" s="1"/>
    </row>
    <row r="28" spans="1:24" ht="15" customHeight="1" x14ac:dyDescent="0.25">
      <c r="A28" s="179"/>
      <c r="B28" s="158"/>
      <c r="C28" s="706" t="s">
        <v>127</v>
      </c>
      <c r="D28" s="706"/>
      <c r="E28" s="706"/>
      <c r="F28" s="706"/>
      <c r="G28" s="706"/>
      <c r="H28" s="158"/>
      <c r="I28" s="158"/>
      <c r="J28" s="158"/>
      <c r="K28" s="176"/>
      <c r="L28" s="1"/>
    </row>
    <row r="29" spans="1:24" ht="15" customHeight="1" x14ac:dyDescent="0.25">
      <c r="A29" s="179"/>
      <c r="B29" s="158"/>
      <c r="C29" s="706"/>
      <c r="D29" s="706"/>
      <c r="E29" s="706"/>
      <c r="F29" s="706"/>
      <c r="G29" s="706"/>
      <c r="H29" s="158"/>
      <c r="I29" s="158"/>
      <c r="J29" s="158"/>
      <c r="K29" s="176"/>
      <c r="L29" s="1"/>
    </row>
    <row r="30" spans="1:24" ht="15.75" thickBot="1" x14ac:dyDescent="0.3">
      <c r="A30" s="181"/>
      <c r="B30" s="182"/>
      <c r="C30" s="182"/>
      <c r="D30" s="182"/>
      <c r="E30" s="182"/>
      <c r="F30" s="182"/>
      <c r="G30" s="182"/>
      <c r="H30" s="182"/>
      <c r="I30" s="182"/>
      <c r="J30" s="182"/>
      <c r="K30" s="183"/>
      <c r="L30" s="1"/>
    </row>
    <row r="31" spans="1:24" ht="15.75" thickBot="1" x14ac:dyDescent="0.3">
      <c r="A31" s="1"/>
      <c r="B31" s="1"/>
      <c r="C31" s="1"/>
      <c r="D31" s="1"/>
      <c r="E31" s="1"/>
      <c r="F31" s="1"/>
      <c r="G31" s="1"/>
      <c r="H31" s="1"/>
      <c r="I31" s="1"/>
      <c r="J31" s="1"/>
      <c r="K31" s="1"/>
      <c r="L31" s="1"/>
    </row>
    <row r="32" spans="1:24" ht="15.75" customHeight="1" thickBot="1" x14ac:dyDescent="0.3">
      <c r="A32" s="916" t="s">
        <v>111</v>
      </c>
      <c r="B32" s="922" t="str">
        <f>DESCRIPCION!A13</f>
        <v>b</v>
      </c>
      <c r="C32" s="910"/>
      <c r="D32" s="910"/>
      <c r="E32" s="910"/>
      <c r="F32" s="910"/>
      <c r="G32" s="910"/>
      <c r="H32" s="911"/>
      <c r="I32" s="919" t="s">
        <v>343</v>
      </c>
      <c r="J32" s="920"/>
      <c r="K32" s="145" t="str">
        <f>IF(J39="x","EXTREMA",IF(J41="x","ALTA",IF(J43="x","MODERADA",IF(J45="x","BAJA",""))))</f>
        <v/>
      </c>
      <c r="L32" s="1"/>
    </row>
    <row r="33" spans="1:12" ht="16.5" thickBot="1" x14ac:dyDescent="0.3">
      <c r="A33" s="917"/>
      <c r="B33" s="923"/>
      <c r="C33" s="912"/>
      <c r="D33" s="912"/>
      <c r="E33" s="912"/>
      <c r="F33" s="912"/>
      <c r="G33" s="912"/>
      <c r="H33" s="913"/>
      <c r="I33" s="914" t="s">
        <v>344</v>
      </c>
      <c r="J33" s="915"/>
      <c r="K33" s="196" t="str">
        <f>'VALORACION RIESGOS INHERENTES'!K31</f>
        <v/>
      </c>
      <c r="L33" s="1"/>
    </row>
    <row r="34" spans="1:12" ht="16.5" thickBot="1" x14ac:dyDescent="0.3">
      <c r="A34" s="918"/>
      <c r="B34" s="691" t="s">
        <v>294</v>
      </c>
      <c r="C34" s="692"/>
      <c r="D34" s="692"/>
      <c r="E34" s="692"/>
      <c r="F34" s="692"/>
      <c r="G34" s="692"/>
      <c r="H34" s="692"/>
      <c r="I34" s="692"/>
      <c r="J34" s="695"/>
      <c r="K34" s="269" t="str">
        <f>'EVALUACIÓN SOLIDEZ CONTROLES'!H15</f>
        <v>Fuerte</v>
      </c>
      <c r="L34" s="1"/>
    </row>
    <row r="35" spans="1:12" ht="16.5" thickBot="1" x14ac:dyDescent="0.3">
      <c r="A35" s="197" t="s">
        <v>113</v>
      </c>
      <c r="B35" s="198"/>
      <c r="C35" s="198"/>
      <c r="D35" s="266"/>
      <c r="E35" s="933"/>
      <c r="F35" s="934"/>
      <c r="G35" s="935"/>
      <c r="H35" s="691" t="s">
        <v>346</v>
      </c>
      <c r="I35" s="695"/>
      <c r="J35" s="696"/>
      <c r="K35" s="697"/>
      <c r="L35" s="1"/>
    </row>
    <row r="36" spans="1:12" ht="39" customHeight="1" thickBot="1" x14ac:dyDescent="0.3">
      <c r="A36" s="174"/>
      <c r="B36" s="173"/>
      <c r="C36" s="173"/>
      <c r="D36" s="173"/>
      <c r="E36" s="173"/>
      <c r="F36" s="173"/>
      <c r="G36" s="173"/>
      <c r="H36" s="173"/>
      <c r="I36" s="173"/>
      <c r="J36" s="175"/>
      <c r="K36" s="176"/>
      <c r="L36" s="1"/>
    </row>
    <row r="37" spans="1:12" ht="28.5" customHeight="1" thickBot="1" x14ac:dyDescent="0.3">
      <c r="A37" s="720" t="s">
        <v>113</v>
      </c>
      <c r="B37" s="172">
        <v>5</v>
      </c>
      <c r="C37" s="932"/>
      <c r="D37" s="723"/>
      <c r="E37" s="721"/>
      <c r="F37" s="721"/>
      <c r="G37" s="721"/>
      <c r="H37" s="173"/>
      <c r="I37" s="173"/>
      <c r="J37" s="718" t="s">
        <v>112</v>
      </c>
      <c r="K37" s="719"/>
      <c r="L37" s="1"/>
    </row>
    <row r="38" spans="1:12" ht="15.75" thickBot="1" x14ac:dyDescent="0.3">
      <c r="A38" s="720"/>
      <c r="B38" s="172" t="s">
        <v>115</v>
      </c>
      <c r="C38" s="737"/>
      <c r="D38" s="723"/>
      <c r="E38" s="721"/>
      <c r="F38" s="721"/>
      <c r="G38" s="721"/>
      <c r="H38" s="173"/>
      <c r="I38" s="173"/>
      <c r="J38" s="177"/>
      <c r="K38" s="20"/>
      <c r="L38" s="1"/>
    </row>
    <row r="39" spans="1:12" ht="29.25" thickBot="1" x14ac:dyDescent="0.3">
      <c r="A39" s="720"/>
      <c r="B39" s="172">
        <v>4</v>
      </c>
      <c r="C39" s="722"/>
      <c r="D39" s="723"/>
      <c r="E39" s="723"/>
      <c r="F39" s="724"/>
      <c r="G39" s="721"/>
      <c r="H39" s="173"/>
      <c r="I39" s="173"/>
      <c r="J39" s="187" t="str">
        <f xml:space="preserve"> IF(OR(E37="X",F37="X",G37="x",F39="x",G39="X",F41="X",G41="X",G43="X" ),"x","")</f>
        <v/>
      </c>
      <c r="K39" s="20" t="s">
        <v>114</v>
      </c>
      <c r="L39" s="1"/>
    </row>
    <row r="40" spans="1:12" ht="29.25" thickBot="1" x14ac:dyDescent="0.3">
      <c r="A40" s="720"/>
      <c r="B40" s="172" t="s">
        <v>117</v>
      </c>
      <c r="C40" s="722"/>
      <c r="D40" s="723"/>
      <c r="E40" s="723"/>
      <c r="F40" s="725"/>
      <c r="G40" s="721"/>
      <c r="H40" s="173"/>
      <c r="I40" s="173"/>
      <c r="J40" s="188"/>
      <c r="K40" s="20"/>
      <c r="L40" s="1"/>
    </row>
    <row r="41" spans="1:12" ht="29.25" thickBot="1" x14ac:dyDescent="0.3">
      <c r="A41" s="720"/>
      <c r="B41" s="172">
        <v>3</v>
      </c>
      <c r="C41" s="726"/>
      <c r="D41" s="738"/>
      <c r="E41" s="753"/>
      <c r="F41" s="724"/>
      <c r="G41" s="721"/>
      <c r="H41" s="173"/>
      <c r="I41" s="173"/>
      <c r="J41" s="189" t="str">
        <f xml:space="preserve"> IF(OR(C37="X",D37="X",D39="x",E39="x",E41="X",F43="X",F45="X",G45="X" ),"x","")</f>
        <v/>
      </c>
      <c r="K41" s="20" t="s">
        <v>116</v>
      </c>
      <c r="L41" s="1"/>
    </row>
    <row r="42" spans="1:12" ht="29.25" thickBot="1" x14ac:dyDescent="0.3">
      <c r="A42" s="720"/>
      <c r="B42" s="172" t="s">
        <v>119</v>
      </c>
      <c r="C42" s="726"/>
      <c r="D42" s="738"/>
      <c r="E42" s="723"/>
      <c r="F42" s="725"/>
      <c r="G42" s="721"/>
      <c r="H42" s="173"/>
      <c r="I42" s="173"/>
      <c r="J42" s="190"/>
      <c r="K42" s="20"/>
      <c r="L42" s="1"/>
    </row>
    <row r="43" spans="1:12" ht="29.25" thickBot="1" x14ac:dyDescent="0.3">
      <c r="A43" s="720"/>
      <c r="B43" s="172">
        <v>2</v>
      </c>
      <c r="C43" s="726"/>
      <c r="D43" s="756"/>
      <c r="E43" s="763"/>
      <c r="F43" s="764"/>
      <c r="G43" s="721"/>
      <c r="H43" s="173"/>
      <c r="I43" s="173"/>
      <c r="J43" s="191" t="str">
        <f xml:space="preserve"> IF(OR(C39="X",D41="X",E43="x",E45="x" ),"x","")</f>
        <v/>
      </c>
      <c r="K43" s="20" t="s">
        <v>118</v>
      </c>
      <c r="L43" s="1"/>
    </row>
    <row r="44" spans="1:12" ht="29.25" thickBot="1" x14ac:dyDescent="0.3">
      <c r="A44" s="720"/>
      <c r="B44" s="172" t="s">
        <v>241</v>
      </c>
      <c r="C44" s="726"/>
      <c r="D44" s="756"/>
      <c r="E44" s="738"/>
      <c r="F44" s="765"/>
      <c r="G44" s="721"/>
      <c r="H44" s="173"/>
      <c r="I44" s="173"/>
      <c r="J44" s="190"/>
      <c r="K44" s="20"/>
      <c r="L44" s="1"/>
    </row>
    <row r="45" spans="1:12" ht="29.25" thickBot="1" x14ac:dyDescent="0.3">
      <c r="A45" s="720"/>
      <c r="B45" s="172">
        <v>1</v>
      </c>
      <c r="C45" s="726"/>
      <c r="D45" s="756"/>
      <c r="E45" s="758"/>
      <c r="F45" s="760"/>
      <c r="G45" s="723"/>
      <c r="H45" s="173"/>
      <c r="I45" s="173"/>
      <c r="J45" s="192" t="str">
        <f xml:space="preserve"> IF(OR(C41="X",C43="X",D43="x",C45="x",D45="x" ),"x","")</f>
        <v/>
      </c>
      <c r="K45" s="20" t="s">
        <v>120</v>
      </c>
      <c r="L45" s="1"/>
    </row>
    <row r="46" spans="1:12" ht="15.75" thickBot="1" x14ac:dyDescent="0.3">
      <c r="A46" s="720"/>
      <c r="B46" s="172" t="s">
        <v>121</v>
      </c>
      <c r="C46" s="755"/>
      <c r="D46" s="757"/>
      <c r="E46" s="759"/>
      <c r="F46" s="761"/>
      <c r="G46" s="762"/>
      <c r="H46" s="178"/>
      <c r="I46" s="173"/>
      <c r="J46" s="173"/>
      <c r="K46" s="172"/>
      <c r="L46" s="1"/>
    </row>
    <row r="47" spans="1:12" x14ac:dyDescent="0.25">
      <c r="A47" s="174"/>
      <c r="B47" s="173"/>
      <c r="C47" s="173">
        <v>1</v>
      </c>
      <c r="D47" s="173">
        <v>2</v>
      </c>
      <c r="E47" s="173">
        <v>3</v>
      </c>
      <c r="F47" s="173">
        <v>4</v>
      </c>
      <c r="G47" s="173">
        <v>5</v>
      </c>
      <c r="H47" s="173"/>
      <c r="I47" s="173"/>
      <c r="J47" s="173"/>
      <c r="K47" s="172"/>
      <c r="L47" s="1"/>
    </row>
    <row r="48" spans="1:12" x14ac:dyDescent="0.25">
      <c r="A48" s="174"/>
      <c r="B48" s="173"/>
      <c r="C48" s="173" t="s">
        <v>122</v>
      </c>
      <c r="D48" s="173" t="s">
        <v>123</v>
      </c>
      <c r="E48" s="173" t="s">
        <v>124</v>
      </c>
      <c r="F48" s="173" t="s">
        <v>125</v>
      </c>
      <c r="G48" s="173" t="s">
        <v>126</v>
      </c>
      <c r="H48" s="173"/>
      <c r="I48" s="173"/>
      <c r="J48" s="173"/>
      <c r="K48" s="172"/>
      <c r="L48" s="1"/>
    </row>
    <row r="49" spans="1:12" ht="15" customHeight="1" x14ac:dyDescent="0.25">
      <c r="A49" s="174"/>
      <c r="B49" s="173"/>
      <c r="C49" s="754" t="s">
        <v>127</v>
      </c>
      <c r="D49" s="754"/>
      <c r="E49" s="754"/>
      <c r="F49" s="754"/>
      <c r="G49" s="754"/>
      <c r="H49" s="173"/>
      <c r="I49" s="173"/>
      <c r="J49" s="173"/>
      <c r="K49" s="172"/>
      <c r="L49" s="1"/>
    </row>
    <row r="50" spans="1:12" ht="15" customHeight="1" x14ac:dyDescent="0.25">
      <c r="A50" s="174"/>
      <c r="B50" s="173"/>
      <c r="C50" s="754"/>
      <c r="D50" s="754"/>
      <c r="E50" s="754"/>
      <c r="F50" s="754"/>
      <c r="G50" s="754"/>
      <c r="H50" s="173"/>
      <c r="I50" s="173"/>
      <c r="J50" s="173"/>
      <c r="K50" s="172"/>
      <c r="L50" s="1"/>
    </row>
    <row r="51" spans="1:12" ht="15.75" thickBot="1" x14ac:dyDescent="0.3">
      <c r="A51" s="21"/>
      <c r="B51" s="19"/>
      <c r="C51" s="19"/>
      <c r="D51" s="19"/>
      <c r="E51" s="19"/>
      <c r="F51" s="19"/>
      <c r="G51" s="19"/>
      <c r="H51" s="19"/>
      <c r="I51" s="19"/>
      <c r="J51" s="19"/>
      <c r="K51" s="144"/>
      <c r="L51" s="1"/>
    </row>
    <row r="52" spans="1:12" ht="15.75" thickBot="1" x14ac:dyDescent="0.3">
      <c r="A52" s="1"/>
      <c r="B52" s="1"/>
      <c r="C52" s="1"/>
      <c r="D52" s="1"/>
      <c r="E52" s="1"/>
      <c r="F52" s="1"/>
      <c r="G52" s="1"/>
      <c r="H52" s="1"/>
      <c r="I52" s="1"/>
      <c r="J52" s="1"/>
      <c r="K52" s="1"/>
      <c r="L52" s="1"/>
    </row>
    <row r="53" spans="1:12" ht="16.5" customHeight="1" thickBot="1" x14ac:dyDescent="0.3">
      <c r="A53" s="916" t="s">
        <v>111</v>
      </c>
      <c r="B53" s="910" t="str">
        <f>DESCRIPCION!A16</f>
        <v>c</v>
      </c>
      <c r="C53" s="910"/>
      <c r="D53" s="910"/>
      <c r="E53" s="910"/>
      <c r="F53" s="910"/>
      <c r="G53" s="910"/>
      <c r="H53" s="911"/>
      <c r="I53" s="919" t="s">
        <v>343</v>
      </c>
      <c r="J53" s="920"/>
      <c r="K53" s="145" t="str">
        <f>IF(J60="x","EXTREMA",IF(J62="x","ALTA",IF(J64="x","MODERADA",IF(J66="x","BAJA",""))))</f>
        <v/>
      </c>
      <c r="L53" s="1"/>
    </row>
    <row r="54" spans="1:12" ht="16.5" thickBot="1" x14ac:dyDescent="0.3">
      <c r="A54" s="917"/>
      <c r="B54" s="912"/>
      <c r="C54" s="912"/>
      <c r="D54" s="912"/>
      <c r="E54" s="912"/>
      <c r="F54" s="912"/>
      <c r="G54" s="912"/>
      <c r="H54" s="913"/>
      <c r="I54" s="914" t="s">
        <v>344</v>
      </c>
      <c r="J54" s="915"/>
      <c r="K54" s="196" t="str">
        <f>'VALORACION RIESGOS INHERENTES'!K51</f>
        <v/>
      </c>
      <c r="L54" s="1"/>
    </row>
    <row r="55" spans="1:12" ht="16.5" thickBot="1" x14ac:dyDescent="0.3">
      <c r="A55" s="918"/>
      <c r="B55" s="691" t="s">
        <v>294</v>
      </c>
      <c r="C55" s="692"/>
      <c r="D55" s="692"/>
      <c r="E55" s="692"/>
      <c r="F55" s="692"/>
      <c r="G55" s="692"/>
      <c r="H55" s="692"/>
      <c r="I55" s="692"/>
      <c r="J55" s="695"/>
      <c r="K55" s="194" t="str">
        <f>'EVALUACIÓN SOLIDEZ CONTROLES'!H19</f>
        <v>Fuerte</v>
      </c>
      <c r="L55" s="1"/>
    </row>
    <row r="56" spans="1:12" ht="16.5" thickBot="1" x14ac:dyDescent="0.3">
      <c r="A56" s="197" t="s">
        <v>113</v>
      </c>
      <c r="B56" s="198"/>
      <c r="C56" s="198"/>
      <c r="D56" s="266"/>
      <c r="E56" s="933"/>
      <c r="F56" s="934"/>
      <c r="G56" s="935"/>
      <c r="H56" s="691" t="s">
        <v>346</v>
      </c>
      <c r="I56" s="695"/>
      <c r="J56" s="696"/>
      <c r="K56" s="697"/>
      <c r="L56" s="1"/>
    </row>
    <row r="57" spans="1:12" ht="40.5" customHeight="1" thickBot="1" x14ac:dyDescent="0.3">
      <c r="A57" s="174"/>
      <c r="B57" s="173"/>
      <c r="C57" s="173"/>
      <c r="D57" s="173"/>
      <c r="E57" s="173"/>
      <c r="F57" s="173"/>
      <c r="G57" s="173"/>
      <c r="H57" s="173"/>
      <c r="I57" s="173"/>
      <c r="J57" s="175"/>
      <c r="K57" s="176"/>
      <c r="L57" s="1"/>
    </row>
    <row r="58" spans="1:12" ht="22.5" customHeight="1" thickBot="1" x14ac:dyDescent="0.3">
      <c r="A58" s="720" t="s">
        <v>113</v>
      </c>
      <c r="B58" s="172">
        <v>5</v>
      </c>
      <c r="C58" s="932"/>
      <c r="D58" s="723"/>
      <c r="E58" s="721"/>
      <c r="F58" s="721"/>
      <c r="G58" s="721"/>
      <c r="H58" s="173"/>
      <c r="I58" s="173"/>
      <c r="J58" s="718" t="s">
        <v>112</v>
      </c>
      <c r="K58" s="719"/>
      <c r="L58" s="1"/>
    </row>
    <row r="59" spans="1:12" ht="23.25" customHeight="1" thickBot="1" x14ac:dyDescent="0.3">
      <c r="A59" s="720"/>
      <c r="B59" s="172" t="s">
        <v>115</v>
      </c>
      <c r="C59" s="737"/>
      <c r="D59" s="723"/>
      <c r="E59" s="721"/>
      <c r="F59" s="721"/>
      <c r="G59" s="721"/>
      <c r="H59" s="173"/>
      <c r="I59" s="173"/>
      <c r="J59" s="177"/>
      <c r="K59" s="20"/>
      <c r="L59" s="1"/>
    </row>
    <row r="60" spans="1:12" ht="29.25" thickBot="1" x14ac:dyDescent="0.3">
      <c r="A60" s="720"/>
      <c r="B60" s="172">
        <v>4</v>
      </c>
      <c r="C60" s="722"/>
      <c r="D60" s="723"/>
      <c r="E60" s="723"/>
      <c r="F60" s="724"/>
      <c r="G60" s="721"/>
      <c r="H60" s="173"/>
      <c r="I60" s="173"/>
      <c r="J60" s="187" t="str">
        <f xml:space="preserve"> IF(OR(E58="X",F58="X",G58="x",F60="x",G60="X",F62="X",G62="X",G64="X" ),"x","")</f>
        <v/>
      </c>
      <c r="K60" s="20" t="s">
        <v>114</v>
      </c>
      <c r="L60" s="1"/>
    </row>
    <row r="61" spans="1:12" ht="29.25" thickBot="1" x14ac:dyDescent="0.3">
      <c r="A61" s="720"/>
      <c r="B61" s="172" t="s">
        <v>117</v>
      </c>
      <c r="C61" s="722"/>
      <c r="D61" s="723"/>
      <c r="E61" s="723"/>
      <c r="F61" s="725"/>
      <c r="G61" s="721"/>
      <c r="H61" s="173"/>
      <c r="I61" s="173"/>
      <c r="J61" s="188"/>
      <c r="K61" s="20"/>
      <c r="L61" s="1"/>
    </row>
    <row r="62" spans="1:12" ht="29.25" thickBot="1" x14ac:dyDescent="0.3">
      <c r="A62" s="720"/>
      <c r="B62" s="172">
        <v>3</v>
      </c>
      <c r="C62" s="726"/>
      <c r="D62" s="738"/>
      <c r="E62" s="753"/>
      <c r="F62" s="724"/>
      <c r="G62" s="721"/>
      <c r="H62" s="173"/>
      <c r="I62" s="173"/>
      <c r="J62" s="189" t="str">
        <f xml:space="preserve"> IF(OR(C58="X",D58="X",D60="x",E60="x",E62="X",F64="X",F66="X",G66="X" ),"x","")</f>
        <v/>
      </c>
      <c r="K62" s="20" t="s">
        <v>116</v>
      </c>
      <c r="L62" s="1"/>
    </row>
    <row r="63" spans="1:12" ht="29.25" thickBot="1" x14ac:dyDescent="0.3">
      <c r="A63" s="720"/>
      <c r="B63" s="172" t="s">
        <v>119</v>
      </c>
      <c r="C63" s="726"/>
      <c r="D63" s="738"/>
      <c r="E63" s="723"/>
      <c r="F63" s="725"/>
      <c r="G63" s="721"/>
      <c r="H63" s="173"/>
      <c r="I63" s="173"/>
      <c r="J63" s="190"/>
      <c r="K63" s="20"/>
      <c r="L63" s="1"/>
    </row>
    <row r="64" spans="1:12" ht="29.25" thickBot="1" x14ac:dyDescent="0.3">
      <c r="A64" s="720"/>
      <c r="B64" s="172">
        <v>2</v>
      </c>
      <c r="C64" s="726"/>
      <c r="D64" s="756"/>
      <c r="E64" s="763"/>
      <c r="F64" s="764"/>
      <c r="G64" s="721"/>
      <c r="H64" s="173"/>
      <c r="I64" s="173"/>
      <c r="J64" s="191" t="str">
        <f xml:space="preserve"> IF(OR(C60="X",D62="X",E64="x",E66="x" ),"x","")</f>
        <v/>
      </c>
      <c r="K64" s="20" t="s">
        <v>118</v>
      </c>
      <c r="L64" s="1"/>
    </row>
    <row r="65" spans="1:12" ht="29.25" thickBot="1" x14ac:dyDescent="0.3">
      <c r="A65" s="720"/>
      <c r="B65" s="172" t="s">
        <v>241</v>
      </c>
      <c r="C65" s="726"/>
      <c r="D65" s="756"/>
      <c r="E65" s="738"/>
      <c r="F65" s="765"/>
      <c r="G65" s="721"/>
      <c r="H65" s="173"/>
      <c r="I65" s="173"/>
      <c r="J65" s="190"/>
      <c r="K65" s="20"/>
      <c r="L65" s="1"/>
    </row>
    <row r="66" spans="1:12" ht="29.25" thickBot="1" x14ac:dyDescent="0.3">
      <c r="A66" s="720"/>
      <c r="B66" s="172">
        <v>1</v>
      </c>
      <c r="C66" s="726"/>
      <c r="D66" s="756"/>
      <c r="E66" s="738"/>
      <c r="F66" s="723"/>
      <c r="G66" s="723"/>
      <c r="H66" s="173"/>
      <c r="I66" s="173"/>
      <c r="J66" s="192" t="str">
        <f xml:space="preserve"> IF(OR(C62="X",C64="X",D64="x",C66="x",D66="x" ),"x","")</f>
        <v/>
      </c>
      <c r="K66" s="20" t="s">
        <v>120</v>
      </c>
      <c r="L66" s="1"/>
    </row>
    <row r="67" spans="1:12" ht="15.75" thickBot="1" x14ac:dyDescent="0.3">
      <c r="A67" s="720"/>
      <c r="B67" s="172" t="s">
        <v>121</v>
      </c>
      <c r="C67" s="755"/>
      <c r="D67" s="757"/>
      <c r="E67" s="759"/>
      <c r="F67" s="762"/>
      <c r="G67" s="762"/>
      <c r="H67" s="178"/>
      <c r="I67" s="173"/>
      <c r="J67" s="173"/>
      <c r="K67" s="172"/>
      <c r="L67" s="1"/>
    </row>
    <row r="68" spans="1:12" x14ac:dyDescent="0.25">
      <c r="A68" s="174"/>
      <c r="B68" s="173"/>
      <c r="C68" s="173">
        <v>1</v>
      </c>
      <c r="D68" s="173">
        <v>2</v>
      </c>
      <c r="E68" s="173">
        <v>3</v>
      </c>
      <c r="F68" s="173">
        <v>4</v>
      </c>
      <c r="G68" s="173">
        <v>5</v>
      </c>
      <c r="H68" s="173"/>
      <c r="I68" s="173"/>
      <c r="J68" s="173"/>
      <c r="K68" s="172"/>
      <c r="L68" s="1"/>
    </row>
    <row r="69" spans="1:12" x14ac:dyDescent="0.25">
      <c r="A69" s="174"/>
      <c r="B69" s="173"/>
      <c r="C69" s="173" t="s">
        <v>122</v>
      </c>
      <c r="D69" s="173" t="s">
        <v>123</v>
      </c>
      <c r="E69" s="173" t="s">
        <v>124</v>
      </c>
      <c r="F69" s="173" t="s">
        <v>125</v>
      </c>
      <c r="G69" s="173" t="s">
        <v>126</v>
      </c>
      <c r="H69" s="173"/>
      <c r="I69" s="173"/>
      <c r="J69" s="173"/>
      <c r="K69" s="172"/>
      <c r="L69" s="1"/>
    </row>
    <row r="70" spans="1:12" ht="15" customHeight="1" x14ac:dyDescent="0.25">
      <c r="A70" s="174"/>
      <c r="B70" s="173"/>
      <c r="C70" s="754" t="s">
        <v>127</v>
      </c>
      <c r="D70" s="754"/>
      <c r="E70" s="754"/>
      <c r="F70" s="754"/>
      <c r="G70" s="754"/>
      <c r="H70" s="173"/>
      <c r="I70" s="173"/>
      <c r="J70" s="173"/>
      <c r="K70" s="172"/>
      <c r="L70" s="1"/>
    </row>
    <row r="71" spans="1:12" ht="15" customHeight="1" x14ac:dyDescent="0.25">
      <c r="A71" s="174"/>
      <c r="B71" s="173"/>
      <c r="C71" s="754"/>
      <c r="D71" s="754"/>
      <c r="E71" s="754"/>
      <c r="F71" s="754"/>
      <c r="G71" s="754"/>
      <c r="H71" s="173"/>
      <c r="I71" s="173"/>
      <c r="J71" s="173"/>
      <c r="K71" s="172"/>
      <c r="L71" s="1"/>
    </row>
    <row r="72" spans="1:12" ht="15.75" thickBot="1" x14ac:dyDescent="0.3">
      <c r="A72" s="184"/>
      <c r="B72" s="185"/>
      <c r="C72" s="185"/>
      <c r="D72" s="185"/>
      <c r="E72" s="185"/>
      <c r="F72" s="185"/>
      <c r="G72" s="185"/>
      <c r="H72" s="185"/>
      <c r="I72" s="185"/>
      <c r="J72" s="185"/>
      <c r="K72" s="186"/>
      <c r="L72" s="1"/>
    </row>
    <row r="73" spans="1:12" ht="15.75" thickBot="1" x14ac:dyDescent="0.3">
      <c r="A73" s="1"/>
      <c r="B73" s="1"/>
      <c r="C73" s="1"/>
      <c r="D73" s="1"/>
      <c r="E73" s="1"/>
      <c r="F73" s="1"/>
      <c r="G73" s="1"/>
      <c r="H73" s="1"/>
      <c r="I73" s="1"/>
      <c r="J73" s="1"/>
      <c r="K73" s="1"/>
      <c r="L73" s="1"/>
    </row>
    <row r="74" spans="1:12" ht="16.5" customHeight="1" thickBot="1" x14ac:dyDescent="0.3">
      <c r="A74" s="916" t="s">
        <v>111</v>
      </c>
      <c r="B74" s="922" t="str">
        <f>DESCRIPCION!A19</f>
        <v>d</v>
      </c>
      <c r="C74" s="910"/>
      <c r="D74" s="910"/>
      <c r="E74" s="910"/>
      <c r="F74" s="910"/>
      <c r="G74" s="910"/>
      <c r="H74" s="911"/>
      <c r="I74" s="919" t="s">
        <v>343</v>
      </c>
      <c r="J74" s="920"/>
      <c r="K74" s="145" t="str">
        <f>IF(J81="x","EXTREMA",IF(J83="x","ALTA",IF(J85="x","MODERADA",IF(J87="x","BAJA",""))))</f>
        <v>EXTREMA</v>
      </c>
      <c r="L74" s="1"/>
    </row>
    <row r="75" spans="1:12" ht="15.75" customHeight="1" thickBot="1" x14ac:dyDescent="0.3">
      <c r="A75" s="917"/>
      <c r="B75" s="923"/>
      <c r="C75" s="912"/>
      <c r="D75" s="912"/>
      <c r="E75" s="912"/>
      <c r="F75" s="912"/>
      <c r="G75" s="912"/>
      <c r="H75" s="913"/>
      <c r="I75" s="914" t="s">
        <v>344</v>
      </c>
      <c r="J75" s="915"/>
      <c r="K75" s="194" t="str">
        <f>'VALORACION RIESGOS INHERENTES'!K71</f>
        <v/>
      </c>
      <c r="L75" s="1"/>
    </row>
    <row r="76" spans="1:12" ht="16.5" thickBot="1" x14ac:dyDescent="0.3">
      <c r="A76" s="918"/>
      <c r="B76" s="691" t="s">
        <v>294</v>
      </c>
      <c r="C76" s="692"/>
      <c r="D76" s="692"/>
      <c r="E76" s="692"/>
      <c r="F76" s="692"/>
      <c r="G76" s="692"/>
      <c r="H76" s="692"/>
      <c r="I76" s="692"/>
      <c r="J76" s="695"/>
      <c r="K76" s="194" t="e">
        <f>'EVALUACIÓN SOLIDEZ CONTROLES'!H23</f>
        <v>#DIV/0!</v>
      </c>
      <c r="L76" s="1"/>
    </row>
    <row r="77" spans="1:12" ht="21.75" customHeight="1" thickBot="1" x14ac:dyDescent="0.3">
      <c r="A77" s="197" t="s">
        <v>113</v>
      </c>
      <c r="B77" s="198"/>
      <c r="C77" s="198"/>
      <c r="D77" s="266"/>
      <c r="E77" s="933"/>
      <c r="F77" s="934"/>
      <c r="G77" s="935"/>
      <c r="H77" s="691" t="s">
        <v>346</v>
      </c>
      <c r="I77" s="695"/>
      <c r="J77" s="696"/>
      <c r="K77" s="697"/>
      <c r="L77" s="1"/>
    </row>
    <row r="78" spans="1:12" ht="36.75" customHeight="1" x14ac:dyDescent="0.25">
      <c r="A78" s="179"/>
      <c r="B78" s="158"/>
      <c r="C78" s="180"/>
      <c r="D78" s="158"/>
      <c r="E78" s="158"/>
      <c r="F78" s="158"/>
      <c r="G78" s="158"/>
      <c r="H78" s="158"/>
      <c r="I78" s="158"/>
      <c r="J78" s="175"/>
      <c r="K78" s="176"/>
      <c r="L78" s="1"/>
    </row>
    <row r="79" spans="1:12" ht="38.25" customHeight="1" x14ac:dyDescent="0.25">
      <c r="A79" s="707" t="s">
        <v>113</v>
      </c>
      <c r="B79" s="158">
        <v>5</v>
      </c>
      <c r="C79" s="708"/>
      <c r="D79" s="704"/>
      <c r="E79" s="705"/>
      <c r="F79" s="705"/>
      <c r="G79" s="705"/>
      <c r="H79" s="158"/>
      <c r="I79" s="158"/>
      <c r="J79" s="714" t="s">
        <v>112</v>
      </c>
      <c r="K79" s="715"/>
      <c r="L79" s="1"/>
    </row>
    <row r="80" spans="1:12" x14ac:dyDescent="0.25">
      <c r="A80" s="707"/>
      <c r="B80" s="158" t="s">
        <v>115</v>
      </c>
      <c r="C80" s="709"/>
      <c r="D80" s="704"/>
      <c r="E80" s="705"/>
      <c r="F80" s="705"/>
      <c r="G80" s="705"/>
      <c r="H80" s="158"/>
      <c r="I80" s="158"/>
      <c r="J80" s="160"/>
      <c r="K80" s="161"/>
      <c r="L80" s="1"/>
    </row>
    <row r="81" spans="1:12" ht="27.75" x14ac:dyDescent="0.25">
      <c r="A81" s="707"/>
      <c r="B81" s="158">
        <v>4</v>
      </c>
      <c r="C81" s="751"/>
      <c r="D81" s="704"/>
      <c r="E81" s="704"/>
      <c r="F81" s="713"/>
      <c r="G81" s="705" t="s">
        <v>342</v>
      </c>
      <c r="H81" s="158"/>
      <c r="I81" s="158"/>
      <c r="J81" s="166" t="str">
        <f xml:space="preserve"> IF(OR(E79="X",F79="X",G79="x",F81="x",G81="X",F83="X",G83="X",G85="X" ),"x","")</f>
        <v>x</v>
      </c>
      <c r="K81" s="161" t="s">
        <v>114</v>
      </c>
      <c r="L81" s="1"/>
    </row>
    <row r="82" spans="1:12" ht="27.75" x14ac:dyDescent="0.25">
      <c r="A82" s="707"/>
      <c r="B82" s="158" t="s">
        <v>117</v>
      </c>
      <c r="C82" s="752"/>
      <c r="D82" s="704"/>
      <c r="E82" s="704"/>
      <c r="F82" s="713"/>
      <c r="G82" s="705"/>
      <c r="H82" s="158"/>
      <c r="I82" s="158"/>
      <c r="J82" s="167"/>
      <c r="K82" s="161"/>
      <c r="L82" s="1"/>
    </row>
    <row r="83" spans="1:12" ht="27.75" x14ac:dyDescent="0.25">
      <c r="A83" s="707"/>
      <c r="B83" s="158">
        <v>3</v>
      </c>
      <c r="C83" s="698"/>
      <c r="D83" s="702"/>
      <c r="E83" s="703"/>
      <c r="F83" s="713"/>
      <c r="G83" s="705"/>
      <c r="H83" s="158"/>
      <c r="I83" s="158"/>
      <c r="J83" s="168" t="str">
        <f xml:space="preserve"> IF(OR(C79="X",D79="X",D81="x",E81="x",E83="X",F85="X",F87="X",G87="X" ),"x","")</f>
        <v/>
      </c>
      <c r="K83" s="161" t="s">
        <v>116</v>
      </c>
      <c r="L83" s="1"/>
    </row>
    <row r="84" spans="1:12" ht="27.75" x14ac:dyDescent="0.25">
      <c r="A84" s="707"/>
      <c r="B84" s="158" t="s">
        <v>119</v>
      </c>
      <c r="C84" s="699"/>
      <c r="D84" s="702"/>
      <c r="E84" s="704"/>
      <c r="F84" s="713"/>
      <c r="G84" s="705"/>
      <c r="H84" s="158"/>
      <c r="I84" s="158"/>
      <c r="J84" s="169"/>
      <c r="K84" s="161"/>
      <c r="L84" s="1"/>
    </row>
    <row r="85" spans="1:12" ht="27.75" x14ac:dyDescent="0.25">
      <c r="A85" s="707"/>
      <c r="B85" s="158">
        <v>2</v>
      </c>
      <c r="C85" s="698"/>
      <c r="D85" s="700"/>
      <c r="E85" s="701"/>
      <c r="F85" s="703"/>
      <c r="G85" s="705"/>
      <c r="H85" s="158"/>
      <c r="I85" s="158"/>
      <c r="J85" s="170" t="str">
        <f xml:space="preserve"> IF(OR(C81="X",D83="X",E85="x",E87="x" ),"x","")</f>
        <v/>
      </c>
      <c r="K85" s="161" t="s">
        <v>118</v>
      </c>
      <c r="L85" s="1"/>
    </row>
    <row r="86" spans="1:12" ht="27.75" x14ac:dyDescent="0.25">
      <c r="A86" s="707"/>
      <c r="B86" s="158" t="s">
        <v>241</v>
      </c>
      <c r="C86" s="699"/>
      <c r="D86" s="700"/>
      <c r="E86" s="702"/>
      <c r="F86" s="704"/>
      <c r="G86" s="705"/>
      <c r="H86" s="158"/>
      <c r="I86" s="158"/>
      <c r="J86" s="169"/>
      <c r="K86" s="161"/>
      <c r="L86" s="1"/>
    </row>
    <row r="87" spans="1:12" ht="27.75" x14ac:dyDescent="0.25">
      <c r="A87" s="707"/>
      <c r="B87" s="158">
        <v>1</v>
      </c>
      <c r="C87" s="698"/>
      <c r="D87" s="729"/>
      <c r="E87" s="731"/>
      <c r="F87" s="733"/>
      <c r="G87" s="735"/>
      <c r="H87" s="158"/>
      <c r="I87" s="158"/>
      <c r="J87" s="171" t="str">
        <f xml:space="preserve"> IF(OR(C83="X",C85="X",D85="x",D87="x",C87="x" ),"x","")</f>
        <v/>
      </c>
      <c r="K87" s="161" t="s">
        <v>120</v>
      </c>
      <c r="L87" s="1"/>
    </row>
    <row r="88" spans="1:12" x14ac:dyDescent="0.25">
      <c r="A88" s="707"/>
      <c r="B88" s="158" t="s">
        <v>121</v>
      </c>
      <c r="C88" s="728"/>
      <c r="D88" s="730"/>
      <c r="E88" s="732"/>
      <c r="F88" s="734"/>
      <c r="G88" s="736"/>
      <c r="H88" s="158"/>
      <c r="I88" s="158"/>
      <c r="J88" s="158"/>
      <c r="K88" s="159"/>
      <c r="L88" s="1"/>
    </row>
    <row r="89" spans="1:12" x14ac:dyDescent="0.25">
      <c r="A89" s="179"/>
      <c r="B89" s="158"/>
      <c r="C89" s="158">
        <v>1</v>
      </c>
      <c r="D89" s="158">
        <v>2</v>
      </c>
      <c r="E89" s="158">
        <v>3</v>
      </c>
      <c r="F89" s="158">
        <v>4</v>
      </c>
      <c r="G89" s="158">
        <v>5</v>
      </c>
      <c r="H89" s="158"/>
      <c r="I89" s="158"/>
      <c r="J89" s="158"/>
      <c r="K89" s="159"/>
      <c r="L89" s="1"/>
    </row>
    <row r="90" spans="1:12" x14ac:dyDescent="0.25">
      <c r="A90" s="179"/>
      <c r="B90" s="158"/>
      <c r="C90" s="158" t="s">
        <v>122</v>
      </c>
      <c r="D90" s="158" t="s">
        <v>123</v>
      </c>
      <c r="E90" s="158" t="s">
        <v>124</v>
      </c>
      <c r="F90" s="158" t="s">
        <v>125</v>
      </c>
      <c r="G90" s="158" t="s">
        <v>126</v>
      </c>
      <c r="H90" s="158"/>
      <c r="I90" s="714"/>
      <c r="J90" s="714"/>
      <c r="K90" s="715"/>
      <c r="L90" s="1"/>
    </row>
    <row r="91" spans="1:12" ht="15" customHeight="1" x14ac:dyDescent="0.25">
      <c r="A91" s="179"/>
      <c r="B91" s="158"/>
      <c r="C91" s="706" t="s">
        <v>127</v>
      </c>
      <c r="D91" s="706"/>
      <c r="E91" s="706"/>
      <c r="F91" s="706"/>
      <c r="G91" s="706"/>
      <c r="H91" s="158"/>
      <c r="I91" s="158"/>
      <c r="J91" s="158"/>
      <c r="K91" s="159"/>
      <c r="L91" s="1"/>
    </row>
    <row r="92" spans="1:12" ht="15" customHeight="1" x14ac:dyDescent="0.25">
      <c r="A92" s="179"/>
      <c r="B92" s="158"/>
      <c r="C92" s="706"/>
      <c r="D92" s="706"/>
      <c r="E92" s="706"/>
      <c r="F92" s="706"/>
      <c r="G92" s="706"/>
      <c r="H92" s="158"/>
      <c r="I92" s="158"/>
      <c r="J92" s="158"/>
      <c r="K92" s="159"/>
      <c r="L92" s="1"/>
    </row>
    <row r="93" spans="1:12" ht="15.75" thickBot="1" x14ac:dyDescent="0.3">
      <c r="A93" s="81"/>
      <c r="B93" s="82"/>
      <c r="C93" s="82"/>
      <c r="D93" s="82"/>
      <c r="E93" s="82"/>
      <c r="F93" s="82"/>
      <c r="G93" s="82"/>
      <c r="H93" s="82"/>
      <c r="I93" s="82"/>
      <c r="J93" s="82"/>
      <c r="K93" s="83"/>
      <c r="L93" s="1"/>
    </row>
    <row r="94" spans="1:12" ht="15.75" thickBot="1" x14ac:dyDescent="0.3">
      <c r="A94" s="1"/>
      <c r="B94" s="1"/>
      <c r="C94" s="1"/>
      <c r="D94" s="1"/>
      <c r="E94" s="1"/>
      <c r="F94" s="1"/>
      <c r="G94" s="1"/>
      <c r="H94" s="1"/>
      <c r="I94" s="1"/>
      <c r="J94" s="1"/>
      <c r="K94" s="1"/>
      <c r="L94" s="1"/>
    </row>
    <row r="95" spans="1:12" ht="15.75" customHeight="1" thickBot="1" x14ac:dyDescent="0.3">
      <c r="A95" s="916" t="s">
        <v>111</v>
      </c>
      <c r="B95" s="910" t="str">
        <f>DESCRIPCION!A22</f>
        <v>e</v>
      </c>
      <c r="C95" s="910"/>
      <c r="D95" s="910"/>
      <c r="E95" s="910"/>
      <c r="F95" s="910"/>
      <c r="G95" s="910"/>
      <c r="H95" s="911"/>
      <c r="I95" s="919" t="s">
        <v>343</v>
      </c>
      <c r="J95" s="920"/>
      <c r="K95" s="145" t="str">
        <f>IF(J102="x","EXTREMA",IF(J104="x","ALTA",IF(J106="x","MODERADA",IF(J108="x","BAJA",""))))</f>
        <v/>
      </c>
      <c r="L95" s="1"/>
    </row>
    <row r="96" spans="1:12" ht="16.5" thickBot="1" x14ac:dyDescent="0.3">
      <c r="A96" s="917"/>
      <c r="B96" s="912"/>
      <c r="C96" s="912"/>
      <c r="D96" s="912"/>
      <c r="E96" s="912"/>
      <c r="F96" s="912"/>
      <c r="G96" s="912"/>
      <c r="H96" s="913"/>
      <c r="I96" s="914" t="s">
        <v>344</v>
      </c>
      <c r="J96" s="915"/>
      <c r="K96" s="195" t="str">
        <f>'VALORACION RIESGOS INHERENTES'!K91</f>
        <v/>
      </c>
      <c r="L96" s="1"/>
    </row>
    <row r="97" spans="1:12" ht="16.5" thickBot="1" x14ac:dyDescent="0.3">
      <c r="A97" s="918"/>
      <c r="B97" s="914" t="s">
        <v>294</v>
      </c>
      <c r="C97" s="921"/>
      <c r="D97" s="921"/>
      <c r="E97" s="921"/>
      <c r="F97" s="921"/>
      <c r="G97" s="921"/>
      <c r="H97" s="921"/>
      <c r="I97" s="921"/>
      <c r="J97" s="915"/>
      <c r="K97" s="195" t="e">
        <f>'EVALUACIÓN SOLIDEZ CONTROLES'!H27</f>
        <v>#DIV/0!</v>
      </c>
      <c r="L97" s="1"/>
    </row>
    <row r="98" spans="1:12" ht="20.25" customHeight="1" thickBot="1" x14ac:dyDescent="0.3">
      <c r="A98" s="197" t="s">
        <v>113</v>
      </c>
      <c r="B98" s="198"/>
      <c r="C98" s="198"/>
      <c r="D98" s="266"/>
      <c r="E98" s="933"/>
      <c r="F98" s="934"/>
      <c r="G98" s="935"/>
      <c r="H98" s="691" t="s">
        <v>346</v>
      </c>
      <c r="I98" s="695"/>
      <c r="J98" s="696"/>
      <c r="K98" s="697"/>
      <c r="L98" s="1"/>
    </row>
    <row r="99" spans="1:12" ht="38.25" customHeight="1" x14ac:dyDescent="0.25">
      <c r="A99" s="179"/>
      <c r="B99" s="158"/>
      <c r="C99" s="180"/>
      <c r="D99" s="158"/>
      <c r="E99" s="158"/>
      <c r="F99" s="158"/>
      <c r="G99" s="158"/>
      <c r="H99" s="158"/>
      <c r="I99" s="158"/>
      <c r="J99" s="175"/>
      <c r="K99" s="176"/>
      <c r="L99" s="1"/>
    </row>
    <row r="100" spans="1:12" ht="39" customHeight="1" x14ac:dyDescent="0.25">
      <c r="A100" s="707" t="s">
        <v>113</v>
      </c>
      <c r="B100" s="158">
        <v>5</v>
      </c>
      <c r="C100" s="708"/>
      <c r="D100" s="704"/>
      <c r="E100" s="705"/>
      <c r="F100" s="705"/>
      <c r="G100" s="705"/>
      <c r="H100" s="158"/>
      <c r="I100" s="158"/>
      <c r="J100" s="714" t="s">
        <v>112</v>
      </c>
      <c r="K100" s="715"/>
      <c r="L100" s="1"/>
    </row>
    <row r="101" spans="1:12" x14ac:dyDescent="0.25">
      <c r="A101" s="707"/>
      <c r="B101" s="158" t="s">
        <v>115</v>
      </c>
      <c r="C101" s="709"/>
      <c r="D101" s="704"/>
      <c r="E101" s="705"/>
      <c r="F101" s="705"/>
      <c r="G101" s="705"/>
      <c r="H101" s="158"/>
      <c r="I101" s="158"/>
      <c r="J101" s="160"/>
      <c r="K101" s="161"/>
      <c r="L101" s="1"/>
    </row>
    <row r="102" spans="1:12" ht="27.75" x14ac:dyDescent="0.25">
      <c r="A102" s="707"/>
      <c r="B102" s="158">
        <v>4</v>
      </c>
      <c r="C102" s="751"/>
      <c r="D102" s="704"/>
      <c r="E102" s="704"/>
      <c r="F102" s="713"/>
      <c r="G102" s="705"/>
      <c r="H102" s="158"/>
      <c r="I102" s="158"/>
      <c r="J102" s="166" t="str">
        <f xml:space="preserve"> IF(OR(E100="X",F100="X",G100="x",F102="x",G102="X",F104="X",G104="X",G106="X" ),"x","")</f>
        <v/>
      </c>
      <c r="K102" s="161" t="s">
        <v>114</v>
      </c>
      <c r="L102" s="1"/>
    </row>
    <row r="103" spans="1:12" ht="27.75" x14ac:dyDescent="0.25">
      <c r="A103" s="707"/>
      <c r="B103" s="158" t="s">
        <v>117</v>
      </c>
      <c r="C103" s="752"/>
      <c r="D103" s="704"/>
      <c r="E103" s="704"/>
      <c r="F103" s="713"/>
      <c r="G103" s="705"/>
      <c r="H103" s="158"/>
      <c r="I103" s="158"/>
      <c r="J103" s="167"/>
      <c r="K103" s="161"/>
      <c r="L103" s="1"/>
    </row>
    <row r="104" spans="1:12" ht="27.75" x14ac:dyDescent="0.25">
      <c r="A104" s="707"/>
      <c r="B104" s="158">
        <v>3</v>
      </c>
      <c r="C104" s="698"/>
      <c r="D104" s="702"/>
      <c r="E104" s="703"/>
      <c r="F104" s="713"/>
      <c r="G104" s="705"/>
      <c r="H104" s="158"/>
      <c r="I104" s="158"/>
      <c r="J104" s="168" t="str">
        <f xml:space="preserve"> IF(OR(C100="X",D100="X",D102="x",E102="x",E104="X",F106="X",F108="X",G108="X" ),"x","")</f>
        <v/>
      </c>
      <c r="K104" s="161" t="s">
        <v>116</v>
      </c>
      <c r="L104" s="1"/>
    </row>
    <row r="105" spans="1:12" ht="27.75" x14ac:dyDescent="0.25">
      <c r="A105" s="707"/>
      <c r="B105" s="158" t="s">
        <v>119</v>
      </c>
      <c r="C105" s="699"/>
      <c r="D105" s="702"/>
      <c r="E105" s="704"/>
      <c r="F105" s="713"/>
      <c r="G105" s="705"/>
      <c r="H105" s="158"/>
      <c r="I105" s="158"/>
      <c r="J105" s="169"/>
      <c r="K105" s="161"/>
      <c r="L105" s="1"/>
    </row>
    <row r="106" spans="1:12" ht="27.75" x14ac:dyDescent="0.25">
      <c r="A106" s="707"/>
      <c r="B106" s="158">
        <v>2</v>
      </c>
      <c r="C106" s="698"/>
      <c r="D106" s="700"/>
      <c r="E106" s="701"/>
      <c r="F106" s="703"/>
      <c r="G106" s="705"/>
      <c r="H106" s="158"/>
      <c r="I106" s="158"/>
      <c r="J106" s="170" t="str">
        <f xml:space="preserve"> IF(OR(C102="X",D104="X",E108="x",E106="x" ),"x","")</f>
        <v/>
      </c>
      <c r="K106" s="161" t="s">
        <v>118</v>
      </c>
      <c r="L106" s="1"/>
    </row>
    <row r="107" spans="1:12" ht="27.75" x14ac:dyDescent="0.25">
      <c r="A107" s="707"/>
      <c r="B107" s="158" t="s">
        <v>241</v>
      </c>
      <c r="C107" s="699"/>
      <c r="D107" s="700"/>
      <c r="E107" s="702"/>
      <c r="F107" s="704"/>
      <c r="G107" s="705"/>
      <c r="H107" s="158"/>
      <c r="I107" s="158"/>
      <c r="J107" s="169"/>
      <c r="K107" s="161"/>
      <c r="L107" s="1"/>
    </row>
    <row r="108" spans="1:12" ht="27.75" x14ac:dyDescent="0.25">
      <c r="A108" s="707"/>
      <c r="B108" s="158">
        <v>1</v>
      </c>
      <c r="C108" s="698"/>
      <c r="D108" s="729"/>
      <c r="E108" s="731"/>
      <c r="F108" s="733"/>
      <c r="G108" s="735"/>
      <c r="H108" s="158"/>
      <c r="I108" s="158"/>
      <c r="J108" s="171" t="str">
        <f xml:space="preserve"> IF(OR(C104="X",C106="X",C108="x",D106="x",D108="x" ),"x","")</f>
        <v/>
      </c>
      <c r="K108" s="161" t="s">
        <v>120</v>
      </c>
      <c r="L108" s="1"/>
    </row>
    <row r="109" spans="1:12" x14ac:dyDescent="0.25">
      <c r="A109" s="707"/>
      <c r="B109" s="158" t="s">
        <v>121</v>
      </c>
      <c r="C109" s="728"/>
      <c r="D109" s="730"/>
      <c r="E109" s="732"/>
      <c r="F109" s="734"/>
      <c r="G109" s="736"/>
      <c r="H109" s="158"/>
      <c r="I109" s="158"/>
      <c r="J109" s="158"/>
      <c r="K109" s="159"/>
      <c r="L109" s="1"/>
    </row>
    <row r="110" spans="1:12" x14ac:dyDescent="0.25">
      <c r="A110" s="179"/>
      <c r="B110" s="158"/>
      <c r="C110" s="158">
        <v>1</v>
      </c>
      <c r="D110" s="158">
        <v>2</v>
      </c>
      <c r="E110" s="158">
        <v>3</v>
      </c>
      <c r="F110" s="158">
        <v>4</v>
      </c>
      <c r="G110" s="158">
        <v>5</v>
      </c>
      <c r="H110" s="158"/>
      <c r="I110" s="158"/>
      <c r="J110" s="158"/>
      <c r="K110" s="159"/>
      <c r="L110" s="1"/>
    </row>
    <row r="111" spans="1:12" x14ac:dyDescent="0.25">
      <c r="A111" s="179"/>
      <c r="B111" s="158"/>
      <c r="C111" s="158" t="s">
        <v>122</v>
      </c>
      <c r="D111" s="158" t="s">
        <v>123</v>
      </c>
      <c r="E111" s="158" t="s">
        <v>124</v>
      </c>
      <c r="F111" s="158" t="s">
        <v>125</v>
      </c>
      <c r="G111" s="158" t="s">
        <v>126</v>
      </c>
      <c r="H111" s="158"/>
      <c r="I111" s="158"/>
      <c r="J111" s="158"/>
      <c r="K111" s="159"/>
      <c r="L111" s="1"/>
    </row>
    <row r="112" spans="1:12" ht="15" customHeight="1" x14ac:dyDescent="0.25">
      <c r="A112" s="179"/>
      <c r="B112" s="158"/>
      <c r="C112" s="706" t="s">
        <v>127</v>
      </c>
      <c r="D112" s="706"/>
      <c r="E112" s="706"/>
      <c r="F112" s="706"/>
      <c r="G112" s="706"/>
      <c r="H112" s="158"/>
      <c r="I112" s="158"/>
      <c r="J112" s="158"/>
      <c r="K112" s="159"/>
      <c r="L112" s="1"/>
    </row>
    <row r="113" spans="1:12" ht="15" customHeight="1" x14ac:dyDescent="0.25">
      <c r="A113" s="179"/>
      <c r="B113" s="158"/>
      <c r="C113" s="706"/>
      <c r="D113" s="706"/>
      <c r="E113" s="706"/>
      <c r="F113" s="706"/>
      <c r="G113" s="706"/>
      <c r="H113" s="158"/>
      <c r="I113" s="158"/>
      <c r="J113" s="158"/>
      <c r="K113" s="159"/>
      <c r="L113" s="1"/>
    </row>
    <row r="114" spans="1:12" ht="15.75" thickBot="1" x14ac:dyDescent="0.3">
      <c r="A114" s="81"/>
      <c r="B114" s="82"/>
      <c r="C114" s="82"/>
      <c r="D114" s="82"/>
      <c r="E114" s="82"/>
      <c r="F114" s="82"/>
      <c r="G114" s="82"/>
      <c r="H114" s="82"/>
      <c r="I114" s="82"/>
      <c r="J114" s="82"/>
      <c r="K114" s="83"/>
      <c r="L114" s="1"/>
    </row>
    <row r="115" spans="1:12" ht="15.75" thickBot="1" x14ac:dyDescent="0.3">
      <c r="A115" s="1"/>
      <c r="B115" s="1"/>
      <c r="C115" s="1"/>
      <c r="D115" s="1"/>
      <c r="E115" s="1"/>
      <c r="F115" s="1"/>
      <c r="G115" s="1"/>
      <c r="H115" s="1"/>
      <c r="I115" s="1"/>
      <c r="J115" s="1"/>
      <c r="K115" s="1"/>
      <c r="L115" s="1"/>
    </row>
    <row r="116" spans="1:12" ht="15.75" customHeight="1" thickBot="1" x14ac:dyDescent="0.3">
      <c r="A116" s="916" t="s">
        <v>111</v>
      </c>
      <c r="B116" s="910" t="str">
        <f>DESCRIPCION!A25</f>
        <v>f</v>
      </c>
      <c r="C116" s="910"/>
      <c r="D116" s="910"/>
      <c r="E116" s="910"/>
      <c r="F116" s="910"/>
      <c r="G116" s="910"/>
      <c r="H116" s="911"/>
      <c r="I116" s="919" t="s">
        <v>343</v>
      </c>
      <c r="J116" s="920"/>
      <c r="K116" s="145" t="str">
        <f>IF(J123="x","EXTREMA",IF(J125="x","ALTA",IF(J127="x","MODERADA",IF(J129="x","BAJA",""))))</f>
        <v/>
      </c>
      <c r="L116" s="1"/>
    </row>
    <row r="117" spans="1:12" ht="16.5" thickBot="1" x14ac:dyDescent="0.3">
      <c r="A117" s="917"/>
      <c r="B117" s="912"/>
      <c r="C117" s="912"/>
      <c r="D117" s="912"/>
      <c r="E117" s="912"/>
      <c r="F117" s="912"/>
      <c r="G117" s="912"/>
      <c r="H117" s="913"/>
      <c r="I117" s="914" t="s">
        <v>344</v>
      </c>
      <c r="J117" s="915"/>
      <c r="K117" s="195" t="str">
        <f>'VALORACION RIESGOS INHERENTES'!K111</f>
        <v/>
      </c>
      <c r="L117" s="1"/>
    </row>
    <row r="118" spans="1:12" ht="16.5" thickBot="1" x14ac:dyDescent="0.3">
      <c r="A118" s="918"/>
      <c r="B118" s="691" t="s">
        <v>294</v>
      </c>
      <c r="C118" s="692"/>
      <c r="D118" s="692"/>
      <c r="E118" s="692"/>
      <c r="F118" s="692"/>
      <c r="G118" s="692"/>
      <c r="H118" s="692"/>
      <c r="I118" s="692"/>
      <c r="J118" s="695"/>
      <c r="K118" s="195" t="str">
        <f>'EVALUACIÓN SOLIDEZ CONTROLES'!H31</f>
        <v xml:space="preserve"> </v>
      </c>
      <c r="L118" s="1"/>
    </row>
    <row r="119" spans="1:12" ht="17.25" customHeight="1" thickBot="1" x14ac:dyDescent="0.3">
      <c r="A119" s="197" t="s">
        <v>113</v>
      </c>
      <c r="B119" s="198"/>
      <c r="C119" s="198"/>
      <c r="D119" s="266"/>
      <c r="E119" s="933"/>
      <c r="F119" s="934"/>
      <c r="G119" s="935"/>
      <c r="H119" s="691" t="s">
        <v>346</v>
      </c>
      <c r="I119" s="695"/>
      <c r="J119" s="696"/>
      <c r="K119" s="697"/>
      <c r="L119" s="1"/>
    </row>
    <row r="120" spans="1:12" ht="39.75" customHeight="1" x14ac:dyDescent="0.25">
      <c r="A120" s="179"/>
      <c r="B120" s="158"/>
      <c r="C120" s="180"/>
      <c r="D120" s="158"/>
      <c r="E120" s="158"/>
      <c r="F120" s="158"/>
      <c r="G120" s="158"/>
      <c r="H120" s="158"/>
      <c r="I120" s="158"/>
      <c r="J120" s="1"/>
      <c r="K120" s="73"/>
      <c r="L120" s="1"/>
    </row>
    <row r="121" spans="1:12" ht="15" customHeight="1" x14ac:dyDescent="0.25">
      <c r="A121" s="707" t="s">
        <v>113</v>
      </c>
      <c r="B121" s="158">
        <v>5</v>
      </c>
      <c r="C121" s="766"/>
      <c r="D121" s="768"/>
      <c r="E121" s="769"/>
      <c r="F121" s="769"/>
      <c r="G121" s="769"/>
      <c r="H121" s="193"/>
      <c r="I121" s="158"/>
      <c r="J121" s="714" t="s">
        <v>112</v>
      </c>
      <c r="K121" s="715"/>
      <c r="L121" s="1"/>
    </row>
    <row r="122" spans="1:12" ht="33" x14ac:dyDescent="0.25">
      <c r="A122" s="707"/>
      <c r="B122" s="158" t="s">
        <v>115</v>
      </c>
      <c r="C122" s="767"/>
      <c r="D122" s="768"/>
      <c r="E122" s="769"/>
      <c r="F122" s="769"/>
      <c r="G122" s="769"/>
      <c r="H122" s="193"/>
      <c r="I122" s="158"/>
      <c r="J122" s="160"/>
      <c r="K122" s="161"/>
      <c r="L122" s="1"/>
    </row>
    <row r="123" spans="1:12" ht="33" x14ac:dyDescent="0.25">
      <c r="A123" s="707"/>
      <c r="B123" s="158">
        <v>4</v>
      </c>
      <c r="C123" s="770"/>
      <c r="D123" s="768"/>
      <c r="E123" s="768"/>
      <c r="F123" s="772"/>
      <c r="G123" s="769"/>
      <c r="H123" s="193"/>
      <c r="I123" s="158"/>
      <c r="J123" s="166" t="str">
        <f xml:space="preserve"> IF(OR(E121="X",F121="X",G121="x",F123="x",G123="X",F125="X",G125="X",G127="X" ),"x","")</f>
        <v/>
      </c>
      <c r="K123" s="161" t="s">
        <v>114</v>
      </c>
      <c r="L123" s="1"/>
    </row>
    <row r="124" spans="1:12" ht="33" x14ac:dyDescent="0.25">
      <c r="A124" s="707"/>
      <c r="B124" s="158" t="s">
        <v>117</v>
      </c>
      <c r="C124" s="771"/>
      <c r="D124" s="768"/>
      <c r="E124" s="768"/>
      <c r="F124" s="772"/>
      <c r="G124" s="769"/>
      <c r="H124" s="193"/>
      <c r="I124" s="158"/>
      <c r="J124" s="167"/>
      <c r="K124" s="161"/>
      <c r="L124" s="1"/>
    </row>
    <row r="125" spans="1:12" ht="33" x14ac:dyDescent="0.25">
      <c r="A125" s="707"/>
      <c r="B125" s="158">
        <v>3</v>
      </c>
      <c r="C125" s="773"/>
      <c r="D125" s="775"/>
      <c r="E125" s="785"/>
      <c r="F125" s="772"/>
      <c r="G125" s="769"/>
      <c r="H125" s="193"/>
      <c r="I125" s="158"/>
      <c r="J125" s="168" t="str">
        <f xml:space="preserve"> IF(OR(C121="X",D121="X",D123="x",E123="x",E125="X",F127="X",F129="X",G129="X" ),"x","")</f>
        <v/>
      </c>
      <c r="K125" s="161" t="s">
        <v>116</v>
      </c>
      <c r="L125" s="1"/>
    </row>
    <row r="126" spans="1:12" ht="33" x14ac:dyDescent="0.25">
      <c r="A126" s="707"/>
      <c r="B126" s="158" t="s">
        <v>119</v>
      </c>
      <c r="C126" s="774"/>
      <c r="D126" s="775"/>
      <c r="E126" s="768"/>
      <c r="F126" s="772"/>
      <c r="G126" s="769"/>
      <c r="H126" s="193"/>
      <c r="I126" s="158"/>
      <c r="J126" s="169"/>
      <c r="K126" s="161"/>
      <c r="L126" s="1"/>
    </row>
    <row r="127" spans="1:12" ht="33" x14ac:dyDescent="0.25">
      <c r="A127" s="707"/>
      <c r="B127" s="158">
        <v>2</v>
      </c>
      <c r="C127" s="773"/>
      <c r="D127" s="786"/>
      <c r="E127" s="787"/>
      <c r="F127" s="785"/>
      <c r="G127" s="769"/>
      <c r="H127" s="193"/>
      <c r="I127" s="158"/>
      <c r="J127" s="170" t="str">
        <f xml:space="preserve"> IF(OR(C123="X",D125="X",E127="x",E129="x" ),"x","")</f>
        <v/>
      </c>
      <c r="K127" s="161" t="s">
        <v>118</v>
      </c>
      <c r="L127" s="1"/>
    </row>
    <row r="128" spans="1:12" ht="33" x14ac:dyDescent="0.25">
      <c r="A128" s="707"/>
      <c r="B128" s="158" t="s">
        <v>241</v>
      </c>
      <c r="C128" s="774"/>
      <c r="D128" s="786"/>
      <c r="E128" s="775"/>
      <c r="F128" s="768"/>
      <c r="G128" s="769"/>
      <c r="H128" s="193"/>
      <c r="I128" s="158"/>
      <c r="J128" s="169"/>
      <c r="K128" s="161"/>
      <c r="L128" s="1"/>
    </row>
    <row r="129" spans="1:12" ht="33" x14ac:dyDescent="0.25">
      <c r="A129" s="707"/>
      <c r="B129" s="158">
        <v>1</v>
      </c>
      <c r="C129" s="773"/>
      <c r="D129" s="777"/>
      <c r="E129" s="779"/>
      <c r="F129" s="781"/>
      <c r="G129" s="783"/>
      <c r="H129" s="193"/>
      <c r="I129" s="158"/>
      <c r="J129" s="171" t="str">
        <f xml:space="preserve"> IF(OR(C125="X",C127="X",D127="x",C129="x",D129="x" ),"x","")</f>
        <v/>
      </c>
      <c r="K129" s="161" t="s">
        <v>120</v>
      </c>
      <c r="L129" s="1"/>
    </row>
    <row r="130" spans="1:12" ht="33" x14ac:dyDescent="0.25">
      <c r="A130" s="707"/>
      <c r="B130" s="158" t="s">
        <v>121</v>
      </c>
      <c r="C130" s="776"/>
      <c r="D130" s="778"/>
      <c r="E130" s="780"/>
      <c r="F130" s="782"/>
      <c r="G130" s="784"/>
      <c r="H130" s="193"/>
      <c r="I130" s="158"/>
      <c r="J130" s="158"/>
      <c r="K130" s="159"/>
      <c r="L130" s="1"/>
    </row>
    <row r="131" spans="1:12" x14ac:dyDescent="0.25">
      <c r="A131" s="179"/>
      <c r="B131" s="158"/>
      <c r="C131" s="158">
        <v>1</v>
      </c>
      <c r="D131" s="158">
        <v>2</v>
      </c>
      <c r="E131" s="158">
        <v>3</v>
      </c>
      <c r="F131" s="158">
        <v>4</v>
      </c>
      <c r="G131" s="158">
        <v>5</v>
      </c>
      <c r="H131" s="158"/>
      <c r="I131" s="158"/>
      <c r="J131" s="158"/>
      <c r="K131" s="159"/>
      <c r="L131" s="1"/>
    </row>
    <row r="132" spans="1:12" x14ac:dyDescent="0.25">
      <c r="A132" s="179"/>
      <c r="B132" s="158"/>
      <c r="C132" s="158" t="s">
        <v>122</v>
      </c>
      <c r="D132" s="158" t="s">
        <v>123</v>
      </c>
      <c r="E132" s="158" t="s">
        <v>124</v>
      </c>
      <c r="F132" s="158" t="s">
        <v>125</v>
      </c>
      <c r="G132" s="158" t="s">
        <v>126</v>
      </c>
      <c r="H132" s="158"/>
      <c r="I132" s="158"/>
      <c r="J132" s="158"/>
      <c r="K132" s="159"/>
      <c r="L132" s="1"/>
    </row>
    <row r="133" spans="1:12" ht="15" customHeight="1" x14ac:dyDescent="0.25">
      <c r="A133" s="179"/>
      <c r="B133" s="158"/>
      <c r="C133" s="706" t="s">
        <v>127</v>
      </c>
      <c r="D133" s="706"/>
      <c r="E133" s="706"/>
      <c r="F133" s="706"/>
      <c r="G133" s="706"/>
      <c r="H133" s="158"/>
      <c r="I133" s="158"/>
      <c r="J133" s="158"/>
      <c r="K133" s="159"/>
      <c r="L133" s="1"/>
    </row>
    <row r="134" spans="1:12" ht="15" customHeight="1" x14ac:dyDescent="0.25">
      <c r="A134" s="179"/>
      <c r="B134" s="158"/>
      <c r="C134" s="706"/>
      <c r="D134" s="706"/>
      <c r="E134" s="706"/>
      <c r="F134" s="706"/>
      <c r="G134" s="706"/>
      <c r="H134" s="158"/>
      <c r="I134" s="158"/>
      <c r="J134" s="158"/>
      <c r="K134" s="159"/>
      <c r="L134" s="1"/>
    </row>
    <row r="135" spans="1:12" ht="15.75" thickBot="1" x14ac:dyDescent="0.3">
      <c r="A135" s="81"/>
      <c r="B135" s="82"/>
      <c r="C135" s="82"/>
      <c r="D135" s="82"/>
      <c r="E135" s="82"/>
      <c r="F135" s="82"/>
      <c r="G135" s="82"/>
      <c r="H135" s="82"/>
      <c r="I135" s="82"/>
      <c r="J135" s="82"/>
      <c r="K135" s="83"/>
      <c r="L135" s="1"/>
    </row>
    <row r="136" spans="1:12" ht="15.75" thickBot="1" x14ac:dyDescent="0.3">
      <c r="A136" s="1"/>
      <c r="B136" s="1"/>
      <c r="C136" s="1"/>
      <c r="D136" s="1"/>
      <c r="E136" s="1"/>
      <c r="F136" s="1"/>
      <c r="G136" s="1"/>
      <c r="H136" s="1"/>
      <c r="I136" s="1"/>
      <c r="J136" s="1"/>
      <c r="K136" s="1"/>
      <c r="L136" s="1"/>
    </row>
    <row r="137" spans="1:12" ht="16.5" customHeight="1" thickBot="1" x14ac:dyDescent="0.3">
      <c r="A137" s="916" t="s">
        <v>111</v>
      </c>
      <c r="B137" s="922" t="str">
        <f>DESCRIPCION!A28</f>
        <v>g</v>
      </c>
      <c r="C137" s="910"/>
      <c r="D137" s="910"/>
      <c r="E137" s="910"/>
      <c r="F137" s="910"/>
      <c r="G137" s="910"/>
      <c r="H137" s="911"/>
      <c r="I137" s="919" t="s">
        <v>343</v>
      </c>
      <c r="J137" s="920"/>
      <c r="K137" s="145" t="str">
        <f>IF(J144="x","EXTREMA",IF(J146="x","ALTA",IF(J148="x","MODERADA",IF(J150="x","BAJA",""))))</f>
        <v/>
      </c>
      <c r="L137" s="1"/>
    </row>
    <row r="138" spans="1:12" ht="16.5" thickBot="1" x14ac:dyDescent="0.3">
      <c r="A138" s="917"/>
      <c r="B138" s="923"/>
      <c r="C138" s="912"/>
      <c r="D138" s="912"/>
      <c r="E138" s="912"/>
      <c r="F138" s="912"/>
      <c r="G138" s="912"/>
      <c r="H138" s="913"/>
      <c r="I138" s="914" t="s">
        <v>344</v>
      </c>
      <c r="J138" s="915"/>
      <c r="K138" s="195" t="str">
        <f>'VALORACION RIESGOS INHERENTES'!K131</f>
        <v/>
      </c>
      <c r="L138" s="1"/>
    </row>
    <row r="139" spans="1:12" ht="16.5" thickBot="1" x14ac:dyDescent="0.3">
      <c r="A139" s="918"/>
      <c r="B139" s="691" t="s">
        <v>294</v>
      </c>
      <c r="C139" s="692"/>
      <c r="D139" s="692"/>
      <c r="E139" s="692"/>
      <c r="F139" s="692"/>
      <c r="G139" s="692"/>
      <c r="H139" s="692"/>
      <c r="I139" s="692"/>
      <c r="J139" s="695"/>
      <c r="K139" s="194" t="e">
        <f>'EVALUACIÓN SOLIDEZ CONTROLES'!H35</f>
        <v>#DIV/0!</v>
      </c>
      <c r="L139" s="1"/>
    </row>
    <row r="140" spans="1:12" ht="18" customHeight="1" thickBot="1" x14ac:dyDescent="0.3">
      <c r="A140" s="197" t="s">
        <v>113</v>
      </c>
      <c r="B140" s="198"/>
      <c r="C140" s="198"/>
      <c r="D140" s="266"/>
      <c r="E140" s="933"/>
      <c r="F140" s="934"/>
      <c r="G140" s="935"/>
      <c r="H140" s="691" t="s">
        <v>346</v>
      </c>
      <c r="I140" s="695"/>
      <c r="J140" s="696"/>
      <c r="K140" s="697"/>
      <c r="L140" s="1"/>
    </row>
    <row r="141" spans="1:12" ht="42" customHeight="1" x14ac:dyDescent="0.25">
      <c r="A141" s="179"/>
      <c r="B141" s="158"/>
      <c r="C141" s="180"/>
      <c r="D141" s="158"/>
      <c r="E141" s="158"/>
      <c r="F141" s="158"/>
      <c r="G141" s="158"/>
      <c r="H141" s="158"/>
      <c r="I141" s="158"/>
      <c r="J141" s="175"/>
      <c r="K141" s="176"/>
      <c r="L141" s="1"/>
    </row>
    <row r="142" spans="1:12" ht="41.25" customHeight="1" x14ac:dyDescent="0.25">
      <c r="A142" s="707" t="s">
        <v>113</v>
      </c>
      <c r="B142" s="158">
        <v>5</v>
      </c>
      <c r="C142" s="708"/>
      <c r="D142" s="704"/>
      <c r="E142" s="705"/>
      <c r="F142" s="705"/>
      <c r="G142" s="705"/>
      <c r="H142" s="158"/>
      <c r="I142" s="158"/>
      <c r="J142" s="714" t="s">
        <v>112</v>
      </c>
      <c r="K142" s="715"/>
      <c r="L142" s="1"/>
    </row>
    <row r="143" spans="1:12" x14ac:dyDescent="0.25">
      <c r="A143" s="707"/>
      <c r="B143" s="158" t="s">
        <v>115</v>
      </c>
      <c r="C143" s="709"/>
      <c r="D143" s="704"/>
      <c r="E143" s="705"/>
      <c r="F143" s="705"/>
      <c r="G143" s="705"/>
      <c r="H143" s="158"/>
      <c r="I143" s="158"/>
      <c r="J143" s="160"/>
      <c r="K143" s="161"/>
      <c r="L143" s="1"/>
    </row>
    <row r="144" spans="1:12" ht="27.75" x14ac:dyDescent="0.25">
      <c r="A144" s="707"/>
      <c r="B144" s="158">
        <v>4</v>
      </c>
      <c r="C144" s="751"/>
      <c r="D144" s="704"/>
      <c r="E144" s="704"/>
      <c r="F144" s="713"/>
      <c r="G144" s="705"/>
      <c r="H144" s="158"/>
      <c r="I144" s="158"/>
      <c r="J144" s="166" t="str">
        <f xml:space="preserve"> IF(OR(E142="X",F142="X",G142="x",F144="x",G144="X",F146="X",G146="X",G148="X" ),"x","")</f>
        <v/>
      </c>
      <c r="K144" s="161" t="s">
        <v>114</v>
      </c>
      <c r="L144" s="1"/>
    </row>
    <row r="145" spans="1:12" ht="27.75" x14ac:dyDescent="0.25">
      <c r="A145" s="707"/>
      <c r="B145" s="158" t="s">
        <v>117</v>
      </c>
      <c r="C145" s="752"/>
      <c r="D145" s="704"/>
      <c r="E145" s="704"/>
      <c r="F145" s="713"/>
      <c r="G145" s="705"/>
      <c r="H145" s="158"/>
      <c r="I145" s="158"/>
      <c r="J145" s="167"/>
      <c r="K145" s="161"/>
      <c r="L145" s="1"/>
    </row>
    <row r="146" spans="1:12" ht="27.75" x14ac:dyDescent="0.25">
      <c r="A146" s="707"/>
      <c r="B146" s="158">
        <v>3</v>
      </c>
      <c r="C146" s="698"/>
      <c r="D146" s="702"/>
      <c r="E146" s="703"/>
      <c r="F146" s="713"/>
      <c r="G146" s="705"/>
      <c r="H146" s="158"/>
      <c r="I146" s="158"/>
      <c r="J146" s="168" t="str">
        <f xml:space="preserve"> IF(OR(C142="X",D142="X",D144="x",E144="x",E146="X",F148="X",F150="X",G150="X" ),"x","")</f>
        <v/>
      </c>
      <c r="K146" s="161" t="s">
        <v>116</v>
      </c>
      <c r="L146" s="1"/>
    </row>
    <row r="147" spans="1:12" ht="27.75" x14ac:dyDescent="0.25">
      <c r="A147" s="707"/>
      <c r="B147" s="158" t="s">
        <v>119</v>
      </c>
      <c r="C147" s="699"/>
      <c r="D147" s="702"/>
      <c r="E147" s="704"/>
      <c r="F147" s="713"/>
      <c r="G147" s="705"/>
      <c r="H147" s="158"/>
      <c r="I147" s="158"/>
      <c r="J147" s="169"/>
      <c r="K147" s="161"/>
      <c r="L147" s="1"/>
    </row>
    <row r="148" spans="1:12" ht="27.75" x14ac:dyDescent="0.25">
      <c r="A148" s="707"/>
      <c r="B148" s="158">
        <v>2</v>
      </c>
      <c r="C148" s="698"/>
      <c r="D148" s="700"/>
      <c r="E148" s="701"/>
      <c r="F148" s="703"/>
      <c r="G148" s="705"/>
      <c r="H148" s="158"/>
      <c r="I148" s="158"/>
      <c r="J148" s="170" t="str">
        <f xml:space="preserve"> IF(OR(C144="X",D146="X",E148="x",E150="x" ),"x","")</f>
        <v/>
      </c>
      <c r="K148" s="161" t="s">
        <v>118</v>
      </c>
      <c r="L148" s="1"/>
    </row>
    <row r="149" spans="1:12" ht="27.75" x14ac:dyDescent="0.25">
      <c r="A149" s="707"/>
      <c r="B149" s="158" t="s">
        <v>241</v>
      </c>
      <c r="C149" s="699"/>
      <c r="D149" s="700"/>
      <c r="E149" s="702"/>
      <c r="F149" s="704"/>
      <c r="G149" s="705"/>
      <c r="H149" s="158"/>
      <c r="I149" s="158"/>
      <c r="J149" s="169"/>
      <c r="K149" s="161"/>
      <c r="L149" s="1"/>
    </row>
    <row r="150" spans="1:12" ht="27.75" x14ac:dyDescent="0.25">
      <c r="A150" s="707"/>
      <c r="B150" s="158">
        <v>1</v>
      </c>
      <c r="C150" s="698"/>
      <c r="D150" s="729"/>
      <c r="E150" s="731"/>
      <c r="F150" s="733"/>
      <c r="G150" s="735"/>
      <c r="H150" s="158"/>
      <c r="I150" s="158"/>
      <c r="J150" s="171" t="str">
        <f xml:space="preserve"> IF(OR(C146="X",C148="X",C150="x",D148="x",D150="x" ),"x","")</f>
        <v/>
      </c>
      <c r="K150" s="161" t="s">
        <v>120</v>
      </c>
      <c r="L150" s="1"/>
    </row>
    <row r="151" spans="1:12" x14ac:dyDescent="0.25">
      <c r="A151" s="707"/>
      <c r="B151" s="158" t="s">
        <v>121</v>
      </c>
      <c r="C151" s="728"/>
      <c r="D151" s="730"/>
      <c r="E151" s="732"/>
      <c r="F151" s="734"/>
      <c r="G151" s="736"/>
      <c r="H151" s="158"/>
      <c r="I151" s="158"/>
      <c r="J151" s="158"/>
      <c r="K151" s="159"/>
      <c r="L151" s="1"/>
    </row>
    <row r="152" spans="1:12" x14ac:dyDescent="0.25">
      <c r="A152" s="179"/>
      <c r="B152" s="158"/>
      <c r="C152" s="158">
        <v>1</v>
      </c>
      <c r="D152" s="158">
        <v>2</v>
      </c>
      <c r="E152" s="158">
        <v>3</v>
      </c>
      <c r="F152" s="158">
        <v>4</v>
      </c>
      <c r="G152" s="158">
        <v>5</v>
      </c>
      <c r="H152" s="158"/>
      <c r="I152" s="158"/>
      <c r="J152" s="158"/>
      <c r="K152" s="159"/>
      <c r="L152" s="1"/>
    </row>
    <row r="153" spans="1:12" x14ac:dyDescent="0.25">
      <c r="A153" s="179"/>
      <c r="B153" s="158"/>
      <c r="C153" s="158" t="s">
        <v>122</v>
      </c>
      <c r="D153" s="158" t="s">
        <v>123</v>
      </c>
      <c r="E153" s="158" t="s">
        <v>124</v>
      </c>
      <c r="F153" s="158" t="s">
        <v>125</v>
      </c>
      <c r="G153" s="158" t="s">
        <v>126</v>
      </c>
      <c r="H153" s="158"/>
      <c r="I153" s="158"/>
      <c r="J153" s="158"/>
      <c r="K153" s="159"/>
      <c r="L153" s="1"/>
    </row>
    <row r="154" spans="1:12" ht="15" customHeight="1" x14ac:dyDescent="0.25">
      <c r="A154" s="179"/>
      <c r="B154" s="158"/>
      <c r="C154" s="706" t="s">
        <v>127</v>
      </c>
      <c r="D154" s="706"/>
      <c r="E154" s="706"/>
      <c r="F154" s="706"/>
      <c r="G154" s="706"/>
      <c r="H154" s="158"/>
      <c r="I154" s="158"/>
      <c r="J154" s="158"/>
      <c r="K154" s="159"/>
      <c r="L154" s="1"/>
    </row>
    <row r="155" spans="1:12" ht="15" customHeight="1" x14ac:dyDescent="0.25">
      <c r="A155" s="179"/>
      <c r="B155" s="158"/>
      <c r="C155" s="706"/>
      <c r="D155" s="706"/>
      <c r="E155" s="706"/>
      <c r="F155" s="706"/>
      <c r="G155" s="706"/>
      <c r="H155" s="158"/>
      <c r="I155" s="158"/>
      <c r="J155" s="158"/>
      <c r="K155" s="159"/>
      <c r="L155" s="1"/>
    </row>
    <row r="156" spans="1:12" ht="15.75" thickBot="1" x14ac:dyDescent="0.3">
      <c r="A156" s="181"/>
      <c r="B156" s="182"/>
      <c r="C156" s="182"/>
      <c r="D156" s="182"/>
      <c r="E156" s="182"/>
      <c r="F156" s="182"/>
      <c r="G156" s="182"/>
      <c r="H156" s="182"/>
      <c r="I156" s="182"/>
      <c r="J156" s="182"/>
      <c r="K156" s="183"/>
      <c r="L156" s="1"/>
    </row>
    <row r="157" spans="1:12" ht="15.75" thickBot="1" x14ac:dyDescent="0.3">
      <c r="A157" s="1"/>
      <c r="B157" s="1"/>
      <c r="C157" s="1"/>
      <c r="D157" s="1"/>
      <c r="E157" s="1"/>
      <c r="F157" s="1"/>
      <c r="G157" s="1"/>
      <c r="H157" s="1"/>
      <c r="I157" s="1"/>
      <c r="J157" s="1"/>
      <c r="K157" s="1"/>
      <c r="L157" s="1"/>
    </row>
    <row r="158" spans="1:12" ht="16.5" customHeight="1" thickBot="1" x14ac:dyDescent="0.3">
      <c r="A158" s="916" t="s">
        <v>111</v>
      </c>
      <c r="B158" s="910" t="str">
        <f>DESCRIPCION!A31</f>
        <v>h</v>
      </c>
      <c r="C158" s="910"/>
      <c r="D158" s="910"/>
      <c r="E158" s="910"/>
      <c r="F158" s="910"/>
      <c r="G158" s="910"/>
      <c r="H158" s="911"/>
      <c r="I158" s="919" t="s">
        <v>343</v>
      </c>
      <c r="J158" s="920"/>
      <c r="K158" s="145" t="str">
        <f>IF(J165="x","EXTREMA",IF(J167="x","ALTA",IF(J169="x","MODERADA",IF(J171="x","BAJA",""))))</f>
        <v/>
      </c>
      <c r="L158" s="1"/>
    </row>
    <row r="159" spans="1:12" ht="16.5" thickBot="1" x14ac:dyDescent="0.3">
      <c r="A159" s="917"/>
      <c r="B159" s="912"/>
      <c r="C159" s="912"/>
      <c r="D159" s="912"/>
      <c r="E159" s="912"/>
      <c r="F159" s="912"/>
      <c r="G159" s="912"/>
      <c r="H159" s="913"/>
      <c r="I159" s="914" t="s">
        <v>344</v>
      </c>
      <c r="J159" s="915"/>
      <c r="K159" s="194" t="str">
        <f>'VALORACION RIESGOS INHERENTES'!K151</f>
        <v/>
      </c>
      <c r="L159" s="1"/>
    </row>
    <row r="160" spans="1:12" ht="15.75" customHeight="1" thickBot="1" x14ac:dyDescent="0.3">
      <c r="A160" s="918"/>
      <c r="B160" s="691" t="s">
        <v>294</v>
      </c>
      <c r="C160" s="692"/>
      <c r="D160" s="692"/>
      <c r="E160" s="692"/>
      <c r="F160" s="692"/>
      <c r="G160" s="692"/>
      <c r="H160" s="692"/>
      <c r="I160" s="692"/>
      <c r="J160" s="695"/>
      <c r="K160" s="194" t="e">
        <f>'EVALUACIÓN SOLIDEZ CONTROLES'!H39</f>
        <v>#DIV/0!</v>
      </c>
      <c r="L160" s="1"/>
    </row>
    <row r="161" spans="1:12" ht="15.75" customHeight="1" thickBot="1" x14ac:dyDescent="0.3">
      <c r="A161" s="197" t="s">
        <v>113</v>
      </c>
      <c r="B161" s="198"/>
      <c r="C161" s="198"/>
      <c r="D161" s="266"/>
      <c r="E161" s="933"/>
      <c r="F161" s="934"/>
      <c r="G161" s="935"/>
      <c r="H161" s="691" t="s">
        <v>346</v>
      </c>
      <c r="I161" s="695"/>
      <c r="J161" s="696"/>
      <c r="K161" s="697"/>
      <c r="L161" s="1"/>
    </row>
    <row r="162" spans="1:12" ht="44.25" customHeight="1" x14ac:dyDescent="0.25">
      <c r="A162" s="179"/>
      <c r="B162" s="158"/>
      <c r="C162" s="180"/>
      <c r="D162" s="158"/>
      <c r="E162" s="158"/>
      <c r="F162" s="158"/>
      <c r="G162" s="158"/>
      <c r="H162" s="158"/>
      <c r="I162" s="158"/>
      <c r="J162" s="175"/>
      <c r="K162" s="176"/>
      <c r="L162" s="1"/>
    </row>
    <row r="163" spans="1:12" ht="54" customHeight="1" x14ac:dyDescent="0.25">
      <c r="A163" s="707" t="s">
        <v>113</v>
      </c>
      <c r="B163" s="158">
        <v>5</v>
      </c>
      <c r="C163" s="708"/>
      <c r="D163" s="704"/>
      <c r="E163" s="705"/>
      <c r="F163" s="705"/>
      <c r="G163" s="705"/>
      <c r="H163" s="158"/>
      <c r="I163" s="158"/>
      <c r="J163" s="714" t="s">
        <v>112</v>
      </c>
      <c r="K163" s="715"/>
      <c r="L163" s="1"/>
    </row>
    <row r="164" spans="1:12" x14ac:dyDescent="0.25">
      <c r="A164" s="707"/>
      <c r="B164" s="158" t="s">
        <v>115</v>
      </c>
      <c r="C164" s="709"/>
      <c r="D164" s="704"/>
      <c r="E164" s="705"/>
      <c r="F164" s="705"/>
      <c r="G164" s="705"/>
      <c r="H164" s="158"/>
      <c r="I164" s="158"/>
      <c r="J164" s="160"/>
      <c r="K164" s="161"/>
      <c r="L164" s="1"/>
    </row>
    <row r="165" spans="1:12" ht="27.75" x14ac:dyDescent="0.25">
      <c r="A165" s="707"/>
      <c r="B165" s="158">
        <v>4</v>
      </c>
      <c r="C165" s="751"/>
      <c r="D165" s="704"/>
      <c r="E165" s="704"/>
      <c r="F165" s="713"/>
      <c r="G165" s="705"/>
      <c r="H165" s="158"/>
      <c r="I165" s="158"/>
      <c r="J165" s="166" t="str">
        <f xml:space="preserve"> IF(OR(E163="X",F163="X",G163="x",F165="x",G165="X",F167="X",G167="X",G169="X" ),"x","")</f>
        <v/>
      </c>
      <c r="K165" s="161" t="s">
        <v>114</v>
      </c>
      <c r="L165" s="1"/>
    </row>
    <row r="166" spans="1:12" ht="27.75" x14ac:dyDescent="0.25">
      <c r="A166" s="707"/>
      <c r="B166" s="158" t="s">
        <v>117</v>
      </c>
      <c r="C166" s="752"/>
      <c r="D166" s="704"/>
      <c r="E166" s="704"/>
      <c r="F166" s="713"/>
      <c r="G166" s="705"/>
      <c r="H166" s="158"/>
      <c r="I166" s="158"/>
      <c r="J166" s="167"/>
      <c r="K166" s="161"/>
      <c r="L166" s="1"/>
    </row>
    <row r="167" spans="1:12" ht="27.75" x14ac:dyDescent="0.25">
      <c r="A167" s="707"/>
      <c r="B167" s="158">
        <v>3</v>
      </c>
      <c r="C167" s="698"/>
      <c r="D167" s="702"/>
      <c r="E167" s="703"/>
      <c r="F167" s="713"/>
      <c r="G167" s="705"/>
      <c r="H167" s="158"/>
      <c r="I167" s="158"/>
      <c r="J167" s="168" t="str">
        <f xml:space="preserve"> IF(OR(C163="X",D163="X",D165="x",E165="x",E167="X",F169="X",F171="X",G171="X" ),"x","")</f>
        <v/>
      </c>
      <c r="K167" s="161" t="s">
        <v>116</v>
      </c>
      <c r="L167" s="1"/>
    </row>
    <row r="168" spans="1:12" ht="27.75" x14ac:dyDescent="0.25">
      <c r="A168" s="707"/>
      <c r="B168" s="158" t="s">
        <v>119</v>
      </c>
      <c r="C168" s="699"/>
      <c r="D168" s="702"/>
      <c r="E168" s="704"/>
      <c r="F168" s="713"/>
      <c r="G168" s="705"/>
      <c r="H168" s="158"/>
      <c r="I168" s="158"/>
      <c r="J168" s="169"/>
      <c r="K168" s="161"/>
      <c r="L168" s="1"/>
    </row>
    <row r="169" spans="1:12" ht="27.75" x14ac:dyDescent="0.25">
      <c r="A169" s="707"/>
      <c r="B169" s="158">
        <v>2</v>
      </c>
      <c r="C169" s="698"/>
      <c r="D169" s="700"/>
      <c r="E169" s="701"/>
      <c r="F169" s="703"/>
      <c r="G169" s="705"/>
      <c r="H169" s="158"/>
      <c r="I169" s="158"/>
      <c r="J169" s="170" t="str">
        <f xml:space="preserve"> IF(OR(C165="X",D167="X",E169="x",E171="x" ),"x","")</f>
        <v/>
      </c>
      <c r="K169" s="161" t="s">
        <v>118</v>
      </c>
      <c r="L169" s="1"/>
    </row>
    <row r="170" spans="1:12" ht="27.75" x14ac:dyDescent="0.25">
      <c r="A170" s="707"/>
      <c r="B170" s="158" t="s">
        <v>241</v>
      </c>
      <c r="C170" s="699"/>
      <c r="D170" s="700"/>
      <c r="E170" s="702"/>
      <c r="F170" s="704"/>
      <c r="G170" s="705"/>
      <c r="H170" s="158"/>
      <c r="I170" s="158"/>
      <c r="J170" s="169"/>
      <c r="K170" s="161"/>
      <c r="L170" s="1"/>
    </row>
    <row r="171" spans="1:12" ht="27.75" x14ac:dyDescent="0.25">
      <c r="A171" s="707"/>
      <c r="B171" s="158">
        <v>1</v>
      </c>
      <c r="C171" s="698"/>
      <c r="D171" s="729"/>
      <c r="E171" s="731"/>
      <c r="F171" s="733"/>
      <c r="G171" s="735"/>
      <c r="H171" s="158"/>
      <c r="I171" s="158"/>
      <c r="J171" s="171" t="str">
        <f xml:space="preserve"> IF(OR(C167="X",C169="X",C171="x",D169="x",D171="x" ),"x","")</f>
        <v/>
      </c>
      <c r="K171" s="161" t="s">
        <v>120</v>
      </c>
      <c r="L171" s="1"/>
    </row>
    <row r="172" spans="1:12" x14ac:dyDescent="0.25">
      <c r="A172" s="707"/>
      <c r="B172" s="158" t="s">
        <v>121</v>
      </c>
      <c r="C172" s="728"/>
      <c r="D172" s="730"/>
      <c r="E172" s="732"/>
      <c r="F172" s="734"/>
      <c r="G172" s="736"/>
      <c r="H172" s="158"/>
      <c r="I172" s="158"/>
      <c r="J172" s="158"/>
      <c r="K172" s="159"/>
      <c r="L172" s="1"/>
    </row>
    <row r="173" spans="1:12" x14ac:dyDescent="0.25">
      <c r="A173" s="179"/>
      <c r="B173" s="158"/>
      <c r="C173" s="158">
        <v>1</v>
      </c>
      <c r="D173" s="158">
        <v>2</v>
      </c>
      <c r="E173" s="158">
        <v>3</v>
      </c>
      <c r="F173" s="158">
        <v>4</v>
      </c>
      <c r="G173" s="158">
        <v>5</v>
      </c>
      <c r="H173" s="158"/>
      <c r="I173" s="158"/>
      <c r="J173" s="158"/>
      <c r="K173" s="159"/>
      <c r="L173" s="1"/>
    </row>
    <row r="174" spans="1:12" x14ac:dyDescent="0.25">
      <c r="A174" s="179"/>
      <c r="B174" s="158"/>
      <c r="C174" s="158" t="s">
        <v>122</v>
      </c>
      <c r="D174" s="158" t="s">
        <v>123</v>
      </c>
      <c r="E174" s="158" t="s">
        <v>124</v>
      </c>
      <c r="F174" s="158" t="s">
        <v>125</v>
      </c>
      <c r="G174" s="158" t="s">
        <v>126</v>
      </c>
      <c r="H174" s="158"/>
      <c r="I174" s="158"/>
      <c r="J174" s="158"/>
      <c r="K174" s="159"/>
      <c r="L174" s="1"/>
    </row>
    <row r="175" spans="1:12" ht="15" customHeight="1" x14ac:dyDescent="0.25">
      <c r="A175" s="179"/>
      <c r="B175" s="158"/>
      <c r="C175" s="706" t="s">
        <v>127</v>
      </c>
      <c r="D175" s="706"/>
      <c r="E175" s="706"/>
      <c r="F175" s="706"/>
      <c r="G175" s="706"/>
      <c r="H175" s="158"/>
      <c r="I175" s="158"/>
      <c r="J175" s="158"/>
      <c r="K175" s="159"/>
      <c r="L175" s="1"/>
    </row>
    <row r="176" spans="1:12" ht="15" customHeight="1" x14ac:dyDescent="0.25">
      <c r="A176" s="179"/>
      <c r="B176" s="158"/>
      <c r="C176" s="706"/>
      <c r="D176" s="706"/>
      <c r="E176" s="706"/>
      <c r="F176" s="706"/>
      <c r="G176" s="706"/>
      <c r="H176" s="158"/>
      <c r="I176" s="158"/>
      <c r="J176" s="158"/>
      <c r="K176" s="159"/>
      <c r="L176" s="1"/>
    </row>
    <row r="177" spans="1:12" ht="15.75" thickBot="1" x14ac:dyDescent="0.3">
      <c r="A177" s="181"/>
      <c r="B177" s="182"/>
      <c r="C177" s="182"/>
      <c r="D177" s="182"/>
      <c r="E177" s="182"/>
      <c r="F177" s="182"/>
      <c r="G177" s="182"/>
      <c r="H177" s="182"/>
      <c r="I177" s="182"/>
      <c r="J177" s="182"/>
      <c r="K177" s="183"/>
      <c r="L177" s="1"/>
    </row>
    <row r="178" spans="1:12" x14ac:dyDescent="0.25">
      <c r="A178" s="1"/>
      <c r="B178" s="1"/>
      <c r="C178" s="1"/>
      <c r="D178" s="1"/>
      <c r="E178" s="1"/>
      <c r="F178" s="1"/>
      <c r="G178" s="1"/>
      <c r="H178" s="1"/>
      <c r="I178" s="1"/>
      <c r="J178" s="1"/>
      <c r="K178" s="1"/>
      <c r="L178" s="1"/>
    </row>
    <row r="179" spans="1:12" ht="15.75" thickBot="1" x14ac:dyDescent="0.3">
      <c r="A179" s="1"/>
      <c r="B179" s="1"/>
      <c r="C179" s="1"/>
      <c r="D179" s="1"/>
      <c r="E179" s="1"/>
      <c r="F179" s="1"/>
      <c r="G179" s="1"/>
      <c r="H179" s="1"/>
      <c r="I179" s="1"/>
      <c r="J179" s="1"/>
      <c r="K179" s="1"/>
      <c r="L179" s="1"/>
    </row>
    <row r="180" spans="1:12" ht="15.75" customHeight="1" thickBot="1" x14ac:dyDescent="0.3">
      <c r="A180" s="916" t="s">
        <v>111</v>
      </c>
      <c r="B180" s="910" t="str">
        <f>DESCRIPCION!A34</f>
        <v>i</v>
      </c>
      <c r="C180" s="910"/>
      <c r="D180" s="910"/>
      <c r="E180" s="910"/>
      <c r="F180" s="910"/>
      <c r="G180" s="910"/>
      <c r="H180" s="911"/>
      <c r="I180" s="919" t="s">
        <v>343</v>
      </c>
      <c r="J180" s="920"/>
      <c r="K180" s="145" t="str">
        <f>IF(J187="x","EXTREMA",IF(J189="x","ALTA",IF(J191="x","MODERADA",IF(J193="x","BAJA",""))))</f>
        <v/>
      </c>
      <c r="L180" s="1"/>
    </row>
    <row r="181" spans="1:12" ht="16.5" thickBot="1" x14ac:dyDescent="0.3">
      <c r="A181" s="917"/>
      <c r="B181" s="912"/>
      <c r="C181" s="912"/>
      <c r="D181" s="912"/>
      <c r="E181" s="912"/>
      <c r="F181" s="912"/>
      <c r="G181" s="912"/>
      <c r="H181" s="913"/>
      <c r="I181" s="914" t="s">
        <v>344</v>
      </c>
      <c r="J181" s="915"/>
      <c r="K181" s="195" t="str">
        <f>'VALORACION RIESGOS INHERENTES'!K172</f>
        <v/>
      </c>
      <c r="L181" s="1"/>
    </row>
    <row r="182" spans="1:12" ht="16.5" thickBot="1" x14ac:dyDescent="0.3">
      <c r="A182" s="918"/>
      <c r="B182" s="691" t="s">
        <v>294</v>
      </c>
      <c r="C182" s="692"/>
      <c r="D182" s="692"/>
      <c r="E182" s="692"/>
      <c r="F182" s="692"/>
      <c r="G182" s="692"/>
      <c r="H182" s="692"/>
      <c r="I182" s="692"/>
      <c r="J182" s="695"/>
      <c r="K182" s="194" t="e">
        <f>'EVALUACIÓN SOLIDEZ CONTROLES'!H43</f>
        <v>#DIV/0!</v>
      </c>
      <c r="L182" s="1"/>
    </row>
    <row r="183" spans="1:12" ht="16.5" thickBot="1" x14ac:dyDescent="0.3">
      <c r="A183" s="197" t="s">
        <v>113</v>
      </c>
      <c r="B183" s="198"/>
      <c r="C183" s="198"/>
      <c r="D183" s="266"/>
      <c r="E183" s="933"/>
      <c r="F183" s="934"/>
      <c r="G183" s="935"/>
      <c r="H183" s="691" t="s">
        <v>346</v>
      </c>
      <c r="I183" s="695"/>
      <c r="J183" s="696"/>
      <c r="K183" s="697"/>
      <c r="L183" s="1"/>
    </row>
    <row r="184" spans="1:12" ht="37.5" customHeight="1" x14ac:dyDescent="0.25">
      <c r="A184" s="179"/>
      <c r="B184" s="158"/>
      <c r="C184" s="180"/>
      <c r="D184" s="158"/>
      <c r="E184" s="158"/>
      <c r="F184" s="158"/>
      <c r="G184" s="158"/>
      <c r="H184" s="158"/>
      <c r="I184" s="158"/>
      <c r="J184" s="175"/>
      <c r="K184" s="176"/>
      <c r="L184" s="1"/>
    </row>
    <row r="185" spans="1:12" ht="40.5" customHeight="1" x14ac:dyDescent="0.25">
      <c r="A185" s="707" t="s">
        <v>113</v>
      </c>
      <c r="B185" s="158">
        <v>5</v>
      </c>
      <c r="C185" s="708"/>
      <c r="D185" s="704"/>
      <c r="E185" s="705"/>
      <c r="F185" s="705"/>
      <c r="G185" s="705"/>
      <c r="H185" s="158"/>
      <c r="I185" s="158"/>
      <c r="J185" s="714" t="s">
        <v>112</v>
      </c>
      <c r="K185" s="715"/>
      <c r="L185" s="1"/>
    </row>
    <row r="186" spans="1:12" x14ac:dyDescent="0.25">
      <c r="A186" s="707"/>
      <c r="B186" s="158" t="s">
        <v>115</v>
      </c>
      <c r="C186" s="709"/>
      <c r="D186" s="704"/>
      <c r="E186" s="705"/>
      <c r="F186" s="705"/>
      <c r="G186" s="705"/>
      <c r="H186" s="158"/>
      <c r="I186" s="158"/>
      <c r="J186" s="160"/>
      <c r="K186" s="161"/>
      <c r="L186" s="1"/>
    </row>
    <row r="187" spans="1:12" ht="27.75" x14ac:dyDescent="0.25">
      <c r="A187" s="707"/>
      <c r="B187" s="158">
        <v>4</v>
      </c>
      <c r="C187" s="751"/>
      <c r="D187" s="704"/>
      <c r="E187" s="704"/>
      <c r="F187" s="713"/>
      <c r="G187" s="705"/>
      <c r="H187" s="158"/>
      <c r="I187" s="158"/>
      <c r="J187" s="166" t="str">
        <f xml:space="preserve"> IF(OR(E185="X",F185="X",G185="x",F187="x",G187="X",F189="X",G189="X",G191="X" ),"x","")</f>
        <v/>
      </c>
      <c r="K187" s="161" t="s">
        <v>114</v>
      </c>
      <c r="L187" s="1"/>
    </row>
    <row r="188" spans="1:12" ht="27.75" x14ac:dyDescent="0.25">
      <c r="A188" s="707"/>
      <c r="B188" s="158" t="s">
        <v>117</v>
      </c>
      <c r="C188" s="752"/>
      <c r="D188" s="704"/>
      <c r="E188" s="704"/>
      <c r="F188" s="713"/>
      <c r="G188" s="705"/>
      <c r="H188" s="158"/>
      <c r="I188" s="158"/>
      <c r="J188" s="167"/>
      <c r="K188" s="161"/>
      <c r="L188" s="1"/>
    </row>
    <row r="189" spans="1:12" ht="27.75" x14ac:dyDescent="0.25">
      <c r="A189" s="707"/>
      <c r="B189" s="158">
        <v>3</v>
      </c>
      <c r="C189" s="698"/>
      <c r="D189" s="702"/>
      <c r="E189" s="703"/>
      <c r="F189" s="713"/>
      <c r="G189" s="705"/>
      <c r="H189" s="158"/>
      <c r="I189" s="158"/>
      <c r="J189" s="168" t="str">
        <f xml:space="preserve"> IF(OR(C185="X",D185="X",D187="x",E187="x",E189="X",F191="X",F193="X",G193="X" ),"x","")</f>
        <v/>
      </c>
      <c r="K189" s="161" t="s">
        <v>116</v>
      </c>
      <c r="L189" s="1"/>
    </row>
    <row r="190" spans="1:12" ht="27.75" x14ac:dyDescent="0.25">
      <c r="A190" s="707"/>
      <c r="B190" s="158" t="s">
        <v>119</v>
      </c>
      <c r="C190" s="699"/>
      <c r="D190" s="702"/>
      <c r="E190" s="704"/>
      <c r="F190" s="713"/>
      <c r="G190" s="705"/>
      <c r="H190" s="158"/>
      <c r="I190" s="158"/>
      <c r="J190" s="169"/>
      <c r="K190" s="161"/>
      <c r="L190" s="1"/>
    </row>
    <row r="191" spans="1:12" ht="27.75" x14ac:dyDescent="0.25">
      <c r="A191" s="707"/>
      <c r="B191" s="158">
        <v>2</v>
      </c>
      <c r="C191" s="698"/>
      <c r="D191" s="700"/>
      <c r="E191" s="701"/>
      <c r="F191" s="703"/>
      <c r="G191" s="705"/>
      <c r="H191" s="158"/>
      <c r="I191" s="158"/>
      <c r="J191" s="170" t="str">
        <f xml:space="preserve"> IF(OR(E191="X",D189="X",C187="x",E193="x" ),"x","")</f>
        <v/>
      </c>
      <c r="K191" s="161" t="s">
        <v>118</v>
      </c>
      <c r="L191" s="1"/>
    </row>
    <row r="192" spans="1:12" ht="27.75" x14ac:dyDescent="0.25">
      <c r="A192" s="707"/>
      <c r="B192" s="158" t="s">
        <v>241</v>
      </c>
      <c r="C192" s="699"/>
      <c r="D192" s="700"/>
      <c r="E192" s="702"/>
      <c r="F192" s="704"/>
      <c r="G192" s="705"/>
      <c r="H192" s="158"/>
      <c r="I192" s="158"/>
      <c r="J192" s="169"/>
      <c r="K192" s="161"/>
      <c r="L192" s="1"/>
    </row>
    <row r="193" spans="1:12" ht="27.75" x14ac:dyDescent="0.25">
      <c r="A193" s="707"/>
      <c r="B193" s="158">
        <v>1</v>
      </c>
      <c r="C193" s="698"/>
      <c r="D193" s="729"/>
      <c r="E193" s="731"/>
      <c r="F193" s="733"/>
      <c r="G193" s="735"/>
      <c r="H193" s="158"/>
      <c r="I193" s="158"/>
      <c r="J193" s="171" t="str">
        <f xml:space="preserve"> IF(OR(C189="X",C191="X",D191="x",D193="x",C193="x" ),"x","")</f>
        <v/>
      </c>
      <c r="K193" s="161" t="s">
        <v>120</v>
      </c>
      <c r="L193" s="1"/>
    </row>
    <row r="194" spans="1:12" x14ac:dyDescent="0.25">
      <c r="A194" s="707"/>
      <c r="B194" s="158" t="s">
        <v>121</v>
      </c>
      <c r="C194" s="728"/>
      <c r="D194" s="730"/>
      <c r="E194" s="732"/>
      <c r="F194" s="734"/>
      <c r="G194" s="736"/>
      <c r="H194" s="158"/>
      <c r="I194" s="158"/>
      <c r="J194" s="158"/>
      <c r="K194" s="159"/>
      <c r="L194" s="1"/>
    </row>
    <row r="195" spans="1:12" x14ac:dyDescent="0.25">
      <c r="A195" s="179"/>
      <c r="B195" s="158"/>
      <c r="C195" s="158">
        <v>1</v>
      </c>
      <c r="D195" s="158">
        <v>2</v>
      </c>
      <c r="E195" s="158">
        <v>3</v>
      </c>
      <c r="F195" s="158">
        <v>4</v>
      </c>
      <c r="G195" s="158">
        <v>5</v>
      </c>
      <c r="H195" s="158"/>
      <c r="I195" s="158"/>
      <c r="J195" s="158"/>
      <c r="K195" s="159"/>
      <c r="L195" s="1"/>
    </row>
    <row r="196" spans="1:12" ht="15" customHeight="1" x14ac:dyDescent="0.25">
      <c r="A196" s="179"/>
      <c r="B196" s="158"/>
      <c r="C196" s="158" t="s">
        <v>122</v>
      </c>
      <c r="D196" s="158" t="s">
        <v>123</v>
      </c>
      <c r="E196" s="158" t="s">
        <v>124</v>
      </c>
      <c r="F196" s="158" t="s">
        <v>125</v>
      </c>
      <c r="G196" s="158" t="s">
        <v>126</v>
      </c>
      <c r="H196" s="158"/>
      <c r="I196" s="158"/>
      <c r="J196" s="158"/>
      <c r="K196" s="159"/>
      <c r="L196" s="1"/>
    </row>
    <row r="197" spans="1:12" ht="15" customHeight="1" x14ac:dyDescent="0.25">
      <c r="A197" s="179"/>
      <c r="B197" s="158"/>
      <c r="C197" s="706" t="s">
        <v>127</v>
      </c>
      <c r="D197" s="706"/>
      <c r="E197" s="706"/>
      <c r="F197" s="706"/>
      <c r="G197" s="706"/>
      <c r="H197" s="158"/>
      <c r="I197" s="158"/>
      <c r="J197" s="158"/>
      <c r="K197" s="159"/>
      <c r="L197" s="1"/>
    </row>
    <row r="198" spans="1:12" x14ac:dyDescent="0.25">
      <c r="A198" s="179"/>
      <c r="B198" s="158"/>
      <c r="C198" s="706"/>
      <c r="D198" s="706"/>
      <c r="E198" s="706"/>
      <c r="F198" s="706"/>
      <c r="G198" s="706"/>
      <c r="H198" s="158"/>
      <c r="I198" s="158"/>
      <c r="J198" s="158"/>
      <c r="K198" s="159"/>
      <c r="L198" s="1"/>
    </row>
    <row r="199" spans="1:12" ht="15.75" thickBot="1" x14ac:dyDescent="0.3">
      <c r="A199" s="81"/>
      <c r="B199" s="82"/>
      <c r="C199" s="82"/>
      <c r="D199" s="82"/>
      <c r="E199" s="82"/>
      <c r="F199" s="82"/>
      <c r="G199" s="82"/>
      <c r="H199" s="82"/>
      <c r="I199" s="82"/>
      <c r="J199" s="82"/>
      <c r="K199" s="83"/>
      <c r="L199" s="1"/>
    </row>
    <row r="200" spans="1:12" ht="15.75" thickBot="1" x14ac:dyDescent="0.3">
      <c r="A200" s="1"/>
      <c r="B200" s="1"/>
      <c r="C200" s="1"/>
      <c r="D200" s="1"/>
      <c r="E200" s="1"/>
      <c r="F200" s="1"/>
      <c r="G200" s="1"/>
      <c r="H200" s="1"/>
      <c r="I200" s="1"/>
      <c r="J200" s="1"/>
      <c r="K200" s="1"/>
      <c r="L200" s="1"/>
    </row>
    <row r="201" spans="1:12" ht="16.5" customHeight="1" thickBot="1" x14ac:dyDescent="0.3">
      <c r="A201" s="916" t="s">
        <v>111</v>
      </c>
      <c r="B201" s="910" t="str">
        <f>DESCRIPCION!A37</f>
        <v>j</v>
      </c>
      <c r="C201" s="910"/>
      <c r="D201" s="910"/>
      <c r="E201" s="910"/>
      <c r="F201" s="910"/>
      <c r="G201" s="910"/>
      <c r="H201" s="911"/>
      <c r="I201" s="919" t="s">
        <v>343</v>
      </c>
      <c r="J201" s="920"/>
      <c r="K201" s="145" t="str">
        <f>IF(J208="x","EXTREMA",IF(J210="x","ALTA",IF(J212="x","MODERADA",IF(J214="x","BAJA",""))))</f>
        <v/>
      </c>
      <c r="L201" s="1"/>
    </row>
    <row r="202" spans="1:12" ht="16.5" thickBot="1" x14ac:dyDescent="0.3">
      <c r="A202" s="917"/>
      <c r="B202" s="912"/>
      <c r="C202" s="912"/>
      <c r="D202" s="912"/>
      <c r="E202" s="912"/>
      <c r="F202" s="912"/>
      <c r="G202" s="912"/>
      <c r="H202" s="913"/>
      <c r="I202" s="914" t="s">
        <v>344</v>
      </c>
      <c r="J202" s="915"/>
      <c r="K202" s="194" t="str">
        <f>'VALORACION RIESGOS INHERENTES'!K192</f>
        <v/>
      </c>
      <c r="L202" s="1"/>
    </row>
    <row r="203" spans="1:12" ht="16.5" thickBot="1" x14ac:dyDescent="0.3">
      <c r="A203" s="918"/>
      <c r="B203" s="197" t="s">
        <v>294</v>
      </c>
      <c r="C203" s="198"/>
      <c r="D203" s="198"/>
      <c r="E203" s="198"/>
      <c r="F203" s="198"/>
      <c r="G203" s="198"/>
      <c r="H203" s="198"/>
      <c r="I203" s="198"/>
      <c r="J203" s="199"/>
      <c r="K203" s="194" t="e">
        <f>'EVALUACIÓN SOLIDEZ CONTROLES'!H47</f>
        <v>#DIV/0!</v>
      </c>
      <c r="L203" s="1"/>
    </row>
    <row r="204" spans="1:12" ht="16.5" thickBot="1" x14ac:dyDescent="0.3">
      <c r="A204" s="197" t="s">
        <v>113</v>
      </c>
      <c r="B204" s="198"/>
      <c r="C204" s="198"/>
      <c r="D204" s="266"/>
      <c r="E204" s="933"/>
      <c r="F204" s="934"/>
      <c r="G204" s="935"/>
      <c r="H204" s="691" t="s">
        <v>346</v>
      </c>
      <c r="I204" s="695"/>
      <c r="J204" s="696"/>
      <c r="K204" s="697"/>
      <c r="L204" s="1"/>
    </row>
    <row r="205" spans="1:12" ht="38.25" customHeight="1" x14ac:dyDescent="0.25">
      <c r="A205" s="179"/>
      <c r="B205" s="158"/>
      <c r="C205" s="180"/>
      <c r="D205" s="158"/>
      <c r="E205" s="158"/>
      <c r="F205" s="158"/>
      <c r="G205" s="158"/>
      <c r="H205" s="158"/>
      <c r="I205" s="158"/>
      <c r="J205" s="175"/>
      <c r="K205" s="176"/>
      <c r="L205" s="1"/>
    </row>
    <row r="206" spans="1:12" ht="45" customHeight="1" x14ac:dyDescent="0.25">
      <c r="A206" s="707" t="s">
        <v>113</v>
      </c>
      <c r="B206" s="158">
        <v>5</v>
      </c>
      <c r="C206" s="708"/>
      <c r="D206" s="704"/>
      <c r="E206" s="705"/>
      <c r="F206" s="705"/>
      <c r="G206" s="705"/>
      <c r="H206" s="158"/>
      <c r="I206" s="158"/>
      <c r="J206" s="714" t="s">
        <v>112</v>
      </c>
      <c r="K206" s="715"/>
      <c r="L206" s="1"/>
    </row>
    <row r="207" spans="1:12" x14ac:dyDescent="0.25">
      <c r="A207" s="707"/>
      <c r="B207" s="158" t="s">
        <v>115</v>
      </c>
      <c r="C207" s="709"/>
      <c r="D207" s="704"/>
      <c r="E207" s="705"/>
      <c r="F207" s="705"/>
      <c r="G207" s="705"/>
      <c r="H207" s="158"/>
      <c r="I207" s="158"/>
      <c r="J207" s="160"/>
      <c r="K207" s="161"/>
      <c r="L207" s="1"/>
    </row>
    <row r="208" spans="1:12" ht="27.75" x14ac:dyDescent="0.25">
      <c r="A208" s="707"/>
      <c r="B208" s="158">
        <v>4</v>
      </c>
      <c r="C208" s="751"/>
      <c r="D208" s="704"/>
      <c r="E208" s="704"/>
      <c r="F208" s="713"/>
      <c r="G208" s="705"/>
      <c r="H208" s="158"/>
      <c r="I208" s="158"/>
      <c r="J208" s="166" t="str">
        <f xml:space="preserve"> IF(OR(E206="X",F206="X",G206="x",F208="x",G208="X",F210="X",G210="X",G212="X" ),"x","")</f>
        <v/>
      </c>
      <c r="K208" s="161" t="s">
        <v>114</v>
      </c>
      <c r="L208" s="1"/>
    </row>
    <row r="209" spans="1:12" ht="27.75" x14ac:dyDescent="0.25">
      <c r="A209" s="707"/>
      <c r="B209" s="158" t="s">
        <v>117</v>
      </c>
      <c r="C209" s="752"/>
      <c r="D209" s="704"/>
      <c r="E209" s="704"/>
      <c r="F209" s="713"/>
      <c r="G209" s="705"/>
      <c r="H209" s="158"/>
      <c r="I209" s="158"/>
      <c r="J209" s="167"/>
      <c r="K209" s="161"/>
      <c r="L209" s="1"/>
    </row>
    <row r="210" spans="1:12" ht="27.75" x14ac:dyDescent="0.25">
      <c r="A210" s="707"/>
      <c r="B210" s="158">
        <v>3</v>
      </c>
      <c r="C210" s="698"/>
      <c r="D210" s="702"/>
      <c r="E210" s="703"/>
      <c r="F210" s="713"/>
      <c r="G210" s="705"/>
      <c r="H210" s="158"/>
      <c r="I210" s="158"/>
      <c r="J210" s="168" t="str">
        <f xml:space="preserve"> IF(OR(C206="X",D206="X",D208="x",E208="x",E210="X",F212="X",F214="X",G214="X" ),"x","")</f>
        <v/>
      </c>
      <c r="K210" s="161" t="s">
        <v>116</v>
      </c>
      <c r="L210" s="1"/>
    </row>
    <row r="211" spans="1:12" ht="27.75" x14ac:dyDescent="0.25">
      <c r="A211" s="707"/>
      <c r="B211" s="158" t="s">
        <v>119</v>
      </c>
      <c r="C211" s="699"/>
      <c r="D211" s="702"/>
      <c r="E211" s="704"/>
      <c r="F211" s="713"/>
      <c r="G211" s="705"/>
      <c r="H211" s="158"/>
      <c r="I211" s="158"/>
      <c r="J211" s="169"/>
      <c r="K211" s="161"/>
      <c r="L211" s="1"/>
    </row>
    <row r="212" spans="1:12" ht="27.75" x14ac:dyDescent="0.25">
      <c r="A212" s="707"/>
      <c r="B212" s="158">
        <v>2</v>
      </c>
      <c r="C212" s="698"/>
      <c r="D212" s="700"/>
      <c r="E212" s="701"/>
      <c r="F212" s="703"/>
      <c r="G212" s="705"/>
      <c r="H212" s="158"/>
      <c r="I212" s="158"/>
      <c r="J212" s="170" t="str">
        <f xml:space="preserve"> IF(OR(C208="X",D210="X",E212="x",E214="x" ),"x","")</f>
        <v/>
      </c>
      <c r="K212" s="161" t="s">
        <v>118</v>
      </c>
      <c r="L212" s="1"/>
    </row>
    <row r="213" spans="1:12" ht="27.75" x14ac:dyDescent="0.25">
      <c r="A213" s="707"/>
      <c r="B213" s="158" t="s">
        <v>241</v>
      </c>
      <c r="C213" s="699"/>
      <c r="D213" s="700"/>
      <c r="E213" s="702"/>
      <c r="F213" s="704"/>
      <c r="G213" s="705"/>
      <c r="H213" s="158"/>
      <c r="I213" s="158"/>
      <c r="J213" s="169"/>
      <c r="K213" s="161"/>
      <c r="L213" s="1"/>
    </row>
    <row r="214" spans="1:12" ht="27.75" x14ac:dyDescent="0.25">
      <c r="A214" s="707"/>
      <c r="B214" s="158">
        <v>1</v>
      </c>
      <c r="C214" s="698"/>
      <c r="D214" s="729"/>
      <c r="E214" s="731"/>
      <c r="F214" s="733"/>
      <c r="G214" s="735"/>
      <c r="H214" s="158"/>
      <c r="I214" s="158"/>
      <c r="J214" s="171" t="str">
        <f xml:space="preserve"> IF(OR(C210="X",C212="X",D212="x",D214="x",C214="x" ),"x","")</f>
        <v/>
      </c>
      <c r="K214" s="161" t="s">
        <v>120</v>
      </c>
      <c r="L214" s="1"/>
    </row>
    <row r="215" spans="1:12" x14ac:dyDescent="0.25">
      <c r="A215" s="707"/>
      <c r="B215" s="158" t="s">
        <v>121</v>
      </c>
      <c r="C215" s="728"/>
      <c r="D215" s="730"/>
      <c r="E215" s="732"/>
      <c r="F215" s="734"/>
      <c r="G215" s="736"/>
      <c r="H215" s="158"/>
      <c r="I215" s="158"/>
      <c r="J215" s="158"/>
      <c r="K215" s="159"/>
      <c r="L215" s="1"/>
    </row>
    <row r="216" spans="1:12" x14ac:dyDescent="0.25">
      <c r="A216" s="179"/>
      <c r="B216" s="158"/>
      <c r="C216" s="158">
        <v>1</v>
      </c>
      <c r="D216" s="158">
        <v>2</v>
      </c>
      <c r="E216" s="158">
        <v>3</v>
      </c>
      <c r="F216" s="158">
        <v>4</v>
      </c>
      <c r="G216" s="158">
        <v>5</v>
      </c>
      <c r="H216" s="158"/>
      <c r="I216" s="158"/>
      <c r="J216" s="158"/>
      <c r="K216" s="159"/>
      <c r="L216" s="1"/>
    </row>
    <row r="217" spans="1:12" ht="15" customHeight="1" x14ac:dyDescent="0.25">
      <c r="A217" s="179"/>
      <c r="B217" s="158"/>
      <c r="C217" s="158" t="s">
        <v>122</v>
      </c>
      <c r="D217" s="158" t="s">
        <v>123</v>
      </c>
      <c r="E217" s="158" t="s">
        <v>124</v>
      </c>
      <c r="F217" s="158" t="s">
        <v>125</v>
      </c>
      <c r="G217" s="158" t="s">
        <v>126</v>
      </c>
      <c r="H217" s="158"/>
      <c r="I217" s="158"/>
      <c r="J217" s="158"/>
      <c r="K217" s="159"/>
      <c r="L217" s="1"/>
    </row>
    <row r="218" spans="1:12" ht="15" customHeight="1" x14ac:dyDescent="0.25">
      <c r="A218" s="179"/>
      <c r="B218" s="158"/>
      <c r="C218" s="706" t="s">
        <v>127</v>
      </c>
      <c r="D218" s="706"/>
      <c r="E218" s="706"/>
      <c r="F218" s="706"/>
      <c r="G218" s="706"/>
      <c r="H218" s="158"/>
      <c r="I218" s="158"/>
      <c r="J218" s="158"/>
      <c r="K218" s="159"/>
      <c r="L218" s="1"/>
    </row>
    <row r="219" spans="1:12" x14ac:dyDescent="0.25">
      <c r="A219" s="179"/>
      <c r="B219" s="158"/>
      <c r="C219" s="706"/>
      <c r="D219" s="706"/>
      <c r="E219" s="706"/>
      <c r="F219" s="706"/>
      <c r="G219" s="706"/>
      <c r="H219" s="158"/>
      <c r="I219" s="158"/>
      <c r="J219" s="158"/>
      <c r="K219" s="159"/>
      <c r="L219" s="1"/>
    </row>
    <row r="220" spans="1:12" ht="15.75" thickBot="1" x14ac:dyDescent="0.3">
      <c r="A220" s="81"/>
      <c r="B220" s="82"/>
      <c r="C220" s="82"/>
      <c r="D220" s="82"/>
      <c r="E220" s="82"/>
      <c r="F220" s="82"/>
      <c r="G220" s="82"/>
      <c r="H220" s="82"/>
      <c r="I220" s="82"/>
      <c r="J220" s="82"/>
      <c r="K220" s="83"/>
      <c r="L220" s="1"/>
    </row>
    <row r="221" spans="1:12" ht="15.75" x14ac:dyDescent="0.25">
      <c r="A221" s="2"/>
      <c r="B221" s="928"/>
      <c r="C221" s="928"/>
      <c r="D221" s="928"/>
      <c r="E221" s="928"/>
      <c r="F221" s="928"/>
      <c r="G221" s="928"/>
      <c r="H221" s="928"/>
      <c r="I221" s="928"/>
      <c r="J221" s="2"/>
      <c r="K221" s="154"/>
      <c r="L221" s="1"/>
    </row>
    <row r="222" spans="1:12" x14ac:dyDescent="0.25">
      <c r="A222" s="1"/>
      <c r="B222" s="1"/>
      <c r="C222" s="1"/>
      <c r="D222" s="1"/>
      <c r="E222" s="1"/>
      <c r="F222" s="1"/>
      <c r="G222" s="1"/>
      <c r="H222" s="1"/>
      <c r="I222" s="1"/>
      <c r="J222" s="1"/>
      <c r="K222" s="1"/>
      <c r="L222" s="1"/>
    </row>
    <row r="223" spans="1:12" x14ac:dyDescent="0.25">
      <c r="A223" s="1"/>
      <c r="B223" s="1"/>
      <c r="C223" s="1"/>
      <c r="D223" s="1"/>
      <c r="E223" s="1"/>
      <c r="F223" s="1"/>
      <c r="G223" s="1"/>
      <c r="H223" s="1"/>
      <c r="I223" s="1"/>
      <c r="J223" s="1"/>
      <c r="K223" s="1"/>
      <c r="L223" s="1"/>
    </row>
    <row r="224" spans="1:12" x14ac:dyDescent="0.25">
      <c r="A224" s="1"/>
      <c r="B224" s="1"/>
      <c r="C224" s="1"/>
      <c r="D224" s="1"/>
      <c r="E224" s="1"/>
      <c r="F224" s="1"/>
      <c r="G224" s="1"/>
      <c r="H224" s="1"/>
      <c r="I224" s="1"/>
      <c r="J224" s="1"/>
      <c r="K224" s="1"/>
      <c r="L224" s="1"/>
    </row>
    <row r="225" spans="1:12" x14ac:dyDescent="0.25">
      <c r="A225" s="929"/>
      <c r="B225" s="32"/>
      <c r="C225" s="324"/>
      <c r="D225" s="324"/>
      <c r="E225" s="324"/>
      <c r="F225" s="324"/>
      <c r="G225" s="324"/>
      <c r="H225" s="1"/>
      <c r="I225" s="1"/>
      <c r="J225" s="927"/>
      <c r="K225" s="927"/>
      <c r="L225" s="1"/>
    </row>
    <row r="226" spans="1:12" x14ac:dyDescent="0.25">
      <c r="A226" s="929"/>
      <c r="B226" s="152"/>
      <c r="C226" s="324"/>
      <c r="D226" s="324"/>
      <c r="E226" s="324"/>
      <c r="F226" s="324"/>
      <c r="G226" s="324"/>
      <c r="H226" s="1"/>
      <c r="I226" s="1"/>
      <c r="J226" s="153"/>
      <c r="K226" s="153"/>
      <c r="L226" s="1"/>
    </row>
    <row r="227" spans="1:12" x14ac:dyDescent="0.25">
      <c r="A227" s="929"/>
      <c r="B227" s="32"/>
      <c r="C227" s="324"/>
      <c r="D227" s="324"/>
      <c r="E227" s="324"/>
      <c r="F227" s="925"/>
      <c r="G227" s="324"/>
      <c r="H227" s="1"/>
      <c r="I227" s="1"/>
      <c r="J227" s="153"/>
      <c r="K227" s="155"/>
      <c r="L227" s="1"/>
    </row>
    <row r="228" spans="1:12" x14ac:dyDescent="0.25">
      <c r="A228" s="929"/>
      <c r="B228" s="152"/>
      <c r="C228" s="324"/>
      <c r="D228" s="324"/>
      <c r="E228" s="324"/>
      <c r="F228" s="925"/>
      <c r="G228" s="324"/>
      <c r="H228" s="1"/>
      <c r="I228" s="1"/>
      <c r="J228" s="153"/>
      <c r="K228" s="155"/>
      <c r="L228" s="1"/>
    </row>
    <row r="229" spans="1:12" x14ac:dyDescent="0.25">
      <c r="A229" s="929"/>
      <c r="B229" s="32"/>
      <c r="C229" s="324"/>
      <c r="D229" s="324"/>
      <c r="E229" s="925"/>
      <c r="F229" s="925"/>
      <c r="G229" s="324"/>
      <c r="H229" s="1"/>
      <c r="I229" s="1"/>
      <c r="J229" s="153"/>
      <c r="K229" s="155"/>
      <c r="L229" s="1"/>
    </row>
    <row r="230" spans="1:12" x14ac:dyDescent="0.25">
      <c r="A230" s="929"/>
      <c r="B230" s="152"/>
      <c r="C230" s="324"/>
      <c r="D230" s="324"/>
      <c r="E230" s="926"/>
      <c r="F230" s="925"/>
      <c r="G230" s="324"/>
      <c r="H230" s="1"/>
      <c r="I230" s="1"/>
      <c r="J230" s="153"/>
      <c r="K230" s="155"/>
      <c r="L230" s="1"/>
    </row>
    <row r="231" spans="1:12" x14ac:dyDescent="0.25">
      <c r="A231" s="929"/>
      <c r="B231" s="32"/>
      <c r="C231" s="324"/>
      <c r="D231" s="324"/>
      <c r="E231" s="925"/>
      <c r="F231" s="925"/>
      <c r="G231" s="324"/>
      <c r="H231" s="1"/>
      <c r="I231" s="1"/>
      <c r="J231" s="153"/>
      <c r="K231" s="155"/>
      <c r="L231" s="1"/>
    </row>
    <row r="232" spans="1:12" x14ac:dyDescent="0.25">
      <c r="A232" s="929"/>
      <c r="B232" s="152"/>
      <c r="C232" s="324"/>
      <c r="D232" s="324"/>
      <c r="E232" s="926"/>
      <c r="F232" s="926"/>
      <c r="G232" s="324"/>
      <c r="H232" s="1"/>
      <c r="I232" s="1"/>
      <c r="J232" s="153"/>
      <c r="K232" s="155"/>
      <c r="L232" s="1"/>
    </row>
    <row r="233" spans="1:12" x14ac:dyDescent="0.25">
      <c r="A233" s="929"/>
      <c r="B233" s="32"/>
      <c r="C233" s="324"/>
      <c r="D233" s="324"/>
      <c r="E233" s="930"/>
      <c r="F233" s="931"/>
      <c r="G233" s="324"/>
      <c r="H233" s="1"/>
      <c r="I233" s="1"/>
      <c r="J233" s="153"/>
      <c r="K233" s="155"/>
      <c r="L233" s="1"/>
    </row>
    <row r="234" spans="1:12" x14ac:dyDescent="0.25">
      <c r="A234" s="929"/>
      <c r="B234" s="152"/>
      <c r="C234" s="324"/>
      <c r="D234" s="324"/>
      <c r="E234" s="324"/>
      <c r="F234" s="931"/>
      <c r="G234" s="324"/>
      <c r="H234" s="1"/>
      <c r="I234" s="1"/>
      <c r="J234" s="1"/>
      <c r="K234" s="1"/>
      <c r="L234" s="1"/>
    </row>
    <row r="235" spans="1:12" x14ac:dyDescent="0.25">
      <c r="A235" s="1"/>
      <c r="B235" s="1"/>
      <c r="C235" s="32"/>
      <c r="D235" s="32"/>
      <c r="E235" s="32"/>
      <c r="F235" s="32"/>
      <c r="G235" s="32"/>
      <c r="H235" s="1"/>
      <c r="I235" s="1"/>
      <c r="J235" s="1"/>
      <c r="K235" s="1"/>
      <c r="L235" s="1"/>
    </row>
    <row r="236" spans="1:12" x14ac:dyDescent="0.25">
      <c r="A236" s="1"/>
      <c r="B236" s="1"/>
      <c r="C236" s="32"/>
      <c r="D236" s="32"/>
      <c r="E236" s="32"/>
      <c r="F236" s="32"/>
      <c r="G236" s="32"/>
      <c r="H236" s="1"/>
      <c r="I236" s="1"/>
      <c r="J236" s="1"/>
      <c r="K236" s="1"/>
      <c r="L236" s="1"/>
    </row>
    <row r="237" spans="1:12" x14ac:dyDescent="0.25">
      <c r="A237" s="1"/>
      <c r="B237" s="1"/>
      <c r="C237" s="924"/>
      <c r="D237" s="924"/>
      <c r="E237" s="924"/>
      <c r="F237" s="924"/>
      <c r="G237" s="924"/>
      <c r="H237" s="1"/>
      <c r="I237" s="1"/>
      <c r="J237" s="1"/>
      <c r="K237" s="1"/>
      <c r="L237" s="1"/>
    </row>
    <row r="238" spans="1:12" x14ac:dyDescent="0.25">
      <c r="A238" s="1"/>
      <c r="B238" s="1"/>
      <c r="C238" s="924"/>
      <c r="D238" s="924"/>
      <c r="E238" s="924"/>
      <c r="F238" s="924"/>
      <c r="G238" s="924"/>
      <c r="H238" s="1"/>
      <c r="I238" s="1"/>
      <c r="J238" s="1"/>
      <c r="K238" s="1"/>
      <c r="L238" s="1"/>
    </row>
    <row r="239" spans="1:12" x14ac:dyDescent="0.25">
      <c r="A239" s="1"/>
      <c r="B239" s="1"/>
      <c r="C239" s="1"/>
      <c r="D239" s="1"/>
      <c r="E239" s="1"/>
      <c r="F239" s="1"/>
      <c r="G239" s="1"/>
      <c r="H239" s="1"/>
      <c r="I239" s="1"/>
      <c r="J239" s="1"/>
      <c r="K239" s="1"/>
      <c r="L239" s="1"/>
    </row>
    <row r="240" spans="1:12" x14ac:dyDescent="0.25">
      <c r="A240" s="1"/>
      <c r="B240" s="1"/>
      <c r="C240" s="1"/>
      <c r="D240" s="1"/>
      <c r="E240" s="1"/>
      <c r="F240" s="1"/>
      <c r="G240" s="1"/>
      <c r="H240" s="1"/>
      <c r="I240" s="1"/>
      <c r="J240" s="1"/>
      <c r="K240" s="1"/>
      <c r="L240" s="1"/>
    </row>
    <row r="241" spans="1:12" x14ac:dyDescent="0.25">
      <c r="A241" s="1"/>
      <c r="B241" s="1"/>
      <c r="C241" s="1"/>
      <c r="D241" s="1"/>
      <c r="E241" s="1"/>
      <c r="F241" s="1"/>
      <c r="G241" s="1"/>
      <c r="H241" s="1"/>
      <c r="I241" s="1"/>
      <c r="J241" s="1"/>
      <c r="K241" s="1"/>
      <c r="L241" s="1"/>
    </row>
    <row r="242" spans="1:12" x14ac:dyDescent="0.25">
      <c r="A242" s="1"/>
      <c r="B242" s="1"/>
      <c r="C242" s="1"/>
      <c r="D242" s="1"/>
      <c r="E242" s="1"/>
      <c r="F242" s="1"/>
      <c r="G242" s="1"/>
      <c r="H242" s="1"/>
      <c r="I242" s="1"/>
      <c r="J242" s="1"/>
      <c r="K242" s="1"/>
      <c r="L242" s="1"/>
    </row>
    <row r="243" spans="1:12" x14ac:dyDescent="0.25">
      <c r="A243" s="1"/>
      <c r="B243" s="1"/>
      <c r="C243" s="1"/>
      <c r="D243" s="1"/>
      <c r="E243" s="1"/>
      <c r="F243" s="1"/>
      <c r="G243" s="1"/>
      <c r="H243" s="1"/>
      <c r="I243" s="1"/>
      <c r="J243" s="1"/>
      <c r="K243" s="1"/>
      <c r="L243" s="1"/>
    </row>
  </sheetData>
  <sheetProtection selectLockedCells="1"/>
  <mergeCells count="403">
    <mergeCell ref="I202:J202"/>
    <mergeCell ref="J185:K185"/>
    <mergeCell ref="E161:G161"/>
    <mergeCell ref="H161:I161"/>
    <mergeCell ref="J161:K161"/>
    <mergeCell ref="J121:K121"/>
    <mergeCell ref="J142:K142"/>
    <mergeCell ref="E165:E166"/>
    <mergeCell ref="F165:F166"/>
    <mergeCell ref="G165:G166"/>
    <mergeCell ref="I201:J201"/>
    <mergeCell ref="B201:H202"/>
    <mergeCell ref="C197:G198"/>
    <mergeCell ref="C127:C128"/>
    <mergeCell ref="D127:D128"/>
    <mergeCell ref="E127:E128"/>
    <mergeCell ref="F127:F128"/>
    <mergeCell ref="G127:G128"/>
    <mergeCell ref="C129:C130"/>
    <mergeCell ref="D129:D130"/>
    <mergeCell ref="E129:E130"/>
    <mergeCell ref="F129:F130"/>
    <mergeCell ref="G129:G130"/>
    <mergeCell ref="C144:C145"/>
    <mergeCell ref="F208:F209"/>
    <mergeCell ref="G208:G209"/>
    <mergeCell ref="E39:E40"/>
    <mergeCell ref="F39:F40"/>
    <mergeCell ref="G39:G40"/>
    <mergeCell ref="C28:G29"/>
    <mergeCell ref="C49:G50"/>
    <mergeCell ref="J58:K58"/>
    <mergeCell ref="C60:C61"/>
    <mergeCell ref="D60:D61"/>
    <mergeCell ref="E60:E61"/>
    <mergeCell ref="F60:F61"/>
    <mergeCell ref="G60:G61"/>
    <mergeCell ref="C70:G71"/>
    <mergeCell ref="E56:G56"/>
    <mergeCell ref="H56:I56"/>
    <mergeCell ref="J56:K56"/>
    <mergeCell ref="E77:G77"/>
    <mergeCell ref="H77:I77"/>
    <mergeCell ref="J77:K77"/>
    <mergeCell ref="E98:G98"/>
    <mergeCell ref="H98:I98"/>
    <mergeCell ref="J98:K98"/>
    <mergeCell ref="J79:K79"/>
    <mergeCell ref="J14:K14"/>
    <mergeCell ref="H14:I14"/>
    <mergeCell ref="E14:G14"/>
    <mergeCell ref="E35:G35"/>
    <mergeCell ref="H35:I35"/>
    <mergeCell ref="J35:K35"/>
    <mergeCell ref="J206:K206"/>
    <mergeCell ref="I74:J74"/>
    <mergeCell ref="I75:J75"/>
    <mergeCell ref="B74:H75"/>
    <mergeCell ref="E183:G183"/>
    <mergeCell ref="H183:I183"/>
    <mergeCell ref="J183:K183"/>
    <mergeCell ref="E204:G204"/>
    <mergeCell ref="H204:I204"/>
    <mergeCell ref="J204:K204"/>
    <mergeCell ref="E119:G119"/>
    <mergeCell ref="H119:I119"/>
    <mergeCell ref="J119:K119"/>
    <mergeCell ref="E140:G140"/>
    <mergeCell ref="H140:I140"/>
    <mergeCell ref="J140:K140"/>
    <mergeCell ref="J100:K100"/>
    <mergeCell ref="C102:C103"/>
    <mergeCell ref="A206:A215"/>
    <mergeCell ref="C206:C207"/>
    <mergeCell ref="D206:D207"/>
    <mergeCell ref="E206:E207"/>
    <mergeCell ref="F206:F207"/>
    <mergeCell ref="G206:G207"/>
    <mergeCell ref="C212:C213"/>
    <mergeCell ref="D212:D213"/>
    <mergeCell ref="E212:E213"/>
    <mergeCell ref="F212:F213"/>
    <mergeCell ref="G212:G213"/>
    <mergeCell ref="C214:C215"/>
    <mergeCell ref="D214:D215"/>
    <mergeCell ref="E214:E215"/>
    <mergeCell ref="F214:F215"/>
    <mergeCell ref="G214:G215"/>
    <mergeCell ref="C210:C211"/>
    <mergeCell ref="D210:D211"/>
    <mergeCell ref="E210:E211"/>
    <mergeCell ref="F210:F211"/>
    <mergeCell ref="G210:G211"/>
    <mergeCell ref="C208:C209"/>
    <mergeCell ref="D208:D209"/>
    <mergeCell ref="E208:E209"/>
    <mergeCell ref="A201:A203"/>
    <mergeCell ref="E193:E194"/>
    <mergeCell ref="F193:F194"/>
    <mergeCell ref="G193:G194"/>
    <mergeCell ref="A5:K5"/>
    <mergeCell ref="A6:K7"/>
    <mergeCell ref="A8:K8"/>
    <mergeCell ref="A9:K9"/>
    <mergeCell ref="A10:K10"/>
    <mergeCell ref="C18:C19"/>
    <mergeCell ref="D18:D19"/>
    <mergeCell ref="E18:E19"/>
    <mergeCell ref="F18:F19"/>
    <mergeCell ref="G18:G19"/>
    <mergeCell ref="J26:K26"/>
    <mergeCell ref="G20:G21"/>
    <mergeCell ref="C22:C23"/>
    <mergeCell ref="D22:D23"/>
    <mergeCell ref="E22:E23"/>
    <mergeCell ref="F22:F23"/>
    <mergeCell ref="G22:G23"/>
    <mergeCell ref="J37:K37"/>
    <mergeCell ref="C39:C40"/>
    <mergeCell ref="D39:D40"/>
    <mergeCell ref="A1:B4"/>
    <mergeCell ref="C1:F2"/>
    <mergeCell ref="G1:I1"/>
    <mergeCell ref="J1:K4"/>
    <mergeCell ref="G2:I2"/>
    <mergeCell ref="C3:F4"/>
    <mergeCell ref="G3:I3"/>
    <mergeCell ref="G4:I4"/>
    <mergeCell ref="J16:K16"/>
    <mergeCell ref="A16:A25"/>
    <mergeCell ref="C16:C17"/>
    <mergeCell ref="D16:D17"/>
    <mergeCell ref="E16:E17"/>
    <mergeCell ref="F16:F17"/>
    <mergeCell ref="G16:G17"/>
    <mergeCell ref="C20:C21"/>
    <mergeCell ref="D20:D21"/>
    <mergeCell ref="E20:E21"/>
    <mergeCell ref="F20:F21"/>
    <mergeCell ref="C24:C25"/>
    <mergeCell ref="D24:D25"/>
    <mergeCell ref="E24:E25"/>
    <mergeCell ref="F24:F25"/>
    <mergeCell ref="G24:G25"/>
    <mergeCell ref="A37:A46"/>
    <mergeCell ref="C37:C38"/>
    <mergeCell ref="D37:D38"/>
    <mergeCell ref="E37:E38"/>
    <mergeCell ref="F37:F38"/>
    <mergeCell ref="G37:G38"/>
    <mergeCell ref="C41:C42"/>
    <mergeCell ref="D41:D42"/>
    <mergeCell ref="C45:C46"/>
    <mergeCell ref="D45:D46"/>
    <mergeCell ref="E45:E46"/>
    <mergeCell ref="F45:F46"/>
    <mergeCell ref="G45:G46"/>
    <mergeCell ref="E41:E42"/>
    <mergeCell ref="F41:F42"/>
    <mergeCell ref="G41:G42"/>
    <mergeCell ref="C43:C44"/>
    <mergeCell ref="D43:D44"/>
    <mergeCell ref="E43:E44"/>
    <mergeCell ref="F43:F44"/>
    <mergeCell ref="G43:G44"/>
    <mergeCell ref="A58:A67"/>
    <mergeCell ref="C58:C59"/>
    <mergeCell ref="D58:D59"/>
    <mergeCell ref="E58:E59"/>
    <mergeCell ref="F58:F59"/>
    <mergeCell ref="G58:G59"/>
    <mergeCell ref="C62:C63"/>
    <mergeCell ref="D62:D63"/>
    <mergeCell ref="E62:E63"/>
    <mergeCell ref="C66:C67"/>
    <mergeCell ref="D66:D67"/>
    <mergeCell ref="E66:E67"/>
    <mergeCell ref="F66:F67"/>
    <mergeCell ref="G66:G67"/>
    <mergeCell ref="F62:F63"/>
    <mergeCell ref="G62:G63"/>
    <mergeCell ref="C64:C65"/>
    <mergeCell ref="D64:D65"/>
    <mergeCell ref="E64:E65"/>
    <mergeCell ref="F64:F65"/>
    <mergeCell ref="G64:G65"/>
    <mergeCell ref="A79:A88"/>
    <mergeCell ref="C79:C80"/>
    <mergeCell ref="D79:D80"/>
    <mergeCell ref="E79:E80"/>
    <mergeCell ref="F79:F80"/>
    <mergeCell ref="G79:G80"/>
    <mergeCell ref="C83:C84"/>
    <mergeCell ref="D83:D84"/>
    <mergeCell ref="E83:E84"/>
    <mergeCell ref="C87:C88"/>
    <mergeCell ref="D87:D88"/>
    <mergeCell ref="E87:E88"/>
    <mergeCell ref="F87:F88"/>
    <mergeCell ref="G87:G88"/>
    <mergeCell ref="G83:G84"/>
    <mergeCell ref="C85:C86"/>
    <mergeCell ref="D85:D86"/>
    <mergeCell ref="E85:E86"/>
    <mergeCell ref="F85:F86"/>
    <mergeCell ref="G85:G86"/>
    <mergeCell ref="F81:F82"/>
    <mergeCell ref="G81:G82"/>
    <mergeCell ref="C106:C107"/>
    <mergeCell ref="D106:D107"/>
    <mergeCell ref="E106:E107"/>
    <mergeCell ref="F106:F107"/>
    <mergeCell ref="G106:G107"/>
    <mergeCell ref="D102:D103"/>
    <mergeCell ref="E102:E103"/>
    <mergeCell ref="F102:F103"/>
    <mergeCell ref="G102:G103"/>
    <mergeCell ref="D100:D101"/>
    <mergeCell ref="E100:E101"/>
    <mergeCell ref="F100:F101"/>
    <mergeCell ref="G100:G101"/>
    <mergeCell ref="C104:C105"/>
    <mergeCell ref="D104:D105"/>
    <mergeCell ref="E104:E105"/>
    <mergeCell ref="F104:F105"/>
    <mergeCell ref="G104:G105"/>
    <mergeCell ref="A121:A130"/>
    <mergeCell ref="C121:C122"/>
    <mergeCell ref="D121:D122"/>
    <mergeCell ref="E121:E122"/>
    <mergeCell ref="F121:F122"/>
    <mergeCell ref="G121:G122"/>
    <mergeCell ref="C123:C124"/>
    <mergeCell ref="D123:D124"/>
    <mergeCell ref="C108:C109"/>
    <mergeCell ref="D108:D109"/>
    <mergeCell ref="E108:E109"/>
    <mergeCell ref="F108:F109"/>
    <mergeCell ref="G108:G109"/>
    <mergeCell ref="C112:G113"/>
    <mergeCell ref="E123:E124"/>
    <mergeCell ref="F123:F124"/>
    <mergeCell ref="G123:G124"/>
    <mergeCell ref="C125:C126"/>
    <mergeCell ref="D125:D126"/>
    <mergeCell ref="E125:E126"/>
    <mergeCell ref="F125:F126"/>
    <mergeCell ref="G125:G126"/>
    <mergeCell ref="A100:A109"/>
    <mergeCell ref="C100:C101"/>
    <mergeCell ref="D144:D145"/>
    <mergeCell ref="E144:E145"/>
    <mergeCell ref="F144:F145"/>
    <mergeCell ref="G144:G145"/>
    <mergeCell ref="C133:G134"/>
    <mergeCell ref="A142:A151"/>
    <mergeCell ref="C142:C143"/>
    <mergeCell ref="D142:D143"/>
    <mergeCell ref="E142:E143"/>
    <mergeCell ref="F142:F143"/>
    <mergeCell ref="G142:G143"/>
    <mergeCell ref="C146:C147"/>
    <mergeCell ref="D146:D147"/>
    <mergeCell ref="C150:C151"/>
    <mergeCell ref="D150:D151"/>
    <mergeCell ref="E150:E151"/>
    <mergeCell ref="F150:F151"/>
    <mergeCell ref="G150:G151"/>
    <mergeCell ref="E146:E147"/>
    <mergeCell ref="F146:F147"/>
    <mergeCell ref="G146:G147"/>
    <mergeCell ref="C148:C149"/>
    <mergeCell ref="A163:A172"/>
    <mergeCell ref="C163:C164"/>
    <mergeCell ref="D163:D164"/>
    <mergeCell ref="E163:E164"/>
    <mergeCell ref="F163:F164"/>
    <mergeCell ref="G163:G164"/>
    <mergeCell ref="C167:C168"/>
    <mergeCell ref="D167:D168"/>
    <mergeCell ref="E167:E168"/>
    <mergeCell ref="C171:C172"/>
    <mergeCell ref="D171:D172"/>
    <mergeCell ref="E171:E172"/>
    <mergeCell ref="F171:F172"/>
    <mergeCell ref="G171:G172"/>
    <mergeCell ref="J225:K225"/>
    <mergeCell ref="C227:C228"/>
    <mergeCell ref="D227:D228"/>
    <mergeCell ref="E227:E228"/>
    <mergeCell ref="F227:F228"/>
    <mergeCell ref="G227:G228"/>
    <mergeCell ref="B221:I221"/>
    <mergeCell ref="C218:G219"/>
    <mergeCell ref="A225:A234"/>
    <mergeCell ref="C225:C226"/>
    <mergeCell ref="D225:D226"/>
    <mergeCell ref="E225:E226"/>
    <mergeCell ref="F225:F226"/>
    <mergeCell ref="G225:G226"/>
    <mergeCell ref="C229:C230"/>
    <mergeCell ref="D229:D230"/>
    <mergeCell ref="E229:E230"/>
    <mergeCell ref="C233:C234"/>
    <mergeCell ref="D233:D234"/>
    <mergeCell ref="E233:E234"/>
    <mergeCell ref="F233:F234"/>
    <mergeCell ref="G233:G234"/>
    <mergeCell ref="C237:G238"/>
    <mergeCell ref="F229:F230"/>
    <mergeCell ref="G229:G230"/>
    <mergeCell ref="C231:C232"/>
    <mergeCell ref="D231:D232"/>
    <mergeCell ref="E231:E232"/>
    <mergeCell ref="F231:F232"/>
    <mergeCell ref="G231:G232"/>
    <mergeCell ref="A116:A118"/>
    <mergeCell ref="B118:J118"/>
    <mergeCell ref="A137:A139"/>
    <mergeCell ref="B139:J139"/>
    <mergeCell ref="A158:A160"/>
    <mergeCell ref="I116:J116"/>
    <mergeCell ref="I117:J117"/>
    <mergeCell ref="B116:H117"/>
    <mergeCell ref="I137:J137"/>
    <mergeCell ref="B137:H138"/>
    <mergeCell ref="I138:J138"/>
    <mergeCell ref="I158:J158"/>
    <mergeCell ref="B158:H159"/>
    <mergeCell ref="I159:J159"/>
    <mergeCell ref="B160:J160"/>
    <mergeCell ref="C154:G155"/>
    <mergeCell ref="A11:A13"/>
    <mergeCell ref="B13:J13"/>
    <mergeCell ref="A32:A34"/>
    <mergeCell ref="B34:J34"/>
    <mergeCell ref="A53:A55"/>
    <mergeCell ref="B55:J55"/>
    <mergeCell ref="A74:A76"/>
    <mergeCell ref="B76:J76"/>
    <mergeCell ref="A95:A97"/>
    <mergeCell ref="B97:J97"/>
    <mergeCell ref="I95:J95"/>
    <mergeCell ref="B95:H96"/>
    <mergeCell ref="I96:J96"/>
    <mergeCell ref="I11:J11"/>
    <mergeCell ref="B11:H12"/>
    <mergeCell ref="I12:J12"/>
    <mergeCell ref="I32:J32"/>
    <mergeCell ref="B32:H33"/>
    <mergeCell ref="I33:J33"/>
    <mergeCell ref="I53:J53"/>
    <mergeCell ref="I90:K90"/>
    <mergeCell ref="C81:C82"/>
    <mergeCell ref="D81:D82"/>
    <mergeCell ref="E81:E82"/>
    <mergeCell ref="A185:A194"/>
    <mergeCell ref="C185:C186"/>
    <mergeCell ref="D185:D186"/>
    <mergeCell ref="E185:E186"/>
    <mergeCell ref="C191:C192"/>
    <mergeCell ref="D191:D192"/>
    <mergeCell ref="E191:E192"/>
    <mergeCell ref="F191:F192"/>
    <mergeCell ref="G191:G192"/>
    <mergeCell ref="C193:C194"/>
    <mergeCell ref="F185:F186"/>
    <mergeCell ref="G185:G186"/>
    <mergeCell ref="C187:C188"/>
    <mergeCell ref="D187:D188"/>
    <mergeCell ref="E187:E188"/>
    <mergeCell ref="D193:D194"/>
    <mergeCell ref="F187:F188"/>
    <mergeCell ref="G187:G188"/>
    <mergeCell ref="C189:C190"/>
    <mergeCell ref="D189:D190"/>
    <mergeCell ref="E189:E190"/>
    <mergeCell ref="F189:F190"/>
    <mergeCell ref="G189:G190"/>
    <mergeCell ref="B53:H54"/>
    <mergeCell ref="I54:J54"/>
    <mergeCell ref="C91:G92"/>
    <mergeCell ref="F83:F84"/>
    <mergeCell ref="A180:A182"/>
    <mergeCell ref="B182:J182"/>
    <mergeCell ref="D148:D149"/>
    <mergeCell ref="E148:E149"/>
    <mergeCell ref="F148:F149"/>
    <mergeCell ref="G148:G149"/>
    <mergeCell ref="C175:G176"/>
    <mergeCell ref="F167:F168"/>
    <mergeCell ref="G167:G168"/>
    <mergeCell ref="C169:C170"/>
    <mergeCell ref="D169:D170"/>
    <mergeCell ref="E169:E170"/>
    <mergeCell ref="F169:F170"/>
    <mergeCell ref="G169:G170"/>
    <mergeCell ref="J163:K163"/>
    <mergeCell ref="C165:C166"/>
    <mergeCell ref="I180:J180"/>
    <mergeCell ref="B180:H181"/>
    <mergeCell ref="I181:J181"/>
    <mergeCell ref="D165:D166"/>
  </mergeCell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Hoja2!$A$1:$A$5</xm:f>
          </x14:formula1>
          <xm:sqref>E14:G14 E35:G35 E56:G56 E77:G77 E98:G98 E119:G119 E140:G140 E161:G161 E183:G183 E204:G204</xm:sqref>
        </x14:dataValidation>
        <x14:dataValidation type="list" allowBlank="1" showInputMessage="1" showErrorMessage="1">
          <x14:formula1>
            <xm:f>Hoja2!$C$1:$C$5</xm:f>
          </x14:formula1>
          <xm:sqref>J14:K14 J35:K35 J56:K56 J77:K77 J98:K98 J119:K119 J140:K140 J161:K161 J183:K183 J204:K204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A8"/>
  <sheetViews>
    <sheetView workbookViewId="0">
      <selection activeCell="A9" sqref="A9"/>
    </sheetView>
  </sheetViews>
  <sheetFormatPr baseColWidth="10" defaultRowHeight="15" x14ac:dyDescent="0.25"/>
  <sheetData>
    <row r="1" spans="1:1" x14ac:dyDescent="0.25">
      <c r="A1" t="s">
        <v>114</v>
      </c>
    </row>
    <row r="2" spans="1:1" x14ac:dyDescent="0.25">
      <c r="A2" t="s">
        <v>116</v>
      </c>
    </row>
    <row r="3" spans="1:1" x14ac:dyDescent="0.25">
      <c r="A3" t="s">
        <v>118</v>
      </c>
    </row>
    <row r="4" spans="1:1" x14ac:dyDescent="0.25">
      <c r="A4" t="s">
        <v>120</v>
      </c>
    </row>
    <row r="6" spans="1:1" x14ac:dyDescent="0.25">
      <c r="A6" t="s">
        <v>11</v>
      </c>
    </row>
    <row r="7" spans="1:1" x14ac:dyDescent="0.25">
      <c r="A7" t="s">
        <v>12</v>
      </c>
    </row>
    <row r="8" spans="1:1" x14ac:dyDescent="0.25">
      <c r="A8" t="s">
        <v>13</v>
      </c>
    </row>
  </sheetData>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
    <tabColor theme="9" tint="-0.249977111117893"/>
  </sheetPr>
  <dimension ref="A1:Q49"/>
  <sheetViews>
    <sheetView tabSelected="1" zoomScale="80" zoomScaleNormal="80" workbookViewId="0">
      <selection activeCell="A5" sqref="A5:M5"/>
    </sheetView>
  </sheetViews>
  <sheetFormatPr baseColWidth="10" defaultColWidth="11.42578125" defaultRowHeight="12.75" x14ac:dyDescent="0.2"/>
  <cols>
    <col min="1" max="1" width="28.140625" style="24" customWidth="1"/>
    <col min="2" max="3" width="18.5703125" style="24" customWidth="1"/>
    <col min="4" max="4" width="26" style="26" customWidth="1"/>
    <col min="5" max="5" width="15.5703125" style="24" customWidth="1"/>
    <col min="6" max="6" width="15" style="24" customWidth="1"/>
    <col min="7" max="7" width="17.28515625" style="24" customWidth="1"/>
    <col min="8" max="8" width="18" style="24" customWidth="1"/>
    <col min="9" max="9" width="44.28515625" style="24" customWidth="1"/>
    <col min="10" max="10" width="16.140625" style="24" customWidth="1"/>
    <col min="11" max="12" width="13.140625" style="24" customWidth="1"/>
    <col min="13" max="13" width="20" style="24" customWidth="1"/>
    <col min="14" max="14" width="73.42578125" style="24" customWidth="1"/>
    <col min="15" max="15" width="71.42578125" style="24" customWidth="1"/>
    <col min="16" max="16" width="72.5703125" style="24" customWidth="1"/>
    <col min="17" max="17" width="32" style="24" customWidth="1"/>
    <col min="18" max="16384" width="11.42578125" style="24"/>
  </cols>
  <sheetData>
    <row r="1" spans="1:17" ht="15.75" customHeight="1" x14ac:dyDescent="0.2">
      <c r="A1" s="950"/>
      <c r="B1" s="958" t="str">
        <f>CONTEXTO!B1</f>
        <v xml:space="preserve">PROCESO:  SISTEMA INTEGRADO DE GESTIÓN </v>
      </c>
      <c r="C1" s="958"/>
      <c r="D1" s="958"/>
      <c r="E1" s="958"/>
      <c r="F1" s="958"/>
      <c r="G1" s="958"/>
      <c r="H1" s="958"/>
      <c r="I1" s="958"/>
      <c r="J1" s="688" t="s">
        <v>390</v>
      </c>
      <c r="K1" s="688"/>
      <c r="L1" s="688"/>
      <c r="M1" s="938"/>
      <c r="N1" s="299"/>
      <c r="O1" s="299"/>
      <c r="P1" s="299"/>
      <c r="Q1" s="299"/>
    </row>
    <row r="2" spans="1:17" ht="15.75" customHeight="1" x14ac:dyDescent="0.2">
      <c r="A2" s="951"/>
      <c r="B2" s="467"/>
      <c r="C2" s="467"/>
      <c r="D2" s="467"/>
      <c r="E2" s="467"/>
      <c r="F2" s="467"/>
      <c r="G2" s="467"/>
      <c r="H2" s="467"/>
      <c r="I2" s="467"/>
      <c r="J2" s="610" t="s">
        <v>391</v>
      </c>
      <c r="K2" s="610"/>
      <c r="L2" s="610"/>
      <c r="M2" s="939"/>
      <c r="N2" s="299"/>
      <c r="O2" s="299"/>
      <c r="P2" s="299"/>
      <c r="Q2" s="299"/>
    </row>
    <row r="3" spans="1:17" ht="15.75" customHeight="1" x14ac:dyDescent="0.2">
      <c r="A3" s="951"/>
      <c r="B3" s="467" t="s">
        <v>227</v>
      </c>
      <c r="C3" s="467"/>
      <c r="D3" s="467"/>
      <c r="E3" s="467"/>
      <c r="F3" s="467"/>
      <c r="G3" s="467"/>
      <c r="H3" s="467"/>
      <c r="I3" s="467"/>
      <c r="J3" s="610" t="s">
        <v>392</v>
      </c>
      <c r="K3" s="610"/>
      <c r="L3" s="610"/>
      <c r="M3" s="939"/>
      <c r="N3" s="299"/>
      <c r="O3" s="299"/>
      <c r="P3" s="299"/>
      <c r="Q3" s="299"/>
    </row>
    <row r="4" spans="1:17" ht="15.75" customHeight="1" x14ac:dyDescent="0.2">
      <c r="A4" s="951"/>
      <c r="B4" s="467"/>
      <c r="C4" s="467"/>
      <c r="D4" s="467"/>
      <c r="E4" s="467"/>
      <c r="F4" s="467"/>
      <c r="G4" s="467"/>
      <c r="H4" s="467"/>
      <c r="I4" s="467"/>
      <c r="J4" s="610" t="s">
        <v>389</v>
      </c>
      <c r="K4" s="610"/>
      <c r="L4" s="610"/>
      <c r="M4" s="939"/>
      <c r="N4" s="299"/>
      <c r="O4" s="299"/>
      <c r="P4" s="299"/>
      <c r="Q4" s="299"/>
    </row>
    <row r="5" spans="1:17" ht="15" customHeight="1" x14ac:dyDescent="0.2">
      <c r="A5" s="952"/>
      <c r="B5" s="953"/>
      <c r="C5" s="953"/>
      <c r="D5" s="953"/>
      <c r="E5" s="953"/>
      <c r="F5" s="953"/>
      <c r="G5" s="953"/>
      <c r="H5" s="953"/>
      <c r="I5" s="953"/>
      <c r="J5" s="953"/>
      <c r="K5" s="953"/>
      <c r="L5" s="953"/>
      <c r="M5" s="954"/>
      <c r="N5" s="300"/>
      <c r="O5" s="300"/>
      <c r="P5" s="300"/>
      <c r="Q5" s="300"/>
    </row>
    <row r="6" spans="1:17" s="25" customFormat="1" ht="15.75" customHeight="1" x14ac:dyDescent="0.2">
      <c r="A6" s="87" t="s">
        <v>228</v>
      </c>
      <c r="B6" s="956" t="s">
        <v>246</v>
      </c>
      <c r="C6" s="956"/>
      <c r="D6" s="956"/>
      <c r="E6" s="956"/>
      <c r="F6" s="956"/>
      <c r="G6" s="956"/>
      <c r="H6" s="956"/>
      <c r="I6" s="956"/>
      <c r="J6" s="956"/>
      <c r="K6" s="956"/>
      <c r="L6" s="956"/>
      <c r="M6" s="957"/>
      <c r="N6" s="301"/>
      <c r="O6" s="301"/>
      <c r="P6" s="301"/>
      <c r="Q6" s="301"/>
    </row>
    <row r="7" spans="1:17" s="25" customFormat="1" ht="42.75" customHeight="1" x14ac:dyDescent="0.2">
      <c r="A7" s="87" t="s">
        <v>229</v>
      </c>
      <c r="B7" s="610" t="s">
        <v>247</v>
      </c>
      <c r="C7" s="610"/>
      <c r="D7" s="610"/>
      <c r="E7" s="610"/>
      <c r="F7" s="610"/>
      <c r="G7" s="610"/>
      <c r="H7" s="610"/>
      <c r="I7" s="610"/>
      <c r="J7" s="610"/>
      <c r="K7" s="610"/>
      <c r="L7" s="610"/>
      <c r="M7" s="611"/>
      <c r="N7" s="302"/>
      <c r="O7" s="302"/>
      <c r="P7" s="302"/>
      <c r="Q7" s="302"/>
    </row>
    <row r="8" spans="1:17" s="25" customFormat="1" ht="15" customHeight="1" x14ac:dyDescent="0.2">
      <c r="A8" s="961"/>
      <c r="B8" s="962"/>
      <c r="C8" s="962"/>
      <c r="D8" s="962"/>
      <c r="E8" s="962"/>
      <c r="F8" s="962"/>
      <c r="G8" s="962"/>
      <c r="H8" s="962"/>
      <c r="I8" s="962"/>
      <c r="J8" s="962"/>
      <c r="K8" s="962"/>
      <c r="L8" s="962"/>
      <c r="M8" s="963"/>
      <c r="N8" s="303"/>
      <c r="O8" s="303"/>
      <c r="P8" s="303"/>
      <c r="Q8" s="303"/>
    </row>
    <row r="9" spans="1:17" s="86" customFormat="1" ht="40.5" customHeight="1" thickBot="1" x14ac:dyDescent="0.25">
      <c r="A9" s="85" t="s">
        <v>230</v>
      </c>
      <c r="B9" s="63" t="s">
        <v>231</v>
      </c>
      <c r="C9" s="63" t="s">
        <v>70</v>
      </c>
      <c r="D9" s="63" t="s">
        <v>8</v>
      </c>
      <c r="E9" s="62" t="s">
        <v>232</v>
      </c>
      <c r="F9" s="62" t="s">
        <v>233</v>
      </c>
      <c r="G9" s="62" t="s">
        <v>234</v>
      </c>
      <c r="H9" s="62" t="s">
        <v>235</v>
      </c>
      <c r="I9" s="62" t="s">
        <v>236</v>
      </c>
      <c r="J9" s="63" t="s">
        <v>237</v>
      </c>
      <c r="K9" s="63" t="s">
        <v>238</v>
      </c>
      <c r="L9" s="63" t="s">
        <v>239</v>
      </c>
      <c r="M9" s="64" t="s">
        <v>240</v>
      </c>
      <c r="N9" s="62" t="s">
        <v>521</v>
      </c>
      <c r="O9" s="62" t="s">
        <v>522</v>
      </c>
      <c r="P9" s="62" t="s">
        <v>523</v>
      </c>
      <c r="Q9" s="304"/>
    </row>
    <row r="10" spans="1:17" s="25" customFormat="1" ht="217.5" customHeight="1" x14ac:dyDescent="0.2">
      <c r="A10" s="965" t="str">
        <f>(CONTEXTO!A8&amp;" "&amp;CONTEXTO!A9)</f>
        <v xml:space="preserve">PROCESO: GESTION JURIDICA Y MEJORA NORMATIVA  OBJETIVO: ASUMIR Y EJERCER CON EFICIENCIA LA DEFENSA JURÍDICA DEL MUNICIPIO DE IBAGUÉ, LA ASESORÍA PERMANENTE DE LAS
ACTUACIONES DE LA ADMINISTRACIÓN CENTRAL Y PROMOVER EL USO DE HERRAMIENTAS Y BUENAS PRÁCTICAS
REGULATORIAS Y REGLAMENTARIAS, EN ARAS DE LOGRAR LA PROTECCIÓN DE SUS INTERESES Y GARANTIZAR LA CORRECTA
APLICACIÓN DEL ORDENAMIENTO JURÍDICO VIGENTE. 
</v>
      </c>
      <c r="B10" s="936" t="str">
        <f>DESCRIPCION!A10</f>
        <v>Posibilidad de omitir, retardar, negar o rehusarse a realizar actos propios que le corresponden de las funciones de servidor público y/o de apoderado para beneficio propio o de un tercero en las acciones legales</v>
      </c>
      <c r="C10" s="964" t="str">
        <f>'IDENTIFICACION DE RIESGOS'!F10</f>
        <v>CORRUPCION</v>
      </c>
      <c r="D10" s="106" t="str">
        <f>DESCRIPCION!D10</f>
        <v xml:space="preserve">Falta de asistencia a las audiencias de procesos judiciales presenciales y/o virtuales  por parte de los Secretarios de despacho delegados, y/o  apoderados que ejercen la defensa jurídica y, en atención a las recomendaciones establecidas en las mesa de trabajo llevados a cabo por la Oficina Jurídica </v>
      </c>
      <c r="E10" s="964" t="str">
        <f>'VALORACIÓN RIESGOS RESIDUAL'!E14:G14</f>
        <v>Rara vez</v>
      </c>
      <c r="F10" s="955" t="str">
        <f>'VALORACIÓN RIESGOS RESIDUAL'!J14</f>
        <v>Mayor</v>
      </c>
      <c r="G10" s="936" t="str">
        <f>'VALORACIÓN RIESGOS RESIDUAL'!K11</f>
        <v>ALTA</v>
      </c>
      <c r="H10" s="955" t="s">
        <v>298</v>
      </c>
      <c r="I10" s="230" t="str">
        <f>DOFA!G50</f>
        <v xml:space="preserve">F1,3,10,15 A1,2 Que el Jefe de la Oficina Juridica, mediante memorando, requiere de la asistencia de los asesores de la oficina juridica, a las audiencias de los procesos judiciales  y asi mismo,  solicite la  asistencia  de los secretarios de despacho a las audiencias de los procesos judiciale. </v>
      </c>
      <c r="J10" s="298" t="s">
        <v>515</v>
      </c>
      <c r="K10" s="298" t="s">
        <v>516</v>
      </c>
      <c r="L10" s="298" t="s">
        <v>517</v>
      </c>
      <c r="M10" s="960" t="s">
        <v>520</v>
      </c>
      <c r="N10" s="306" t="s">
        <v>524</v>
      </c>
      <c r="O10" s="306" t="s">
        <v>525</v>
      </c>
      <c r="P10" s="306" t="s">
        <v>526</v>
      </c>
      <c r="Q10" s="302"/>
    </row>
    <row r="11" spans="1:17" s="25" customFormat="1" ht="140.25" customHeight="1" x14ac:dyDescent="0.2">
      <c r="A11" s="966"/>
      <c r="B11" s="937"/>
      <c r="C11" s="620"/>
      <c r="D11" s="107" t="str">
        <f>DESCRIPCION!D11</f>
        <v>No proyectar la adopción de las providencias por parte de los apoderados que ejercen la representación judicial y legal del municipio</v>
      </c>
      <c r="E11" s="620"/>
      <c r="F11" s="943"/>
      <c r="G11" s="937"/>
      <c r="H11" s="943"/>
      <c r="I11" s="223" t="str">
        <f>DOFA!G49</f>
        <v>F1,10 A1,2 Que los asesores de la oficina juridica, junto con los servidores publicos, que tengan a su cargo la representacion judicial y legal del Municipio, deberan adoptar las providencias dentro del termino legal mediante Resolucion de adopcion de fallo, las cuales deben ser cargadas a la plataforma PISAMI y SOFTCON.</v>
      </c>
      <c r="J11" s="298" t="s">
        <v>518</v>
      </c>
      <c r="K11" s="298" t="s">
        <v>516</v>
      </c>
      <c r="L11" s="298" t="s">
        <v>519</v>
      </c>
      <c r="M11" s="605"/>
      <c r="N11" s="306" t="s">
        <v>527</v>
      </c>
      <c r="O11" s="307" t="s">
        <v>528</v>
      </c>
      <c r="P11" s="307" t="s">
        <v>529</v>
      </c>
      <c r="Q11" s="302"/>
    </row>
    <row r="12" spans="1:17" s="25" customFormat="1" ht="68.25" customHeight="1" x14ac:dyDescent="0.2">
      <c r="A12" s="966"/>
      <c r="B12" s="937"/>
      <c r="C12" s="620"/>
      <c r="D12" s="107">
        <f>DESCRIPCION!D12</f>
        <v>0</v>
      </c>
      <c r="E12" s="620"/>
      <c r="F12" s="943"/>
      <c r="G12" s="937"/>
      <c r="H12" s="587"/>
      <c r="I12" s="224"/>
      <c r="J12" s="231"/>
      <c r="K12" s="231"/>
      <c r="L12" s="232"/>
      <c r="M12" s="605"/>
      <c r="N12" s="292"/>
      <c r="O12" s="292"/>
      <c r="P12" s="292"/>
      <c r="Q12" s="302"/>
    </row>
    <row r="13" spans="1:17" s="25" customFormat="1" ht="75" customHeight="1" x14ac:dyDescent="0.2">
      <c r="A13" s="966"/>
      <c r="B13" s="937"/>
      <c r="C13" s="620"/>
      <c r="D13" s="223"/>
      <c r="E13" s="620"/>
      <c r="F13" s="943"/>
      <c r="G13" s="959"/>
      <c r="H13" s="217" t="s">
        <v>245</v>
      </c>
      <c r="I13" s="233" t="str">
        <f>DOFA!E46</f>
        <v>D8 A1 Reportar a la Oficina de Control Disciplinario cuando se materialicen sanciones por incumplimiento a las ordenes judiciales</v>
      </c>
      <c r="J13" s="234"/>
      <c r="K13" s="231"/>
      <c r="L13" s="232"/>
      <c r="M13" s="605"/>
      <c r="N13" s="292"/>
      <c r="O13" s="292"/>
      <c r="P13" s="292"/>
      <c r="Q13" s="302"/>
    </row>
    <row r="14" spans="1:17" s="25" customFormat="1" ht="91.5" customHeight="1" x14ac:dyDescent="0.2">
      <c r="A14" s="966"/>
      <c r="B14" s="937" t="str">
        <f>DESCRIPCION!A13</f>
        <v>b</v>
      </c>
      <c r="C14" s="620">
        <f>'IDENTIFICACION DE RIESGOS'!F13</f>
        <v>0</v>
      </c>
      <c r="D14" s="107">
        <f>DESCRIPCION!D13</f>
        <v>0</v>
      </c>
      <c r="E14" s="620">
        <f>'VALORACIÓN RIESGOS RESIDUAL'!E35:G35</f>
        <v>0</v>
      </c>
      <c r="F14" s="943">
        <f>'VALORACIÓN RIESGOS RESIDUAL'!J35</f>
        <v>0</v>
      </c>
      <c r="G14" s="620" t="str">
        <f>'VALORACIÓN RIESGOS RESIDUAL'!K32</f>
        <v/>
      </c>
      <c r="H14" s="587"/>
      <c r="I14" s="225"/>
      <c r="J14" s="231"/>
      <c r="K14" s="231"/>
      <c r="L14" s="232"/>
      <c r="M14" s="605"/>
      <c r="N14" s="292"/>
      <c r="O14" s="292"/>
      <c r="P14" s="292"/>
      <c r="Q14" s="302"/>
    </row>
    <row r="15" spans="1:17" s="25" customFormat="1" ht="85.5" customHeight="1" x14ac:dyDescent="0.2">
      <c r="A15" s="966"/>
      <c r="B15" s="937"/>
      <c r="C15" s="620"/>
      <c r="D15" s="107">
        <f>DESCRIPCION!D14</f>
        <v>0</v>
      </c>
      <c r="E15" s="620"/>
      <c r="F15" s="943"/>
      <c r="G15" s="620"/>
      <c r="H15" s="588"/>
      <c r="I15" s="223"/>
      <c r="J15" s="231"/>
      <c r="K15" s="231"/>
      <c r="L15" s="232"/>
      <c r="M15" s="605"/>
      <c r="N15" s="292"/>
      <c r="O15" s="292"/>
      <c r="P15" s="292"/>
      <c r="Q15" s="302"/>
    </row>
    <row r="16" spans="1:17" s="25" customFormat="1" ht="87" customHeight="1" x14ac:dyDescent="0.2">
      <c r="A16" s="966"/>
      <c r="B16" s="937"/>
      <c r="C16" s="620"/>
      <c r="D16" s="107">
        <f>DESCRIPCION!D15</f>
        <v>0</v>
      </c>
      <c r="E16" s="620"/>
      <c r="F16" s="943"/>
      <c r="G16" s="620"/>
      <c r="H16" s="589"/>
      <c r="I16" s="235"/>
      <c r="J16" s="231"/>
      <c r="K16" s="231"/>
      <c r="L16" s="232"/>
      <c r="M16" s="605"/>
      <c r="N16" s="292"/>
      <c r="O16" s="292"/>
      <c r="P16" s="292"/>
      <c r="Q16" s="302"/>
    </row>
    <row r="17" spans="1:17" s="25" customFormat="1" ht="95.25" customHeight="1" x14ac:dyDescent="0.2">
      <c r="A17" s="966"/>
      <c r="B17" s="937"/>
      <c r="C17" s="620"/>
      <c r="D17" s="223"/>
      <c r="E17" s="620"/>
      <c r="F17" s="943"/>
      <c r="G17" s="620"/>
      <c r="H17" s="229" t="s">
        <v>245</v>
      </c>
      <c r="I17" s="233"/>
      <c r="J17" s="231"/>
      <c r="K17" s="231"/>
      <c r="L17" s="232"/>
      <c r="M17" s="605"/>
      <c r="N17" s="292"/>
      <c r="O17" s="292"/>
      <c r="P17" s="292"/>
      <c r="Q17" s="302"/>
    </row>
    <row r="18" spans="1:17" s="25" customFormat="1" ht="108" customHeight="1" x14ac:dyDescent="0.2">
      <c r="A18" s="966"/>
      <c r="B18" s="937" t="str">
        <f>DESCRIPCION!A16</f>
        <v>c</v>
      </c>
      <c r="C18" s="620">
        <f>'IDENTIFICACION DE RIESGOS'!F16</f>
        <v>0</v>
      </c>
      <c r="D18" s="107">
        <f>DESCRIPCION!D16</f>
        <v>0</v>
      </c>
      <c r="E18" s="620">
        <f>'VALORACIÓN RIESGOS RESIDUAL'!E56:G56</f>
        <v>0</v>
      </c>
      <c r="F18" s="943">
        <f>'VALORACIÓN RIESGOS RESIDUAL'!J56</f>
        <v>0</v>
      </c>
      <c r="G18" s="620" t="str">
        <f>'VALORACIÓN RIESGOS RESIDUAL'!K53</f>
        <v/>
      </c>
      <c r="H18" s="943"/>
      <c r="I18" s="232"/>
      <c r="J18" s="941"/>
      <c r="K18" s="945"/>
      <c r="L18" s="941"/>
      <c r="M18" s="948"/>
      <c r="N18" s="308"/>
      <c r="O18" s="308"/>
      <c r="P18" s="308"/>
      <c r="Q18" s="305"/>
    </row>
    <row r="19" spans="1:17" s="25" customFormat="1" ht="77.25" customHeight="1" x14ac:dyDescent="0.2">
      <c r="A19" s="966"/>
      <c r="B19" s="937"/>
      <c r="C19" s="620"/>
      <c r="D19" s="107">
        <f>DESCRIPCION!D17</f>
        <v>0</v>
      </c>
      <c r="E19" s="620"/>
      <c r="F19" s="943"/>
      <c r="G19" s="620"/>
      <c r="H19" s="943"/>
      <c r="I19" s="232"/>
      <c r="J19" s="941"/>
      <c r="K19" s="946"/>
      <c r="L19" s="941"/>
      <c r="M19" s="948"/>
      <c r="N19" s="308"/>
      <c r="O19" s="308"/>
      <c r="P19" s="308"/>
      <c r="Q19" s="305"/>
    </row>
    <row r="20" spans="1:17" s="25" customFormat="1" ht="76.5" customHeight="1" x14ac:dyDescent="0.2">
      <c r="A20" s="966"/>
      <c r="B20" s="937"/>
      <c r="C20" s="620"/>
      <c r="D20" s="107">
        <f>DESCRIPCION!D18</f>
        <v>0</v>
      </c>
      <c r="E20" s="620"/>
      <c r="F20" s="943"/>
      <c r="G20" s="620"/>
      <c r="H20" s="943"/>
      <c r="I20" s="232"/>
      <c r="J20" s="941"/>
      <c r="K20" s="947"/>
      <c r="L20" s="941"/>
      <c r="M20" s="948"/>
      <c r="N20" s="308"/>
      <c r="O20" s="308"/>
      <c r="P20" s="308"/>
      <c r="Q20" s="305"/>
    </row>
    <row r="21" spans="1:17" ht="86.25" customHeight="1" thickBot="1" x14ac:dyDescent="0.25">
      <c r="A21" s="966"/>
      <c r="B21" s="940"/>
      <c r="C21" s="942"/>
      <c r="D21" s="236"/>
      <c r="E21" s="942"/>
      <c r="F21" s="944"/>
      <c r="G21" s="942"/>
      <c r="H21" s="218" t="s">
        <v>245</v>
      </c>
      <c r="I21" s="237"/>
      <c r="J21" s="238"/>
      <c r="K21" s="238"/>
      <c r="L21" s="238"/>
      <c r="M21" s="949"/>
      <c r="N21" s="308"/>
      <c r="O21" s="308"/>
      <c r="P21" s="308"/>
      <c r="Q21" s="305"/>
    </row>
    <row r="22" spans="1:17" ht="101.25" customHeight="1" x14ac:dyDescent="0.2">
      <c r="A22" s="966"/>
      <c r="B22" s="937" t="str">
        <f>DESCRIPCION!A19</f>
        <v>d</v>
      </c>
      <c r="C22" s="620" t="e">
        <f>'IDENTIFICACION DE RIESGOS'!F19:F21</f>
        <v>#VALUE!</v>
      </c>
      <c r="D22" s="107">
        <f>DESCRIPCION!D19</f>
        <v>0</v>
      </c>
      <c r="E22" s="620">
        <f>'VALORACIÓN RIESGOS RESIDUAL'!E77:G77</f>
        <v>0</v>
      </c>
      <c r="F22" s="943">
        <f>'VALORACIÓN RIESGOS RESIDUAL'!J77</f>
        <v>0</v>
      </c>
      <c r="G22" s="620" t="str">
        <f>'VALORACIÓN RIESGOS RESIDUAL'!K74</f>
        <v>EXTREMA</v>
      </c>
      <c r="H22" s="943"/>
      <c r="I22" s="232"/>
      <c r="J22" s="941"/>
      <c r="K22" s="945"/>
      <c r="L22" s="941"/>
      <c r="M22" s="948"/>
      <c r="N22" s="308"/>
      <c r="O22" s="308"/>
      <c r="P22" s="308"/>
      <c r="Q22" s="305"/>
    </row>
    <row r="23" spans="1:17" ht="94.5" customHeight="1" x14ac:dyDescent="0.2">
      <c r="A23" s="966"/>
      <c r="B23" s="937"/>
      <c r="C23" s="620"/>
      <c r="D23" s="107">
        <f>DESCRIPCION!D20</f>
        <v>0</v>
      </c>
      <c r="E23" s="620"/>
      <c r="F23" s="943"/>
      <c r="G23" s="620"/>
      <c r="H23" s="943"/>
      <c r="I23" s="232"/>
      <c r="J23" s="941"/>
      <c r="K23" s="946"/>
      <c r="L23" s="941"/>
      <c r="M23" s="948"/>
      <c r="N23" s="308"/>
      <c r="O23" s="308"/>
      <c r="P23" s="308"/>
      <c r="Q23" s="305"/>
    </row>
    <row r="24" spans="1:17" ht="75.75" customHeight="1" x14ac:dyDescent="0.2">
      <c r="A24" s="966"/>
      <c r="B24" s="937"/>
      <c r="C24" s="620"/>
      <c r="D24" s="107">
        <f>DESCRIPCION!D21</f>
        <v>0</v>
      </c>
      <c r="E24" s="620"/>
      <c r="F24" s="943"/>
      <c r="G24" s="620"/>
      <c r="H24" s="943"/>
      <c r="I24" s="232"/>
      <c r="J24" s="941"/>
      <c r="K24" s="947"/>
      <c r="L24" s="941"/>
      <c r="M24" s="948"/>
      <c r="N24" s="308"/>
      <c r="O24" s="308"/>
      <c r="P24" s="308"/>
      <c r="Q24" s="305"/>
    </row>
    <row r="25" spans="1:17" ht="87.75" customHeight="1" thickBot="1" x14ac:dyDescent="0.25">
      <c r="A25" s="966"/>
      <c r="B25" s="940"/>
      <c r="C25" s="942"/>
      <c r="D25" s="236"/>
      <c r="E25" s="942"/>
      <c r="F25" s="944"/>
      <c r="G25" s="942"/>
      <c r="H25" s="218" t="s">
        <v>245</v>
      </c>
      <c r="I25" s="237"/>
      <c r="J25" s="238"/>
      <c r="K25" s="238"/>
      <c r="L25" s="238"/>
      <c r="M25" s="949"/>
      <c r="N25" s="308"/>
      <c r="O25" s="308"/>
      <c r="P25" s="308"/>
      <c r="Q25" s="305"/>
    </row>
    <row r="26" spans="1:17" ht="88.5" customHeight="1" x14ac:dyDescent="0.2">
      <c r="A26" s="966"/>
      <c r="B26" s="937" t="str">
        <f>DESCRIPCION!A22</f>
        <v>e</v>
      </c>
      <c r="C26" s="620">
        <f>'IDENTIFICACION DE RIESGOS'!F22</f>
        <v>0</v>
      </c>
      <c r="D26" s="107">
        <f>DESCRIPCION!D22</f>
        <v>0</v>
      </c>
      <c r="E26" s="620">
        <f>'VALORACIÓN RIESGOS RESIDUAL'!E98:G98</f>
        <v>0</v>
      </c>
      <c r="F26" s="943">
        <f>'VALORACIÓN RIESGOS RESIDUAL'!J98</f>
        <v>0</v>
      </c>
      <c r="G26" s="620" t="str">
        <f>'VALORACIÓN RIESGOS RESIDUAL'!K95</f>
        <v/>
      </c>
      <c r="H26" s="943"/>
      <c r="I26" s="232"/>
      <c r="J26" s="941"/>
      <c r="K26" s="945"/>
      <c r="L26" s="941"/>
      <c r="M26" s="948"/>
      <c r="N26" s="308"/>
      <c r="O26" s="308"/>
      <c r="P26" s="308"/>
      <c r="Q26" s="305"/>
    </row>
    <row r="27" spans="1:17" ht="90" customHeight="1" x14ac:dyDescent="0.2">
      <c r="A27" s="966"/>
      <c r="B27" s="937"/>
      <c r="C27" s="620"/>
      <c r="D27" s="107">
        <f>DESCRIPCION!D23</f>
        <v>0</v>
      </c>
      <c r="E27" s="620"/>
      <c r="F27" s="943"/>
      <c r="G27" s="620"/>
      <c r="H27" s="943"/>
      <c r="I27" s="232"/>
      <c r="J27" s="941"/>
      <c r="K27" s="946"/>
      <c r="L27" s="941"/>
      <c r="M27" s="948"/>
      <c r="N27" s="308"/>
      <c r="O27" s="308"/>
      <c r="P27" s="308"/>
      <c r="Q27" s="305"/>
    </row>
    <row r="28" spans="1:17" ht="80.25" customHeight="1" x14ac:dyDescent="0.2">
      <c r="A28" s="966"/>
      <c r="B28" s="937"/>
      <c r="C28" s="620"/>
      <c r="D28" s="107">
        <f>DESCRIPCION!D24</f>
        <v>0</v>
      </c>
      <c r="E28" s="620"/>
      <c r="F28" s="943"/>
      <c r="G28" s="620"/>
      <c r="H28" s="943"/>
      <c r="I28" s="232"/>
      <c r="J28" s="941"/>
      <c r="K28" s="947"/>
      <c r="L28" s="941"/>
      <c r="M28" s="948"/>
      <c r="N28" s="308"/>
      <c r="O28" s="308"/>
      <c r="P28" s="308"/>
      <c r="Q28" s="305"/>
    </row>
    <row r="29" spans="1:17" ht="82.5" customHeight="1" thickBot="1" x14ac:dyDescent="0.25">
      <c r="A29" s="966"/>
      <c r="B29" s="940"/>
      <c r="C29" s="942"/>
      <c r="D29" s="236"/>
      <c r="E29" s="942"/>
      <c r="F29" s="944"/>
      <c r="G29" s="942"/>
      <c r="H29" s="218" t="s">
        <v>245</v>
      </c>
      <c r="I29" s="237"/>
      <c r="J29" s="238"/>
      <c r="K29" s="238"/>
      <c r="L29" s="238"/>
      <c r="M29" s="949"/>
      <c r="N29" s="308"/>
      <c r="O29" s="308"/>
      <c r="P29" s="308"/>
      <c r="Q29" s="305"/>
    </row>
    <row r="30" spans="1:17" ht="95.25" customHeight="1" x14ac:dyDescent="0.2">
      <c r="A30" s="966"/>
      <c r="B30" s="937" t="str">
        <f>DESCRIPCION!A25</f>
        <v>f</v>
      </c>
      <c r="C30" s="620">
        <f>'IDENTIFICACION DE RIESGOS'!F25</f>
        <v>0</v>
      </c>
      <c r="D30" s="107">
        <f>DESCRIPCION!D25</f>
        <v>0</v>
      </c>
      <c r="E30" s="620">
        <f>'VALORACIÓN RIESGOS RESIDUAL'!E119:G119</f>
        <v>0</v>
      </c>
      <c r="F30" s="943">
        <f>'VALORACIÓN RIESGOS RESIDUAL'!J119</f>
        <v>0</v>
      </c>
      <c r="G30" s="620" t="str">
        <f>'VALORACIÓN RIESGOS RESIDUAL'!K116</f>
        <v/>
      </c>
      <c r="H30" s="943"/>
      <c r="I30" s="232"/>
      <c r="J30" s="941"/>
      <c r="K30" s="945"/>
      <c r="L30" s="941"/>
      <c r="M30" s="948"/>
      <c r="N30" s="308"/>
      <c r="O30" s="308"/>
      <c r="P30" s="308"/>
      <c r="Q30" s="305"/>
    </row>
    <row r="31" spans="1:17" ht="93.75" customHeight="1" x14ac:dyDescent="0.2">
      <c r="A31" s="966"/>
      <c r="B31" s="937"/>
      <c r="C31" s="620"/>
      <c r="D31" s="107">
        <f>DESCRIPCION!D26</f>
        <v>0</v>
      </c>
      <c r="E31" s="620"/>
      <c r="F31" s="943"/>
      <c r="G31" s="620"/>
      <c r="H31" s="943"/>
      <c r="I31" s="232"/>
      <c r="J31" s="941"/>
      <c r="K31" s="946"/>
      <c r="L31" s="941"/>
      <c r="M31" s="948"/>
      <c r="N31" s="308"/>
      <c r="O31" s="308"/>
      <c r="P31" s="308"/>
      <c r="Q31" s="305"/>
    </row>
    <row r="32" spans="1:17" ht="91.5" customHeight="1" x14ac:dyDescent="0.2">
      <c r="A32" s="966"/>
      <c r="B32" s="937"/>
      <c r="C32" s="620"/>
      <c r="D32" s="107">
        <f>DESCRIPCION!D27</f>
        <v>0</v>
      </c>
      <c r="E32" s="620"/>
      <c r="F32" s="943"/>
      <c r="G32" s="620"/>
      <c r="H32" s="943"/>
      <c r="I32" s="232"/>
      <c r="J32" s="941"/>
      <c r="K32" s="947"/>
      <c r="L32" s="941"/>
      <c r="M32" s="948"/>
      <c r="N32" s="308"/>
      <c r="O32" s="308"/>
      <c r="P32" s="308"/>
      <c r="Q32" s="305"/>
    </row>
    <row r="33" spans="1:17" ht="75" customHeight="1" thickBot="1" x14ac:dyDescent="0.25">
      <c r="A33" s="966"/>
      <c r="B33" s="940"/>
      <c r="C33" s="942"/>
      <c r="D33" s="236"/>
      <c r="E33" s="942"/>
      <c r="F33" s="944"/>
      <c r="G33" s="942"/>
      <c r="H33" s="218" t="s">
        <v>245</v>
      </c>
      <c r="I33" s="237"/>
      <c r="J33" s="238"/>
      <c r="K33" s="238"/>
      <c r="L33" s="238"/>
      <c r="M33" s="949"/>
      <c r="N33" s="308"/>
      <c r="O33" s="308"/>
      <c r="P33" s="308"/>
      <c r="Q33" s="305"/>
    </row>
    <row r="34" spans="1:17" ht="89.25" customHeight="1" x14ac:dyDescent="0.2">
      <c r="A34" s="966"/>
      <c r="B34" s="937" t="str">
        <f>DESCRIPCION!A28</f>
        <v>g</v>
      </c>
      <c r="C34" s="620">
        <f>'IDENTIFICACION DE RIESGOS'!F28</f>
        <v>0</v>
      </c>
      <c r="D34" s="107">
        <f>DESCRIPCION!D28</f>
        <v>0</v>
      </c>
      <c r="E34" s="620">
        <f>'VALORACIÓN RIESGOS RESIDUAL'!E140:G140</f>
        <v>0</v>
      </c>
      <c r="F34" s="943">
        <f>'VALORACIÓN RIESGOS RESIDUAL'!J140</f>
        <v>0</v>
      </c>
      <c r="G34" s="620" t="str">
        <f>'VALORACIÓN RIESGOS RESIDUAL'!K137</f>
        <v/>
      </c>
      <c r="H34" s="943"/>
      <c r="I34" s="232"/>
      <c r="J34" s="941"/>
      <c r="K34" s="945"/>
      <c r="L34" s="941"/>
      <c r="M34" s="948"/>
      <c r="N34" s="308"/>
      <c r="O34" s="308"/>
      <c r="P34" s="308"/>
      <c r="Q34" s="305"/>
    </row>
    <row r="35" spans="1:17" ht="95.25" customHeight="1" x14ac:dyDescent="0.2">
      <c r="A35" s="966"/>
      <c r="B35" s="937"/>
      <c r="C35" s="620"/>
      <c r="D35" s="107">
        <f>DESCRIPCION!D29</f>
        <v>0</v>
      </c>
      <c r="E35" s="620"/>
      <c r="F35" s="943"/>
      <c r="G35" s="620"/>
      <c r="H35" s="943"/>
      <c r="I35" s="232"/>
      <c r="J35" s="941"/>
      <c r="K35" s="946"/>
      <c r="L35" s="941"/>
      <c r="M35" s="948"/>
      <c r="N35" s="308"/>
      <c r="O35" s="308"/>
      <c r="P35" s="308"/>
      <c r="Q35" s="305"/>
    </row>
    <row r="36" spans="1:17" ht="92.25" customHeight="1" x14ac:dyDescent="0.2">
      <c r="A36" s="966"/>
      <c r="B36" s="937"/>
      <c r="C36" s="620"/>
      <c r="D36" s="107">
        <f>DESCRIPCION!D30</f>
        <v>0</v>
      </c>
      <c r="E36" s="620"/>
      <c r="F36" s="943"/>
      <c r="G36" s="620"/>
      <c r="H36" s="943"/>
      <c r="I36" s="232"/>
      <c r="J36" s="941"/>
      <c r="K36" s="947"/>
      <c r="L36" s="941"/>
      <c r="M36" s="948"/>
      <c r="N36" s="308"/>
      <c r="O36" s="308"/>
      <c r="P36" s="308"/>
      <c r="Q36" s="305"/>
    </row>
    <row r="37" spans="1:17" ht="90" customHeight="1" thickBot="1" x14ac:dyDescent="0.25">
      <c r="A37" s="966"/>
      <c r="B37" s="940"/>
      <c r="C37" s="942"/>
      <c r="D37" s="236"/>
      <c r="E37" s="942"/>
      <c r="F37" s="944"/>
      <c r="G37" s="942"/>
      <c r="H37" s="218" t="s">
        <v>245</v>
      </c>
      <c r="I37" s="237"/>
      <c r="J37" s="238"/>
      <c r="K37" s="238"/>
      <c r="L37" s="238"/>
      <c r="M37" s="949"/>
      <c r="N37" s="308"/>
      <c r="O37" s="308"/>
      <c r="P37" s="308"/>
      <c r="Q37" s="305"/>
    </row>
    <row r="38" spans="1:17" ht="96.75" customHeight="1" x14ac:dyDescent="0.2">
      <c r="A38" s="966"/>
      <c r="B38" s="937" t="str">
        <f>DESCRIPCION!A31</f>
        <v>h</v>
      </c>
      <c r="C38" s="620">
        <f>'IDENTIFICACION DE RIESGOS'!F31</f>
        <v>0</v>
      </c>
      <c r="D38" s="107">
        <f>DESCRIPCION!D31</f>
        <v>0</v>
      </c>
      <c r="E38" s="620">
        <f>'VALORACIÓN RIESGOS RESIDUAL'!E161:G161</f>
        <v>0</v>
      </c>
      <c r="F38" s="943">
        <f>'VALORACIÓN RIESGOS RESIDUAL'!J161</f>
        <v>0</v>
      </c>
      <c r="G38" s="620" t="str">
        <f>'VALORACIÓN RIESGOS RESIDUAL'!K158</f>
        <v/>
      </c>
      <c r="H38" s="943"/>
      <c r="I38" s="232"/>
      <c r="J38" s="941"/>
      <c r="K38" s="945"/>
      <c r="L38" s="941"/>
      <c r="M38" s="948"/>
      <c r="N38" s="308"/>
      <c r="O38" s="308"/>
      <c r="P38" s="308"/>
      <c r="Q38" s="305"/>
    </row>
    <row r="39" spans="1:17" ht="83.25" customHeight="1" x14ac:dyDescent="0.2">
      <c r="A39" s="966"/>
      <c r="B39" s="937"/>
      <c r="C39" s="620"/>
      <c r="D39" s="107">
        <f>DESCRIPCION!D32</f>
        <v>0</v>
      </c>
      <c r="E39" s="620"/>
      <c r="F39" s="943"/>
      <c r="G39" s="620"/>
      <c r="H39" s="943"/>
      <c r="I39" s="232"/>
      <c r="J39" s="941"/>
      <c r="K39" s="946"/>
      <c r="L39" s="941"/>
      <c r="M39" s="948"/>
      <c r="N39" s="308"/>
      <c r="O39" s="308"/>
      <c r="P39" s="308"/>
      <c r="Q39" s="305"/>
    </row>
    <row r="40" spans="1:17" ht="87.75" customHeight="1" x14ac:dyDescent="0.2">
      <c r="A40" s="966"/>
      <c r="B40" s="937"/>
      <c r="C40" s="620"/>
      <c r="D40" s="107">
        <f>DESCRIPCION!D33</f>
        <v>0</v>
      </c>
      <c r="E40" s="620"/>
      <c r="F40" s="943"/>
      <c r="G40" s="620"/>
      <c r="H40" s="943"/>
      <c r="I40" s="232"/>
      <c r="J40" s="941"/>
      <c r="K40" s="947"/>
      <c r="L40" s="941"/>
      <c r="M40" s="948"/>
      <c r="N40" s="308"/>
      <c r="O40" s="308"/>
      <c r="P40" s="308"/>
      <c r="Q40" s="305"/>
    </row>
    <row r="41" spans="1:17" ht="96" customHeight="1" thickBot="1" x14ac:dyDescent="0.25">
      <c r="A41" s="966"/>
      <c r="B41" s="940"/>
      <c r="C41" s="942"/>
      <c r="D41" s="236"/>
      <c r="E41" s="942"/>
      <c r="F41" s="944"/>
      <c r="G41" s="942"/>
      <c r="H41" s="218" t="s">
        <v>245</v>
      </c>
      <c r="I41" s="237"/>
      <c r="J41" s="238"/>
      <c r="K41" s="238"/>
      <c r="L41" s="238"/>
      <c r="M41" s="949"/>
      <c r="N41" s="308"/>
      <c r="O41" s="308"/>
      <c r="P41" s="308"/>
      <c r="Q41" s="305"/>
    </row>
    <row r="42" spans="1:17" ht="97.5" customHeight="1" x14ac:dyDescent="0.2">
      <c r="A42" s="966"/>
      <c r="B42" s="937" t="str">
        <f>DESCRIPCION!A34</f>
        <v>i</v>
      </c>
      <c r="C42" s="620">
        <f>'IDENTIFICACION DE RIESGOS'!F34</f>
        <v>0</v>
      </c>
      <c r="D42" s="107">
        <f>DESCRIPCION!D34</f>
        <v>0</v>
      </c>
      <c r="E42" s="620">
        <f>'VALORACIÓN RIESGOS RESIDUAL'!E183:G183</f>
        <v>0</v>
      </c>
      <c r="F42" s="943">
        <f>'VALORACIÓN RIESGOS RESIDUAL'!J183</f>
        <v>0</v>
      </c>
      <c r="G42" s="620">
        <f>'VALORACIÓN RIESGOS RESIDUAL'!K179</f>
        <v>0</v>
      </c>
      <c r="H42" s="943"/>
      <c r="I42" s="232"/>
      <c r="J42" s="941"/>
      <c r="K42" s="945"/>
      <c r="L42" s="941"/>
      <c r="M42" s="948"/>
      <c r="N42" s="308"/>
      <c r="O42" s="308"/>
      <c r="P42" s="308"/>
      <c r="Q42" s="305"/>
    </row>
    <row r="43" spans="1:17" ht="91.5" customHeight="1" x14ac:dyDescent="0.2">
      <c r="A43" s="966"/>
      <c r="B43" s="937"/>
      <c r="C43" s="620"/>
      <c r="D43" s="107">
        <f>DESCRIPCION!D35</f>
        <v>0</v>
      </c>
      <c r="E43" s="620"/>
      <c r="F43" s="943"/>
      <c r="G43" s="620"/>
      <c r="H43" s="943"/>
      <c r="I43" s="232"/>
      <c r="J43" s="941"/>
      <c r="K43" s="946"/>
      <c r="L43" s="941"/>
      <c r="M43" s="948"/>
      <c r="N43" s="308"/>
      <c r="O43" s="308"/>
      <c r="P43" s="308"/>
      <c r="Q43" s="305"/>
    </row>
    <row r="44" spans="1:17" ht="77.25" customHeight="1" x14ac:dyDescent="0.2">
      <c r="A44" s="966"/>
      <c r="B44" s="937"/>
      <c r="C44" s="620"/>
      <c r="D44" s="107">
        <f>DESCRIPCION!D36</f>
        <v>0</v>
      </c>
      <c r="E44" s="620"/>
      <c r="F44" s="943"/>
      <c r="G44" s="620"/>
      <c r="H44" s="943"/>
      <c r="I44" s="232"/>
      <c r="J44" s="941"/>
      <c r="K44" s="947"/>
      <c r="L44" s="941"/>
      <c r="M44" s="948"/>
      <c r="N44" s="308"/>
      <c r="O44" s="308"/>
      <c r="P44" s="308"/>
      <c r="Q44" s="305"/>
    </row>
    <row r="45" spans="1:17" ht="75" customHeight="1" thickBot="1" x14ac:dyDescent="0.25">
      <c r="A45" s="966"/>
      <c r="B45" s="940"/>
      <c r="C45" s="942"/>
      <c r="D45" s="236"/>
      <c r="E45" s="942"/>
      <c r="F45" s="944"/>
      <c r="G45" s="942"/>
      <c r="H45" s="218" t="s">
        <v>245</v>
      </c>
      <c r="I45" s="237"/>
      <c r="J45" s="238"/>
      <c r="K45" s="238"/>
      <c r="L45" s="238"/>
      <c r="M45" s="949"/>
      <c r="N45" s="308"/>
      <c r="O45" s="308"/>
      <c r="P45" s="308"/>
      <c r="Q45" s="305"/>
    </row>
    <row r="46" spans="1:17" ht="93.75" customHeight="1" x14ac:dyDescent="0.2">
      <c r="A46" s="966"/>
      <c r="B46" s="937" t="str">
        <f>DESCRIPCION!A37</f>
        <v>j</v>
      </c>
      <c r="C46" s="620">
        <f>'IDENTIFICACION DE RIESGOS'!F37</f>
        <v>0</v>
      </c>
      <c r="D46" s="107">
        <f>DESCRIPCION!D37</f>
        <v>0</v>
      </c>
      <c r="E46" s="620">
        <f>'VALORACIÓN RIESGOS RESIDUAL'!E204:G204</f>
        <v>0</v>
      </c>
      <c r="F46" s="943">
        <f>'VALORACIÓN RIESGOS RESIDUAL'!J204</f>
        <v>0</v>
      </c>
      <c r="G46" s="620">
        <f>'VALORACIÓN RIESGOS RESIDUAL'!K200</f>
        <v>0</v>
      </c>
      <c r="H46" s="943"/>
      <c r="I46" s="232"/>
      <c r="J46" s="941"/>
      <c r="K46" s="945"/>
      <c r="L46" s="941"/>
      <c r="M46" s="948"/>
      <c r="N46" s="308"/>
      <c r="O46" s="308"/>
      <c r="P46" s="308"/>
      <c r="Q46" s="305"/>
    </row>
    <row r="47" spans="1:17" ht="93.75" customHeight="1" x14ac:dyDescent="0.2">
      <c r="A47" s="966"/>
      <c r="B47" s="937"/>
      <c r="C47" s="620"/>
      <c r="D47" s="107">
        <f>DESCRIPCION!D38</f>
        <v>0</v>
      </c>
      <c r="E47" s="620"/>
      <c r="F47" s="943"/>
      <c r="G47" s="620"/>
      <c r="H47" s="943"/>
      <c r="I47" s="232"/>
      <c r="J47" s="941"/>
      <c r="K47" s="946"/>
      <c r="L47" s="941"/>
      <c r="M47" s="948"/>
      <c r="N47" s="308"/>
      <c r="O47" s="308"/>
      <c r="P47" s="308"/>
      <c r="Q47" s="305"/>
    </row>
    <row r="48" spans="1:17" ht="101.25" customHeight="1" x14ac:dyDescent="0.2">
      <c r="A48" s="966"/>
      <c r="B48" s="937"/>
      <c r="C48" s="620"/>
      <c r="D48" s="107">
        <f>DESCRIPCION!D39</f>
        <v>0</v>
      </c>
      <c r="E48" s="620"/>
      <c r="F48" s="943"/>
      <c r="G48" s="620"/>
      <c r="H48" s="943"/>
      <c r="I48" s="232"/>
      <c r="J48" s="941"/>
      <c r="K48" s="947"/>
      <c r="L48" s="941"/>
      <c r="M48" s="948"/>
      <c r="N48" s="308"/>
      <c r="O48" s="308"/>
      <c r="P48" s="308"/>
      <c r="Q48" s="305"/>
    </row>
    <row r="49" spans="1:17" ht="100.5" customHeight="1" thickBot="1" x14ac:dyDescent="0.25">
      <c r="A49" s="967"/>
      <c r="B49" s="940"/>
      <c r="C49" s="942"/>
      <c r="D49" s="236"/>
      <c r="E49" s="942"/>
      <c r="F49" s="944"/>
      <c r="G49" s="942"/>
      <c r="H49" s="218" t="s">
        <v>245</v>
      </c>
      <c r="I49" s="237"/>
      <c r="J49" s="238"/>
      <c r="K49" s="238"/>
      <c r="L49" s="238"/>
      <c r="M49" s="949"/>
      <c r="N49" s="308"/>
      <c r="O49" s="308"/>
      <c r="P49" s="308"/>
      <c r="Q49" s="305"/>
    </row>
  </sheetData>
  <sheetProtection selectLockedCells="1"/>
  <mergeCells count="107">
    <mergeCell ref="M46:M49"/>
    <mergeCell ref="A10:A49"/>
    <mergeCell ref="H46:H48"/>
    <mergeCell ref="J46:J48"/>
    <mergeCell ref="K46:K48"/>
    <mergeCell ref="L46:L48"/>
    <mergeCell ref="B46:B49"/>
    <mergeCell ref="C46:C49"/>
    <mergeCell ref="E46:E49"/>
    <mergeCell ref="F46:F49"/>
    <mergeCell ref="G46:G49"/>
    <mergeCell ref="M38:M41"/>
    <mergeCell ref="B42:B45"/>
    <mergeCell ref="C42:C45"/>
    <mergeCell ref="E42:E45"/>
    <mergeCell ref="F42:F45"/>
    <mergeCell ref="G42:G45"/>
    <mergeCell ref="H42:H44"/>
    <mergeCell ref="J42:J44"/>
    <mergeCell ref="K42:K44"/>
    <mergeCell ref="L42:L44"/>
    <mergeCell ref="M42:M45"/>
    <mergeCell ref="G30:G33"/>
    <mergeCell ref="H38:H40"/>
    <mergeCell ref="J38:J40"/>
    <mergeCell ref="K38:K40"/>
    <mergeCell ref="L38:L40"/>
    <mergeCell ref="B38:B41"/>
    <mergeCell ref="C38:C41"/>
    <mergeCell ref="E38:E41"/>
    <mergeCell ref="F38:F41"/>
    <mergeCell ref="G38:G41"/>
    <mergeCell ref="M30:M33"/>
    <mergeCell ref="B34:B37"/>
    <mergeCell ref="C34:C37"/>
    <mergeCell ref="E34:E37"/>
    <mergeCell ref="F34:F37"/>
    <mergeCell ref="G34:G37"/>
    <mergeCell ref="H34:H36"/>
    <mergeCell ref="J34:J36"/>
    <mergeCell ref="K34:K36"/>
    <mergeCell ref="L34:L36"/>
    <mergeCell ref="M34:M37"/>
    <mergeCell ref="H30:H32"/>
    <mergeCell ref="J30:J32"/>
    <mergeCell ref="K30:K32"/>
    <mergeCell ref="L30:L32"/>
    <mergeCell ref="B30:B33"/>
    <mergeCell ref="C30:C33"/>
    <mergeCell ref="E30:E33"/>
    <mergeCell ref="F30:F33"/>
    <mergeCell ref="M22:M25"/>
    <mergeCell ref="B26:B29"/>
    <mergeCell ref="C26:C29"/>
    <mergeCell ref="E26:E29"/>
    <mergeCell ref="F26:F29"/>
    <mergeCell ref="G26:G29"/>
    <mergeCell ref="H26:H28"/>
    <mergeCell ref="J26:J28"/>
    <mergeCell ref="K26:K28"/>
    <mergeCell ref="L26:L28"/>
    <mergeCell ref="M26:M29"/>
    <mergeCell ref="H22:H24"/>
    <mergeCell ref="J22:J24"/>
    <mergeCell ref="K22:K24"/>
    <mergeCell ref="L22:L24"/>
    <mergeCell ref="B22:B25"/>
    <mergeCell ref="C22:C25"/>
    <mergeCell ref="E22:E25"/>
    <mergeCell ref="F22:F25"/>
    <mergeCell ref="G22:G25"/>
    <mergeCell ref="A1:A4"/>
    <mergeCell ref="J1:L1"/>
    <mergeCell ref="J2:L2"/>
    <mergeCell ref="J3:L3"/>
    <mergeCell ref="J4:L4"/>
    <mergeCell ref="A5:M5"/>
    <mergeCell ref="F10:F13"/>
    <mergeCell ref="E14:E17"/>
    <mergeCell ref="B6:M6"/>
    <mergeCell ref="B7:M7"/>
    <mergeCell ref="H10:H12"/>
    <mergeCell ref="F14:F17"/>
    <mergeCell ref="G14:G17"/>
    <mergeCell ref="B1:I2"/>
    <mergeCell ref="B3:I4"/>
    <mergeCell ref="C14:C17"/>
    <mergeCell ref="M14:M17"/>
    <mergeCell ref="B14:B17"/>
    <mergeCell ref="G10:G13"/>
    <mergeCell ref="M10:M13"/>
    <mergeCell ref="A8:M8"/>
    <mergeCell ref="H14:H16"/>
    <mergeCell ref="E10:E13"/>
    <mergeCell ref="C10:C13"/>
    <mergeCell ref="B10:B13"/>
    <mergeCell ref="M1:M4"/>
    <mergeCell ref="B18:B21"/>
    <mergeCell ref="J18:J20"/>
    <mergeCell ref="C18:C21"/>
    <mergeCell ref="E18:E21"/>
    <mergeCell ref="F18:F21"/>
    <mergeCell ref="G18:G21"/>
    <mergeCell ref="K18:K20"/>
    <mergeCell ref="L18:L20"/>
    <mergeCell ref="M18:M21"/>
    <mergeCell ref="H18:H20"/>
  </mergeCells>
  <printOptions horizontalCentered="1"/>
  <pageMargins left="0.35433070866141736" right="0.35433070866141736" top="0.70866141732283472" bottom="0.74803149606299213" header="0.31496062992125984" footer="0.31496062992125984"/>
  <pageSetup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NO!$A$1:$A$4</xm:f>
          </x14:formula1>
          <xm:sqref>H10:H12 H46:H48 H18:H20 H22:H24 H26:H28 H30:H32 H34:H36 H38:H40 H42:H44 H14</xm:sqref>
        </x14:dataValidation>
      </x14:dataValidation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5" x14ac:dyDescent="0.25"/>
  <sheetData/>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
  <dimension ref="A1:A5"/>
  <sheetViews>
    <sheetView workbookViewId="0">
      <selection activeCell="J24" sqref="J24"/>
    </sheetView>
  </sheetViews>
  <sheetFormatPr baseColWidth="10" defaultRowHeight="15" x14ac:dyDescent="0.25"/>
  <cols>
    <col min="1" max="1" width="19.140625" customWidth="1"/>
  </cols>
  <sheetData>
    <row r="1" spans="1:1" x14ac:dyDescent="0.25">
      <c r="A1" s="1" t="s">
        <v>304</v>
      </c>
    </row>
    <row r="2" spans="1:1" x14ac:dyDescent="0.25">
      <c r="A2" s="1" t="s">
        <v>149</v>
      </c>
    </row>
    <row r="3" spans="1:1" x14ac:dyDescent="0.25">
      <c r="A3" s="1" t="s">
        <v>152</v>
      </c>
    </row>
    <row r="4" spans="1:1" x14ac:dyDescent="0.25">
      <c r="A4" s="1" t="s">
        <v>155</v>
      </c>
    </row>
    <row r="5" spans="1:1" x14ac:dyDescent="0.25">
      <c r="A5" s="1" t="s">
        <v>158</v>
      </c>
    </row>
  </sheetData>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
  <dimension ref="A1:A4"/>
  <sheetViews>
    <sheetView workbookViewId="0">
      <selection activeCell="C3" sqref="C3"/>
    </sheetView>
  </sheetViews>
  <sheetFormatPr baseColWidth="10" defaultRowHeight="15" x14ac:dyDescent="0.25"/>
  <cols>
    <col min="1" max="1" width="23.140625" customWidth="1"/>
  </cols>
  <sheetData>
    <row r="1" spans="1:1" x14ac:dyDescent="0.25">
      <c r="A1" s="202" t="s">
        <v>300</v>
      </c>
    </row>
    <row r="2" spans="1:1" x14ac:dyDescent="0.25">
      <c r="A2" s="202" t="s">
        <v>297</v>
      </c>
    </row>
    <row r="3" spans="1:1" x14ac:dyDescent="0.25">
      <c r="A3" s="202" t="s">
        <v>298</v>
      </c>
    </row>
    <row r="4" spans="1:1" x14ac:dyDescent="0.25">
      <c r="A4" s="202" t="s">
        <v>299</v>
      </c>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dimension ref="A1:C10"/>
  <sheetViews>
    <sheetView workbookViewId="0">
      <selection activeCell="B14" sqref="B14"/>
    </sheetView>
  </sheetViews>
  <sheetFormatPr baseColWidth="10" defaultRowHeight="15" x14ac:dyDescent="0.25"/>
  <cols>
    <col min="1" max="1" width="27.28515625" customWidth="1"/>
    <col min="2" max="2" width="25.85546875" customWidth="1"/>
    <col min="3" max="3" width="41.42578125" customWidth="1"/>
  </cols>
  <sheetData>
    <row r="1" spans="1:3" x14ac:dyDescent="0.25">
      <c r="A1" t="s">
        <v>275</v>
      </c>
      <c r="B1" t="s">
        <v>281</v>
      </c>
      <c r="C1" t="s">
        <v>285</v>
      </c>
    </row>
    <row r="2" spans="1:3" x14ac:dyDescent="0.25">
      <c r="A2" t="s">
        <v>276</v>
      </c>
      <c r="B2" t="s">
        <v>293</v>
      </c>
      <c r="C2" t="s">
        <v>286</v>
      </c>
    </row>
    <row r="3" spans="1:3" x14ac:dyDescent="0.25">
      <c r="A3" t="s">
        <v>277</v>
      </c>
      <c r="B3" t="s">
        <v>282</v>
      </c>
      <c r="C3" t="s">
        <v>287</v>
      </c>
    </row>
    <row r="4" spans="1:3" x14ac:dyDescent="0.25">
      <c r="A4" t="s">
        <v>278</v>
      </c>
      <c r="B4" t="s">
        <v>292</v>
      </c>
      <c r="C4" t="s">
        <v>288</v>
      </c>
    </row>
    <row r="5" spans="1:3" x14ac:dyDescent="0.25">
      <c r="A5" t="s">
        <v>279</v>
      </c>
      <c r="B5" t="s">
        <v>283</v>
      </c>
      <c r="C5" t="s">
        <v>248</v>
      </c>
    </row>
    <row r="6" spans="1:3" x14ac:dyDescent="0.25">
      <c r="A6" t="s">
        <v>305</v>
      </c>
      <c r="B6" t="s">
        <v>305</v>
      </c>
      <c r="C6" t="s">
        <v>305</v>
      </c>
    </row>
    <row r="7" spans="1:3" x14ac:dyDescent="0.25">
      <c r="A7" t="s">
        <v>280</v>
      </c>
      <c r="B7" t="s">
        <v>284</v>
      </c>
      <c r="C7" t="s">
        <v>289</v>
      </c>
    </row>
    <row r="8" spans="1:3" x14ac:dyDescent="0.25">
      <c r="B8" t="s">
        <v>14</v>
      </c>
      <c r="C8" t="s">
        <v>290</v>
      </c>
    </row>
    <row r="9" spans="1:3" x14ac:dyDescent="0.25">
      <c r="C9" t="s">
        <v>249</v>
      </c>
    </row>
    <row r="10" spans="1:3" x14ac:dyDescent="0.25">
      <c r="C10" t="s">
        <v>291</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
    <tabColor rgb="FFFFC000"/>
  </sheetPr>
  <dimension ref="A1:X42"/>
  <sheetViews>
    <sheetView topLeftCell="D39" zoomScale="110" zoomScaleNormal="110" workbookViewId="0">
      <selection activeCell="S40" sqref="S40"/>
    </sheetView>
  </sheetViews>
  <sheetFormatPr baseColWidth="10" defaultColWidth="11.42578125" defaultRowHeight="15" x14ac:dyDescent="0.25"/>
  <cols>
    <col min="1" max="1" width="5.140625" style="68" customWidth="1"/>
    <col min="2" max="2" width="40.42578125" style="41" customWidth="1"/>
    <col min="3" max="17" width="6.42578125" style="41" customWidth="1"/>
    <col min="18" max="18" width="8.140625" style="41" customWidth="1"/>
    <col min="19" max="19" width="13" style="42" customWidth="1"/>
    <col min="20" max="20" width="19.7109375" customWidth="1"/>
    <col min="21" max="23" width="11.42578125" hidden="1" customWidth="1"/>
  </cols>
  <sheetData>
    <row r="1" spans="1:24" ht="30.75" customHeight="1" x14ac:dyDescent="0.25">
      <c r="A1" s="419"/>
      <c r="B1" s="368" t="str">
        <f>CONTEXTO!B1</f>
        <v xml:space="preserve">PROCESO:  SISTEMA INTEGRADO DE GESTIÓN </v>
      </c>
      <c r="C1" s="368"/>
      <c r="D1" s="368"/>
      <c r="E1" s="368"/>
      <c r="F1" s="368"/>
      <c r="G1" s="368"/>
      <c r="H1" s="368"/>
      <c r="I1" s="368"/>
      <c r="J1" s="368"/>
      <c r="K1" s="368"/>
      <c r="L1" s="368"/>
      <c r="M1" s="368"/>
      <c r="N1" s="368"/>
      <c r="O1" s="368"/>
      <c r="P1" s="368"/>
      <c r="Q1" s="368"/>
      <c r="R1" s="368"/>
      <c r="S1" s="369"/>
      <c r="T1" s="412" t="s">
        <v>393</v>
      </c>
      <c r="U1" s="376"/>
      <c r="V1" s="376"/>
      <c r="W1" s="377"/>
    </row>
    <row r="2" spans="1:24" ht="25.5" customHeight="1" x14ac:dyDescent="0.25">
      <c r="A2" s="420"/>
      <c r="B2" s="371"/>
      <c r="C2" s="371"/>
      <c r="D2" s="371"/>
      <c r="E2" s="371"/>
      <c r="F2" s="371"/>
      <c r="G2" s="371"/>
      <c r="H2" s="371"/>
      <c r="I2" s="371"/>
      <c r="J2" s="371"/>
      <c r="K2" s="371"/>
      <c r="L2" s="371"/>
      <c r="M2" s="371"/>
      <c r="N2" s="371"/>
      <c r="O2" s="371"/>
      <c r="P2" s="371"/>
      <c r="Q2" s="371"/>
      <c r="R2" s="371"/>
      <c r="S2" s="372"/>
      <c r="T2" s="413" t="s">
        <v>391</v>
      </c>
      <c r="U2" s="414"/>
      <c r="V2" s="414"/>
      <c r="W2" s="415"/>
    </row>
    <row r="3" spans="1:24" ht="15" customHeight="1" x14ac:dyDescent="0.25">
      <c r="A3" s="420"/>
      <c r="B3" s="371" t="s">
        <v>41</v>
      </c>
      <c r="C3" s="371"/>
      <c r="D3" s="371"/>
      <c r="E3" s="371"/>
      <c r="F3" s="371"/>
      <c r="G3" s="371"/>
      <c r="H3" s="371"/>
      <c r="I3" s="371"/>
      <c r="J3" s="371"/>
      <c r="K3" s="371"/>
      <c r="L3" s="371"/>
      <c r="M3" s="371"/>
      <c r="N3" s="371"/>
      <c r="O3" s="371"/>
      <c r="P3" s="371"/>
      <c r="Q3" s="371"/>
      <c r="R3" s="371"/>
      <c r="S3" s="372"/>
      <c r="T3" s="413" t="s">
        <v>394</v>
      </c>
      <c r="U3" s="414"/>
      <c r="V3" s="414"/>
      <c r="W3" s="415"/>
    </row>
    <row r="4" spans="1:24" ht="15.75" customHeight="1" x14ac:dyDescent="0.25">
      <c r="A4" s="421"/>
      <c r="B4" s="424"/>
      <c r="C4" s="424"/>
      <c r="D4" s="424"/>
      <c r="E4" s="424"/>
      <c r="F4" s="424"/>
      <c r="G4" s="424"/>
      <c r="H4" s="424"/>
      <c r="I4" s="424"/>
      <c r="J4" s="424"/>
      <c r="K4" s="424"/>
      <c r="L4" s="424"/>
      <c r="M4" s="424"/>
      <c r="N4" s="424"/>
      <c r="O4" s="424"/>
      <c r="P4" s="424"/>
      <c r="Q4" s="424"/>
      <c r="R4" s="424"/>
      <c r="S4" s="425"/>
      <c r="T4" s="413" t="s">
        <v>379</v>
      </c>
      <c r="U4" s="414"/>
      <c r="V4" s="414"/>
      <c r="W4" s="415"/>
    </row>
    <row r="5" spans="1:24" ht="15.75" customHeight="1" x14ac:dyDescent="0.25">
      <c r="A5" s="421"/>
      <c r="B5" s="421"/>
      <c r="C5" s="421"/>
      <c r="D5" s="421"/>
      <c r="E5" s="421"/>
      <c r="F5" s="421"/>
      <c r="G5" s="421"/>
      <c r="H5" s="421"/>
      <c r="I5" s="421"/>
      <c r="J5" s="421"/>
      <c r="K5" s="421"/>
      <c r="L5" s="421"/>
      <c r="M5" s="421"/>
      <c r="N5" s="421"/>
      <c r="O5" s="421"/>
      <c r="P5" s="421"/>
      <c r="Q5" s="421"/>
      <c r="R5" s="421"/>
      <c r="S5" s="421"/>
      <c r="T5" s="426"/>
      <c r="U5" s="143"/>
      <c r="V5" s="143"/>
      <c r="W5" s="254"/>
    </row>
    <row r="6" spans="1:24" s="1" customFormat="1" ht="27" customHeight="1" x14ac:dyDescent="0.2">
      <c r="A6" s="423"/>
      <c r="B6" s="423"/>
      <c r="C6" s="423"/>
      <c r="D6" s="423"/>
      <c r="E6" s="423"/>
      <c r="F6" s="423"/>
      <c r="G6" s="423"/>
      <c r="H6" s="423"/>
      <c r="I6" s="423"/>
      <c r="J6" s="423"/>
      <c r="K6" s="423"/>
      <c r="L6" s="423"/>
      <c r="M6" s="423"/>
      <c r="N6" s="423"/>
      <c r="O6" s="423"/>
      <c r="P6" s="423"/>
      <c r="Q6" s="423"/>
      <c r="R6" s="423"/>
      <c r="S6" s="423"/>
      <c r="T6" s="423"/>
      <c r="W6" s="73"/>
    </row>
    <row r="7" spans="1:24" s="1" customFormat="1" ht="81" customHeight="1" thickBot="1" x14ac:dyDescent="0.25">
      <c r="A7" s="422"/>
      <c r="B7" s="422"/>
      <c r="C7" s="422"/>
      <c r="D7" s="422"/>
      <c r="E7" s="422"/>
      <c r="F7" s="422"/>
      <c r="G7" s="422"/>
      <c r="H7" s="422"/>
      <c r="I7" s="422"/>
      <c r="J7" s="422"/>
      <c r="K7" s="422"/>
      <c r="L7" s="422"/>
      <c r="M7" s="422"/>
      <c r="N7" s="422"/>
      <c r="O7" s="422"/>
      <c r="P7" s="422"/>
      <c r="Q7" s="422"/>
      <c r="R7" s="422"/>
      <c r="S7" s="422"/>
      <c r="T7" s="422"/>
      <c r="U7" s="60"/>
      <c r="V7" s="60"/>
      <c r="W7" s="255"/>
    </row>
    <row r="8" spans="1:24" s="1" customFormat="1" ht="26.25" customHeight="1" thickBot="1" x14ac:dyDescent="0.25">
      <c r="A8" s="256"/>
      <c r="B8" s="256"/>
      <c r="C8" s="256"/>
      <c r="D8" s="256"/>
      <c r="E8" s="256"/>
      <c r="F8" s="256"/>
      <c r="G8" s="256"/>
      <c r="H8" s="256"/>
      <c r="I8" s="256"/>
      <c r="J8" s="256"/>
      <c r="K8" s="256"/>
      <c r="L8" s="256"/>
      <c r="M8" s="256"/>
      <c r="N8" s="256"/>
      <c r="O8" s="256"/>
      <c r="P8" s="256"/>
      <c r="Q8" s="256"/>
      <c r="R8" s="256"/>
      <c r="S8" s="256"/>
      <c r="T8" s="257"/>
      <c r="X8" s="101"/>
    </row>
    <row r="9" spans="1:24" s="1" customFormat="1" ht="39.75" customHeight="1" thickBot="1" x14ac:dyDescent="0.25">
      <c r="A9" s="410"/>
      <c r="B9" s="410"/>
      <c r="C9" s="410" t="b">
        <v>0</v>
      </c>
      <c r="D9" s="410"/>
      <c r="E9" s="410"/>
      <c r="F9" s="410"/>
      <c r="G9" s="410"/>
      <c r="H9" s="410"/>
      <c r="I9" s="410"/>
      <c r="J9" s="410"/>
      <c r="K9" s="410"/>
      <c r="L9" s="410"/>
      <c r="M9" s="410"/>
      <c r="N9" s="410"/>
      <c r="O9" s="410"/>
      <c r="P9" s="410"/>
      <c r="Q9" s="410"/>
      <c r="R9" s="410"/>
      <c r="S9" s="410"/>
      <c r="T9" s="411"/>
    </row>
    <row r="10" spans="1:24" s="40" customFormat="1" ht="32.25" customHeight="1" thickBot="1" x14ac:dyDescent="0.3">
      <c r="A10" s="251" t="s">
        <v>42</v>
      </c>
      <c r="B10" s="252" t="s">
        <v>254</v>
      </c>
      <c r="C10" s="252" t="s">
        <v>43</v>
      </c>
      <c r="D10" s="252" t="s">
        <v>44</v>
      </c>
      <c r="E10" s="252" t="s">
        <v>45</v>
      </c>
      <c r="F10" s="252" t="s">
        <v>46</v>
      </c>
      <c r="G10" s="252" t="s">
        <v>47</v>
      </c>
      <c r="H10" s="252" t="s">
        <v>48</v>
      </c>
      <c r="I10" s="252" t="s">
        <v>49</v>
      </c>
      <c r="J10" s="252" t="s">
        <v>50</v>
      </c>
      <c r="K10" s="252" t="s">
        <v>51</v>
      </c>
      <c r="L10" s="252" t="s">
        <v>52</v>
      </c>
      <c r="M10" s="252" t="s">
        <v>53</v>
      </c>
      <c r="N10" s="252" t="s">
        <v>54</v>
      </c>
      <c r="O10" s="252" t="s">
        <v>55</v>
      </c>
      <c r="P10" s="252" t="s">
        <v>56</v>
      </c>
      <c r="Q10" s="252" t="s">
        <v>57</v>
      </c>
      <c r="R10" s="253" t="s">
        <v>58</v>
      </c>
      <c r="S10" s="258" t="s">
        <v>59</v>
      </c>
      <c r="T10" s="263" t="s">
        <v>309</v>
      </c>
    </row>
    <row r="11" spans="1:24" ht="60.75" customHeight="1" x14ac:dyDescent="0.25">
      <c r="A11" s="66">
        <v>1</v>
      </c>
      <c r="B11" s="293" t="s">
        <v>403</v>
      </c>
      <c r="C11" s="67">
        <v>4</v>
      </c>
      <c r="D11" s="67">
        <v>4</v>
      </c>
      <c r="E11" s="67">
        <v>4</v>
      </c>
      <c r="F11" s="67">
        <v>4</v>
      </c>
      <c r="G11" s="67">
        <v>4</v>
      </c>
      <c r="H11" s="67">
        <v>4</v>
      </c>
      <c r="I11" s="67"/>
      <c r="J11" s="67"/>
      <c r="K11" s="67"/>
      <c r="L11" s="67"/>
      <c r="M11" s="67"/>
      <c r="N11" s="67"/>
      <c r="O11" s="67"/>
      <c r="P11" s="67"/>
      <c r="Q11" s="67"/>
      <c r="R11" s="66">
        <f>SUM(C11:H11)</f>
        <v>24</v>
      </c>
      <c r="S11" s="259">
        <f>IF(ISERROR(AVERAGE(C11:Q11)),0,AVERAGE(C11:Q11))</f>
        <v>4</v>
      </c>
      <c r="T11" s="264"/>
    </row>
    <row r="12" spans="1:24" ht="60.75" customHeight="1" x14ac:dyDescent="0.25">
      <c r="A12" s="66">
        <v>2</v>
      </c>
      <c r="B12" s="265" t="s">
        <v>405</v>
      </c>
      <c r="C12" s="67">
        <v>3</v>
      </c>
      <c r="D12" s="67">
        <v>3</v>
      </c>
      <c r="E12" s="67">
        <v>3</v>
      </c>
      <c r="F12" s="67">
        <v>3</v>
      </c>
      <c r="G12" s="67">
        <v>3</v>
      </c>
      <c r="H12" s="67">
        <v>3</v>
      </c>
      <c r="I12" s="67"/>
      <c r="J12" s="67"/>
      <c r="K12" s="67"/>
      <c r="L12" s="67"/>
      <c r="M12" s="67"/>
      <c r="N12" s="67"/>
      <c r="O12" s="67"/>
      <c r="P12" s="67"/>
      <c r="Q12" s="67"/>
      <c r="R12" s="66">
        <f t="shared" ref="R12:R40" si="0">SUM(C12:H12)</f>
        <v>18</v>
      </c>
      <c r="S12" s="259">
        <f t="shared" ref="S12:S40" si="1">IF(ISERROR(AVERAGE(C12:Q12)),0,AVERAGE(C12:Q12))</f>
        <v>3</v>
      </c>
      <c r="T12" s="260"/>
    </row>
    <row r="13" spans="1:24" ht="60.75" customHeight="1" x14ac:dyDescent="0.25">
      <c r="A13" s="66">
        <v>3</v>
      </c>
      <c r="B13" s="265" t="s">
        <v>425</v>
      </c>
      <c r="C13" s="67">
        <v>4</v>
      </c>
      <c r="D13" s="67">
        <v>4</v>
      </c>
      <c r="E13" s="67">
        <v>5</v>
      </c>
      <c r="F13" s="67">
        <v>4</v>
      </c>
      <c r="G13" s="67">
        <v>5</v>
      </c>
      <c r="H13" s="67">
        <v>5</v>
      </c>
      <c r="I13" s="67"/>
      <c r="J13" s="67"/>
      <c r="K13" s="67"/>
      <c r="L13" s="67"/>
      <c r="M13" s="67"/>
      <c r="N13" s="67"/>
      <c r="O13" s="67"/>
      <c r="P13" s="67"/>
      <c r="Q13" s="67"/>
      <c r="R13" s="66">
        <f t="shared" si="0"/>
        <v>27</v>
      </c>
      <c r="S13" s="259">
        <f t="shared" si="1"/>
        <v>4.5</v>
      </c>
      <c r="T13" s="261"/>
    </row>
    <row r="14" spans="1:24" ht="75.75" customHeight="1" x14ac:dyDescent="0.25">
      <c r="A14" s="66">
        <v>4</v>
      </c>
      <c r="B14" s="295" t="s">
        <v>408</v>
      </c>
      <c r="C14" s="67">
        <v>5</v>
      </c>
      <c r="D14" s="67">
        <v>5</v>
      </c>
      <c r="E14" s="67">
        <v>5</v>
      </c>
      <c r="F14" s="67">
        <v>5</v>
      </c>
      <c r="G14" s="67">
        <v>5</v>
      </c>
      <c r="H14" s="67">
        <v>5</v>
      </c>
      <c r="I14" s="67"/>
      <c r="J14" s="67"/>
      <c r="K14" s="67"/>
      <c r="L14" s="67"/>
      <c r="M14" s="67"/>
      <c r="N14" s="67"/>
      <c r="O14" s="67"/>
      <c r="P14" s="67"/>
      <c r="Q14" s="67"/>
      <c r="R14" s="66">
        <f t="shared" si="0"/>
        <v>30</v>
      </c>
      <c r="S14" s="259">
        <f t="shared" si="1"/>
        <v>5</v>
      </c>
      <c r="T14" s="261"/>
    </row>
    <row r="15" spans="1:24" ht="60.75" customHeight="1" x14ac:dyDescent="0.25">
      <c r="A15" s="66">
        <v>5</v>
      </c>
      <c r="B15" s="265" t="s">
        <v>410</v>
      </c>
      <c r="C15" s="67">
        <v>3</v>
      </c>
      <c r="D15" s="67">
        <v>4</v>
      </c>
      <c r="E15" s="67">
        <v>3</v>
      </c>
      <c r="F15" s="67">
        <v>3</v>
      </c>
      <c r="G15" s="67">
        <v>3</v>
      </c>
      <c r="H15" s="67">
        <v>3</v>
      </c>
      <c r="I15" s="67"/>
      <c r="J15" s="67"/>
      <c r="K15" s="67"/>
      <c r="L15" s="67"/>
      <c r="M15" s="67"/>
      <c r="N15" s="67"/>
      <c r="O15" s="67"/>
      <c r="P15" s="67"/>
      <c r="Q15" s="67"/>
      <c r="R15" s="66">
        <f t="shared" si="0"/>
        <v>19</v>
      </c>
      <c r="S15" s="259">
        <f t="shared" si="1"/>
        <v>3.1666666666666665</v>
      </c>
      <c r="T15" s="261"/>
    </row>
    <row r="16" spans="1:24" ht="60.75" customHeight="1" x14ac:dyDescent="0.25">
      <c r="A16" s="66">
        <v>6</v>
      </c>
      <c r="B16" s="265" t="s">
        <v>412</v>
      </c>
      <c r="C16" s="67">
        <v>5</v>
      </c>
      <c r="D16" s="67">
        <v>5</v>
      </c>
      <c r="E16" s="67">
        <v>5</v>
      </c>
      <c r="F16" s="67">
        <v>5</v>
      </c>
      <c r="G16" s="67">
        <v>5</v>
      </c>
      <c r="H16" s="67">
        <v>5</v>
      </c>
      <c r="I16" s="67"/>
      <c r="J16" s="67"/>
      <c r="K16" s="67"/>
      <c r="L16" s="67"/>
      <c r="M16" s="67"/>
      <c r="N16" s="67"/>
      <c r="O16" s="67"/>
      <c r="P16" s="67"/>
      <c r="Q16" s="67"/>
      <c r="R16" s="66">
        <f t="shared" si="0"/>
        <v>30</v>
      </c>
      <c r="S16" s="259">
        <f t="shared" si="1"/>
        <v>5</v>
      </c>
      <c r="T16" s="261"/>
    </row>
    <row r="17" spans="1:20" ht="60.75" customHeight="1" x14ac:dyDescent="0.25">
      <c r="A17" s="66">
        <v>7</v>
      </c>
      <c r="B17" s="265" t="s">
        <v>414</v>
      </c>
      <c r="C17" s="67">
        <v>4</v>
      </c>
      <c r="D17" s="67">
        <v>4</v>
      </c>
      <c r="E17" s="67">
        <v>4</v>
      </c>
      <c r="F17" s="67">
        <v>4</v>
      </c>
      <c r="G17" s="67">
        <v>4</v>
      </c>
      <c r="H17" s="67">
        <v>4</v>
      </c>
      <c r="I17" s="67"/>
      <c r="J17" s="67"/>
      <c r="K17" s="67"/>
      <c r="L17" s="67"/>
      <c r="M17" s="67"/>
      <c r="N17" s="67"/>
      <c r="O17" s="67"/>
      <c r="P17" s="67"/>
      <c r="Q17" s="67"/>
      <c r="R17" s="66">
        <f t="shared" si="0"/>
        <v>24</v>
      </c>
      <c r="S17" s="259">
        <f t="shared" si="1"/>
        <v>4</v>
      </c>
      <c r="T17" s="261"/>
    </row>
    <row r="18" spans="1:20" ht="60.75" customHeight="1" x14ac:dyDescent="0.25">
      <c r="A18" s="66">
        <v>8</v>
      </c>
      <c r="B18" s="265" t="s">
        <v>416</v>
      </c>
      <c r="C18" s="67">
        <v>4</v>
      </c>
      <c r="D18" s="67">
        <v>4</v>
      </c>
      <c r="E18" s="67">
        <v>4</v>
      </c>
      <c r="F18" s="67">
        <v>5</v>
      </c>
      <c r="G18" s="67">
        <v>5</v>
      </c>
      <c r="H18" s="67">
        <v>4</v>
      </c>
      <c r="I18" s="67"/>
      <c r="J18" s="67"/>
      <c r="K18" s="67"/>
      <c r="L18" s="67"/>
      <c r="M18" s="67"/>
      <c r="N18" s="67"/>
      <c r="O18" s="67"/>
      <c r="P18" s="67"/>
      <c r="Q18" s="67"/>
      <c r="R18" s="66">
        <f t="shared" si="0"/>
        <v>26</v>
      </c>
      <c r="S18" s="259">
        <f t="shared" si="1"/>
        <v>4.333333333333333</v>
      </c>
      <c r="T18" s="261"/>
    </row>
    <row r="19" spans="1:20" ht="60.75" customHeight="1" x14ac:dyDescent="0.25">
      <c r="A19" s="66">
        <v>9</v>
      </c>
      <c r="B19" s="295" t="s">
        <v>417</v>
      </c>
      <c r="C19" s="67">
        <v>5</v>
      </c>
      <c r="D19" s="67">
        <v>4</v>
      </c>
      <c r="E19" s="67">
        <v>5</v>
      </c>
      <c r="F19" s="67">
        <v>5</v>
      </c>
      <c r="G19" s="67">
        <v>5</v>
      </c>
      <c r="H19" s="67">
        <v>4</v>
      </c>
      <c r="I19" s="67"/>
      <c r="J19" s="67"/>
      <c r="K19" s="67"/>
      <c r="L19" s="67"/>
      <c r="M19" s="67"/>
      <c r="N19" s="67"/>
      <c r="O19" s="67"/>
      <c r="P19" s="67"/>
      <c r="Q19" s="67"/>
      <c r="R19" s="66">
        <f t="shared" si="0"/>
        <v>28</v>
      </c>
      <c r="S19" s="259">
        <f t="shared" si="1"/>
        <v>4.666666666666667</v>
      </c>
      <c r="T19" s="261"/>
    </row>
    <row r="20" spans="1:20" ht="39.75" customHeight="1" x14ac:dyDescent="0.25">
      <c r="A20" s="66">
        <v>10</v>
      </c>
      <c r="B20" s="281" t="s">
        <v>418</v>
      </c>
      <c r="C20" s="67">
        <v>3</v>
      </c>
      <c r="D20" s="67">
        <v>3</v>
      </c>
      <c r="E20" s="67">
        <v>3</v>
      </c>
      <c r="F20" s="67">
        <v>4</v>
      </c>
      <c r="G20" s="67">
        <v>4</v>
      </c>
      <c r="H20" s="67">
        <v>4</v>
      </c>
      <c r="I20" s="67"/>
      <c r="J20" s="67"/>
      <c r="K20" s="67"/>
      <c r="L20" s="67"/>
      <c r="M20" s="67"/>
      <c r="N20" s="67"/>
      <c r="O20" s="67"/>
      <c r="P20" s="67"/>
      <c r="Q20" s="67"/>
      <c r="R20" s="66">
        <f t="shared" si="0"/>
        <v>21</v>
      </c>
      <c r="S20" s="259">
        <f t="shared" si="1"/>
        <v>3.5</v>
      </c>
      <c r="T20" s="261"/>
    </row>
    <row r="21" spans="1:20" ht="39.75" customHeight="1" x14ac:dyDescent="0.25">
      <c r="A21" s="66">
        <v>11</v>
      </c>
      <c r="B21" s="296" t="s">
        <v>419</v>
      </c>
      <c r="C21" s="67">
        <v>3</v>
      </c>
      <c r="D21" s="67">
        <v>3</v>
      </c>
      <c r="E21" s="67">
        <v>3</v>
      </c>
      <c r="F21" s="67">
        <v>3</v>
      </c>
      <c r="G21" s="67">
        <v>3</v>
      </c>
      <c r="H21" s="67">
        <v>3</v>
      </c>
      <c r="I21" s="67"/>
      <c r="J21" s="67"/>
      <c r="K21" s="67"/>
      <c r="L21" s="67"/>
      <c r="M21" s="67"/>
      <c r="N21" s="67"/>
      <c r="O21" s="67"/>
      <c r="P21" s="67"/>
      <c r="Q21" s="67"/>
      <c r="R21" s="66">
        <f t="shared" si="0"/>
        <v>18</v>
      </c>
      <c r="S21" s="259">
        <f t="shared" si="1"/>
        <v>3</v>
      </c>
      <c r="T21" s="261"/>
    </row>
    <row r="22" spans="1:20" ht="45.75" customHeight="1" thickBot="1" x14ac:dyDescent="0.3">
      <c r="A22" s="66">
        <v>12</v>
      </c>
      <c r="B22" s="296" t="s">
        <v>420</v>
      </c>
      <c r="C22" s="67">
        <v>3</v>
      </c>
      <c r="D22" s="67">
        <v>3</v>
      </c>
      <c r="E22" s="67">
        <v>3</v>
      </c>
      <c r="F22" s="67">
        <v>3</v>
      </c>
      <c r="G22" s="67">
        <v>3</v>
      </c>
      <c r="H22" s="67">
        <v>3</v>
      </c>
      <c r="I22" s="67"/>
      <c r="J22" s="67"/>
      <c r="K22" s="67"/>
      <c r="L22" s="67"/>
      <c r="M22" s="67"/>
      <c r="N22" s="67"/>
      <c r="O22" s="67"/>
      <c r="P22" s="67"/>
      <c r="Q22" s="67"/>
      <c r="R22" s="66">
        <f t="shared" si="0"/>
        <v>18</v>
      </c>
      <c r="S22" s="259">
        <f t="shared" si="1"/>
        <v>3</v>
      </c>
      <c r="T22" s="261"/>
    </row>
    <row r="23" spans="1:20" ht="49.5" customHeight="1" thickBot="1" x14ac:dyDescent="0.3">
      <c r="A23" s="66">
        <v>13</v>
      </c>
      <c r="B23" s="297" t="s">
        <v>421</v>
      </c>
      <c r="C23" s="67">
        <v>5</v>
      </c>
      <c r="D23" s="67">
        <v>4</v>
      </c>
      <c r="E23" s="67">
        <v>5</v>
      </c>
      <c r="F23" s="67">
        <v>4</v>
      </c>
      <c r="G23" s="67">
        <v>5</v>
      </c>
      <c r="H23" s="67">
        <v>4</v>
      </c>
      <c r="I23" s="67"/>
      <c r="J23" s="67"/>
      <c r="K23" s="67"/>
      <c r="L23" s="67"/>
      <c r="M23" s="67"/>
      <c r="N23" s="67"/>
      <c r="O23" s="67"/>
      <c r="P23" s="67"/>
      <c r="Q23" s="67"/>
      <c r="R23" s="66">
        <f t="shared" si="0"/>
        <v>27</v>
      </c>
      <c r="S23" s="259">
        <f t="shared" si="1"/>
        <v>4.5</v>
      </c>
      <c r="T23" s="261"/>
    </row>
    <row r="24" spans="1:20" ht="39.75" customHeight="1" x14ac:dyDescent="0.25">
      <c r="A24" s="66">
        <v>14</v>
      </c>
      <c r="B24" s="297" t="s">
        <v>422</v>
      </c>
      <c r="C24" s="67">
        <v>3</v>
      </c>
      <c r="D24" s="67">
        <v>3</v>
      </c>
      <c r="E24" s="67">
        <v>2</v>
      </c>
      <c r="F24" s="67">
        <v>3</v>
      </c>
      <c r="G24" s="67">
        <v>2</v>
      </c>
      <c r="H24" s="67">
        <v>3</v>
      </c>
      <c r="I24" s="67"/>
      <c r="J24" s="67"/>
      <c r="K24" s="67"/>
      <c r="L24" s="67"/>
      <c r="M24" s="67"/>
      <c r="N24" s="67"/>
      <c r="O24" s="67"/>
      <c r="P24" s="67"/>
      <c r="Q24" s="67"/>
      <c r="R24" s="66">
        <f t="shared" si="0"/>
        <v>16</v>
      </c>
      <c r="S24" s="259">
        <f t="shared" si="1"/>
        <v>2.6666666666666665</v>
      </c>
      <c r="T24" s="261"/>
    </row>
    <row r="25" spans="1:20" ht="39.75" customHeight="1" x14ac:dyDescent="0.25">
      <c r="A25" s="66">
        <v>15</v>
      </c>
      <c r="B25" s="296" t="s">
        <v>423</v>
      </c>
      <c r="C25" s="67">
        <v>4</v>
      </c>
      <c r="D25" s="67">
        <v>4</v>
      </c>
      <c r="E25" s="67">
        <v>4</v>
      </c>
      <c r="F25" s="67">
        <v>4</v>
      </c>
      <c r="G25" s="67">
        <v>5</v>
      </c>
      <c r="H25" s="67">
        <v>5</v>
      </c>
      <c r="I25" s="67"/>
      <c r="J25" s="67"/>
      <c r="K25" s="67"/>
      <c r="L25" s="67"/>
      <c r="M25" s="67"/>
      <c r="N25" s="67"/>
      <c r="O25" s="67"/>
      <c r="P25" s="67"/>
      <c r="Q25" s="67"/>
      <c r="R25" s="66">
        <f t="shared" si="0"/>
        <v>26</v>
      </c>
      <c r="S25" s="259">
        <f t="shared" si="1"/>
        <v>4.333333333333333</v>
      </c>
      <c r="T25" s="261"/>
    </row>
    <row r="26" spans="1:20" ht="48.75" customHeight="1" thickBot="1" x14ac:dyDescent="0.3">
      <c r="A26" s="66">
        <v>16</v>
      </c>
      <c r="B26" s="296" t="s">
        <v>424</v>
      </c>
      <c r="C26" s="67">
        <v>4</v>
      </c>
      <c r="D26" s="67">
        <v>4</v>
      </c>
      <c r="E26" s="67">
        <v>4</v>
      </c>
      <c r="F26" s="67">
        <v>4</v>
      </c>
      <c r="G26" s="67">
        <v>4</v>
      </c>
      <c r="H26" s="67">
        <v>4</v>
      </c>
      <c r="I26" s="67"/>
      <c r="J26" s="67"/>
      <c r="K26" s="67"/>
      <c r="L26" s="67"/>
      <c r="M26" s="67"/>
      <c r="N26" s="67"/>
      <c r="O26" s="67"/>
      <c r="P26" s="67"/>
      <c r="Q26" s="67"/>
      <c r="R26" s="66">
        <f t="shared" si="0"/>
        <v>24</v>
      </c>
      <c r="S26" s="259">
        <f t="shared" si="1"/>
        <v>4</v>
      </c>
      <c r="T26" s="261"/>
    </row>
    <row r="27" spans="1:20" ht="39.75" customHeight="1" x14ac:dyDescent="0.25">
      <c r="A27" s="66">
        <v>17</v>
      </c>
      <c r="B27" s="293" t="s">
        <v>402</v>
      </c>
      <c r="C27" s="67">
        <v>4</v>
      </c>
      <c r="D27" s="67">
        <v>5</v>
      </c>
      <c r="E27" s="67">
        <v>3</v>
      </c>
      <c r="F27" s="67">
        <v>4</v>
      </c>
      <c r="G27" s="67">
        <v>5</v>
      </c>
      <c r="H27" s="67">
        <v>4</v>
      </c>
      <c r="I27" s="67"/>
      <c r="J27" s="67"/>
      <c r="K27" s="67"/>
      <c r="L27" s="67"/>
      <c r="M27" s="67"/>
      <c r="N27" s="67"/>
      <c r="O27" s="67"/>
      <c r="P27" s="67"/>
      <c r="Q27" s="67"/>
      <c r="R27" s="66">
        <f t="shared" si="0"/>
        <v>25</v>
      </c>
      <c r="S27" s="259">
        <f t="shared" si="1"/>
        <v>4.166666666666667</v>
      </c>
      <c r="T27" s="261"/>
    </row>
    <row r="28" spans="1:20" ht="39.75" customHeight="1" x14ac:dyDescent="0.25">
      <c r="A28" s="66">
        <v>18</v>
      </c>
      <c r="B28" s="294" t="s">
        <v>404</v>
      </c>
      <c r="C28" s="67">
        <v>4</v>
      </c>
      <c r="D28" s="67">
        <v>3</v>
      </c>
      <c r="E28" s="67">
        <v>4</v>
      </c>
      <c r="F28" s="67">
        <v>5</v>
      </c>
      <c r="G28" s="67">
        <v>5</v>
      </c>
      <c r="H28" s="67">
        <v>5</v>
      </c>
      <c r="I28" s="67"/>
      <c r="J28" s="67"/>
      <c r="K28" s="67"/>
      <c r="L28" s="67"/>
      <c r="M28" s="67"/>
      <c r="N28" s="67"/>
      <c r="O28" s="67"/>
      <c r="P28" s="67"/>
      <c r="Q28" s="67"/>
      <c r="R28" s="66">
        <f t="shared" si="0"/>
        <v>26</v>
      </c>
      <c r="S28" s="259">
        <f t="shared" si="1"/>
        <v>4.333333333333333</v>
      </c>
      <c r="T28" s="261"/>
    </row>
    <row r="29" spans="1:20" ht="48" customHeight="1" x14ac:dyDescent="0.25">
      <c r="A29" s="66">
        <v>19</v>
      </c>
      <c r="B29" s="294" t="s">
        <v>406</v>
      </c>
      <c r="C29" s="67">
        <v>5</v>
      </c>
      <c r="D29" s="67">
        <v>5</v>
      </c>
      <c r="E29" s="67">
        <v>5</v>
      </c>
      <c r="F29" s="67">
        <v>3</v>
      </c>
      <c r="G29" s="67">
        <v>4</v>
      </c>
      <c r="H29" s="67">
        <v>5</v>
      </c>
      <c r="I29" s="67"/>
      <c r="J29" s="67"/>
      <c r="K29" s="67"/>
      <c r="L29" s="67"/>
      <c r="M29" s="67"/>
      <c r="N29" s="67"/>
      <c r="O29" s="67"/>
      <c r="P29" s="67"/>
      <c r="Q29" s="67"/>
      <c r="R29" s="66">
        <f t="shared" si="0"/>
        <v>27</v>
      </c>
      <c r="S29" s="259">
        <f t="shared" si="1"/>
        <v>4.5</v>
      </c>
      <c r="T29" s="261"/>
    </row>
    <row r="30" spans="1:20" ht="39.75" customHeight="1" x14ac:dyDescent="0.25">
      <c r="A30" s="66">
        <v>20</v>
      </c>
      <c r="B30" s="265" t="s">
        <v>407</v>
      </c>
      <c r="C30" s="67">
        <v>3</v>
      </c>
      <c r="D30" s="67">
        <v>3</v>
      </c>
      <c r="E30" s="67">
        <v>3</v>
      </c>
      <c r="F30" s="67">
        <v>3</v>
      </c>
      <c r="G30" s="67">
        <v>4</v>
      </c>
      <c r="H30" s="67">
        <v>4</v>
      </c>
      <c r="I30" s="67"/>
      <c r="J30" s="67"/>
      <c r="K30" s="67"/>
      <c r="L30" s="67"/>
      <c r="M30" s="67"/>
      <c r="N30" s="67"/>
      <c r="O30" s="67"/>
      <c r="P30" s="67"/>
      <c r="Q30" s="67"/>
      <c r="R30" s="66">
        <f t="shared" si="0"/>
        <v>20</v>
      </c>
      <c r="S30" s="259">
        <f t="shared" si="1"/>
        <v>3.3333333333333335</v>
      </c>
      <c r="T30" s="261"/>
    </row>
    <row r="31" spans="1:20" ht="49.5" customHeight="1" x14ac:dyDescent="0.25">
      <c r="A31" s="66">
        <v>21</v>
      </c>
      <c r="B31" s="265" t="s">
        <v>409</v>
      </c>
      <c r="C31" s="67">
        <v>3</v>
      </c>
      <c r="D31" s="67">
        <v>3</v>
      </c>
      <c r="E31" s="67">
        <v>3</v>
      </c>
      <c r="F31" s="67">
        <v>2</v>
      </c>
      <c r="G31" s="67">
        <v>3</v>
      </c>
      <c r="H31" s="67">
        <v>3</v>
      </c>
      <c r="I31" s="67"/>
      <c r="J31" s="67"/>
      <c r="K31" s="67"/>
      <c r="L31" s="67"/>
      <c r="M31" s="67"/>
      <c r="N31" s="67"/>
      <c r="O31" s="67"/>
      <c r="P31" s="67"/>
      <c r="Q31" s="67"/>
      <c r="R31" s="66">
        <f t="shared" si="0"/>
        <v>17</v>
      </c>
      <c r="S31" s="259">
        <f t="shared" si="1"/>
        <v>2.8333333333333335</v>
      </c>
      <c r="T31" s="261"/>
    </row>
    <row r="32" spans="1:20" ht="42" customHeight="1" x14ac:dyDescent="0.25">
      <c r="A32" s="66">
        <v>22</v>
      </c>
      <c r="B32" s="265" t="s">
        <v>411</v>
      </c>
      <c r="C32" s="67">
        <v>2</v>
      </c>
      <c r="D32" s="67">
        <v>3</v>
      </c>
      <c r="E32" s="67">
        <v>3</v>
      </c>
      <c r="F32" s="67">
        <v>2</v>
      </c>
      <c r="G32" s="67">
        <v>3</v>
      </c>
      <c r="H32" s="67">
        <v>3</v>
      </c>
      <c r="I32" s="67"/>
      <c r="J32" s="67"/>
      <c r="K32" s="67"/>
      <c r="L32" s="67"/>
      <c r="M32" s="67"/>
      <c r="N32" s="67"/>
      <c r="O32" s="67"/>
      <c r="P32" s="67"/>
      <c r="Q32" s="67"/>
      <c r="R32" s="66">
        <f t="shared" si="0"/>
        <v>16</v>
      </c>
      <c r="S32" s="259">
        <f t="shared" si="1"/>
        <v>2.6666666666666665</v>
      </c>
      <c r="T32" s="261"/>
    </row>
    <row r="33" spans="1:20" ht="48" customHeight="1" x14ac:dyDescent="0.25">
      <c r="A33" s="66">
        <v>23</v>
      </c>
      <c r="B33" s="265" t="s">
        <v>413</v>
      </c>
      <c r="C33" s="67">
        <v>1</v>
      </c>
      <c r="D33" s="67">
        <v>1</v>
      </c>
      <c r="E33" s="67">
        <v>2</v>
      </c>
      <c r="F33" s="67">
        <v>2</v>
      </c>
      <c r="G33" s="67">
        <v>2</v>
      </c>
      <c r="H33" s="67">
        <v>3</v>
      </c>
      <c r="I33" s="67"/>
      <c r="J33" s="67"/>
      <c r="K33" s="67"/>
      <c r="L33" s="67"/>
      <c r="M33" s="67"/>
      <c r="N33" s="67"/>
      <c r="O33" s="67"/>
      <c r="P33" s="67"/>
      <c r="Q33" s="67"/>
      <c r="R33" s="66">
        <f t="shared" si="0"/>
        <v>11</v>
      </c>
      <c r="S33" s="259">
        <f t="shared" si="1"/>
        <v>1.8333333333333333</v>
      </c>
      <c r="T33" s="261"/>
    </row>
    <row r="34" spans="1:20" ht="46.5" customHeight="1" x14ac:dyDescent="0.25">
      <c r="A34" s="66">
        <v>24</v>
      </c>
      <c r="B34" s="265" t="s">
        <v>415</v>
      </c>
      <c r="C34" s="67">
        <v>1</v>
      </c>
      <c r="D34" s="67">
        <v>3</v>
      </c>
      <c r="E34" s="67">
        <v>3</v>
      </c>
      <c r="F34" s="67">
        <v>3</v>
      </c>
      <c r="G34" s="67">
        <v>4</v>
      </c>
      <c r="H34" s="67">
        <v>4</v>
      </c>
      <c r="I34" s="67"/>
      <c r="J34" s="67"/>
      <c r="K34" s="67"/>
      <c r="L34" s="67"/>
      <c r="M34" s="67"/>
      <c r="N34" s="67"/>
      <c r="O34" s="67"/>
      <c r="P34" s="67"/>
      <c r="Q34" s="67"/>
      <c r="R34" s="66">
        <f t="shared" si="0"/>
        <v>18</v>
      </c>
      <c r="S34" s="259">
        <f t="shared" si="1"/>
        <v>3</v>
      </c>
      <c r="T34" s="261"/>
    </row>
    <row r="35" spans="1:20" ht="44.25" customHeight="1" x14ac:dyDescent="0.25">
      <c r="A35" s="66">
        <v>25</v>
      </c>
      <c r="B35" s="103"/>
      <c r="C35" s="67"/>
      <c r="D35" s="67"/>
      <c r="E35" s="67"/>
      <c r="F35" s="67"/>
      <c r="G35" s="67"/>
      <c r="H35" s="67"/>
      <c r="I35" s="67"/>
      <c r="J35" s="67"/>
      <c r="K35" s="67"/>
      <c r="L35" s="67"/>
      <c r="M35" s="67"/>
      <c r="N35" s="67"/>
      <c r="O35" s="67"/>
      <c r="P35" s="67"/>
      <c r="Q35" s="67"/>
      <c r="R35" s="66">
        <f t="shared" si="0"/>
        <v>0</v>
      </c>
      <c r="S35" s="259">
        <f t="shared" si="1"/>
        <v>0</v>
      </c>
      <c r="T35" s="261"/>
    </row>
    <row r="36" spans="1:20" ht="42.75" customHeight="1" x14ac:dyDescent="0.25">
      <c r="A36" s="66">
        <v>26</v>
      </c>
      <c r="B36" s="103"/>
      <c r="C36" s="67"/>
      <c r="D36" s="67"/>
      <c r="E36" s="67"/>
      <c r="F36" s="67"/>
      <c r="G36" s="67"/>
      <c r="H36" s="67"/>
      <c r="I36" s="67"/>
      <c r="J36" s="67"/>
      <c r="K36" s="67"/>
      <c r="L36" s="67"/>
      <c r="M36" s="67"/>
      <c r="N36" s="67"/>
      <c r="O36" s="67"/>
      <c r="P36" s="67"/>
      <c r="Q36" s="67"/>
      <c r="R36" s="66">
        <f t="shared" si="0"/>
        <v>0</v>
      </c>
      <c r="S36" s="259">
        <f t="shared" si="1"/>
        <v>0</v>
      </c>
      <c r="T36" s="261"/>
    </row>
    <row r="37" spans="1:20" ht="42" customHeight="1" x14ac:dyDescent="0.25">
      <c r="A37" s="66">
        <v>27</v>
      </c>
      <c r="B37" s="103"/>
      <c r="C37" s="67"/>
      <c r="D37" s="67"/>
      <c r="E37" s="67"/>
      <c r="F37" s="67"/>
      <c r="G37" s="67"/>
      <c r="H37" s="67"/>
      <c r="I37" s="67"/>
      <c r="J37" s="67"/>
      <c r="K37" s="67"/>
      <c r="L37" s="67"/>
      <c r="M37" s="67"/>
      <c r="N37" s="67"/>
      <c r="O37" s="67"/>
      <c r="P37" s="67"/>
      <c r="Q37" s="67"/>
      <c r="R37" s="66">
        <f t="shared" si="0"/>
        <v>0</v>
      </c>
      <c r="S37" s="259">
        <f t="shared" si="1"/>
        <v>0</v>
      </c>
      <c r="T37" s="261"/>
    </row>
    <row r="38" spans="1:20" ht="42.75" customHeight="1" x14ac:dyDescent="0.25">
      <c r="A38" s="66">
        <v>28</v>
      </c>
      <c r="B38" s="103"/>
      <c r="C38" s="67"/>
      <c r="D38" s="67"/>
      <c r="E38" s="67"/>
      <c r="F38" s="67"/>
      <c r="G38" s="67"/>
      <c r="H38" s="67"/>
      <c r="I38" s="67"/>
      <c r="J38" s="67"/>
      <c r="K38" s="67"/>
      <c r="L38" s="67"/>
      <c r="M38" s="67"/>
      <c r="N38" s="67"/>
      <c r="O38" s="67"/>
      <c r="P38" s="67"/>
      <c r="Q38" s="67"/>
      <c r="R38" s="66">
        <f t="shared" si="0"/>
        <v>0</v>
      </c>
      <c r="S38" s="259">
        <f t="shared" si="1"/>
        <v>0</v>
      </c>
      <c r="T38" s="261"/>
    </row>
    <row r="39" spans="1:20" ht="47.25" customHeight="1" x14ac:dyDescent="0.25">
      <c r="A39" s="66">
        <v>29</v>
      </c>
      <c r="B39" s="103"/>
      <c r="C39" s="67"/>
      <c r="D39" s="67"/>
      <c r="E39" s="67"/>
      <c r="F39" s="67"/>
      <c r="G39" s="67"/>
      <c r="H39" s="67"/>
      <c r="I39" s="67"/>
      <c r="J39" s="67"/>
      <c r="K39" s="67"/>
      <c r="L39" s="67"/>
      <c r="M39" s="67"/>
      <c r="N39" s="67"/>
      <c r="O39" s="67"/>
      <c r="P39" s="67"/>
      <c r="Q39" s="67"/>
      <c r="R39" s="66">
        <f t="shared" si="0"/>
        <v>0</v>
      </c>
      <c r="S39" s="259">
        <f t="shared" si="1"/>
        <v>0</v>
      </c>
      <c r="T39" s="261"/>
    </row>
    <row r="40" spans="1:20" ht="50.25" customHeight="1" thickBot="1" x14ac:dyDescent="0.3">
      <c r="A40" s="276">
        <v>30</v>
      </c>
      <c r="B40" s="277"/>
      <c r="C40" s="278"/>
      <c r="D40" s="278"/>
      <c r="E40" s="278"/>
      <c r="F40" s="278"/>
      <c r="G40" s="278"/>
      <c r="H40" s="278"/>
      <c r="I40" s="278"/>
      <c r="J40" s="278"/>
      <c r="K40" s="278"/>
      <c r="L40" s="278"/>
      <c r="M40" s="278"/>
      <c r="N40" s="278"/>
      <c r="O40" s="278"/>
      <c r="P40" s="278"/>
      <c r="Q40" s="278"/>
      <c r="R40" s="66">
        <f t="shared" si="0"/>
        <v>0</v>
      </c>
      <c r="S40" s="259">
        <f t="shared" si="1"/>
        <v>0</v>
      </c>
      <c r="T40" s="262"/>
    </row>
    <row r="41" spans="1:20" ht="24" customHeight="1" x14ac:dyDescent="0.25">
      <c r="A41" s="416" t="s">
        <v>370</v>
      </c>
      <c r="B41" s="417"/>
      <c r="C41" s="417"/>
      <c r="D41" s="417"/>
      <c r="E41" s="417"/>
      <c r="F41" s="417"/>
      <c r="G41" s="417"/>
      <c r="H41" s="417"/>
      <c r="I41" s="417"/>
      <c r="J41" s="417"/>
      <c r="K41" s="417"/>
      <c r="L41" s="417"/>
      <c r="M41" s="417"/>
      <c r="N41" s="417"/>
      <c r="O41" s="417"/>
      <c r="P41" s="417"/>
      <c r="Q41" s="417"/>
      <c r="R41" s="418"/>
      <c r="S41" s="279">
        <f>SUM(S11:S40)</f>
        <v>89.333333333333314</v>
      </c>
    </row>
    <row r="42" spans="1:20" ht="28.5" customHeight="1" thickBot="1" x14ac:dyDescent="0.3">
      <c r="A42" s="408" t="s">
        <v>59</v>
      </c>
      <c r="B42" s="409"/>
      <c r="C42" s="409"/>
      <c r="D42" s="409"/>
      <c r="E42" s="409"/>
      <c r="F42" s="409"/>
      <c r="G42" s="409"/>
      <c r="H42" s="409"/>
      <c r="I42" s="409"/>
      <c r="J42" s="409"/>
      <c r="K42" s="409"/>
      <c r="L42" s="409"/>
      <c r="M42" s="409"/>
      <c r="N42" s="409"/>
      <c r="O42" s="409"/>
      <c r="P42" s="409"/>
      <c r="Q42" s="409"/>
      <c r="R42" s="409"/>
      <c r="S42" s="280">
        <f>S41/A40</f>
        <v>2.977777777777777</v>
      </c>
    </row>
  </sheetData>
  <sheetProtection selectLockedCells="1"/>
  <mergeCells count="13">
    <mergeCell ref="A42:R42"/>
    <mergeCell ref="A9:T9"/>
    <mergeCell ref="T1:W1"/>
    <mergeCell ref="T2:W2"/>
    <mergeCell ref="T3:W3"/>
    <mergeCell ref="T4:W4"/>
    <mergeCell ref="A41:R41"/>
    <mergeCell ref="A1:A4"/>
    <mergeCell ref="A7:T7"/>
    <mergeCell ref="A6:T6"/>
    <mergeCell ref="B3:S4"/>
    <mergeCell ref="B1:S2"/>
    <mergeCell ref="A5:T5"/>
  </mergeCells>
  <conditionalFormatting sqref="Z14">
    <cfRule type="dataBar" priority="5">
      <dataBar>
        <cfvo type="min"/>
        <cfvo type="max"/>
        <color rgb="FFFFB628"/>
      </dataBar>
      <extLst>
        <ext xmlns:x14="http://schemas.microsoft.com/office/spreadsheetml/2009/9/main" uri="{B025F937-C7B1-47D3-B67F-A62EFF666E3E}">
          <x14:id>{C419E8BE-C04E-412B-9A2D-5C3B273E3FBF}</x14:id>
        </ext>
      </extLst>
    </cfRule>
  </conditionalFormatting>
  <dataValidations count="1">
    <dataValidation type="whole" showErrorMessage="1" error="DATO INVÁLIDO_x000a_Tenga en cuenta que la escala de calificación va de 1 a 5" sqref="C11:Q40">
      <formula1>1</formula1>
      <formula2>5</formula2>
    </dataValidation>
  </dataValidations>
  <pageMargins left="0.7" right="0.7" top="0.75" bottom="0.75" header="0.3" footer="0.3"/>
  <pageSetup paperSize="9" orientation="portrait" r:id="rId1"/>
  <drawing r:id="rId2"/>
  <legacyDrawing r:id="rId3"/>
  <controls>
    <mc:AlternateContent xmlns:mc="http://schemas.openxmlformats.org/markup-compatibility/2006">
      <mc:Choice Requires="x14">
        <control shapeId="3073" r:id="rId4" name="CheckBox1">
          <controlPr defaultSize="0" autoLine="0" r:id="rId5">
            <anchor moveWithCells="1">
              <from>
                <xdr:col>19</xdr:col>
                <xdr:colOff>628650</xdr:colOff>
                <xdr:row>10</xdr:row>
                <xdr:rowOff>57150</xdr:rowOff>
              </from>
              <to>
                <xdr:col>19</xdr:col>
                <xdr:colOff>876300</xdr:colOff>
                <xdr:row>10</xdr:row>
                <xdr:rowOff>457200</xdr:rowOff>
              </to>
            </anchor>
          </controlPr>
        </control>
      </mc:Choice>
      <mc:Fallback>
        <control shapeId="3073" r:id="rId4" name="CheckBox1"/>
      </mc:Fallback>
    </mc:AlternateContent>
    <mc:AlternateContent xmlns:mc="http://schemas.openxmlformats.org/markup-compatibility/2006">
      <mc:Choice Requires="x14">
        <control shapeId="3074" r:id="rId6" name="CheckBox2">
          <controlPr defaultSize="0" autoLine="0" r:id="rId7">
            <anchor moveWithCells="1">
              <from>
                <xdr:col>19</xdr:col>
                <xdr:colOff>619125</xdr:colOff>
                <xdr:row>11</xdr:row>
                <xdr:rowOff>161925</xdr:rowOff>
              </from>
              <to>
                <xdr:col>19</xdr:col>
                <xdr:colOff>904875</xdr:colOff>
                <xdr:row>11</xdr:row>
                <xdr:rowOff>419100</xdr:rowOff>
              </to>
            </anchor>
          </controlPr>
        </control>
      </mc:Choice>
      <mc:Fallback>
        <control shapeId="3074" r:id="rId6" name="CheckBox2"/>
      </mc:Fallback>
    </mc:AlternateContent>
    <mc:AlternateContent xmlns:mc="http://schemas.openxmlformats.org/markup-compatibility/2006">
      <mc:Choice Requires="x14">
        <control shapeId="3075" r:id="rId8" name="CheckBox3">
          <controlPr defaultSize="0" autoLine="0" r:id="rId7">
            <anchor moveWithCells="1">
              <from>
                <xdr:col>19</xdr:col>
                <xdr:colOff>619125</xdr:colOff>
                <xdr:row>12</xdr:row>
                <xdr:rowOff>161925</xdr:rowOff>
              </from>
              <to>
                <xdr:col>19</xdr:col>
                <xdr:colOff>904875</xdr:colOff>
                <xdr:row>12</xdr:row>
                <xdr:rowOff>419100</xdr:rowOff>
              </to>
            </anchor>
          </controlPr>
        </control>
      </mc:Choice>
      <mc:Fallback>
        <control shapeId="3075" r:id="rId8" name="CheckBox3"/>
      </mc:Fallback>
    </mc:AlternateContent>
    <mc:AlternateContent xmlns:mc="http://schemas.openxmlformats.org/markup-compatibility/2006">
      <mc:Choice Requires="x14">
        <control shapeId="3076" r:id="rId9" name="CheckBox4">
          <controlPr defaultSize="0" autoLine="0" r:id="rId7">
            <anchor moveWithCells="1">
              <from>
                <xdr:col>19</xdr:col>
                <xdr:colOff>619125</xdr:colOff>
                <xdr:row>13</xdr:row>
                <xdr:rowOff>161925</xdr:rowOff>
              </from>
              <to>
                <xdr:col>19</xdr:col>
                <xdr:colOff>904875</xdr:colOff>
                <xdr:row>13</xdr:row>
                <xdr:rowOff>419100</xdr:rowOff>
              </to>
            </anchor>
          </controlPr>
        </control>
      </mc:Choice>
      <mc:Fallback>
        <control shapeId="3076" r:id="rId9" name="CheckBox4"/>
      </mc:Fallback>
    </mc:AlternateContent>
    <mc:AlternateContent xmlns:mc="http://schemas.openxmlformats.org/markup-compatibility/2006">
      <mc:Choice Requires="x14">
        <control shapeId="3077" r:id="rId10" name="CheckBox5">
          <controlPr defaultSize="0" autoLine="0" r:id="rId7">
            <anchor moveWithCells="1">
              <from>
                <xdr:col>19</xdr:col>
                <xdr:colOff>619125</xdr:colOff>
                <xdr:row>14</xdr:row>
                <xdr:rowOff>171450</xdr:rowOff>
              </from>
              <to>
                <xdr:col>19</xdr:col>
                <xdr:colOff>904875</xdr:colOff>
                <xdr:row>14</xdr:row>
                <xdr:rowOff>428625</xdr:rowOff>
              </to>
            </anchor>
          </controlPr>
        </control>
      </mc:Choice>
      <mc:Fallback>
        <control shapeId="3077" r:id="rId10" name="CheckBox5"/>
      </mc:Fallback>
    </mc:AlternateContent>
    <mc:AlternateContent xmlns:mc="http://schemas.openxmlformats.org/markup-compatibility/2006">
      <mc:Choice Requires="x14">
        <control shapeId="3078" r:id="rId11" name="CheckBox6">
          <controlPr defaultSize="0" autoLine="0" r:id="rId7">
            <anchor moveWithCells="1">
              <from>
                <xdr:col>19</xdr:col>
                <xdr:colOff>619125</xdr:colOff>
                <xdr:row>15</xdr:row>
                <xdr:rowOff>161925</xdr:rowOff>
              </from>
              <to>
                <xdr:col>19</xdr:col>
                <xdr:colOff>904875</xdr:colOff>
                <xdr:row>15</xdr:row>
                <xdr:rowOff>419100</xdr:rowOff>
              </to>
            </anchor>
          </controlPr>
        </control>
      </mc:Choice>
      <mc:Fallback>
        <control shapeId="3078" r:id="rId11" name="CheckBox6"/>
      </mc:Fallback>
    </mc:AlternateContent>
    <mc:AlternateContent xmlns:mc="http://schemas.openxmlformats.org/markup-compatibility/2006">
      <mc:Choice Requires="x14">
        <control shapeId="3079" r:id="rId12" name="CheckBox7">
          <controlPr defaultSize="0" autoLine="0" r:id="rId7">
            <anchor moveWithCells="1">
              <from>
                <xdr:col>19</xdr:col>
                <xdr:colOff>619125</xdr:colOff>
                <xdr:row>16</xdr:row>
                <xdr:rowOff>161925</xdr:rowOff>
              </from>
              <to>
                <xdr:col>19</xdr:col>
                <xdr:colOff>904875</xdr:colOff>
                <xdr:row>16</xdr:row>
                <xdr:rowOff>419100</xdr:rowOff>
              </to>
            </anchor>
          </controlPr>
        </control>
      </mc:Choice>
      <mc:Fallback>
        <control shapeId="3079" r:id="rId12" name="CheckBox7"/>
      </mc:Fallback>
    </mc:AlternateContent>
    <mc:AlternateContent xmlns:mc="http://schemas.openxmlformats.org/markup-compatibility/2006">
      <mc:Choice Requires="x14">
        <control shapeId="3080" r:id="rId13" name="CheckBox8">
          <controlPr defaultSize="0" autoLine="0" r:id="rId7">
            <anchor moveWithCells="1">
              <from>
                <xdr:col>19</xdr:col>
                <xdr:colOff>619125</xdr:colOff>
                <xdr:row>17</xdr:row>
                <xdr:rowOff>161925</xdr:rowOff>
              </from>
              <to>
                <xdr:col>19</xdr:col>
                <xdr:colOff>904875</xdr:colOff>
                <xdr:row>17</xdr:row>
                <xdr:rowOff>419100</xdr:rowOff>
              </to>
            </anchor>
          </controlPr>
        </control>
      </mc:Choice>
      <mc:Fallback>
        <control shapeId="3080" r:id="rId13" name="CheckBox8"/>
      </mc:Fallback>
    </mc:AlternateContent>
    <mc:AlternateContent xmlns:mc="http://schemas.openxmlformats.org/markup-compatibility/2006">
      <mc:Choice Requires="x14">
        <control shapeId="3081" r:id="rId14" name="CheckBox9">
          <controlPr defaultSize="0" autoLine="0" r:id="rId7">
            <anchor moveWithCells="1">
              <from>
                <xdr:col>19</xdr:col>
                <xdr:colOff>619125</xdr:colOff>
                <xdr:row>18</xdr:row>
                <xdr:rowOff>161925</xdr:rowOff>
              </from>
              <to>
                <xdr:col>19</xdr:col>
                <xdr:colOff>904875</xdr:colOff>
                <xdr:row>18</xdr:row>
                <xdr:rowOff>419100</xdr:rowOff>
              </to>
            </anchor>
          </controlPr>
        </control>
      </mc:Choice>
      <mc:Fallback>
        <control shapeId="3081" r:id="rId14" name="CheckBox9"/>
      </mc:Fallback>
    </mc:AlternateContent>
    <mc:AlternateContent xmlns:mc="http://schemas.openxmlformats.org/markup-compatibility/2006">
      <mc:Choice Requires="x14">
        <control shapeId="3082" r:id="rId15" name="CheckBox10">
          <controlPr defaultSize="0" autoLine="0" r:id="rId16">
            <anchor moveWithCells="1">
              <from>
                <xdr:col>19</xdr:col>
                <xdr:colOff>619125</xdr:colOff>
                <xdr:row>19</xdr:row>
                <xdr:rowOff>161925</xdr:rowOff>
              </from>
              <to>
                <xdr:col>19</xdr:col>
                <xdr:colOff>904875</xdr:colOff>
                <xdr:row>19</xdr:row>
                <xdr:rowOff>419100</xdr:rowOff>
              </to>
            </anchor>
          </controlPr>
        </control>
      </mc:Choice>
      <mc:Fallback>
        <control shapeId="3082" r:id="rId15" name="CheckBox10"/>
      </mc:Fallback>
    </mc:AlternateContent>
    <mc:AlternateContent xmlns:mc="http://schemas.openxmlformats.org/markup-compatibility/2006">
      <mc:Choice Requires="x14">
        <control shapeId="3083" r:id="rId17" name="CheckBox11">
          <controlPr defaultSize="0" autoLine="0" r:id="rId7">
            <anchor moveWithCells="1">
              <from>
                <xdr:col>19</xdr:col>
                <xdr:colOff>619125</xdr:colOff>
                <xdr:row>20</xdr:row>
                <xdr:rowOff>161925</xdr:rowOff>
              </from>
              <to>
                <xdr:col>19</xdr:col>
                <xdr:colOff>904875</xdr:colOff>
                <xdr:row>20</xdr:row>
                <xdr:rowOff>419100</xdr:rowOff>
              </to>
            </anchor>
          </controlPr>
        </control>
      </mc:Choice>
      <mc:Fallback>
        <control shapeId="3083" r:id="rId17" name="CheckBox11"/>
      </mc:Fallback>
    </mc:AlternateContent>
    <mc:AlternateContent xmlns:mc="http://schemas.openxmlformats.org/markup-compatibility/2006">
      <mc:Choice Requires="x14">
        <control shapeId="3084" r:id="rId18" name="CheckBox12">
          <controlPr defaultSize="0" autoLine="0" r:id="rId7">
            <anchor moveWithCells="1">
              <from>
                <xdr:col>19</xdr:col>
                <xdr:colOff>619125</xdr:colOff>
                <xdr:row>21</xdr:row>
                <xdr:rowOff>161925</xdr:rowOff>
              </from>
              <to>
                <xdr:col>19</xdr:col>
                <xdr:colOff>904875</xdr:colOff>
                <xdr:row>21</xdr:row>
                <xdr:rowOff>419100</xdr:rowOff>
              </to>
            </anchor>
          </controlPr>
        </control>
      </mc:Choice>
      <mc:Fallback>
        <control shapeId="3084" r:id="rId18" name="CheckBox12"/>
      </mc:Fallback>
    </mc:AlternateContent>
    <mc:AlternateContent xmlns:mc="http://schemas.openxmlformats.org/markup-compatibility/2006">
      <mc:Choice Requires="x14">
        <control shapeId="3085" r:id="rId19" name="CheckBox13">
          <controlPr defaultSize="0" autoLine="0" r:id="rId7">
            <anchor moveWithCells="1">
              <from>
                <xdr:col>19</xdr:col>
                <xdr:colOff>619125</xdr:colOff>
                <xdr:row>22</xdr:row>
                <xdr:rowOff>161925</xdr:rowOff>
              </from>
              <to>
                <xdr:col>19</xdr:col>
                <xdr:colOff>904875</xdr:colOff>
                <xdr:row>22</xdr:row>
                <xdr:rowOff>419100</xdr:rowOff>
              </to>
            </anchor>
          </controlPr>
        </control>
      </mc:Choice>
      <mc:Fallback>
        <control shapeId="3085" r:id="rId19" name="CheckBox13"/>
      </mc:Fallback>
    </mc:AlternateContent>
    <mc:AlternateContent xmlns:mc="http://schemas.openxmlformats.org/markup-compatibility/2006">
      <mc:Choice Requires="x14">
        <control shapeId="3086" r:id="rId20" name="CheckBox14">
          <controlPr defaultSize="0" autoLine="0" r:id="rId16">
            <anchor moveWithCells="1">
              <from>
                <xdr:col>19</xdr:col>
                <xdr:colOff>619125</xdr:colOff>
                <xdr:row>23</xdr:row>
                <xdr:rowOff>161925</xdr:rowOff>
              </from>
              <to>
                <xdr:col>19</xdr:col>
                <xdr:colOff>904875</xdr:colOff>
                <xdr:row>23</xdr:row>
                <xdr:rowOff>419100</xdr:rowOff>
              </to>
            </anchor>
          </controlPr>
        </control>
      </mc:Choice>
      <mc:Fallback>
        <control shapeId="3086" r:id="rId20" name="CheckBox14"/>
      </mc:Fallback>
    </mc:AlternateContent>
    <mc:AlternateContent xmlns:mc="http://schemas.openxmlformats.org/markup-compatibility/2006">
      <mc:Choice Requires="x14">
        <control shapeId="3087" r:id="rId21" name="CheckBox15">
          <controlPr defaultSize="0" autoLine="0" r:id="rId7">
            <anchor moveWithCells="1">
              <from>
                <xdr:col>19</xdr:col>
                <xdr:colOff>619125</xdr:colOff>
                <xdr:row>24</xdr:row>
                <xdr:rowOff>161925</xdr:rowOff>
              </from>
              <to>
                <xdr:col>19</xdr:col>
                <xdr:colOff>904875</xdr:colOff>
                <xdr:row>24</xdr:row>
                <xdr:rowOff>419100</xdr:rowOff>
              </to>
            </anchor>
          </controlPr>
        </control>
      </mc:Choice>
      <mc:Fallback>
        <control shapeId="3087" r:id="rId21" name="CheckBox15"/>
      </mc:Fallback>
    </mc:AlternateContent>
    <mc:AlternateContent xmlns:mc="http://schemas.openxmlformats.org/markup-compatibility/2006">
      <mc:Choice Requires="x14">
        <control shapeId="3088" r:id="rId22" name="CheckBox16">
          <controlPr defaultSize="0" autoLine="0" r:id="rId7">
            <anchor moveWithCells="1">
              <from>
                <xdr:col>19</xdr:col>
                <xdr:colOff>619125</xdr:colOff>
                <xdr:row>25</xdr:row>
                <xdr:rowOff>161925</xdr:rowOff>
              </from>
              <to>
                <xdr:col>19</xdr:col>
                <xdr:colOff>904875</xdr:colOff>
                <xdr:row>25</xdr:row>
                <xdr:rowOff>419100</xdr:rowOff>
              </to>
            </anchor>
          </controlPr>
        </control>
      </mc:Choice>
      <mc:Fallback>
        <control shapeId="3088" r:id="rId22" name="CheckBox16"/>
      </mc:Fallback>
    </mc:AlternateContent>
    <mc:AlternateContent xmlns:mc="http://schemas.openxmlformats.org/markup-compatibility/2006">
      <mc:Choice Requires="x14">
        <control shapeId="3089" r:id="rId23" name="CheckBox17">
          <controlPr defaultSize="0" autoLine="0" r:id="rId7">
            <anchor moveWithCells="1">
              <from>
                <xdr:col>19</xdr:col>
                <xdr:colOff>619125</xdr:colOff>
                <xdr:row>26</xdr:row>
                <xdr:rowOff>161925</xdr:rowOff>
              </from>
              <to>
                <xdr:col>19</xdr:col>
                <xdr:colOff>904875</xdr:colOff>
                <xdr:row>26</xdr:row>
                <xdr:rowOff>419100</xdr:rowOff>
              </to>
            </anchor>
          </controlPr>
        </control>
      </mc:Choice>
      <mc:Fallback>
        <control shapeId="3089" r:id="rId23" name="CheckBox17"/>
      </mc:Fallback>
    </mc:AlternateContent>
    <mc:AlternateContent xmlns:mc="http://schemas.openxmlformats.org/markup-compatibility/2006">
      <mc:Choice Requires="x14">
        <control shapeId="3090" r:id="rId24" name="CheckBox18">
          <controlPr defaultSize="0" autoLine="0" r:id="rId7">
            <anchor moveWithCells="1">
              <from>
                <xdr:col>19</xdr:col>
                <xdr:colOff>619125</xdr:colOff>
                <xdr:row>27</xdr:row>
                <xdr:rowOff>161925</xdr:rowOff>
              </from>
              <to>
                <xdr:col>19</xdr:col>
                <xdr:colOff>904875</xdr:colOff>
                <xdr:row>27</xdr:row>
                <xdr:rowOff>419100</xdr:rowOff>
              </to>
            </anchor>
          </controlPr>
        </control>
      </mc:Choice>
      <mc:Fallback>
        <control shapeId="3090" r:id="rId24" name="CheckBox18"/>
      </mc:Fallback>
    </mc:AlternateContent>
    <mc:AlternateContent xmlns:mc="http://schemas.openxmlformats.org/markup-compatibility/2006">
      <mc:Choice Requires="x14">
        <control shapeId="3091" r:id="rId25" name="CheckBox19">
          <controlPr defaultSize="0" autoLine="0" r:id="rId7">
            <anchor moveWithCells="1">
              <from>
                <xdr:col>19</xdr:col>
                <xdr:colOff>619125</xdr:colOff>
                <xdr:row>28</xdr:row>
                <xdr:rowOff>161925</xdr:rowOff>
              </from>
              <to>
                <xdr:col>19</xdr:col>
                <xdr:colOff>904875</xdr:colOff>
                <xdr:row>28</xdr:row>
                <xdr:rowOff>419100</xdr:rowOff>
              </to>
            </anchor>
          </controlPr>
        </control>
      </mc:Choice>
      <mc:Fallback>
        <control shapeId="3091" r:id="rId25" name="CheckBox19"/>
      </mc:Fallback>
    </mc:AlternateContent>
    <mc:AlternateContent xmlns:mc="http://schemas.openxmlformats.org/markup-compatibility/2006">
      <mc:Choice Requires="x14">
        <control shapeId="3092" r:id="rId26" name="CheckBox20">
          <controlPr defaultSize="0" autoLine="0" r:id="rId7">
            <anchor moveWithCells="1">
              <from>
                <xdr:col>19</xdr:col>
                <xdr:colOff>619125</xdr:colOff>
                <xdr:row>29</xdr:row>
                <xdr:rowOff>161925</xdr:rowOff>
              </from>
              <to>
                <xdr:col>19</xdr:col>
                <xdr:colOff>904875</xdr:colOff>
                <xdr:row>29</xdr:row>
                <xdr:rowOff>419100</xdr:rowOff>
              </to>
            </anchor>
          </controlPr>
        </control>
      </mc:Choice>
      <mc:Fallback>
        <control shapeId="3092" r:id="rId26" name="CheckBox20"/>
      </mc:Fallback>
    </mc:AlternateContent>
    <mc:AlternateContent xmlns:mc="http://schemas.openxmlformats.org/markup-compatibility/2006">
      <mc:Choice Requires="x14">
        <control shapeId="3093" r:id="rId27" name="CheckBox21">
          <controlPr defaultSize="0" autoLine="0" r:id="rId16">
            <anchor moveWithCells="1">
              <from>
                <xdr:col>19</xdr:col>
                <xdr:colOff>619125</xdr:colOff>
                <xdr:row>30</xdr:row>
                <xdr:rowOff>161925</xdr:rowOff>
              </from>
              <to>
                <xdr:col>19</xdr:col>
                <xdr:colOff>904875</xdr:colOff>
                <xdr:row>30</xdr:row>
                <xdr:rowOff>419100</xdr:rowOff>
              </to>
            </anchor>
          </controlPr>
        </control>
      </mc:Choice>
      <mc:Fallback>
        <control shapeId="3093" r:id="rId27" name="CheckBox21"/>
      </mc:Fallback>
    </mc:AlternateContent>
    <mc:AlternateContent xmlns:mc="http://schemas.openxmlformats.org/markup-compatibility/2006">
      <mc:Choice Requires="x14">
        <control shapeId="3094" r:id="rId28" name="CheckBox22">
          <controlPr defaultSize="0" autoLine="0" r:id="rId16">
            <anchor moveWithCells="1">
              <from>
                <xdr:col>19</xdr:col>
                <xdr:colOff>619125</xdr:colOff>
                <xdr:row>31</xdr:row>
                <xdr:rowOff>161925</xdr:rowOff>
              </from>
              <to>
                <xdr:col>19</xdr:col>
                <xdr:colOff>904875</xdr:colOff>
                <xdr:row>31</xdr:row>
                <xdr:rowOff>419100</xdr:rowOff>
              </to>
            </anchor>
          </controlPr>
        </control>
      </mc:Choice>
      <mc:Fallback>
        <control shapeId="3094" r:id="rId28" name="CheckBox22"/>
      </mc:Fallback>
    </mc:AlternateContent>
    <mc:AlternateContent xmlns:mc="http://schemas.openxmlformats.org/markup-compatibility/2006">
      <mc:Choice Requires="x14">
        <control shapeId="3095" r:id="rId29" name="CheckBox23">
          <controlPr defaultSize="0" autoLine="0" r:id="rId16">
            <anchor moveWithCells="1">
              <from>
                <xdr:col>19</xdr:col>
                <xdr:colOff>619125</xdr:colOff>
                <xdr:row>32</xdr:row>
                <xdr:rowOff>161925</xdr:rowOff>
              </from>
              <to>
                <xdr:col>19</xdr:col>
                <xdr:colOff>904875</xdr:colOff>
                <xdr:row>32</xdr:row>
                <xdr:rowOff>419100</xdr:rowOff>
              </to>
            </anchor>
          </controlPr>
        </control>
      </mc:Choice>
      <mc:Fallback>
        <control shapeId="3095" r:id="rId29" name="CheckBox23"/>
      </mc:Fallback>
    </mc:AlternateContent>
    <mc:AlternateContent xmlns:mc="http://schemas.openxmlformats.org/markup-compatibility/2006">
      <mc:Choice Requires="x14">
        <control shapeId="3096" r:id="rId30" name="CheckBox24">
          <controlPr defaultSize="0" autoLine="0" r:id="rId7">
            <anchor moveWithCells="1">
              <from>
                <xdr:col>19</xdr:col>
                <xdr:colOff>619125</xdr:colOff>
                <xdr:row>33</xdr:row>
                <xdr:rowOff>161925</xdr:rowOff>
              </from>
              <to>
                <xdr:col>19</xdr:col>
                <xdr:colOff>904875</xdr:colOff>
                <xdr:row>33</xdr:row>
                <xdr:rowOff>419100</xdr:rowOff>
              </to>
            </anchor>
          </controlPr>
        </control>
      </mc:Choice>
      <mc:Fallback>
        <control shapeId="3096" r:id="rId30" name="CheckBox24"/>
      </mc:Fallback>
    </mc:AlternateContent>
    <mc:AlternateContent xmlns:mc="http://schemas.openxmlformats.org/markup-compatibility/2006">
      <mc:Choice Requires="x14">
        <control shapeId="3097" r:id="rId31" name="CheckBox25">
          <controlPr defaultSize="0" autoLine="0" r:id="rId16">
            <anchor moveWithCells="1">
              <from>
                <xdr:col>19</xdr:col>
                <xdr:colOff>619125</xdr:colOff>
                <xdr:row>34</xdr:row>
                <xdr:rowOff>161925</xdr:rowOff>
              </from>
              <to>
                <xdr:col>19</xdr:col>
                <xdr:colOff>904875</xdr:colOff>
                <xdr:row>34</xdr:row>
                <xdr:rowOff>419100</xdr:rowOff>
              </to>
            </anchor>
          </controlPr>
        </control>
      </mc:Choice>
      <mc:Fallback>
        <control shapeId="3097" r:id="rId31" name="CheckBox25"/>
      </mc:Fallback>
    </mc:AlternateContent>
    <mc:AlternateContent xmlns:mc="http://schemas.openxmlformats.org/markup-compatibility/2006">
      <mc:Choice Requires="x14">
        <control shapeId="3098" r:id="rId32" name="CheckBox26">
          <controlPr defaultSize="0" autoLine="0" r:id="rId16">
            <anchor moveWithCells="1">
              <from>
                <xdr:col>19</xdr:col>
                <xdr:colOff>619125</xdr:colOff>
                <xdr:row>35</xdr:row>
                <xdr:rowOff>161925</xdr:rowOff>
              </from>
              <to>
                <xdr:col>19</xdr:col>
                <xdr:colOff>904875</xdr:colOff>
                <xdr:row>35</xdr:row>
                <xdr:rowOff>419100</xdr:rowOff>
              </to>
            </anchor>
          </controlPr>
        </control>
      </mc:Choice>
      <mc:Fallback>
        <control shapeId="3098" r:id="rId32" name="CheckBox26"/>
      </mc:Fallback>
    </mc:AlternateContent>
    <mc:AlternateContent xmlns:mc="http://schemas.openxmlformats.org/markup-compatibility/2006">
      <mc:Choice Requires="x14">
        <control shapeId="3099" r:id="rId33" name="CheckBox27">
          <controlPr defaultSize="0" autoLine="0" r:id="rId16">
            <anchor moveWithCells="1">
              <from>
                <xdr:col>19</xdr:col>
                <xdr:colOff>619125</xdr:colOff>
                <xdr:row>36</xdr:row>
                <xdr:rowOff>161925</xdr:rowOff>
              </from>
              <to>
                <xdr:col>19</xdr:col>
                <xdr:colOff>904875</xdr:colOff>
                <xdr:row>36</xdr:row>
                <xdr:rowOff>419100</xdr:rowOff>
              </to>
            </anchor>
          </controlPr>
        </control>
      </mc:Choice>
      <mc:Fallback>
        <control shapeId="3099" r:id="rId33" name="CheckBox27"/>
      </mc:Fallback>
    </mc:AlternateContent>
    <mc:AlternateContent xmlns:mc="http://schemas.openxmlformats.org/markup-compatibility/2006">
      <mc:Choice Requires="x14">
        <control shapeId="3100" r:id="rId34" name="CheckBox28">
          <controlPr defaultSize="0" autoLine="0" r:id="rId16">
            <anchor moveWithCells="1">
              <from>
                <xdr:col>19</xdr:col>
                <xdr:colOff>619125</xdr:colOff>
                <xdr:row>37</xdr:row>
                <xdr:rowOff>161925</xdr:rowOff>
              </from>
              <to>
                <xdr:col>19</xdr:col>
                <xdr:colOff>904875</xdr:colOff>
                <xdr:row>37</xdr:row>
                <xdr:rowOff>419100</xdr:rowOff>
              </to>
            </anchor>
          </controlPr>
        </control>
      </mc:Choice>
      <mc:Fallback>
        <control shapeId="3100" r:id="rId34" name="CheckBox28"/>
      </mc:Fallback>
    </mc:AlternateContent>
    <mc:AlternateContent xmlns:mc="http://schemas.openxmlformats.org/markup-compatibility/2006">
      <mc:Choice Requires="x14">
        <control shapeId="3101" r:id="rId35" name="CheckBox29">
          <controlPr defaultSize="0" autoLine="0" r:id="rId16">
            <anchor moveWithCells="1">
              <from>
                <xdr:col>19</xdr:col>
                <xdr:colOff>619125</xdr:colOff>
                <xdr:row>38</xdr:row>
                <xdr:rowOff>161925</xdr:rowOff>
              </from>
              <to>
                <xdr:col>19</xdr:col>
                <xdr:colOff>904875</xdr:colOff>
                <xdr:row>38</xdr:row>
                <xdr:rowOff>419100</xdr:rowOff>
              </to>
            </anchor>
          </controlPr>
        </control>
      </mc:Choice>
      <mc:Fallback>
        <control shapeId="3101" r:id="rId35" name="CheckBox29"/>
      </mc:Fallback>
    </mc:AlternateContent>
    <mc:AlternateContent xmlns:mc="http://schemas.openxmlformats.org/markup-compatibility/2006">
      <mc:Choice Requires="x14">
        <control shapeId="3102" r:id="rId36" name="CheckBox30">
          <controlPr defaultSize="0" autoLine="0" r:id="rId16">
            <anchor moveWithCells="1">
              <from>
                <xdr:col>19</xdr:col>
                <xdr:colOff>619125</xdr:colOff>
                <xdr:row>39</xdr:row>
                <xdr:rowOff>161925</xdr:rowOff>
              </from>
              <to>
                <xdr:col>19</xdr:col>
                <xdr:colOff>904875</xdr:colOff>
                <xdr:row>39</xdr:row>
                <xdr:rowOff>419100</xdr:rowOff>
              </to>
            </anchor>
          </controlPr>
        </control>
      </mc:Choice>
      <mc:Fallback>
        <control shapeId="3102" r:id="rId36" name="CheckBox30"/>
      </mc:Fallback>
    </mc:AlternateContent>
    <mc:AlternateContent xmlns:mc="http://schemas.openxmlformats.org/markup-compatibility/2006">
      <mc:Choice Requires="x14">
        <control shapeId="3103" r:id="rId37" name="CheckBox31">
          <controlPr defaultSize="0" autoLine="0" r:id="rId16">
            <anchor moveWithCells="1">
              <from>
                <xdr:col>19</xdr:col>
                <xdr:colOff>619125</xdr:colOff>
                <xdr:row>40</xdr:row>
                <xdr:rowOff>0</xdr:rowOff>
              </from>
              <to>
                <xdr:col>19</xdr:col>
                <xdr:colOff>904875</xdr:colOff>
                <xdr:row>40</xdr:row>
                <xdr:rowOff>257175</xdr:rowOff>
              </to>
            </anchor>
          </controlPr>
        </control>
      </mc:Choice>
      <mc:Fallback>
        <control shapeId="3103" r:id="rId37" name="CheckBox31"/>
      </mc:Fallback>
    </mc:AlternateContent>
    <mc:AlternateContent xmlns:mc="http://schemas.openxmlformats.org/markup-compatibility/2006">
      <mc:Choice Requires="x14">
        <control shapeId="3104" r:id="rId38" name="CheckBox32">
          <controlPr defaultSize="0" autoLine="0" r:id="rId16">
            <anchor moveWithCells="1">
              <from>
                <xdr:col>19</xdr:col>
                <xdr:colOff>619125</xdr:colOff>
                <xdr:row>40</xdr:row>
                <xdr:rowOff>0</xdr:rowOff>
              </from>
              <to>
                <xdr:col>19</xdr:col>
                <xdr:colOff>904875</xdr:colOff>
                <xdr:row>40</xdr:row>
                <xdr:rowOff>257175</xdr:rowOff>
              </to>
            </anchor>
          </controlPr>
        </control>
      </mc:Choice>
      <mc:Fallback>
        <control shapeId="3104" r:id="rId38" name="CheckBox32"/>
      </mc:Fallback>
    </mc:AlternateContent>
    <mc:AlternateContent xmlns:mc="http://schemas.openxmlformats.org/markup-compatibility/2006">
      <mc:Choice Requires="x14">
        <control shapeId="3105" r:id="rId39" name="CheckBox33">
          <controlPr defaultSize="0" autoLine="0" r:id="rId16">
            <anchor moveWithCells="1">
              <from>
                <xdr:col>19</xdr:col>
                <xdr:colOff>619125</xdr:colOff>
                <xdr:row>40</xdr:row>
                <xdr:rowOff>0</xdr:rowOff>
              </from>
              <to>
                <xdr:col>19</xdr:col>
                <xdr:colOff>904875</xdr:colOff>
                <xdr:row>40</xdr:row>
                <xdr:rowOff>257175</xdr:rowOff>
              </to>
            </anchor>
          </controlPr>
        </control>
      </mc:Choice>
      <mc:Fallback>
        <control shapeId="3105" r:id="rId39" name="CheckBox33"/>
      </mc:Fallback>
    </mc:AlternateContent>
    <mc:AlternateContent xmlns:mc="http://schemas.openxmlformats.org/markup-compatibility/2006">
      <mc:Choice Requires="x14">
        <control shapeId="3106" r:id="rId40" name="CheckBox34">
          <controlPr defaultSize="0" autoLine="0" r:id="rId16">
            <anchor moveWithCells="1">
              <from>
                <xdr:col>19</xdr:col>
                <xdr:colOff>619125</xdr:colOff>
                <xdr:row>40</xdr:row>
                <xdr:rowOff>0</xdr:rowOff>
              </from>
              <to>
                <xdr:col>19</xdr:col>
                <xdr:colOff>904875</xdr:colOff>
                <xdr:row>40</xdr:row>
                <xdr:rowOff>257175</xdr:rowOff>
              </to>
            </anchor>
          </controlPr>
        </control>
      </mc:Choice>
      <mc:Fallback>
        <control shapeId="3106" r:id="rId40" name="CheckBox34"/>
      </mc:Fallback>
    </mc:AlternateContent>
    <mc:AlternateContent xmlns:mc="http://schemas.openxmlformats.org/markup-compatibility/2006">
      <mc:Choice Requires="x14">
        <control shapeId="3107" r:id="rId41" name="CheckBox35">
          <controlPr defaultSize="0" autoLine="0" r:id="rId16">
            <anchor moveWithCells="1">
              <from>
                <xdr:col>19</xdr:col>
                <xdr:colOff>619125</xdr:colOff>
                <xdr:row>40</xdr:row>
                <xdr:rowOff>0</xdr:rowOff>
              </from>
              <to>
                <xdr:col>19</xdr:col>
                <xdr:colOff>904875</xdr:colOff>
                <xdr:row>40</xdr:row>
                <xdr:rowOff>257175</xdr:rowOff>
              </to>
            </anchor>
          </controlPr>
        </control>
      </mc:Choice>
      <mc:Fallback>
        <control shapeId="3107" r:id="rId41" name="CheckBox35"/>
      </mc:Fallback>
    </mc:AlternateContent>
    <mc:AlternateContent xmlns:mc="http://schemas.openxmlformats.org/markup-compatibility/2006">
      <mc:Choice Requires="x14">
        <control shapeId="3108" r:id="rId42" name="CheckBox36">
          <controlPr defaultSize="0" autoLine="0" r:id="rId16">
            <anchor moveWithCells="1">
              <from>
                <xdr:col>19</xdr:col>
                <xdr:colOff>619125</xdr:colOff>
                <xdr:row>40</xdr:row>
                <xdr:rowOff>0</xdr:rowOff>
              </from>
              <to>
                <xdr:col>19</xdr:col>
                <xdr:colOff>904875</xdr:colOff>
                <xdr:row>40</xdr:row>
                <xdr:rowOff>257175</xdr:rowOff>
              </to>
            </anchor>
          </controlPr>
        </control>
      </mc:Choice>
      <mc:Fallback>
        <control shapeId="3108" r:id="rId42" name="CheckBox36"/>
      </mc:Fallback>
    </mc:AlternateContent>
    <mc:AlternateContent xmlns:mc="http://schemas.openxmlformats.org/markup-compatibility/2006">
      <mc:Choice Requires="x14">
        <control shapeId="3110" r:id="rId43" name="CheckBox38">
          <controlPr defaultSize="0" autoLine="0" r:id="rId16">
            <anchor moveWithCells="1">
              <from>
                <xdr:col>19</xdr:col>
                <xdr:colOff>619125</xdr:colOff>
                <xdr:row>40</xdr:row>
                <xdr:rowOff>0</xdr:rowOff>
              </from>
              <to>
                <xdr:col>19</xdr:col>
                <xdr:colOff>904875</xdr:colOff>
                <xdr:row>40</xdr:row>
                <xdr:rowOff>257175</xdr:rowOff>
              </to>
            </anchor>
          </controlPr>
        </control>
      </mc:Choice>
      <mc:Fallback>
        <control shapeId="3110" r:id="rId43" name="CheckBox38"/>
      </mc:Fallback>
    </mc:AlternateContent>
    <mc:AlternateContent xmlns:mc="http://schemas.openxmlformats.org/markup-compatibility/2006">
      <mc:Choice Requires="x14">
        <control shapeId="3111" r:id="rId44" name="CheckBox39">
          <controlPr defaultSize="0" autoLine="0" r:id="rId16">
            <anchor moveWithCells="1">
              <from>
                <xdr:col>19</xdr:col>
                <xdr:colOff>619125</xdr:colOff>
                <xdr:row>40</xdr:row>
                <xdr:rowOff>0</xdr:rowOff>
              </from>
              <to>
                <xdr:col>19</xdr:col>
                <xdr:colOff>904875</xdr:colOff>
                <xdr:row>40</xdr:row>
                <xdr:rowOff>257175</xdr:rowOff>
              </to>
            </anchor>
          </controlPr>
        </control>
      </mc:Choice>
      <mc:Fallback>
        <control shapeId="3111" r:id="rId44" name="CheckBox39"/>
      </mc:Fallback>
    </mc:AlternateContent>
    <mc:AlternateContent xmlns:mc="http://schemas.openxmlformats.org/markup-compatibility/2006">
      <mc:Choice Requires="x14">
        <control shapeId="3112" r:id="rId45" name="CheckBox40">
          <controlPr defaultSize="0" autoLine="0" r:id="rId16">
            <anchor moveWithCells="1">
              <from>
                <xdr:col>19</xdr:col>
                <xdr:colOff>619125</xdr:colOff>
                <xdr:row>40</xdr:row>
                <xdr:rowOff>0</xdr:rowOff>
              </from>
              <to>
                <xdr:col>19</xdr:col>
                <xdr:colOff>904875</xdr:colOff>
                <xdr:row>40</xdr:row>
                <xdr:rowOff>257175</xdr:rowOff>
              </to>
            </anchor>
          </controlPr>
        </control>
      </mc:Choice>
      <mc:Fallback>
        <control shapeId="3112" r:id="rId45" name="CheckBox40"/>
      </mc:Fallback>
    </mc:AlternateContent>
    <mc:AlternateContent xmlns:mc="http://schemas.openxmlformats.org/markup-compatibility/2006">
      <mc:Choice Requires="x14">
        <control shapeId="3113" r:id="rId46" name="CheckBox41">
          <controlPr defaultSize="0" autoLine="0" r:id="rId16">
            <anchor moveWithCells="1">
              <from>
                <xdr:col>19</xdr:col>
                <xdr:colOff>619125</xdr:colOff>
                <xdr:row>40</xdr:row>
                <xdr:rowOff>0</xdr:rowOff>
              </from>
              <to>
                <xdr:col>19</xdr:col>
                <xdr:colOff>904875</xdr:colOff>
                <xdr:row>40</xdr:row>
                <xdr:rowOff>257175</xdr:rowOff>
              </to>
            </anchor>
          </controlPr>
        </control>
      </mc:Choice>
      <mc:Fallback>
        <control shapeId="3113" r:id="rId46" name="CheckBox41"/>
      </mc:Fallback>
    </mc:AlternateContent>
    <mc:AlternateContent xmlns:mc="http://schemas.openxmlformats.org/markup-compatibility/2006">
      <mc:Choice Requires="x14">
        <control shapeId="3114" r:id="rId47" name="CheckBox42">
          <controlPr defaultSize="0" autoLine="0" r:id="rId16">
            <anchor moveWithCells="1">
              <from>
                <xdr:col>19</xdr:col>
                <xdr:colOff>619125</xdr:colOff>
                <xdr:row>40</xdr:row>
                <xdr:rowOff>0</xdr:rowOff>
              </from>
              <to>
                <xdr:col>19</xdr:col>
                <xdr:colOff>904875</xdr:colOff>
                <xdr:row>40</xdr:row>
                <xdr:rowOff>257175</xdr:rowOff>
              </to>
            </anchor>
          </controlPr>
        </control>
      </mc:Choice>
      <mc:Fallback>
        <control shapeId="3114" r:id="rId47" name="CheckBox42"/>
      </mc:Fallback>
    </mc:AlternateContent>
    <mc:AlternateContent xmlns:mc="http://schemas.openxmlformats.org/markup-compatibility/2006">
      <mc:Choice Requires="x14">
        <control shapeId="3115" r:id="rId48" name="CheckBox43">
          <controlPr defaultSize="0" autoLine="0" r:id="rId16">
            <anchor moveWithCells="1">
              <from>
                <xdr:col>19</xdr:col>
                <xdr:colOff>619125</xdr:colOff>
                <xdr:row>40</xdr:row>
                <xdr:rowOff>0</xdr:rowOff>
              </from>
              <to>
                <xdr:col>19</xdr:col>
                <xdr:colOff>904875</xdr:colOff>
                <xdr:row>40</xdr:row>
                <xdr:rowOff>257175</xdr:rowOff>
              </to>
            </anchor>
          </controlPr>
        </control>
      </mc:Choice>
      <mc:Fallback>
        <control shapeId="3115" r:id="rId48" name="CheckBox43"/>
      </mc:Fallback>
    </mc:AlternateContent>
    <mc:AlternateContent xmlns:mc="http://schemas.openxmlformats.org/markup-compatibility/2006">
      <mc:Choice Requires="x14">
        <control shapeId="3116" r:id="rId49" name="CheckBox44">
          <controlPr defaultSize="0" autoLine="0" r:id="rId16">
            <anchor moveWithCells="1">
              <from>
                <xdr:col>19</xdr:col>
                <xdr:colOff>619125</xdr:colOff>
                <xdr:row>40</xdr:row>
                <xdr:rowOff>0</xdr:rowOff>
              </from>
              <to>
                <xdr:col>19</xdr:col>
                <xdr:colOff>904875</xdr:colOff>
                <xdr:row>40</xdr:row>
                <xdr:rowOff>257175</xdr:rowOff>
              </to>
            </anchor>
          </controlPr>
        </control>
      </mc:Choice>
      <mc:Fallback>
        <control shapeId="3116" r:id="rId49" name="CheckBox44"/>
      </mc:Fallback>
    </mc:AlternateContent>
    <mc:AlternateContent xmlns:mc="http://schemas.openxmlformats.org/markup-compatibility/2006">
      <mc:Choice Requires="x14">
        <control shapeId="3117" r:id="rId50" name="CheckBox45">
          <controlPr defaultSize="0" autoLine="0" r:id="rId16">
            <anchor moveWithCells="1">
              <from>
                <xdr:col>19</xdr:col>
                <xdr:colOff>619125</xdr:colOff>
                <xdr:row>40</xdr:row>
                <xdr:rowOff>0</xdr:rowOff>
              </from>
              <to>
                <xdr:col>19</xdr:col>
                <xdr:colOff>904875</xdr:colOff>
                <xdr:row>40</xdr:row>
                <xdr:rowOff>257175</xdr:rowOff>
              </to>
            </anchor>
          </controlPr>
        </control>
      </mc:Choice>
      <mc:Fallback>
        <control shapeId="3117" r:id="rId50" name="CheckBox45"/>
      </mc:Fallback>
    </mc:AlternateContent>
    <mc:AlternateContent xmlns:mc="http://schemas.openxmlformats.org/markup-compatibility/2006">
      <mc:Choice Requires="x14">
        <control shapeId="3118" r:id="rId51" name="CheckBox46">
          <controlPr defaultSize="0" autoLine="0" r:id="rId16">
            <anchor moveWithCells="1">
              <from>
                <xdr:col>19</xdr:col>
                <xdr:colOff>619125</xdr:colOff>
                <xdr:row>40</xdr:row>
                <xdr:rowOff>0</xdr:rowOff>
              </from>
              <to>
                <xdr:col>19</xdr:col>
                <xdr:colOff>904875</xdr:colOff>
                <xdr:row>40</xdr:row>
                <xdr:rowOff>257175</xdr:rowOff>
              </to>
            </anchor>
          </controlPr>
        </control>
      </mc:Choice>
      <mc:Fallback>
        <control shapeId="3118" r:id="rId51" name="CheckBox46"/>
      </mc:Fallback>
    </mc:AlternateContent>
  </controls>
  <extLst>
    <ext xmlns:x14="http://schemas.microsoft.com/office/spreadsheetml/2009/9/main" uri="{78C0D931-6437-407d-A8EE-F0AAD7539E65}">
      <x14:conditionalFormattings>
        <x14:conditionalFormatting xmlns:xm="http://schemas.microsoft.com/office/excel/2006/main">
          <x14:cfRule type="dataBar" id="{C419E8BE-C04E-412B-9A2D-5C3B273E3FBF}">
            <x14:dataBar minLength="0" maxLength="100" border="1" negativeBarBorderColorSameAsPositive="0">
              <x14:cfvo type="autoMin"/>
              <x14:cfvo type="autoMax"/>
              <x14:borderColor rgb="FFFFB628"/>
              <x14:negativeFillColor rgb="FFFF0000"/>
              <x14:negativeBorderColor rgb="FFFF0000"/>
              <x14:axisColor rgb="FF000000"/>
            </x14:dataBar>
          </x14:cfRule>
          <xm:sqref>Z14</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dimension ref="A1:E12"/>
  <sheetViews>
    <sheetView topLeftCell="A7" zoomScale="120" zoomScaleNormal="120" workbookViewId="0">
      <selection activeCell="A12" sqref="A12"/>
    </sheetView>
  </sheetViews>
  <sheetFormatPr baseColWidth="10" defaultColWidth="11.42578125" defaultRowHeight="15" x14ac:dyDescent="0.25"/>
  <cols>
    <col min="1" max="1" width="31" customWidth="1"/>
    <col min="2" max="2" width="24.140625" customWidth="1"/>
    <col min="3" max="3" width="22.85546875" customWidth="1"/>
    <col min="4" max="4" width="26.5703125" customWidth="1"/>
    <col min="5" max="5" width="21.42578125" customWidth="1"/>
  </cols>
  <sheetData>
    <row r="1" spans="1:5" ht="15" customHeight="1" x14ac:dyDescent="0.25">
      <c r="A1" s="431"/>
      <c r="B1" s="427" t="s">
        <v>15</v>
      </c>
      <c r="C1" s="428"/>
      <c r="D1" s="3" t="s">
        <v>16</v>
      </c>
      <c r="E1" s="432"/>
    </row>
    <row r="2" spans="1:5" ht="15" customHeight="1" x14ac:dyDescent="0.25">
      <c r="A2" s="431"/>
      <c r="B2" s="429"/>
      <c r="C2" s="430"/>
      <c r="D2" s="3" t="s">
        <v>2</v>
      </c>
      <c r="E2" s="432"/>
    </row>
    <row r="3" spans="1:5" ht="30" customHeight="1" x14ac:dyDescent="0.25">
      <c r="A3" s="431"/>
      <c r="B3" s="427" t="s">
        <v>17</v>
      </c>
      <c r="C3" s="428"/>
      <c r="D3" s="3" t="s">
        <v>18</v>
      </c>
      <c r="E3" s="432"/>
    </row>
    <row r="4" spans="1:5" ht="15" customHeight="1" x14ac:dyDescent="0.25">
      <c r="A4" s="431"/>
      <c r="B4" s="429"/>
      <c r="C4" s="430"/>
      <c r="D4" s="3" t="s">
        <v>5</v>
      </c>
      <c r="E4" s="432"/>
    </row>
    <row r="5" spans="1:5" ht="15.75" thickBot="1" x14ac:dyDescent="0.3"/>
    <row r="6" spans="1:5" x14ac:dyDescent="0.25">
      <c r="A6" s="337" t="s">
        <v>19</v>
      </c>
      <c r="B6" s="338"/>
      <c r="C6" s="338"/>
      <c r="D6" s="338"/>
      <c r="E6" s="338"/>
    </row>
    <row r="7" spans="1:5" ht="30.75" thickBot="1" x14ac:dyDescent="0.3">
      <c r="A7" s="4" t="s">
        <v>20</v>
      </c>
      <c r="B7" s="5" t="s">
        <v>21</v>
      </c>
      <c r="C7" s="5" t="s">
        <v>22</v>
      </c>
      <c r="D7" s="10" t="s">
        <v>23</v>
      </c>
      <c r="E7" s="5" t="s">
        <v>24</v>
      </c>
    </row>
    <row r="8" spans="1:5" ht="45" x14ac:dyDescent="0.25">
      <c r="A8" s="12" t="s">
        <v>25</v>
      </c>
      <c r="B8" s="6" t="s">
        <v>26</v>
      </c>
      <c r="C8" s="6" t="s">
        <v>26</v>
      </c>
      <c r="D8" s="6" t="s">
        <v>26</v>
      </c>
      <c r="E8" s="7" t="s">
        <v>26</v>
      </c>
    </row>
    <row r="9" spans="1:5" ht="39" x14ac:dyDescent="0.25">
      <c r="A9" s="13" t="s">
        <v>27</v>
      </c>
      <c r="B9" s="8" t="s">
        <v>26</v>
      </c>
      <c r="C9" s="8" t="s">
        <v>26</v>
      </c>
      <c r="D9" s="8" t="s">
        <v>26</v>
      </c>
      <c r="E9" s="9" t="s">
        <v>26</v>
      </c>
    </row>
    <row r="10" spans="1:5" ht="30" x14ac:dyDescent="0.25">
      <c r="A10" s="11" t="s">
        <v>28</v>
      </c>
      <c r="B10" s="8" t="s">
        <v>26</v>
      </c>
      <c r="C10" s="8" t="s">
        <v>26</v>
      </c>
      <c r="D10" s="8" t="s">
        <v>26</v>
      </c>
      <c r="E10" s="9" t="s">
        <v>26</v>
      </c>
    </row>
    <row r="11" spans="1:5" ht="39" x14ac:dyDescent="0.25">
      <c r="A11" s="13" t="s">
        <v>29</v>
      </c>
      <c r="B11" s="8" t="s">
        <v>26</v>
      </c>
      <c r="C11" s="8" t="s">
        <v>26</v>
      </c>
      <c r="D11" s="8" t="s">
        <v>26</v>
      </c>
      <c r="E11" s="9" t="s">
        <v>26</v>
      </c>
    </row>
    <row r="12" spans="1:5" ht="51.75" x14ac:dyDescent="0.25">
      <c r="A12" s="13" t="s">
        <v>30</v>
      </c>
      <c r="B12" s="14" t="s">
        <v>26</v>
      </c>
      <c r="C12" s="14" t="s">
        <v>26</v>
      </c>
      <c r="D12" s="14" t="s">
        <v>26</v>
      </c>
      <c r="E12" s="15" t="s">
        <v>26</v>
      </c>
    </row>
  </sheetData>
  <mergeCells count="5">
    <mergeCell ref="B1:C2"/>
    <mergeCell ref="B3:C4"/>
    <mergeCell ref="A1:A4"/>
    <mergeCell ref="A6:E6"/>
    <mergeCell ref="E1:E4"/>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tabColor theme="6"/>
  </sheetPr>
  <dimension ref="A1:G18"/>
  <sheetViews>
    <sheetView zoomScale="120" zoomScaleNormal="120" workbookViewId="0">
      <selection activeCell="D10" sqref="D10"/>
    </sheetView>
  </sheetViews>
  <sheetFormatPr baseColWidth="10" defaultColWidth="11.42578125" defaultRowHeight="15" x14ac:dyDescent="0.25"/>
  <cols>
    <col min="1" max="1" width="31" customWidth="1"/>
    <col min="2" max="2" width="27.28515625" customWidth="1"/>
    <col min="3" max="3" width="24.7109375" customWidth="1"/>
    <col min="4" max="5" width="27.28515625" customWidth="1"/>
    <col min="6" max="6" width="32.85546875" customWidth="1"/>
    <col min="7" max="7" width="26.28515625" customWidth="1"/>
  </cols>
  <sheetData>
    <row r="1" spans="1:7" x14ac:dyDescent="0.25">
      <c r="A1" s="436"/>
      <c r="B1" s="367" t="s">
        <v>0</v>
      </c>
      <c r="C1" s="368"/>
      <c r="D1" s="368"/>
      <c r="E1" s="368"/>
      <c r="F1" s="28" t="s">
        <v>1</v>
      </c>
      <c r="G1" s="440"/>
    </row>
    <row r="2" spans="1:7" x14ac:dyDescent="0.25">
      <c r="A2" s="437"/>
      <c r="B2" s="439"/>
      <c r="C2" s="424"/>
      <c r="D2" s="424"/>
      <c r="E2" s="424"/>
      <c r="F2" s="27" t="s">
        <v>31</v>
      </c>
      <c r="G2" s="441"/>
    </row>
    <row r="3" spans="1:7" x14ac:dyDescent="0.25">
      <c r="A3" s="437"/>
      <c r="B3" s="443" t="s">
        <v>32</v>
      </c>
      <c r="C3" s="444"/>
      <c r="D3" s="444"/>
      <c r="E3" s="444"/>
      <c r="F3" s="27" t="s">
        <v>4</v>
      </c>
      <c r="G3" s="441"/>
    </row>
    <row r="4" spans="1:7" ht="15.75" thickBot="1" x14ac:dyDescent="0.3">
      <c r="A4" s="438"/>
      <c r="B4" s="373"/>
      <c r="C4" s="374"/>
      <c r="D4" s="374"/>
      <c r="E4" s="374"/>
      <c r="F4" s="29" t="s">
        <v>5</v>
      </c>
      <c r="G4" s="442"/>
    </row>
    <row r="5" spans="1:7" ht="15.75" thickBot="1" x14ac:dyDescent="0.3"/>
    <row r="6" spans="1:7" s="36" customFormat="1" ht="15.75" x14ac:dyDescent="0.25">
      <c r="A6" s="445" t="s">
        <v>33</v>
      </c>
      <c r="B6" s="446"/>
      <c r="C6" s="446"/>
      <c r="D6" s="446"/>
      <c r="E6" s="446"/>
      <c r="F6" s="446"/>
      <c r="G6" s="447"/>
    </row>
    <row r="7" spans="1:7" ht="31.5" customHeight="1" x14ac:dyDescent="0.25">
      <c r="A7" s="22" t="s">
        <v>34</v>
      </c>
      <c r="B7" s="17" t="s">
        <v>35</v>
      </c>
      <c r="C7" s="33" t="s">
        <v>36</v>
      </c>
      <c r="D7" s="23" t="s">
        <v>37</v>
      </c>
      <c r="E7" s="17" t="s">
        <v>38</v>
      </c>
      <c r="F7" s="18" t="s">
        <v>39</v>
      </c>
      <c r="G7" s="18" t="s">
        <v>40</v>
      </c>
    </row>
    <row r="8" spans="1:7" ht="33" customHeight="1" x14ac:dyDescent="0.25">
      <c r="A8" s="433"/>
      <c r="B8" s="8"/>
      <c r="C8" s="8"/>
      <c r="D8" s="8"/>
      <c r="E8" s="8"/>
      <c r="F8" s="8"/>
      <c r="G8" s="9"/>
    </row>
    <row r="9" spans="1:7" ht="33" customHeight="1" x14ac:dyDescent="0.25">
      <c r="A9" s="434"/>
      <c r="B9" s="8"/>
      <c r="C9" s="8"/>
      <c r="D9" s="8"/>
      <c r="E9" s="8"/>
      <c r="F9" s="8"/>
      <c r="G9" s="9"/>
    </row>
    <row r="10" spans="1:7" ht="33" customHeight="1" x14ac:dyDescent="0.25">
      <c r="A10" s="434"/>
      <c r="B10" s="8"/>
      <c r="C10" s="8"/>
      <c r="D10" s="8"/>
      <c r="E10" s="8"/>
      <c r="F10" s="8"/>
      <c r="G10" s="9"/>
    </row>
    <row r="11" spans="1:7" ht="33" customHeight="1" x14ac:dyDescent="0.25">
      <c r="A11" s="434"/>
      <c r="B11" s="8"/>
      <c r="C11" s="8"/>
      <c r="D11" s="8"/>
      <c r="E11" s="8"/>
      <c r="F11" s="8"/>
      <c r="G11" s="9"/>
    </row>
    <row r="12" spans="1:7" ht="33" customHeight="1" x14ac:dyDescent="0.25">
      <c r="A12" s="434"/>
      <c r="B12" s="8"/>
      <c r="C12" s="8"/>
      <c r="D12" s="8"/>
      <c r="E12" s="8"/>
      <c r="F12" s="8"/>
      <c r="G12" s="9"/>
    </row>
    <row r="13" spans="1:7" ht="33" customHeight="1" x14ac:dyDescent="0.25">
      <c r="A13" s="434"/>
      <c r="B13" s="8"/>
      <c r="C13" s="8"/>
      <c r="D13" s="8"/>
      <c r="E13" s="8"/>
      <c r="F13" s="8"/>
      <c r="G13" s="9"/>
    </row>
    <row r="14" spans="1:7" ht="33" customHeight="1" x14ac:dyDescent="0.25">
      <c r="A14" s="434"/>
      <c r="B14" s="8"/>
      <c r="C14" s="8"/>
      <c r="D14" s="8"/>
      <c r="E14" s="8"/>
      <c r="F14" s="8"/>
      <c r="G14" s="9"/>
    </row>
    <row r="15" spans="1:7" ht="33" customHeight="1" x14ac:dyDescent="0.25">
      <c r="A15" s="434"/>
      <c r="B15" s="8"/>
      <c r="C15" s="8"/>
      <c r="D15" s="8"/>
      <c r="E15" s="8"/>
      <c r="F15" s="8"/>
      <c r="G15" s="9"/>
    </row>
    <row r="16" spans="1:7" ht="33" customHeight="1" x14ac:dyDescent="0.25">
      <c r="A16" s="434"/>
      <c r="B16" s="8"/>
      <c r="C16" s="8"/>
      <c r="D16" s="8"/>
      <c r="E16" s="8"/>
      <c r="F16" s="8"/>
      <c r="G16" s="9"/>
    </row>
    <row r="17" spans="1:7" ht="33" customHeight="1" x14ac:dyDescent="0.25">
      <c r="A17" s="434"/>
      <c r="B17" s="8"/>
      <c r="C17" s="8"/>
      <c r="D17" s="8"/>
      <c r="E17" s="8"/>
      <c r="F17" s="8"/>
      <c r="G17" s="9"/>
    </row>
    <row r="18" spans="1:7" ht="33" customHeight="1" thickBot="1" x14ac:dyDescent="0.3">
      <c r="A18" s="435"/>
      <c r="B18" s="34"/>
      <c r="C18" s="34"/>
      <c r="D18" s="34"/>
      <c r="E18" s="34"/>
      <c r="F18" s="34"/>
      <c r="G18" s="35"/>
    </row>
  </sheetData>
  <mergeCells count="6">
    <mergeCell ref="A8:A18"/>
    <mergeCell ref="A1:A4"/>
    <mergeCell ref="B1:E2"/>
    <mergeCell ref="G1:G4"/>
    <mergeCell ref="B3:E4"/>
    <mergeCell ref="A6:G6"/>
  </mergeCells>
  <pageMargins left="0.70866141732283472" right="0.70866141732283472" top="0.74803149606299213" bottom="0.74803149606299213" header="0.31496062992125984" footer="0.31496062992125984"/>
  <pageSetup scale="60" orientation="landscape" verticalDpi="30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E242"/>
  <sheetViews>
    <sheetView topLeftCell="A13" zoomScale="110" zoomScaleNormal="110" workbookViewId="0">
      <selection sqref="A1:A4"/>
    </sheetView>
  </sheetViews>
  <sheetFormatPr baseColWidth="10" defaultRowHeight="15" x14ac:dyDescent="0.25"/>
  <cols>
    <col min="1" max="1" width="30.42578125" customWidth="1"/>
    <col min="2" max="2" width="78.85546875" customWidth="1"/>
    <col min="3" max="3" width="10" customWidth="1"/>
    <col min="4" max="4" width="20.140625" style="275" customWidth="1"/>
    <col min="5" max="5" width="15.85546875" customWidth="1"/>
  </cols>
  <sheetData>
    <row r="1" spans="1:5" x14ac:dyDescent="0.25">
      <c r="A1" s="464"/>
      <c r="B1" s="393" t="str">
        <f>CONTEXTO!B1</f>
        <v xml:space="preserve">PROCESO:  SISTEMA INTEGRADO DE GESTIÓN </v>
      </c>
      <c r="C1" s="30" t="s">
        <v>80</v>
      </c>
      <c r="D1" s="106" t="s">
        <v>395</v>
      </c>
      <c r="E1" s="461"/>
    </row>
    <row r="2" spans="1:5" x14ac:dyDescent="0.25">
      <c r="A2" s="465"/>
      <c r="B2" s="394"/>
      <c r="C2" s="31" t="s">
        <v>2</v>
      </c>
      <c r="D2" s="107">
        <v>5</v>
      </c>
      <c r="E2" s="462"/>
    </row>
    <row r="3" spans="1:5" x14ac:dyDescent="0.25">
      <c r="A3" s="465"/>
      <c r="B3" s="467" t="s">
        <v>373</v>
      </c>
      <c r="C3" s="31" t="s">
        <v>81</v>
      </c>
      <c r="D3" s="287">
        <v>45343</v>
      </c>
      <c r="E3" s="462"/>
    </row>
    <row r="4" spans="1:5" ht="15.75" thickBot="1" x14ac:dyDescent="0.3">
      <c r="A4" s="466"/>
      <c r="B4" s="468"/>
      <c r="C4" s="273" t="s">
        <v>5</v>
      </c>
      <c r="D4" s="286" t="s">
        <v>380</v>
      </c>
      <c r="E4" s="463"/>
    </row>
    <row r="5" spans="1:5" ht="15.75" thickBot="1" x14ac:dyDescent="0.3">
      <c r="A5" s="469"/>
      <c r="B5" s="324"/>
      <c r="C5" s="324"/>
      <c r="D5" s="324"/>
      <c r="E5" s="324"/>
    </row>
    <row r="6" spans="1:5" x14ac:dyDescent="0.25">
      <c r="A6" s="470" t="str">
        <f>+CONTEXTO!A8</f>
        <v xml:space="preserve">PROCESO: GESTION JURIDICA Y MEJORA NORMATIVA </v>
      </c>
      <c r="B6" s="471"/>
      <c r="C6" s="471"/>
      <c r="D6" s="471"/>
      <c r="E6" s="472"/>
    </row>
    <row r="7" spans="1:5" x14ac:dyDescent="0.25">
      <c r="A7" s="473"/>
      <c r="B7" s="474"/>
      <c r="C7" s="474"/>
      <c r="D7" s="474"/>
      <c r="E7" s="475"/>
    </row>
    <row r="8" spans="1:5" x14ac:dyDescent="0.25">
      <c r="A8" s="476" t="str">
        <f>+CONTEXTO!A9</f>
        <v xml:space="preserve">OBJETIVO: ASUMIR Y EJERCER CON EFICIENCIA LA DEFENSA JURÍDICA DEL MUNICIPIO DE IBAGUÉ, LA ASESORÍA PERMANENTE DE LAS
ACTUACIONES DE LA ADMINISTRACIÓN CENTRAL Y PROMOVER EL USO DE HERRAMIENTAS Y BUENAS PRÁCTICAS
REGULATORIAS Y REGLAMENTARIAS, EN ARAS DE LOGRAR LA PROTECCIÓN DE SUS INTERESES Y GARANTIZAR LA CORRECTA
APLICACIÓN DEL ORDENAMIENTO JURÍDICO VIGENTE. 
</v>
      </c>
      <c r="B8" s="477"/>
      <c r="C8" s="477"/>
      <c r="D8" s="477"/>
      <c r="E8" s="478"/>
    </row>
    <row r="9" spans="1:5" ht="27" customHeight="1" thickBot="1" x14ac:dyDescent="0.3">
      <c r="A9" s="479"/>
      <c r="B9" s="480"/>
      <c r="C9" s="480"/>
      <c r="D9" s="480"/>
      <c r="E9" s="481"/>
    </row>
    <row r="10" spans="1:5" ht="15.75" thickBot="1" x14ac:dyDescent="0.3">
      <c r="A10" s="482"/>
      <c r="B10" s="482"/>
      <c r="C10" s="482"/>
      <c r="D10" s="482"/>
      <c r="E10" s="482"/>
    </row>
    <row r="11" spans="1:5" ht="27.75" customHeight="1" x14ac:dyDescent="0.25">
      <c r="A11" s="449" t="s">
        <v>365</v>
      </c>
      <c r="B11" s="451" t="s">
        <v>364</v>
      </c>
      <c r="C11" s="451"/>
      <c r="D11" s="453" t="s">
        <v>366</v>
      </c>
      <c r="E11" s="454"/>
    </row>
    <row r="12" spans="1:5" x14ac:dyDescent="0.25">
      <c r="A12" s="450"/>
      <c r="B12" s="452"/>
      <c r="C12" s="452"/>
      <c r="D12" s="102" t="s">
        <v>89</v>
      </c>
      <c r="E12" s="270" t="s">
        <v>90</v>
      </c>
    </row>
    <row r="13" spans="1:5" ht="33" customHeight="1" x14ac:dyDescent="0.25">
      <c r="A13" s="483" t="s">
        <v>376</v>
      </c>
      <c r="B13" s="459" t="s">
        <v>311</v>
      </c>
      <c r="C13" s="460"/>
      <c r="D13" s="220"/>
      <c r="E13" s="274"/>
    </row>
    <row r="14" spans="1:5" ht="33" customHeight="1" x14ac:dyDescent="0.25">
      <c r="A14" s="455"/>
      <c r="B14" s="459" t="s">
        <v>315</v>
      </c>
      <c r="C14" s="460"/>
      <c r="D14" s="220"/>
      <c r="E14" s="274"/>
    </row>
    <row r="15" spans="1:5" ht="33" customHeight="1" x14ac:dyDescent="0.25">
      <c r="A15" s="455"/>
      <c r="B15" s="459" t="s">
        <v>312</v>
      </c>
      <c r="C15" s="460"/>
      <c r="D15" s="220"/>
      <c r="E15" s="274"/>
    </row>
    <row r="16" spans="1:5" ht="33" customHeight="1" x14ac:dyDescent="0.25">
      <c r="A16" s="455"/>
      <c r="B16" s="459" t="s">
        <v>313</v>
      </c>
      <c r="C16" s="460"/>
      <c r="D16" s="220"/>
      <c r="E16" s="274"/>
    </row>
    <row r="17" spans="1:5" ht="33" customHeight="1" x14ac:dyDescent="0.25">
      <c r="A17" s="455"/>
      <c r="B17" s="459" t="s">
        <v>314</v>
      </c>
      <c r="C17" s="460"/>
      <c r="D17" s="220"/>
      <c r="E17" s="274"/>
    </row>
    <row r="18" spans="1:5" ht="33" customHeight="1" x14ac:dyDescent="0.25">
      <c r="A18" s="455"/>
      <c r="B18" s="459" t="s">
        <v>316</v>
      </c>
      <c r="C18" s="460"/>
      <c r="D18" s="220"/>
      <c r="E18" s="274"/>
    </row>
    <row r="19" spans="1:5" ht="33" customHeight="1" x14ac:dyDescent="0.25">
      <c r="A19" s="455"/>
      <c r="B19" s="459" t="s">
        <v>317</v>
      </c>
      <c r="C19" s="460"/>
      <c r="D19" s="220"/>
      <c r="E19" s="274"/>
    </row>
    <row r="20" spans="1:5" ht="33" customHeight="1" x14ac:dyDescent="0.25">
      <c r="A20" s="455"/>
      <c r="B20" s="459" t="s">
        <v>318</v>
      </c>
      <c r="C20" s="460"/>
      <c r="D20" s="220"/>
      <c r="E20" s="274"/>
    </row>
    <row r="21" spans="1:5" ht="33" customHeight="1" x14ac:dyDescent="0.25">
      <c r="A21" s="455"/>
      <c r="B21" s="459" t="s">
        <v>319</v>
      </c>
      <c r="C21" s="460"/>
      <c r="D21" s="220"/>
      <c r="E21" s="274"/>
    </row>
    <row r="22" spans="1:5" ht="33" customHeight="1" x14ac:dyDescent="0.25">
      <c r="A22" s="455"/>
      <c r="B22" s="459" t="s">
        <v>320</v>
      </c>
      <c r="C22" s="460"/>
      <c r="D22" s="220"/>
      <c r="E22" s="274"/>
    </row>
    <row r="23" spans="1:5" ht="33" customHeight="1" x14ac:dyDescent="0.25">
      <c r="A23" s="455"/>
      <c r="B23" s="459" t="s">
        <v>321</v>
      </c>
      <c r="C23" s="460"/>
      <c r="D23" s="220"/>
      <c r="E23" s="274"/>
    </row>
    <row r="24" spans="1:5" ht="33" customHeight="1" x14ac:dyDescent="0.25">
      <c r="A24" s="455"/>
      <c r="B24" s="459" t="s">
        <v>322</v>
      </c>
      <c r="C24" s="460"/>
      <c r="D24" s="220"/>
      <c r="E24" s="274"/>
    </row>
    <row r="25" spans="1:5" ht="33" customHeight="1" x14ac:dyDescent="0.25">
      <c r="A25" s="455"/>
      <c r="B25" s="459" t="s">
        <v>323</v>
      </c>
      <c r="C25" s="460"/>
      <c r="D25" s="220"/>
      <c r="E25" s="274"/>
    </row>
    <row r="26" spans="1:5" ht="33" customHeight="1" x14ac:dyDescent="0.25">
      <c r="A26" s="455"/>
      <c r="B26" s="459" t="s">
        <v>324</v>
      </c>
      <c r="C26" s="460"/>
      <c r="D26" s="220"/>
      <c r="E26" s="274"/>
    </row>
    <row r="27" spans="1:5" ht="33" customHeight="1" x14ac:dyDescent="0.25">
      <c r="A27" s="455"/>
      <c r="B27" s="459" t="s">
        <v>325</v>
      </c>
      <c r="C27" s="460"/>
      <c r="D27" s="220"/>
      <c r="E27" s="274"/>
    </row>
    <row r="28" spans="1:5" ht="33" customHeight="1" x14ac:dyDescent="0.25">
      <c r="A28" s="455"/>
      <c r="B28" s="459" t="s">
        <v>326</v>
      </c>
      <c r="C28" s="460"/>
      <c r="D28" s="220"/>
      <c r="E28" s="274"/>
    </row>
    <row r="29" spans="1:5" ht="33" customHeight="1" x14ac:dyDescent="0.25">
      <c r="A29" s="455"/>
      <c r="B29" s="459" t="s">
        <v>327</v>
      </c>
      <c r="C29" s="460"/>
      <c r="D29" s="220"/>
      <c r="E29" s="274"/>
    </row>
    <row r="30" spans="1:5" ht="33" customHeight="1" x14ac:dyDescent="0.25">
      <c r="A30" s="455"/>
      <c r="B30" s="459" t="s">
        <v>328</v>
      </c>
      <c r="C30" s="460"/>
      <c r="D30" s="220"/>
      <c r="E30" s="274"/>
    </row>
    <row r="31" spans="1:5" ht="33" customHeight="1" x14ac:dyDescent="0.25">
      <c r="A31" s="455"/>
      <c r="B31" s="413" t="s">
        <v>329</v>
      </c>
      <c r="C31" s="413"/>
      <c r="D31" s="220"/>
      <c r="E31" s="274"/>
    </row>
    <row r="32" spans="1:5" ht="33" customHeight="1" x14ac:dyDescent="0.25">
      <c r="A32" s="455"/>
      <c r="B32" s="459" t="s">
        <v>330</v>
      </c>
      <c r="C32" s="460"/>
      <c r="D32" s="220"/>
      <c r="E32" s="274"/>
    </row>
    <row r="33" spans="1:5" ht="22.5" customHeight="1" x14ac:dyDescent="0.25">
      <c r="A33" s="455"/>
      <c r="B33" s="457" t="s">
        <v>363</v>
      </c>
      <c r="C33" s="457"/>
      <c r="D33" s="457"/>
      <c r="E33" s="458"/>
    </row>
    <row r="34" spans="1:5" ht="33" customHeight="1" x14ac:dyDescent="0.25">
      <c r="A34" s="455"/>
      <c r="B34" s="413" t="s">
        <v>352</v>
      </c>
      <c r="C34" s="413"/>
      <c r="D34" s="220"/>
      <c r="E34" s="271"/>
    </row>
    <row r="35" spans="1:5" ht="33" customHeight="1" x14ac:dyDescent="0.25">
      <c r="A35" s="455"/>
      <c r="B35" s="413" t="s">
        <v>349</v>
      </c>
      <c r="C35" s="413"/>
      <c r="D35" s="220"/>
      <c r="E35" s="271"/>
    </row>
    <row r="36" spans="1:5" ht="33" customHeight="1" x14ac:dyDescent="0.25">
      <c r="A36" s="455"/>
      <c r="B36" s="413" t="s">
        <v>350</v>
      </c>
      <c r="C36" s="413"/>
      <c r="D36" s="220"/>
      <c r="E36" s="271"/>
    </row>
    <row r="37" spans="1:5" ht="33" customHeight="1" x14ac:dyDescent="0.25">
      <c r="A37" s="455"/>
      <c r="B37" s="413" t="s">
        <v>351</v>
      </c>
      <c r="C37" s="413"/>
      <c r="D37" s="220"/>
      <c r="E37" s="271"/>
    </row>
    <row r="38" spans="1:5" ht="33" customHeight="1" x14ac:dyDescent="0.25">
      <c r="A38" s="455"/>
      <c r="B38" s="413" t="s">
        <v>353</v>
      </c>
      <c r="C38" s="413"/>
      <c r="D38" s="220"/>
      <c r="E38" s="271"/>
    </row>
    <row r="39" spans="1:5" ht="33" customHeight="1" x14ac:dyDescent="0.25">
      <c r="A39" s="455"/>
      <c r="B39" s="413" t="s">
        <v>354</v>
      </c>
      <c r="C39" s="413"/>
      <c r="D39" s="220"/>
      <c r="E39" s="271"/>
    </row>
    <row r="40" spans="1:5" ht="33" customHeight="1" x14ac:dyDescent="0.25">
      <c r="A40" s="455"/>
      <c r="B40" s="413" t="s">
        <v>355</v>
      </c>
      <c r="C40" s="413"/>
      <c r="D40" s="220"/>
      <c r="E40" s="271"/>
    </row>
    <row r="41" spans="1:5" ht="33" customHeight="1" x14ac:dyDescent="0.25">
      <c r="A41" s="455"/>
      <c r="B41" s="413" t="s">
        <v>356</v>
      </c>
      <c r="C41" s="413"/>
      <c r="D41" s="220"/>
      <c r="E41" s="271"/>
    </row>
    <row r="42" spans="1:5" ht="33" customHeight="1" x14ac:dyDescent="0.25">
      <c r="A42" s="455"/>
      <c r="B42" s="413" t="s">
        <v>357</v>
      </c>
      <c r="C42" s="413"/>
      <c r="D42" s="220"/>
      <c r="E42" s="271"/>
    </row>
    <row r="43" spans="1:5" ht="33" customHeight="1" x14ac:dyDescent="0.25">
      <c r="A43" s="455"/>
      <c r="B43" s="413" t="s">
        <v>358</v>
      </c>
      <c r="C43" s="413"/>
      <c r="D43" s="220"/>
      <c r="E43" s="271"/>
    </row>
    <row r="44" spans="1:5" ht="33" customHeight="1" x14ac:dyDescent="0.25">
      <c r="A44" s="455"/>
      <c r="B44" s="413" t="s">
        <v>359</v>
      </c>
      <c r="C44" s="413"/>
      <c r="D44" s="220"/>
      <c r="E44" s="271"/>
    </row>
    <row r="45" spans="1:5" ht="33" customHeight="1" x14ac:dyDescent="0.25">
      <c r="A45" s="455"/>
      <c r="B45" s="413" t="s">
        <v>360</v>
      </c>
      <c r="C45" s="413"/>
      <c r="D45" s="220"/>
      <c r="E45" s="271"/>
    </row>
    <row r="46" spans="1:5" ht="33" customHeight="1" x14ac:dyDescent="0.25">
      <c r="A46" s="455"/>
      <c r="B46" s="413" t="s">
        <v>361</v>
      </c>
      <c r="C46" s="413"/>
      <c r="D46" s="220"/>
      <c r="E46" s="271"/>
    </row>
    <row r="47" spans="1:5" ht="33" customHeight="1" thickBot="1" x14ac:dyDescent="0.3">
      <c r="A47" s="456"/>
      <c r="B47" s="448" t="s">
        <v>362</v>
      </c>
      <c r="C47" s="448"/>
      <c r="D47" s="226"/>
      <c r="E47" s="272"/>
    </row>
    <row r="49" spans="1:5" ht="15.75" thickBot="1" x14ac:dyDescent="0.3"/>
    <row r="50" spans="1:5" ht="30.75" customHeight="1" x14ac:dyDescent="0.25">
      <c r="A50" s="449" t="s">
        <v>365</v>
      </c>
      <c r="B50" s="451" t="s">
        <v>364</v>
      </c>
      <c r="C50" s="451"/>
      <c r="D50" s="453" t="s">
        <v>366</v>
      </c>
      <c r="E50" s="454"/>
    </row>
    <row r="51" spans="1:5" x14ac:dyDescent="0.25">
      <c r="A51" s="450"/>
      <c r="B51" s="452"/>
      <c r="C51" s="452"/>
      <c r="D51" s="102" t="s">
        <v>89</v>
      </c>
      <c r="E51" s="270" t="s">
        <v>90</v>
      </c>
    </row>
    <row r="52" spans="1:5" ht="33" customHeight="1" x14ac:dyDescent="0.25">
      <c r="A52" s="455"/>
      <c r="B52" s="413" t="s">
        <v>311</v>
      </c>
      <c r="C52" s="414"/>
      <c r="D52" s="220"/>
      <c r="E52" s="271"/>
    </row>
    <row r="53" spans="1:5" ht="33" customHeight="1" x14ac:dyDescent="0.25">
      <c r="A53" s="455"/>
      <c r="B53" s="413" t="s">
        <v>315</v>
      </c>
      <c r="C53" s="414"/>
      <c r="D53" s="220"/>
      <c r="E53" s="271"/>
    </row>
    <row r="54" spans="1:5" ht="33" customHeight="1" x14ac:dyDescent="0.25">
      <c r="A54" s="455"/>
      <c r="B54" s="413" t="s">
        <v>312</v>
      </c>
      <c r="C54" s="414"/>
      <c r="D54" s="220"/>
      <c r="E54" s="271"/>
    </row>
    <row r="55" spans="1:5" ht="33" customHeight="1" x14ac:dyDescent="0.25">
      <c r="A55" s="455"/>
      <c r="B55" s="413" t="s">
        <v>313</v>
      </c>
      <c r="C55" s="414"/>
      <c r="D55" s="220"/>
      <c r="E55" s="271"/>
    </row>
    <row r="56" spans="1:5" ht="33" customHeight="1" x14ac:dyDescent="0.25">
      <c r="A56" s="455"/>
      <c r="B56" s="413" t="s">
        <v>314</v>
      </c>
      <c r="C56" s="414"/>
      <c r="D56" s="220"/>
      <c r="E56" s="271"/>
    </row>
    <row r="57" spans="1:5" ht="33" customHeight="1" x14ac:dyDescent="0.25">
      <c r="A57" s="455"/>
      <c r="B57" s="413" t="s">
        <v>316</v>
      </c>
      <c r="C57" s="414"/>
      <c r="D57" s="220"/>
      <c r="E57" s="271"/>
    </row>
    <row r="58" spans="1:5" ht="33" customHeight="1" x14ac:dyDescent="0.25">
      <c r="A58" s="455"/>
      <c r="B58" s="413" t="s">
        <v>317</v>
      </c>
      <c r="C58" s="414"/>
      <c r="D58" s="220"/>
      <c r="E58" s="271"/>
    </row>
    <row r="59" spans="1:5" ht="33" customHeight="1" x14ac:dyDescent="0.25">
      <c r="A59" s="455"/>
      <c r="B59" s="413" t="s">
        <v>318</v>
      </c>
      <c r="C59" s="414"/>
      <c r="D59" s="220"/>
      <c r="E59" s="271"/>
    </row>
    <row r="60" spans="1:5" ht="33" customHeight="1" x14ac:dyDescent="0.25">
      <c r="A60" s="455"/>
      <c r="B60" s="413" t="s">
        <v>319</v>
      </c>
      <c r="C60" s="414"/>
      <c r="D60" s="220"/>
      <c r="E60" s="271"/>
    </row>
    <row r="61" spans="1:5" ht="33" customHeight="1" x14ac:dyDescent="0.25">
      <c r="A61" s="455"/>
      <c r="B61" s="413" t="s">
        <v>320</v>
      </c>
      <c r="C61" s="414"/>
      <c r="D61" s="220"/>
      <c r="E61" s="271"/>
    </row>
    <row r="62" spans="1:5" ht="33" customHeight="1" x14ac:dyDescent="0.25">
      <c r="A62" s="455"/>
      <c r="B62" s="413" t="s">
        <v>321</v>
      </c>
      <c r="C62" s="414"/>
      <c r="D62" s="220"/>
      <c r="E62" s="271"/>
    </row>
    <row r="63" spans="1:5" ht="33" customHeight="1" x14ac:dyDescent="0.25">
      <c r="A63" s="455"/>
      <c r="B63" s="413" t="s">
        <v>322</v>
      </c>
      <c r="C63" s="414"/>
      <c r="D63" s="220"/>
      <c r="E63" s="271"/>
    </row>
    <row r="64" spans="1:5" ht="33" customHeight="1" x14ac:dyDescent="0.25">
      <c r="A64" s="455"/>
      <c r="B64" s="413" t="s">
        <v>323</v>
      </c>
      <c r="C64" s="414"/>
      <c r="D64" s="220"/>
      <c r="E64" s="271"/>
    </row>
    <row r="65" spans="1:5" ht="33" customHeight="1" x14ac:dyDescent="0.25">
      <c r="A65" s="455"/>
      <c r="B65" s="413" t="s">
        <v>324</v>
      </c>
      <c r="C65" s="414"/>
      <c r="D65" s="220"/>
      <c r="E65" s="271"/>
    </row>
    <row r="66" spans="1:5" ht="33" customHeight="1" x14ac:dyDescent="0.25">
      <c r="A66" s="455"/>
      <c r="B66" s="413" t="s">
        <v>325</v>
      </c>
      <c r="C66" s="414"/>
      <c r="D66" s="220"/>
      <c r="E66" s="271"/>
    </row>
    <row r="67" spans="1:5" ht="33" customHeight="1" x14ac:dyDescent="0.25">
      <c r="A67" s="455"/>
      <c r="B67" s="413" t="s">
        <v>326</v>
      </c>
      <c r="C67" s="414"/>
      <c r="D67" s="220"/>
      <c r="E67" s="271"/>
    </row>
    <row r="68" spans="1:5" ht="33" customHeight="1" x14ac:dyDescent="0.25">
      <c r="A68" s="455"/>
      <c r="B68" s="413" t="s">
        <v>327</v>
      </c>
      <c r="C68" s="414"/>
      <c r="D68" s="220"/>
      <c r="E68" s="271"/>
    </row>
    <row r="69" spans="1:5" ht="33" customHeight="1" x14ac:dyDescent="0.25">
      <c r="A69" s="455"/>
      <c r="B69" s="413" t="s">
        <v>328</v>
      </c>
      <c r="C69" s="414"/>
      <c r="D69" s="220"/>
      <c r="E69" s="271"/>
    </row>
    <row r="70" spans="1:5" ht="33" customHeight="1" x14ac:dyDescent="0.25">
      <c r="A70" s="455"/>
      <c r="B70" s="413" t="s">
        <v>329</v>
      </c>
      <c r="C70" s="413"/>
      <c r="D70" s="220"/>
      <c r="E70" s="271"/>
    </row>
    <row r="71" spans="1:5" ht="33" customHeight="1" x14ac:dyDescent="0.25">
      <c r="A71" s="455"/>
      <c r="B71" s="413" t="s">
        <v>330</v>
      </c>
      <c r="C71" s="414"/>
      <c r="D71" s="220"/>
      <c r="E71" s="271"/>
    </row>
    <row r="72" spans="1:5" ht="33" customHeight="1" x14ac:dyDescent="0.25">
      <c r="A72" s="455"/>
      <c r="B72" s="457" t="s">
        <v>363</v>
      </c>
      <c r="C72" s="457"/>
      <c r="D72" s="457"/>
      <c r="E72" s="458"/>
    </row>
    <row r="73" spans="1:5" ht="33" customHeight="1" x14ac:dyDescent="0.25">
      <c r="A73" s="455"/>
      <c r="B73" s="413" t="s">
        <v>352</v>
      </c>
      <c r="C73" s="413"/>
      <c r="D73" s="220"/>
      <c r="E73" s="271"/>
    </row>
    <row r="74" spans="1:5" ht="33" customHeight="1" x14ac:dyDescent="0.25">
      <c r="A74" s="455"/>
      <c r="B74" s="413" t="s">
        <v>349</v>
      </c>
      <c r="C74" s="413"/>
      <c r="D74" s="220"/>
      <c r="E74" s="271"/>
    </row>
    <row r="75" spans="1:5" ht="33" customHeight="1" x14ac:dyDescent="0.25">
      <c r="A75" s="455"/>
      <c r="B75" s="413" t="s">
        <v>350</v>
      </c>
      <c r="C75" s="413"/>
      <c r="D75" s="220"/>
      <c r="E75" s="271"/>
    </row>
    <row r="76" spans="1:5" ht="33" customHeight="1" x14ac:dyDescent="0.25">
      <c r="A76" s="455"/>
      <c r="B76" s="413" t="s">
        <v>351</v>
      </c>
      <c r="C76" s="413"/>
      <c r="D76" s="220"/>
      <c r="E76" s="271"/>
    </row>
    <row r="77" spans="1:5" ht="33" customHeight="1" x14ac:dyDescent="0.25">
      <c r="A77" s="455"/>
      <c r="B77" s="413" t="s">
        <v>353</v>
      </c>
      <c r="C77" s="413"/>
      <c r="D77" s="220"/>
      <c r="E77" s="271"/>
    </row>
    <row r="78" spans="1:5" ht="33" customHeight="1" x14ac:dyDescent="0.25">
      <c r="A78" s="455"/>
      <c r="B78" s="413" t="s">
        <v>354</v>
      </c>
      <c r="C78" s="413"/>
      <c r="D78" s="220"/>
      <c r="E78" s="271"/>
    </row>
    <row r="79" spans="1:5" ht="33" customHeight="1" x14ac:dyDescent="0.25">
      <c r="A79" s="455"/>
      <c r="B79" s="413" t="s">
        <v>355</v>
      </c>
      <c r="C79" s="413"/>
      <c r="D79" s="220"/>
      <c r="E79" s="271"/>
    </row>
    <row r="80" spans="1:5" ht="33" customHeight="1" x14ac:dyDescent="0.25">
      <c r="A80" s="455"/>
      <c r="B80" s="413" t="s">
        <v>356</v>
      </c>
      <c r="C80" s="413"/>
      <c r="D80" s="220"/>
      <c r="E80" s="271"/>
    </row>
    <row r="81" spans="1:5" ht="33" customHeight="1" x14ac:dyDescent="0.25">
      <c r="A81" s="455"/>
      <c r="B81" s="413" t="s">
        <v>357</v>
      </c>
      <c r="C81" s="413"/>
      <c r="D81" s="220"/>
      <c r="E81" s="271"/>
    </row>
    <row r="82" spans="1:5" ht="33" customHeight="1" x14ac:dyDescent="0.25">
      <c r="A82" s="455"/>
      <c r="B82" s="413" t="s">
        <v>358</v>
      </c>
      <c r="C82" s="413"/>
      <c r="D82" s="220"/>
      <c r="E82" s="271"/>
    </row>
    <row r="83" spans="1:5" ht="33" customHeight="1" x14ac:dyDescent="0.25">
      <c r="A83" s="455"/>
      <c r="B83" s="413" t="s">
        <v>359</v>
      </c>
      <c r="C83" s="413"/>
      <c r="D83" s="220"/>
      <c r="E83" s="271"/>
    </row>
    <row r="84" spans="1:5" ht="33" customHeight="1" x14ac:dyDescent="0.25">
      <c r="A84" s="455"/>
      <c r="B84" s="413" t="s">
        <v>360</v>
      </c>
      <c r="C84" s="413"/>
      <c r="D84" s="220"/>
      <c r="E84" s="271"/>
    </row>
    <row r="85" spans="1:5" ht="33" customHeight="1" x14ac:dyDescent="0.25">
      <c r="A85" s="455"/>
      <c r="B85" s="413" t="s">
        <v>361</v>
      </c>
      <c r="C85" s="413"/>
      <c r="D85" s="220"/>
      <c r="E85" s="271"/>
    </row>
    <row r="86" spans="1:5" ht="33" customHeight="1" thickBot="1" x14ac:dyDescent="0.3">
      <c r="A86" s="456"/>
      <c r="B86" s="448" t="s">
        <v>362</v>
      </c>
      <c r="C86" s="448"/>
      <c r="D86" s="226"/>
      <c r="E86" s="272"/>
    </row>
    <row r="88" spans="1:5" ht="15.75" thickBot="1" x14ac:dyDescent="0.3"/>
    <row r="89" spans="1:5" ht="28.5" customHeight="1" x14ac:dyDescent="0.25">
      <c r="A89" s="449" t="s">
        <v>365</v>
      </c>
      <c r="B89" s="451" t="s">
        <v>364</v>
      </c>
      <c r="C89" s="451"/>
      <c r="D89" s="453" t="s">
        <v>366</v>
      </c>
      <c r="E89" s="454"/>
    </row>
    <row r="90" spans="1:5" x14ac:dyDescent="0.25">
      <c r="A90" s="450"/>
      <c r="B90" s="452"/>
      <c r="C90" s="452"/>
      <c r="D90" s="102" t="s">
        <v>89</v>
      </c>
      <c r="E90" s="270" t="s">
        <v>90</v>
      </c>
    </row>
    <row r="91" spans="1:5" ht="33" customHeight="1" x14ac:dyDescent="0.25">
      <c r="A91" s="455"/>
      <c r="B91" s="459" t="s">
        <v>311</v>
      </c>
      <c r="C91" s="460"/>
      <c r="D91" s="220"/>
      <c r="E91" s="274"/>
    </row>
    <row r="92" spans="1:5" ht="33" customHeight="1" x14ac:dyDescent="0.25">
      <c r="A92" s="455"/>
      <c r="B92" s="459" t="s">
        <v>315</v>
      </c>
      <c r="C92" s="460"/>
      <c r="D92" s="220"/>
      <c r="E92" s="274"/>
    </row>
    <row r="93" spans="1:5" ht="33" customHeight="1" x14ac:dyDescent="0.25">
      <c r="A93" s="455"/>
      <c r="B93" s="459" t="s">
        <v>312</v>
      </c>
      <c r="C93" s="460"/>
      <c r="D93" s="220"/>
      <c r="E93" s="274"/>
    </row>
    <row r="94" spans="1:5" ht="33" customHeight="1" x14ac:dyDescent="0.25">
      <c r="A94" s="455"/>
      <c r="B94" s="459" t="s">
        <v>313</v>
      </c>
      <c r="C94" s="460"/>
      <c r="D94" s="220"/>
      <c r="E94" s="274"/>
    </row>
    <row r="95" spans="1:5" ht="33" customHeight="1" x14ac:dyDescent="0.25">
      <c r="A95" s="455"/>
      <c r="B95" s="459" t="s">
        <v>314</v>
      </c>
      <c r="C95" s="460"/>
      <c r="D95" s="220"/>
      <c r="E95" s="274"/>
    </row>
    <row r="96" spans="1:5" ht="33" customHeight="1" x14ac:dyDescent="0.25">
      <c r="A96" s="455"/>
      <c r="B96" s="459" t="s">
        <v>316</v>
      </c>
      <c r="C96" s="460"/>
      <c r="D96" s="220"/>
      <c r="E96" s="274"/>
    </row>
    <row r="97" spans="1:5" ht="33" customHeight="1" x14ac:dyDescent="0.25">
      <c r="A97" s="455"/>
      <c r="B97" s="459" t="s">
        <v>317</v>
      </c>
      <c r="C97" s="460"/>
      <c r="D97" s="220"/>
      <c r="E97" s="274"/>
    </row>
    <row r="98" spans="1:5" ht="33" customHeight="1" x14ac:dyDescent="0.25">
      <c r="A98" s="455"/>
      <c r="B98" s="459" t="s">
        <v>318</v>
      </c>
      <c r="C98" s="460"/>
      <c r="D98" s="220"/>
      <c r="E98" s="274"/>
    </row>
    <row r="99" spans="1:5" ht="33" customHeight="1" x14ac:dyDescent="0.25">
      <c r="A99" s="455"/>
      <c r="B99" s="459" t="s">
        <v>319</v>
      </c>
      <c r="C99" s="460"/>
      <c r="D99" s="220"/>
      <c r="E99" s="274"/>
    </row>
    <row r="100" spans="1:5" ht="33" customHeight="1" x14ac:dyDescent="0.25">
      <c r="A100" s="455"/>
      <c r="B100" s="459" t="s">
        <v>320</v>
      </c>
      <c r="C100" s="460"/>
      <c r="D100" s="220"/>
      <c r="E100" s="274"/>
    </row>
    <row r="101" spans="1:5" ht="33" customHeight="1" x14ac:dyDescent="0.25">
      <c r="A101" s="455"/>
      <c r="B101" s="459" t="s">
        <v>321</v>
      </c>
      <c r="C101" s="460"/>
      <c r="D101" s="220"/>
      <c r="E101" s="274"/>
    </row>
    <row r="102" spans="1:5" ht="33" customHeight="1" x14ac:dyDescent="0.25">
      <c r="A102" s="455"/>
      <c r="B102" s="459" t="s">
        <v>322</v>
      </c>
      <c r="C102" s="460"/>
      <c r="D102" s="220"/>
      <c r="E102" s="274"/>
    </row>
    <row r="103" spans="1:5" ht="33" customHeight="1" x14ac:dyDescent="0.25">
      <c r="A103" s="455"/>
      <c r="B103" s="459" t="s">
        <v>323</v>
      </c>
      <c r="C103" s="460"/>
      <c r="D103" s="220"/>
      <c r="E103" s="274"/>
    </row>
    <row r="104" spans="1:5" ht="33" customHeight="1" x14ac:dyDescent="0.25">
      <c r="A104" s="455"/>
      <c r="B104" s="459" t="s">
        <v>324</v>
      </c>
      <c r="C104" s="460"/>
      <c r="D104" s="220"/>
      <c r="E104" s="274"/>
    </row>
    <row r="105" spans="1:5" ht="33" customHeight="1" x14ac:dyDescent="0.25">
      <c r="A105" s="455"/>
      <c r="B105" s="459" t="s">
        <v>325</v>
      </c>
      <c r="C105" s="460"/>
      <c r="D105" s="220"/>
      <c r="E105" s="274"/>
    </row>
    <row r="106" spans="1:5" ht="33" customHeight="1" x14ac:dyDescent="0.25">
      <c r="A106" s="455"/>
      <c r="B106" s="459" t="s">
        <v>326</v>
      </c>
      <c r="C106" s="460"/>
      <c r="D106" s="220"/>
      <c r="E106" s="274"/>
    </row>
    <row r="107" spans="1:5" ht="33" customHeight="1" x14ac:dyDescent="0.25">
      <c r="A107" s="455"/>
      <c r="B107" s="459" t="s">
        <v>327</v>
      </c>
      <c r="C107" s="460"/>
      <c r="D107" s="220"/>
      <c r="E107" s="274"/>
    </row>
    <row r="108" spans="1:5" ht="33" customHeight="1" x14ac:dyDescent="0.25">
      <c r="A108" s="455"/>
      <c r="B108" s="459" t="s">
        <v>328</v>
      </c>
      <c r="C108" s="460"/>
      <c r="D108" s="220"/>
      <c r="E108" s="274"/>
    </row>
    <row r="109" spans="1:5" ht="33" customHeight="1" x14ac:dyDescent="0.25">
      <c r="A109" s="455"/>
      <c r="B109" s="413" t="s">
        <v>329</v>
      </c>
      <c r="C109" s="413"/>
      <c r="D109" s="220"/>
      <c r="E109" s="274"/>
    </row>
    <row r="110" spans="1:5" ht="33" customHeight="1" x14ac:dyDescent="0.25">
      <c r="A110" s="455"/>
      <c r="B110" s="459" t="s">
        <v>330</v>
      </c>
      <c r="C110" s="460"/>
      <c r="D110" s="220"/>
      <c r="E110" s="274"/>
    </row>
    <row r="111" spans="1:5" ht="33" customHeight="1" x14ac:dyDescent="0.25">
      <c r="A111" s="455"/>
      <c r="B111" s="457" t="s">
        <v>363</v>
      </c>
      <c r="C111" s="457"/>
      <c r="D111" s="457"/>
      <c r="E111" s="458"/>
    </row>
    <row r="112" spans="1:5" ht="33" customHeight="1" x14ac:dyDescent="0.25">
      <c r="A112" s="455"/>
      <c r="B112" s="413" t="s">
        <v>352</v>
      </c>
      <c r="C112" s="413"/>
      <c r="D112" s="220"/>
      <c r="E112" s="271"/>
    </row>
    <row r="113" spans="1:5" ht="33" customHeight="1" x14ac:dyDescent="0.25">
      <c r="A113" s="455"/>
      <c r="B113" s="413" t="s">
        <v>349</v>
      </c>
      <c r="C113" s="413"/>
      <c r="D113" s="220"/>
      <c r="E113" s="271"/>
    </row>
    <row r="114" spans="1:5" ht="33" customHeight="1" x14ac:dyDescent="0.25">
      <c r="A114" s="455"/>
      <c r="B114" s="413" t="s">
        <v>350</v>
      </c>
      <c r="C114" s="413"/>
      <c r="D114" s="220"/>
      <c r="E114" s="271"/>
    </row>
    <row r="115" spans="1:5" ht="33" customHeight="1" x14ac:dyDescent="0.25">
      <c r="A115" s="455"/>
      <c r="B115" s="413" t="s">
        <v>351</v>
      </c>
      <c r="C115" s="413"/>
      <c r="D115" s="220"/>
      <c r="E115" s="271"/>
    </row>
    <row r="116" spans="1:5" ht="33" customHeight="1" x14ac:dyDescent="0.25">
      <c r="A116" s="455"/>
      <c r="B116" s="413" t="s">
        <v>353</v>
      </c>
      <c r="C116" s="413"/>
      <c r="D116" s="220"/>
      <c r="E116" s="271"/>
    </row>
    <row r="117" spans="1:5" ht="33" customHeight="1" x14ac:dyDescent="0.25">
      <c r="A117" s="455"/>
      <c r="B117" s="413" t="s">
        <v>354</v>
      </c>
      <c r="C117" s="413"/>
      <c r="D117" s="220"/>
      <c r="E117" s="271"/>
    </row>
    <row r="118" spans="1:5" ht="33" customHeight="1" x14ac:dyDescent="0.25">
      <c r="A118" s="455"/>
      <c r="B118" s="413" t="s">
        <v>355</v>
      </c>
      <c r="C118" s="413"/>
      <c r="D118" s="220"/>
      <c r="E118" s="271"/>
    </row>
    <row r="119" spans="1:5" ht="33" customHeight="1" x14ac:dyDescent="0.25">
      <c r="A119" s="455"/>
      <c r="B119" s="413" t="s">
        <v>356</v>
      </c>
      <c r="C119" s="413"/>
      <c r="D119" s="220"/>
      <c r="E119" s="271"/>
    </row>
    <row r="120" spans="1:5" ht="33" customHeight="1" x14ac:dyDescent="0.25">
      <c r="A120" s="455"/>
      <c r="B120" s="413" t="s">
        <v>357</v>
      </c>
      <c r="C120" s="413"/>
      <c r="D120" s="220"/>
      <c r="E120" s="271"/>
    </row>
    <row r="121" spans="1:5" ht="33" customHeight="1" x14ac:dyDescent="0.25">
      <c r="A121" s="455"/>
      <c r="B121" s="413" t="s">
        <v>358</v>
      </c>
      <c r="C121" s="413"/>
      <c r="D121" s="220"/>
      <c r="E121" s="271"/>
    </row>
    <row r="122" spans="1:5" ht="33" customHeight="1" x14ac:dyDescent="0.25">
      <c r="A122" s="455"/>
      <c r="B122" s="413" t="s">
        <v>359</v>
      </c>
      <c r="C122" s="413"/>
      <c r="D122" s="220"/>
      <c r="E122" s="271"/>
    </row>
    <row r="123" spans="1:5" ht="33" customHeight="1" x14ac:dyDescent="0.25">
      <c r="A123" s="455"/>
      <c r="B123" s="413" t="s">
        <v>360</v>
      </c>
      <c r="C123" s="413"/>
      <c r="D123" s="220"/>
      <c r="E123" s="271"/>
    </row>
    <row r="124" spans="1:5" ht="33" customHeight="1" x14ac:dyDescent="0.25">
      <c r="A124" s="455"/>
      <c r="B124" s="413" t="s">
        <v>361</v>
      </c>
      <c r="C124" s="413"/>
      <c r="D124" s="220"/>
      <c r="E124" s="271"/>
    </row>
    <row r="125" spans="1:5" ht="33" customHeight="1" thickBot="1" x14ac:dyDescent="0.3">
      <c r="A125" s="456"/>
      <c r="B125" s="448" t="s">
        <v>362</v>
      </c>
      <c r="C125" s="448"/>
      <c r="D125" s="226"/>
      <c r="E125" s="272"/>
    </row>
    <row r="127" spans="1:5" ht="15.75" thickBot="1" x14ac:dyDescent="0.3"/>
    <row r="128" spans="1:5" ht="30" customHeight="1" x14ac:dyDescent="0.25">
      <c r="A128" s="449" t="s">
        <v>365</v>
      </c>
      <c r="B128" s="451" t="s">
        <v>364</v>
      </c>
      <c r="C128" s="451"/>
      <c r="D128" s="453" t="s">
        <v>366</v>
      </c>
      <c r="E128" s="454"/>
    </row>
    <row r="129" spans="1:5" x14ac:dyDescent="0.25">
      <c r="A129" s="450"/>
      <c r="B129" s="452"/>
      <c r="C129" s="452"/>
      <c r="D129" s="102" t="s">
        <v>89</v>
      </c>
      <c r="E129" s="270" t="s">
        <v>90</v>
      </c>
    </row>
    <row r="130" spans="1:5" ht="33" customHeight="1" x14ac:dyDescent="0.25">
      <c r="A130" s="455"/>
      <c r="B130" s="413" t="s">
        <v>311</v>
      </c>
      <c r="C130" s="414"/>
      <c r="D130" s="220"/>
      <c r="E130" s="271"/>
    </row>
    <row r="131" spans="1:5" ht="33" customHeight="1" x14ac:dyDescent="0.25">
      <c r="A131" s="455"/>
      <c r="B131" s="413" t="s">
        <v>315</v>
      </c>
      <c r="C131" s="414"/>
      <c r="D131" s="220"/>
      <c r="E131" s="271"/>
    </row>
    <row r="132" spans="1:5" ht="33" customHeight="1" x14ac:dyDescent="0.25">
      <c r="A132" s="455"/>
      <c r="B132" s="413" t="s">
        <v>312</v>
      </c>
      <c r="C132" s="414"/>
      <c r="D132" s="220"/>
      <c r="E132" s="271"/>
    </row>
    <row r="133" spans="1:5" ht="33" customHeight="1" x14ac:dyDescent="0.25">
      <c r="A133" s="455"/>
      <c r="B133" s="413" t="s">
        <v>313</v>
      </c>
      <c r="C133" s="414"/>
      <c r="D133" s="220"/>
      <c r="E133" s="271"/>
    </row>
    <row r="134" spans="1:5" ht="33" customHeight="1" x14ac:dyDescent="0.25">
      <c r="A134" s="455"/>
      <c r="B134" s="413" t="s">
        <v>314</v>
      </c>
      <c r="C134" s="414"/>
      <c r="D134" s="220"/>
      <c r="E134" s="271"/>
    </row>
    <row r="135" spans="1:5" ht="33" customHeight="1" x14ac:dyDescent="0.25">
      <c r="A135" s="455"/>
      <c r="B135" s="413" t="s">
        <v>316</v>
      </c>
      <c r="C135" s="414"/>
      <c r="D135" s="220"/>
      <c r="E135" s="271"/>
    </row>
    <row r="136" spans="1:5" ht="33" customHeight="1" x14ac:dyDescent="0.25">
      <c r="A136" s="455"/>
      <c r="B136" s="413" t="s">
        <v>317</v>
      </c>
      <c r="C136" s="414"/>
      <c r="D136" s="220"/>
      <c r="E136" s="271"/>
    </row>
    <row r="137" spans="1:5" ht="33" customHeight="1" x14ac:dyDescent="0.25">
      <c r="A137" s="455"/>
      <c r="B137" s="413" t="s">
        <v>318</v>
      </c>
      <c r="C137" s="414"/>
      <c r="D137" s="220"/>
      <c r="E137" s="271"/>
    </row>
    <row r="138" spans="1:5" ht="33" customHeight="1" x14ac:dyDescent="0.25">
      <c r="A138" s="455"/>
      <c r="B138" s="413" t="s">
        <v>319</v>
      </c>
      <c r="C138" s="414"/>
      <c r="D138" s="220"/>
      <c r="E138" s="271"/>
    </row>
    <row r="139" spans="1:5" ht="33" customHeight="1" x14ac:dyDescent="0.25">
      <c r="A139" s="455"/>
      <c r="B139" s="413" t="s">
        <v>320</v>
      </c>
      <c r="C139" s="414"/>
      <c r="D139" s="220"/>
      <c r="E139" s="271"/>
    </row>
    <row r="140" spans="1:5" ht="33" customHeight="1" x14ac:dyDescent="0.25">
      <c r="A140" s="455"/>
      <c r="B140" s="413" t="s">
        <v>321</v>
      </c>
      <c r="C140" s="414"/>
      <c r="D140" s="220"/>
      <c r="E140" s="271"/>
    </row>
    <row r="141" spans="1:5" ht="33" customHeight="1" x14ac:dyDescent="0.25">
      <c r="A141" s="455"/>
      <c r="B141" s="413" t="s">
        <v>322</v>
      </c>
      <c r="C141" s="414"/>
      <c r="D141" s="220"/>
      <c r="E141" s="271"/>
    </row>
    <row r="142" spans="1:5" ht="33" customHeight="1" x14ac:dyDescent="0.25">
      <c r="A142" s="455"/>
      <c r="B142" s="413" t="s">
        <v>323</v>
      </c>
      <c r="C142" s="414"/>
      <c r="D142" s="220"/>
      <c r="E142" s="271"/>
    </row>
    <row r="143" spans="1:5" ht="33" customHeight="1" x14ac:dyDescent="0.25">
      <c r="A143" s="455"/>
      <c r="B143" s="413" t="s">
        <v>324</v>
      </c>
      <c r="C143" s="414"/>
      <c r="D143" s="220"/>
      <c r="E143" s="271"/>
    </row>
    <row r="144" spans="1:5" ht="33" customHeight="1" x14ac:dyDescent="0.25">
      <c r="A144" s="455"/>
      <c r="B144" s="413" t="s">
        <v>325</v>
      </c>
      <c r="C144" s="414"/>
      <c r="D144" s="220"/>
      <c r="E144" s="271"/>
    </row>
    <row r="145" spans="1:5" ht="33" customHeight="1" x14ac:dyDescent="0.25">
      <c r="A145" s="455"/>
      <c r="B145" s="413" t="s">
        <v>326</v>
      </c>
      <c r="C145" s="414"/>
      <c r="D145" s="220"/>
      <c r="E145" s="271"/>
    </row>
    <row r="146" spans="1:5" ht="33" customHeight="1" x14ac:dyDescent="0.25">
      <c r="A146" s="455"/>
      <c r="B146" s="413" t="s">
        <v>327</v>
      </c>
      <c r="C146" s="414"/>
      <c r="D146" s="220"/>
      <c r="E146" s="271"/>
    </row>
    <row r="147" spans="1:5" ht="33" customHeight="1" x14ac:dyDescent="0.25">
      <c r="A147" s="455"/>
      <c r="B147" s="413" t="s">
        <v>328</v>
      </c>
      <c r="C147" s="414"/>
      <c r="D147" s="220"/>
      <c r="E147" s="271"/>
    </row>
    <row r="148" spans="1:5" ht="33" customHeight="1" x14ac:dyDescent="0.25">
      <c r="A148" s="455"/>
      <c r="B148" s="413" t="s">
        <v>329</v>
      </c>
      <c r="C148" s="413"/>
      <c r="D148" s="220"/>
      <c r="E148" s="271"/>
    </row>
    <row r="149" spans="1:5" ht="33" customHeight="1" x14ac:dyDescent="0.25">
      <c r="A149" s="455"/>
      <c r="B149" s="413" t="s">
        <v>330</v>
      </c>
      <c r="C149" s="414"/>
      <c r="D149" s="220"/>
      <c r="E149" s="271"/>
    </row>
    <row r="150" spans="1:5" ht="33" customHeight="1" x14ac:dyDescent="0.25">
      <c r="A150" s="455"/>
      <c r="B150" s="457" t="s">
        <v>363</v>
      </c>
      <c r="C150" s="457"/>
      <c r="D150" s="457"/>
      <c r="E150" s="458"/>
    </row>
    <row r="151" spans="1:5" ht="33" customHeight="1" x14ac:dyDescent="0.25">
      <c r="A151" s="455"/>
      <c r="B151" s="413" t="s">
        <v>352</v>
      </c>
      <c r="C151" s="413"/>
      <c r="D151" s="220"/>
      <c r="E151" s="271"/>
    </row>
    <row r="152" spans="1:5" ht="33" customHeight="1" x14ac:dyDescent="0.25">
      <c r="A152" s="455"/>
      <c r="B152" s="413" t="s">
        <v>349</v>
      </c>
      <c r="C152" s="413"/>
      <c r="D152" s="220"/>
      <c r="E152" s="271"/>
    </row>
    <row r="153" spans="1:5" ht="33" customHeight="1" x14ac:dyDescent="0.25">
      <c r="A153" s="455"/>
      <c r="B153" s="413" t="s">
        <v>350</v>
      </c>
      <c r="C153" s="413"/>
      <c r="D153" s="220"/>
      <c r="E153" s="271"/>
    </row>
    <row r="154" spans="1:5" ht="33" customHeight="1" x14ac:dyDescent="0.25">
      <c r="A154" s="455"/>
      <c r="B154" s="413" t="s">
        <v>351</v>
      </c>
      <c r="C154" s="413"/>
      <c r="D154" s="220"/>
      <c r="E154" s="271"/>
    </row>
    <row r="155" spans="1:5" ht="33" customHeight="1" x14ac:dyDescent="0.25">
      <c r="A155" s="455"/>
      <c r="B155" s="413" t="s">
        <v>353</v>
      </c>
      <c r="C155" s="413"/>
      <c r="D155" s="220"/>
      <c r="E155" s="271"/>
    </row>
    <row r="156" spans="1:5" ht="33" customHeight="1" x14ac:dyDescent="0.25">
      <c r="A156" s="455"/>
      <c r="B156" s="413" t="s">
        <v>354</v>
      </c>
      <c r="C156" s="413"/>
      <c r="D156" s="220"/>
      <c r="E156" s="271"/>
    </row>
    <row r="157" spans="1:5" ht="33" customHeight="1" x14ac:dyDescent="0.25">
      <c r="A157" s="455"/>
      <c r="B157" s="413" t="s">
        <v>355</v>
      </c>
      <c r="C157" s="413"/>
      <c r="D157" s="220"/>
      <c r="E157" s="271"/>
    </row>
    <row r="158" spans="1:5" ht="33" customHeight="1" x14ac:dyDescent="0.25">
      <c r="A158" s="455"/>
      <c r="B158" s="413" t="s">
        <v>356</v>
      </c>
      <c r="C158" s="413"/>
      <c r="D158" s="220"/>
      <c r="E158" s="271"/>
    </row>
    <row r="159" spans="1:5" ht="33" customHeight="1" x14ac:dyDescent="0.25">
      <c r="A159" s="455"/>
      <c r="B159" s="413" t="s">
        <v>357</v>
      </c>
      <c r="C159" s="413"/>
      <c r="D159" s="220"/>
      <c r="E159" s="271"/>
    </row>
    <row r="160" spans="1:5" ht="33" customHeight="1" x14ac:dyDescent="0.25">
      <c r="A160" s="455"/>
      <c r="B160" s="413" t="s">
        <v>358</v>
      </c>
      <c r="C160" s="413"/>
      <c r="D160" s="220"/>
      <c r="E160" s="271"/>
    </row>
    <row r="161" spans="1:5" ht="33" customHeight="1" x14ac:dyDescent="0.25">
      <c r="A161" s="455"/>
      <c r="B161" s="413" t="s">
        <v>359</v>
      </c>
      <c r="C161" s="413"/>
      <c r="D161" s="220"/>
      <c r="E161" s="271"/>
    </row>
    <row r="162" spans="1:5" ht="33" customHeight="1" x14ac:dyDescent="0.25">
      <c r="A162" s="455"/>
      <c r="B162" s="413" t="s">
        <v>360</v>
      </c>
      <c r="C162" s="413"/>
      <c r="D162" s="220"/>
      <c r="E162" s="271"/>
    </row>
    <row r="163" spans="1:5" ht="33" customHeight="1" x14ac:dyDescent="0.25">
      <c r="A163" s="455"/>
      <c r="B163" s="413" t="s">
        <v>361</v>
      </c>
      <c r="C163" s="413"/>
      <c r="D163" s="220"/>
      <c r="E163" s="271"/>
    </row>
    <row r="164" spans="1:5" ht="33" customHeight="1" thickBot="1" x14ac:dyDescent="0.3">
      <c r="A164" s="456"/>
      <c r="B164" s="448" t="s">
        <v>362</v>
      </c>
      <c r="C164" s="448"/>
      <c r="D164" s="226"/>
      <c r="E164" s="272"/>
    </row>
    <row r="166" spans="1:5" ht="15.75" thickBot="1" x14ac:dyDescent="0.3"/>
    <row r="167" spans="1:5" ht="30" customHeight="1" x14ac:dyDescent="0.25">
      <c r="A167" s="449" t="s">
        <v>365</v>
      </c>
      <c r="B167" s="451" t="s">
        <v>364</v>
      </c>
      <c r="C167" s="451"/>
      <c r="D167" s="453" t="s">
        <v>366</v>
      </c>
      <c r="E167" s="454"/>
    </row>
    <row r="168" spans="1:5" x14ac:dyDescent="0.25">
      <c r="A168" s="450"/>
      <c r="B168" s="452"/>
      <c r="C168" s="452"/>
      <c r="D168" s="102" t="s">
        <v>89</v>
      </c>
      <c r="E168" s="270" t="s">
        <v>90</v>
      </c>
    </row>
    <row r="169" spans="1:5" ht="33" customHeight="1" x14ac:dyDescent="0.25">
      <c r="A169" s="455"/>
      <c r="B169" s="413" t="s">
        <v>311</v>
      </c>
      <c r="C169" s="414"/>
      <c r="D169" s="220"/>
      <c r="E169" s="271"/>
    </row>
    <row r="170" spans="1:5" ht="33" customHeight="1" x14ac:dyDescent="0.25">
      <c r="A170" s="455"/>
      <c r="B170" s="413" t="s">
        <v>315</v>
      </c>
      <c r="C170" s="414"/>
      <c r="D170" s="220"/>
      <c r="E170" s="271"/>
    </row>
    <row r="171" spans="1:5" ht="33" customHeight="1" x14ac:dyDescent="0.25">
      <c r="A171" s="455"/>
      <c r="B171" s="413" t="s">
        <v>312</v>
      </c>
      <c r="C171" s="414"/>
      <c r="D171" s="220"/>
      <c r="E171" s="271"/>
    </row>
    <row r="172" spans="1:5" ht="33" customHeight="1" x14ac:dyDescent="0.25">
      <c r="A172" s="455"/>
      <c r="B172" s="413" t="s">
        <v>313</v>
      </c>
      <c r="C172" s="414"/>
      <c r="D172" s="220"/>
      <c r="E172" s="271"/>
    </row>
    <row r="173" spans="1:5" ht="33" customHeight="1" x14ac:dyDescent="0.25">
      <c r="A173" s="455"/>
      <c r="B173" s="413" t="s">
        <v>314</v>
      </c>
      <c r="C173" s="414"/>
      <c r="D173" s="220"/>
      <c r="E173" s="271"/>
    </row>
    <row r="174" spans="1:5" ht="33" customHeight="1" x14ac:dyDescent="0.25">
      <c r="A174" s="455"/>
      <c r="B174" s="413" t="s">
        <v>316</v>
      </c>
      <c r="C174" s="414"/>
      <c r="D174" s="220"/>
      <c r="E174" s="271"/>
    </row>
    <row r="175" spans="1:5" ht="33" customHeight="1" x14ac:dyDescent="0.25">
      <c r="A175" s="455"/>
      <c r="B175" s="413" t="s">
        <v>317</v>
      </c>
      <c r="C175" s="414"/>
      <c r="D175" s="220"/>
      <c r="E175" s="271"/>
    </row>
    <row r="176" spans="1:5" ht="33" customHeight="1" x14ac:dyDescent="0.25">
      <c r="A176" s="455"/>
      <c r="B176" s="413" t="s">
        <v>318</v>
      </c>
      <c r="C176" s="414"/>
      <c r="D176" s="220"/>
      <c r="E176" s="271"/>
    </row>
    <row r="177" spans="1:5" ht="33" customHeight="1" x14ac:dyDescent="0.25">
      <c r="A177" s="455"/>
      <c r="B177" s="413" t="s">
        <v>319</v>
      </c>
      <c r="C177" s="414"/>
      <c r="D177" s="220"/>
      <c r="E177" s="271"/>
    </row>
    <row r="178" spans="1:5" ht="33" customHeight="1" x14ac:dyDescent="0.25">
      <c r="A178" s="455"/>
      <c r="B178" s="413" t="s">
        <v>320</v>
      </c>
      <c r="C178" s="414"/>
      <c r="D178" s="220"/>
      <c r="E178" s="271"/>
    </row>
    <row r="179" spans="1:5" ht="33" customHeight="1" x14ac:dyDescent="0.25">
      <c r="A179" s="455"/>
      <c r="B179" s="413" t="s">
        <v>321</v>
      </c>
      <c r="C179" s="414"/>
      <c r="D179" s="220"/>
      <c r="E179" s="271"/>
    </row>
    <row r="180" spans="1:5" ht="33" customHeight="1" x14ac:dyDescent="0.25">
      <c r="A180" s="455"/>
      <c r="B180" s="413" t="s">
        <v>322</v>
      </c>
      <c r="C180" s="414"/>
      <c r="D180" s="220"/>
      <c r="E180" s="271"/>
    </row>
    <row r="181" spans="1:5" ht="33" customHeight="1" x14ac:dyDescent="0.25">
      <c r="A181" s="455"/>
      <c r="B181" s="413" t="s">
        <v>323</v>
      </c>
      <c r="C181" s="414"/>
      <c r="D181" s="220"/>
      <c r="E181" s="271"/>
    </row>
    <row r="182" spans="1:5" ht="33" customHeight="1" x14ac:dyDescent="0.25">
      <c r="A182" s="455"/>
      <c r="B182" s="413" t="s">
        <v>324</v>
      </c>
      <c r="C182" s="414"/>
      <c r="D182" s="220"/>
      <c r="E182" s="271"/>
    </row>
    <row r="183" spans="1:5" ht="33" customHeight="1" x14ac:dyDescent="0.25">
      <c r="A183" s="455"/>
      <c r="B183" s="413" t="s">
        <v>325</v>
      </c>
      <c r="C183" s="414"/>
      <c r="D183" s="220"/>
      <c r="E183" s="271"/>
    </row>
    <row r="184" spans="1:5" ht="33" customHeight="1" x14ac:dyDescent="0.25">
      <c r="A184" s="455"/>
      <c r="B184" s="413" t="s">
        <v>326</v>
      </c>
      <c r="C184" s="414"/>
      <c r="D184" s="220"/>
      <c r="E184" s="271"/>
    </row>
    <row r="185" spans="1:5" ht="33" customHeight="1" x14ac:dyDescent="0.25">
      <c r="A185" s="455"/>
      <c r="B185" s="413" t="s">
        <v>327</v>
      </c>
      <c r="C185" s="414"/>
      <c r="D185" s="220"/>
      <c r="E185" s="271"/>
    </row>
    <row r="186" spans="1:5" ht="33" customHeight="1" x14ac:dyDescent="0.25">
      <c r="A186" s="455"/>
      <c r="B186" s="413" t="s">
        <v>328</v>
      </c>
      <c r="C186" s="414"/>
      <c r="D186" s="220"/>
      <c r="E186" s="271"/>
    </row>
    <row r="187" spans="1:5" ht="33" customHeight="1" x14ac:dyDescent="0.25">
      <c r="A187" s="455"/>
      <c r="B187" s="413" t="s">
        <v>329</v>
      </c>
      <c r="C187" s="413"/>
      <c r="D187" s="220"/>
      <c r="E187" s="271"/>
    </row>
    <row r="188" spans="1:5" ht="33" customHeight="1" x14ac:dyDescent="0.25">
      <c r="A188" s="455"/>
      <c r="B188" s="413" t="s">
        <v>330</v>
      </c>
      <c r="C188" s="414"/>
      <c r="D188" s="220"/>
      <c r="E188" s="271"/>
    </row>
    <row r="189" spans="1:5" ht="33" customHeight="1" x14ac:dyDescent="0.25">
      <c r="A189" s="455"/>
      <c r="B189" s="457" t="s">
        <v>363</v>
      </c>
      <c r="C189" s="457"/>
      <c r="D189" s="457"/>
      <c r="E189" s="458"/>
    </row>
    <row r="190" spans="1:5" ht="33" customHeight="1" x14ac:dyDescent="0.25">
      <c r="A190" s="455"/>
      <c r="B190" s="413" t="s">
        <v>352</v>
      </c>
      <c r="C190" s="413"/>
      <c r="D190" s="220"/>
      <c r="E190" s="271"/>
    </row>
    <row r="191" spans="1:5" ht="33" customHeight="1" x14ac:dyDescent="0.25">
      <c r="A191" s="455"/>
      <c r="B191" s="413" t="s">
        <v>349</v>
      </c>
      <c r="C191" s="413"/>
      <c r="D191" s="220"/>
      <c r="E191" s="271"/>
    </row>
    <row r="192" spans="1:5" ht="33" customHeight="1" x14ac:dyDescent="0.25">
      <c r="A192" s="455"/>
      <c r="B192" s="413" t="s">
        <v>350</v>
      </c>
      <c r="C192" s="413"/>
      <c r="D192" s="220"/>
      <c r="E192" s="271"/>
    </row>
    <row r="193" spans="1:5" ht="33" customHeight="1" x14ac:dyDescent="0.25">
      <c r="A193" s="455"/>
      <c r="B193" s="413" t="s">
        <v>351</v>
      </c>
      <c r="C193" s="413"/>
      <c r="D193" s="220"/>
      <c r="E193" s="271"/>
    </row>
    <row r="194" spans="1:5" ht="33" customHeight="1" x14ac:dyDescent="0.25">
      <c r="A194" s="455"/>
      <c r="B194" s="413" t="s">
        <v>353</v>
      </c>
      <c r="C194" s="413"/>
      <c r="D194" s="220"/>
      <c r="E194" s="271"/>
    </row>
    <row r="195" spans="1:5" ht="33" customHeight="1" x14ac:dyDescent="0.25">
      <c r="A195" s="455"/>
      <c r="B195" s="413" t="s">
        <v>354</v>
      </c>
      <c r="C195" s="413"/>
      <c r="D195" s="220"/>
      <c r="E195" s="271"/>
    </row>
    <row r="196" spans="1:5" ht="33" customHeight="1" x14ac:dyDescent="0.25">
      <c r="A196" s="455"/>
      <c r="B196" s="413" t="s">
        <v>355</v>
      </c>
      <c r="C196" s="413"/>
      <c r="D196" s="220"/>
      <c r="E196" s="271"/>
    </row>
    <row r="197" spans="1:5" ht="33" customHeight="1" x14ac:dyDescent="0.25">
      <c r="A197" s="455"/>
      <c r="B197" s="413" t="s">
        <v>356</v>
      </c>
      <c r="C197" s="413"/>
      <c r="D197" s="220"/>
      <c r="E197" s="271"/>
    </row>
    <row r="198" spans="1:5" ht="33" customHeight="1" x14ac:dyDescent="0.25">
      <c r="A198" s="455"/>
      <c r="B198" s="413" t="s">
        <v>357</v>
      </c>
      <c r="C198" s="413"/>
      <c r="D198" s="220"/>
      <c r="E198" s="271"/>
    </row>
    <row r="199" spans="1:5" ht="33" customHeight="1" x14ac:dyDescent="0.25">
      <c r="A199" s="455"/>
      <c r="B199" s="413" t="s">
        <v>358</v>
      </c>
      <c r="C199" s="413"/>
      <c r="D199" s="220"/>
      <c r="E199" s="271"/>
    </row>
    <row r="200" spans="1:5" ht="33" customHeight="1" x14ac:dyDescent="0.25">
      <c r="A200" s="455"/>
      <c r="B200" s="413" t="s">
        <v>359</v>
      </c>
      <c r="C200" s="413"/>
      <c r="D200" s="220"/>
      <c r="E200" s="271"/>
    </row>
    <row r="201" spans="1:5" ht="33" customHeight="1" x14ac:dyDescent="0.25">
      <c r="A201" s="455"/>
      <c r="B201" s="413" t="s">
        <v>360</v>
      </c>
      <c r="C201" s="413"/>
      <c r="D201" s="220"/>
      <c r="E201" s="271"/>
    </row>
    <row r="202" spans="1:5" ht="33" customHeight="1" x14ac:dyDescent="0.25">
      <c r="A202" s="455"/>
      <c r="B202" s="413" t="s">
        <v>361</v>
      </c>
      <c r="C202" s="413"/>
      <c r="D202" s="220"/>
      <c r="E202" s="271"/>
    </row>
    <row r="203" spans="1:5" ht="33" customHeight="1" thickBot="1" x14ac:dyDescent="0.3">
      <c r="A203" s="456"/>
      <c r="B203" s="448" t="s">
        <v>362</v>
      </c>
      <c r="C203" s="448"/>
      <c r="D203" s="226"/>
      <c r="E203" s="272"/>
    </row>
    <row r="205" spans="1:5" ht="15.75" thickBot="1" x14ac:dyDescent="0.3"/>
    <row r="206" spans="1:5" ht="29.25" customHeight="1" x14ac:dyDescent="0.25">
      <c r="A206" s="449" t="s">
        <v>365</v>
      </c>
      <c r="B206" s="451" t="s">
        <v>364</v>
      </c>
      <c r="C206" s="451"/>
      <c r="D206" s="453" t="s">
        <v>366</v>
      </c>
      <c r="E206" s="454"/>
    </row>
    <row r="207" spans="1:5" x14ac:dyDescent="0.25">
      <c r="A207" s="450"/>
      <c r="B207" s="452"/>
      <c r="C207" s="452"/>
      <c r="D207" s="102" t="s">
        <v>89</v>
      </c>
      <c r="E207" s="270" t="s">
        <v>90</v>
      </c>
    </row>
    <row r="208" spans="1:5" ht="33" customHeight="1" x14ac:dyDescent="0.25">
      <c r="A208" s="455"/>
      <c r="B208" s="413" t="s">
        <v>311</v>
      </c>
      <c r="C208" s="414"/>
      <c r="D208" s="220"/>
      <c r="E208" s="271"/>
    </row>
    <row r="209" spans="1:5" ht="33" customHeight="1" x14ac:dyDescent="0.25">
      <c r="A209" s="455"/>
      <c r="B209" s="413" t="s">
        <v>315</v>
      </c>
      <c r="C209" s="414"/>
      <c r="D209" s="220"/>
      <c r="E209" s="271"/>
    </row>
    <row r="210" spans="1:5" ht="33" customHeight="1" x14ac:dyDescent="0.25">
      <c r="A210" s="455"/>
      <c r="B210" s="413" t="s">
        <v>312</v>
      </c>
      <c r="C210" s="414"/>
      <c r="D210" s="220"/>
      <c r="E210" s="271"/>
    </row>
    <row r="211" spans="1:5" ht="33" customHeight="1" x14ac:dyDescent="0.25">
      <c r="A211" s="455"/>
      <c r="B211" s="413" t="s">
        <v>313</v>
      </c>
      <c r="C211" s="414"/>
      <c r="D211" s="220"/>
      <c r="E211" s="271"/>
    </row>
    <row r="212" spans="1:5" ht="33" customHeight="1" x14ac:dyDescent="0.25">
      <c r="A212" s="455"/>
      <c r="B212" s="413" t="s">
        <v>314</v>
      </c>
      <c r="C212" s="414"/>
      <c r="D212" s="220"/>
      <c r="E212" s="271"/>
    </row>
    <row r="213" spans="1:5" ht="33" customHeight="1" x14ac:dyDescent="0.25">
      <c r="A213" s="455"/>
      <c r="B213" s="413" t="s">
        <v>316</v>
      </c>
      <c r="C213" s="414"/>
      <c r="D213" s="220"/>
      <c r="E213" s="271"/>
    </row>
    <row r="214" spans="1:5" ht="33" customHeight="1" x14ac:dyDescent="0.25">
      <c r="A214" s="455"/>
      <c r="B214" s="413" t="s">
        <v>317</v>
      </c>
      <c r="C214" s="414"/>
      <c r="D214" s="220"/>
      <c r="E214" s="271"/>
    </row>
    <row r="215" spans="1:5" ht="33" customHeight="1" x14ac:dyDescent="0.25">
      <c r="A215" s="455"/>
      <c r="B215" s="413" t="s">
        <v>318</v>
      </c>
      <c r="C215" s="414"/>
      <c r="D215" s="220"/>
      <c r="E215" s="271"/>
    </row>
    <row r="216" spans="1:5" ht="33" customHeight="1" x14ac:dyDescent="0.25">
      <c r="A216" s="455"/>
      <c r="B216" s="413" t="s">
        <v>319</v>
      </c>
      <c r="C216" s="414"/>
      <c r="D216" s="220"/>
      <c r="E216" s="271"/>
    </row>
    <row r="217" spans="1:5" ht="33" customHeight="1" x14ac:dyDescent="0.25">
      <c r="A217" s="455"/>
      <c r="B217" s="413" t="s">
        <v>320</v>
      </c>
      <c r="C217" s="414"/>
      <c r="D217" s="220"/>
      <c r="E217" s="271"/>
    </row>
    <row r="218" spans="1:5" ht="33" customHeight="1" x14ac:dyDescent="0.25">
      <c r="A218" s="455"/>
      <c r="B218" s="413" t="s">
        <v>321</v>
      </c>
      <c r="C218" s="414"/>
      <c r="D218" s="220"/>
      <c r="E218" s="271"/>
    </row>
    <row r="219" spans="1:5" ht="33" customHeight="1" x14ac:dyDescent="0.25">
      <c r="A219" s="455"/>
      <c r="B219" s="413" t="s">
        <v>322</v>
      </c>
      <c r="C219" s="414"/>
      <c r="D219" s="220"/>
      <c r="E219" s="271"/>
    </row>
    <row r="220" spans="1:5" ht="33" customHeight="1" x14ac:dyDescent="0.25">
      <c r="A220" s="455"/>
      <c r="B220" s="413" t="s">
        <v>323</v>
      </c>
      <c r="C220" s="414"/>
      <c r="D220" s="220"/>
      <c r="E220" s="271"/>
    </row>
    <row r="221" spans="1:5" ht="33" customHeight="1" x14ac:dyDescent="0.25">
      <c r="A221" s="455"/>
      <c r="B221" s="413" t="s">
        <v>324</v>
      </c>
      <c r="C221" s="414"/>
      <c r="D221" s="220"/>
      <c r="E221" s="271"/>
    </row>
    <row r="222" spans="1:5" ht="33" customHeight="1" x14ac:dyDescent="0.25">
      <c r="A222" s="455"/>
      <c r="B222" s="413" t="s">
        <v>325</v>
      </c>
      <c r="C222" s="414"/>
      <c r="D222" s="220"/>
      <c r="E222" s="271"/>
    </row>
    <row r="223" spans="1:5" ht="33" customHeight="1" x14ac:dyDescent="0.25">
      <c r="A223" s="455"/>
      <c r="B223" s="413" t="s">
        <v>326</v>
      </c>
      <c r="C223" s="414"/>
      <c r="D223" s="220"/>
      <c r="E223" s="271"/>
    </row>
    <row r="224" spans="1:5" ht="33" customHeight="1" x14ac:dyDescent="0.25">
      <c r="A224" s="455"/>
      <c r="B224" s="413" t="s">
        <v>327</v>
      </c>
      <c r="C224" s="414"/>
      <c r="D224" s="220"/>
      <c r="E224" s="271"/>
    </row>
    <row r="225" spans="1:5" ht="33" customHeight="1" x14ac:dyDescent="0.25">
      <c r="A225" s="455"/>
      <c r="B225" s="413" t="s">
        <v>328</v>
      </c>
      <c r="C225" s="414"/>
      <c r="D225" s="220"/>
      <c r="E225" s="271"/>
    </row>
    <row r="226" spans="1:5" ht="33" customHeight="1" x14ac:dyDescent="0.25">
      <c r="A226" s="455"/>
      <c r="B226" s="413" t="s">
        <v>329</v>
      </c>
      <c r="C226" s="413"/>
      <c r="D226" s="220"/>
      <c r="E226" s="271"/>
    </row>
    <row r="227" spans="1:5" ht="33" customHeight="1" x14ac:dyDescent="0.25">
      <c r="A227" s="455"/>
      <c r="B227" s="413" t="s">
        <v>330</v>
      </c>
      <c r="C227" s="414"/>
      <c r="D227" s="220"/>
      <c r="E227" s="271"/>
    </row>
    <row r="228" spans="1:5" ht="33" customHeight="1" x14ac:dyDescent="0.25">
      <c r="A228" s="455"/>
      <c r="B228" s="457" t="s">
        <v>363</v>
      </c>
      <c r="C228" s="457"/>
      <c r="D228" s="457"/>
      <c r="E228" s="458"/>
    </row>
    <row r="229" spans="1:5" ht="33" customHeight="1" x14ac:dyDescent="0.25">
      <c r="A229" s="455"/>
      <c r="B229" s="413" t="s">
        <v>352</v>
      </c>
      <c r="C229" s="413"/>
      <c r="D229" s="220"/>
      <c r="E229" s="271"/>
    </row>
    <row r="230" spans="1:5" ht="33" customHeight="1" x14ac:dyDescent="0.25">
      <c r="A230" s="455"/>
      <c r="B230" s="413" t="s">
        <v>349</v>
      </c>
      <c r="C230" s="413"/>
      <c r="D230" s="220"/>
      <c r="E230" s="271"/>
    </row>
    <row r="231" spans="1:5" ht="33" customHeight="1" x14ac:dyDescent="0.25">
      <c r="A231" s="455"/>
      <c r="B231" s="413" t="s">
        <v>350</v>
      </c>
      <c r="C231" s="413"/>
      <c r="D231" s="220"/>
      <c r="E231" s="271"/>
    </row>
    <row r="232" spans="1:5" ht="33" customHeight="1" x14ac:dyDescent="0.25">
      <c r="A232" s="455"/>
      <c r="B232" s="413" t="s">
        <v>351</v>
      </c>
      <c r="C232" s="413"/>
      <c r="D232" s="220"/>
      <c r="E232" s="271"/>
    </row>
    <row r="233" spans="1:5" ht="33" customHeight="1" x14ac:dyDescent="0.25">
      <c r="A233" s="455"/>
      <c r="B233" s="413" t="s">
        <v>353</v>
      </c>
      <c r="C233" s="413"/>
      <c r="D233" s="220"/>
      <c r="E233" s="271"/>
    </row>
    <row r="234" spans="1:5" ht="33" customHeight="1" x14ac:dyDescent="0.25">
      <c r="A234" s="455"/>
      <c r="B234" s="413" t="s">
        <v>354</v>
      </c>
      <c r="C234" s="413"/>
      <c r="D234" s="220"/>
      <c r="E234" s="271"/>
    </row>
    <row r="235" spans="1:5" ht="33" customHeight="1" x14ac:dyDescent="0.25">
      <c r="A235" s="455"/>
      <c r="B235" s="413" t="s">
        <v>355</v>
      </c>
      <c r="C235" s="413"/>
      <c r="D235" s="220"/>
      <c r="E235" s="271"/>
    </row>
    <row r="236" spans="1:5" ht="33" customHeight="1" x14ac:dyDescent="0.25">
      <c r="A236" s="455"/>
      <c r="B236" s="413" t="s">
        <v>356</v>
      </c>
      <c r="C236" s="413"/>
      <c r="D236" s="220"/>
      <c r="E236" s="271"/>
    </row>
    <row r="237" spans="1:5" ht="33" customHeight="1" x14ac:dyDescent="0.25">
      <c r="A237" s="455"/>
      <c r="B237" s="413" t="s">
        <v>357</v>
      </c>
      <c r="C237" s="413"/>
      <c r="D237" s="220"/>
      <c r="E237" s="271"/>
    </row>
    <row r="238" spans="1:5" ht="33" customHeight="1" x14ac:dyDescent="0.25">
      <c r="A238" s="455"/>
      <c r="B238" s="413" t="s">
        <v>358</v>
      </c>
      <c r="C238" s="413"/>
      <c r="D238" s="220"/>
      <c r="E238" s="271"/>
    </row>
    <row r="239" spans="1:5" ht="33" customHeight="1" x14ac:dyDescent="0.25">
      <c r="A239" s="455"/>
      <c r="B239" s="413" t="s">
        <v>359</v>
      </c>
      <c r="C239" s="413"/>
      <c r="D239" s="220"/>
      <c r="E239" s="271"/>
    </row>
    <row r="240" spans="1:5" ht="33" customHeight="1" x14ac:dyDescent="0.25">
      <c r="A240" s="455"/>
      <c r="B240" s="413" t="s">
        <v>360</v>
      </c>
      <c r="C240" s="413"/>
      <c r="D240" s="220"/>
      <c r="E240" s="271"/>
    </row>
    <row r="241" spans="1:5" ht="33" customHeight="1" x14ac:dyDescent="0.25">
      <c r="A241" s="455"/>
      <c r="B241" s="413" t="s">
        <v>361</v>
      </c>
      <c r="C241" s="413"/>
      <c r="D241" s="220"/>
      <c r="E241" s="271"/>
    </row>
    <row r="242" spans="1:5" ht="33" customHeight="1" thickBot="1" x14ac:dyDescent="0.3">
      <c r="A242" s="456"/>
      <c r="B242" s="448" t="s">
        <v>362</v>
      </c>
      <c r="C242" s="448"/>
      <c r="D242" s="226"/>
      <c r="E242" s="272"/>
    </row>
  </sheetData>
  <mergeCells count="242">
    <mergeCell ref="A13:A47"/>
    <mergeCell ref="B13:C13"/>
    <mergeCell ref="B14:C14"/>
    <mergeCell ref="B15:C15"/>
    <mergeCell ref="B16:C16"/>
    <mergeCell ref="B17:C17"/>
    <mergeCell ref="B18:C18"/>
    <mergeCell ref="B19:C19"/>
    <mergeCell ref="B20:C20"/>
    <mergeCell ref="B31:C31"/>
    <mergeCell ref="B21:C21"/>
    <mergeCell ref="B22:C22"/>
    <mergeCell ref="B23:C23"/>
    <mergeCell ref="B24:C24"/>
    <mergeCell ref="B30:C30"/>
    <mergeCell ref="B32:C32"/>
    <mergeCell ref="B25:C25"/>
    <mergeCell ref="B26:C26"/>
    <mergeCell ref="B27:C27"/>
    <mergeCell ref="B28:C28"/>
    <mergeCell ref="B29:C29"/>
    <mergeCell ref="B46:C46"/>
    <mergeCell ref="B47:C47"/>
    <mergeCell ref="B38:C38"/>
    <mergeCell ref="A1:A4"/>
    <mergeCell ref="B1:B2"/>
    <mergeCell ref="B3:B4"/>
    <mergeCell ref="A5:E5"/>
    <mergeCell ref="A6:E7"/>
    <mergeCell ref="A8:E9"/>
    <mergeCell ref="A10:E10"/>
    <mergeCell ref="A11:A12"/>
    <mergeCell ref="B11:C12"/>
    <mergeCell ref="D11:E11"/>
    <mergeCell ref="B39:C39"/>
    <mergeCell ref="E1:E4"/>
    <mergeCell ref="B33:E33"/>
    <mergeCell ref="B41:C41"/>
    <mergeCell ref="B42:C42"/>
    <mergeCell ref="B43:C43"/>
    <mergeCell ref="B44:C44"/>
    <mergeCell ref="B45:C45"/>
    <mergeCell ref="B34:C34"/>
    <mergeCell ref="B35:C35"/>
    <mergeCell ref="B36:C36"/>
    <mergeCell ref="B37:C37"/>
    <mergeCell ref="B40:C40"/>
    <mergeCell ref="B64:C64"/>
    <mergeCell ref="B65:C65"/>
    <mergeCell ref="B66:C66"/>
    <mergeCell ref="B67:C67"/>
    <mergeCell ref="B68:C68"/>
    <mergeCell ref="A50:A51"/>
    <mergeCell ref="B50:C51"/>
    <mergeCell ref="D50:E50"/>
    <mergeCell ref="A52:A86"/>
    <mergeCell ref="B52:C52"/>
    <mergeCell ref="B53:C53"/>
    <mergeCell ref="B54:C54"/>
    <mergeCell ref="B55:C55"/>
    <mergeCell ref="B56:C56"/>
    <mergeCell ref="B57:C57"/>
    <mergeCell ref="B58:C58"/>
    <mergeCell ref="B59:C59"/>
    <mergeCell ref="B60:C60"/>
    <mergeCell ref="B61:C61"/>
    <mergeCell ref="B62:C62"/>
    <mergeCell ref="B63:C63"/>
    <mergeCell ref="B74:C74"/>
    <mergeCell ref="B75:C75"/>
    <mergeCell ref="B76:C76"/>
    <mergeCell ref="B77:C77"/>
    <mergeCell ref="B78:C78"/>
    <mergeCell ref="B69:C69"/>
    <mergeCell ref="B70:C70"/>
    <mergeCell ref="B71:C71"/>
    <mergeCell ref="B72:E72"/>
    <mergeCell ref="B73:C73"/>
    <mergeCell ref="B84:C84"/>
    <mergeCell ref="B85:C85"/>
    <mergeCell ref="B86:C86"/>
    <mergeCell ref="A89:A90"/>
    <mergeCell ref="B89:C90"/>
    <mergeCell ref="B79:C79"/>
    <mergeCell ref="B80:C80"/>
    <mergeCell ref="B81:C81"/>
    <mergeCell ref="B82:C82"/>
    <mergeCell ref="B83:C83"/>
    <mergeCell ref="D89:E89"/>
    <mergeCell ref="A91:A125"/>
    <mergeCell ref="B91:C91"/>
    <mergeCell ref="B92:C92"/>
    <mergeCell ref="B93:C93"/>
    <mergeCell ref="B94:C94"/>
    <mergeCell ref="B95:C95"/>
    <mergeCell ref="B96:C96"/>
    <mergeCell ref="B97:C97"/>
    <mergeCell ref="B98:C98"/>
    <mergeCell ref="B99:C99"/>
    <mergeCell ref="B100:C100"/>
    <mergeCell ref="B101:C101"/>
    <mergeCell ref="B102:C102"/>
    <mergeCell ref="B103:C103"/>
    <mergeCell ref="B104:C104"/>
    <mergeCell ref="B110:C110"/>
    <mergeCell ref="B111:E111"/>
    <mergeCell ref="B112:C112"/>
    <mergeCell ref="B113:C113"/>
    <mergeCell ref="B114:C114"/>
    <mergeCell ref="B105:C105"/>
    <mergeCell ref="B106:C106"/>
    <mergeCell ref="B107:C107"/>
    <mergeCell ref="B108:C108"/>
    <mergeCell ref="B109:C109"/>
    <mergeCell ref="B120:C120"/>
    <mergeCell ref="B121:C121"/>
    <mergeCell ref="B122:C122"/>
    <mergeCell ref="B123:C123"/>
    <mergeCell ref="B124:C124"/>
    <mergeCell ref="B115:C115"/>
    <mergeCell ref="B116:C116"/>
    <mergeCell ref="B117:C117"/>
    <mergeCell ref="B118:C118"/>
    <mergeCell ref="B119:C119"/>
    <mergeCell ref="B141:C141"/>
    <mergeCell ref="B142:C142"/>
    <mergeCell ref="B143:C143"/>
    <mergeCell ref="B144:C144"/>
    <mergeCell ref="B145:C145"/>
    <mergeCell ref="B125:C125"/>
    <mergeCell ref="A128:A129"/>
    <mergeCell ref="B128:C129"/>
    <mergeCell ref="D128:E128"/>
    <mergeCell ref="A130:A164"/>
    <mergeCell ref="B130:C130"/>
    <mergeCell ref="B131:C131"/>
    <mergeCell ref="B132:C132"/>
    <mergeCell ref="B133:C133"/>
    <mergeCell ref="B134:C134"/>
    <mergeCell ref="B135:C135"/>
    <mergeCell ref="B136:C136"/>
    <mergeCell ref="B137:C137"/>
    <mergeCell ref="B138:C138"/>
    <mergeCell ref="B139:C139"/>
    <mergeCell ref="B140:C140"/>
    <mergeCell ref="B151:C151"/>
    <mergeCell ref="B152:C152"/>
    <mergeCell ref="B153:C153"/>
    <mergeCell ref="B154:C154"/>
    <mergeCell ref="B155:C155"/>
    <mergeCell ref="B146:C146"/>
    <mergeCell ref="B147:C147"/>
    <mergeCell ref="B148:C148"/>
    <mergeCell ref="B149:C149"/>
    <mergeCell ref="B150:E150"/>
    <mergeCell ref="B161:C161"/>
    <mergeCell ref="B162:C162"/>
    <mergeCell ref="B163:C163"/>
    <mergeCell ref="B164:C164"/>
    <mergeCell ref="A167:A168"/>
    <mergeCell ref="B167:C168"/>
    <mergeCell ref="B156:C156"/>
    <mergeCell ref="B157:C157"/>
    <mergeCell ref="B158:C158"/>
    <mergeCell ref="B159:C159"/>
    <mergeCell ref="B160:C160"/>
    <mergeCell ref="D167:E167"/>
    <mergeCell ref="A169:A203"/>
    <mergeCell ref="B169:C169"/>
    <mergeCell ref="B170:C170"/>
    <mergeCell ref="B171:C171"/>
    <mergeCell ref="B172:C172"/>
    <mergeCell ref="B173:C173"/>
    <mergeCell ref="B174:C174"/>
    <mergeCell ref="B175:C175"/>
    <mergeCell ref="B176:C176"/>
    <mergeCell ref="B177:C177"/>
    <mergeCell ref="B178:C178"/>
    <mergeCell ref="B179:C179"/>
    <mergeCell ref="B180:C180"/>
    <mergeCell ref="B181:C181"/>
    <mergeCell ref="B182:C182"/>
    <mergeCell ref="B188:C188"/>
    <mergeCell ref="B189:E189"/>
    <mergeCell ref="B190:C190"/>
    <mergeCell ref="B191:C191"/>
    <mergeCell ref="B192:C192"/>
    <mergeCell ref="B183:C183"/>
    <mergeCell ref="B184:C184"/>
    <mergeCell ref="B185:C185"/>
    <mergeCell ref="B186:C186"/>
    <mergeCell ref="B187:C187"/>
    <mergeCell ref="B198:C198"/>
    <mergeCell ref="B199:C199"/>
    <mergeCell ref="B200:C200"/>
    <mergeCell ref="B201:C201"/>
    <mergeCell ref="B202:C202"/>
    <mergeCell ref="B193:C193"/>
    <mergeCell ref="B194:C194"/>
    <mergeCell ref="B195:C195"/>
    <mergeCell ref="B196:C196"/>
    <mergeCell ref="B197:C197"/>
    <mergeCell ref="B203:C203"/>
    <mergeCell ref="A206:A207"/>
    <mergeCell ref="B206:C207"/>
    <mergeCell ref="D206:E206"/>
    <mergeCell ref="A208:A242"/>
    <mergeCell ref="B208:C208"/>
    <mergeCell ref="B209:C209"/>
    <mergeCell ref="B210:C210"/>
    <mergeCell ref="B211:C211"/>
    <mergeCell ref="B212:C212"/>
    <mergeCell ref="B213:C213"/>
    <mergeCell ref="B214:C214"/>
    <mergeCell ref="B215:C215"/>
    <mergeCell ref="B216:C216"/>
    <mergeCell ref="B217:C217"/>
    <mergeCell ref="B218:C218"/>
    <mergeCell ref="B229:C229"/>
    <mergeCell ref="B230:C230"/>
    <mergeCell ref="B231:C231"/>
    <mergeCell ref="B224:C224"/>
    <mergeCell ref="B225:C225"/>
    <mergeCell ref="B226:C226"/>
    <mergeCell ref="B227:C227"/>
    <mergeCell ref="B228:E228"/>
    <mergeCell ref="B239:C239"/>
    <mergeCell ref="B240:C240"/>
    <mergeCell ref="B219:C219"/>
    <mergeCell ref="B220:C220"/>
    <mergeCell ref="B221:C221"/>
    <mergeCell ref="B222:C222"/>
    <mergeCell ref="B223:C223"/>
    <mergeCell ref="B241:C241"/>
    <mergeCell ref="B242:C242"/>
    <mergeCell ref="B234:C234"/>
    <mergeCell ref="B235:C235"/>
    <mergeCell ref="B236:C236"/>
    <mergeCell ref="B237:C237"/>
    <mergeCell ref="B238:C238"/>
    <mergeCell ref="B232:C232"/>
    <mergeCell ref="B233:C233"/>
  </mergeCells>
  <pageMargins left="0.7" right="0.7" top="0.75" bottom="0.75" header="0.3" footer="0.3"/>
  <pageSetup paperSize="9" orientation="portrait" horizontalDpi="300" verticalDpi="300" r:id="rId1"/>
  <drawing r:id="rId2"/>
  <extLst>
    <ext xmlns:x14="http://schemas.microsoft.com/office/spreadsheetml/2009/9/main" uri="{CCE6A557-97BC-4b89-ADB6-D9C93CAAB3DF}">
      <x14:dataValidations xmlns:xm="http://schemas.microsoft.com/office/excel/2006/main" count="1">
        <x14:dataValidation type="list" operator="equal" allowBlank="1" showInputMessage="1" showErrorMessage="1">
          <x14:formula1>
            <xm:f>NOOO!$C$35:$C$36</xm:f>
          </x14:formula1>
          <xm:sqref>D13:E32 D34:E47 D52:E71 D73:E86 D91:E110 D112:E125 D130:E149 D151:E164 D169:E188 D190:E203 D208:E227 D229:E242</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tabColor rgb="FFFFC000"/>
  </sheetPr>
  <dimension ref="A1:N136"/>
  <sheetViews>
    <sheetView topLeftCell="A46" zoomScale="70" zoomScaleNormal="70" workbookViewId="0">
      <selection activeCell="G50" sqref="G50:J50"/>
    </sheetView>
  </sheetViews>
  <sheetFormatPr baseColWidth="10" defaultColWidth="11.42578125" defaultRowHeight="14.25" x14ac:dyDescent="0.2"/>
  <cols>
    <col min="1" max="2" width="6.5703125" style="1" customWidth="1"/>
    <col min="3" max="3" width="32.7109375" style="1" customWidth="1"/>
    <col min="4" max="4" width="27.5703125" style="1" customWidth="1"/>
    <col min="5" max="5" width="38" style="1" customWidth="1"/>
    <col min="6" max="6" width="30.28515625" style="1" customWidth="1"/>
    <col min="7" max="7" width="18.28515625" style="1" customWidth="1"/>
    <col min="8" max="8" width="15.5703125" style="1" customWidth="1"/>
    <col min="9" max="9" width="19.28515625" style="1" customWidth="1"/>
    <col min="10" max="10" width="23.140625" style="1" customWidth="1"/>
    <col min="11" max="16384" width="11.42578125" style="1"/>
  </cols>
  <sheetData>
    <row r="1" spans="1:14" ht="15" customHeight="1" x14ac:dyDescent="0.2">
      <c r="A1" s="549" t="str">
        <f>CONTEXTO!B1</f>
        <v xml:space="preserve">PROCESO:  SISTEMA INTEGRADO DE GESTIÓN </v>
      </c>
      <c r="B1" s="368"/>
      <c r="C1" s="368"/>
      <c r="D1" s="368"/>
      <c r="E1" s="368"/>
      <c r="F1" s="368"/>
      <c r="G1" s="369"/>
      <c r="H1" s="412" t="s">
        <v>390</v>
      </c>
      <c r="I1" s="376"/>
      <c r="J1" s="561"/>
      <c r="K1" s="2"/>
      <c r="N1" s="392"/>
    </row>
    <row r="2" spans="1:14" ht="15" customHeight="1" x14ac:dyDescent="0.2">
      <c r="A2" s="550"/>
      <c r="B2" s="371"/>
      <c r="C2" s="371"/>
      <c r="D2" s="371"/>
      <c r="E2" s="371"/>
      <c r="F2" s="371"/>
      <c r="G2" s="372"/>
      <c r="H2" s="413" t="s">
        <v>391</v>
      </c>
      <c r="I2" s="414"/>
      <c r="J2" s="562"/>
      <c r="K2" s="2"/>
      <c r="N2" s="392"/>
    </row>
    <row r="3" spans="1:14" ht="15" customHeight="1" x14ac:dyDescent="0.2">
      <c r="A3" s="550" t="s">
        <v>60</v>
      </c>
      <c r="B3" s="371"/>
      <c r="C3" s="371"/>
      <c r="D3" s="371"/>
      <c r="E3" s="371"/>
      <c r="F3" s="371"/>
      <c r="G3" s="372"/>
      <c r="H3" s="413" t="s">
        <v>392</v>
      </c>
      <c r="I3" s="414"/>
      <c r="J3" s="562"/>
      <c r="K3" s="2"/>
      <c r="N3" s="392"/>
    </row>
    <row r="4" spans="1:14" ht="15.75" customHeight="1" x14ac:dyDescent="0.2">
      <c r="A4" s="551"/>
      <c r="B4" s="424"/>
      <c r="C4" s="424"/>
      <c r="D4" s="424"/>
      <c r="E4" s="424"/>
      <c r="F4" s="424"/>
      <c r="G4" s="425"/>
      <c r="H4" s="413" t="s">
        <v>381</v>
      </c>
      <c r="I4" s="414"/>
      <c r="J4" s="563"/>
      <c r="K4" s="2"/>
      <c r="N4" s="392"/>
    </row>
    <row r="5" spans="1:14" ht="15.75" customHeight="1" x14ac:dyDescent="0.2">
      <c r="A5" s="558"/>
      <c r="B5" s="559"/>
      <c r="C5" s="559"/>
      <c r="D5" s="559"/>
      <c r="E5" s="559"/>
      <c r="F5" s="559"/>
      <c r="G5" s="559"/>
      <c r="H5" s="559"/>
      <c r="I5" s="559"/>
      <c r="J5" s="560"/>
      <c r="K5" s="2"/>
      <c r="N5" s="65"/>
    </row>
    <row r="6" spans="1:14" ht="15" customHeight="1" x14ac:dyDescent="0.2">
      <c r="A6" s="552" t="str">
        <f>CONTEXTO!A8</f>
        <v xml:space="preserve">PROCESO: GESTION JURIDICA Y MEJORA NORMATIVA </v>
      </c>
      <c r="B6" s="553"/>
      <c r="C6" s="553"/>
      <c r="D6" s="553"/>
      <c r="E6" s="553"/>
      <c r="F6" s="553"/>
      <c r="G6" s="553"/>
      <c r="H6" s="553"/>
      <c r="I6" s="553"/>
      <c r="J6" s="554"/>
    </row>
    <row r="7" spans="1:14" ht="32.25" customHeight="1" thickBot="1" x14ac:dyDescent="0.25">
      <c r="A7" s="555"/>
      <c r="B7" s="556"/>
      <c r="C7" s="556"/>
      <c r="D7" s="556"/>
      <c r="E7" s="556"/>
      <c r="F7" s="556"/>
      <c r="G7" s="556"/>
      <c r="H7" s="556"/>
      <c r="I7" s="556"/>
      <c r="J7" s="557"/>
    </row>
    <row r="8" spans="1:14" ht="23.25" customHeight="1" x14ac:dyDescent="0.2">
      <c r="A8" s="566" t="s">
        <v>61</v>
      </c>
      <c r="B8" s="566"/>
      <c r="C8" s="566"/>
      <c r="D8" s="566"/>
      <c r="E8" s="534" t="s">
        <v>9</v>
      </c>
      <c r="F8" s="564"/>
      <c r="G8" s="564"/>
      <c r="H8" s="564"/>
      <c r="I8" s="564"/>
      <c r="J8" s="565"/>
    </row>
    <row r="9" spans="1:14" ht="23.25" customHeight="1" x14ac:dyDescent="0.2">
      <c r="A9" s="566"/>
      <c r="B9" s="566"/>
      <c r="C9" s="566"/>
      <c r="D9" s="566"/>
      <c r="E9" s="533" t="s">
        <v>62</v>
      </c>
      <c r="F9" s="533"/>
      <c r="G9" s="533" t="s">
        <v>63</v>
      </c>
      <c r="H9" s="533"/>
      <c r="I9" s="533"/>
      <c r="J9" s="533"/>
    </row>
    <row r="10" spans="1:14" ht="23.25" customHeight="1" x14ac:dyDescent="0.25">
      <c r="A10" s="566"/>
      <c r="B10" s="566"/>
      <c r="C10" s="566"/>
      <c r="D10" s="566"/>
      <c r="E10" s="490" t="s">
        <v>64</v>
      </c>
      <c r="F10" s="490"/>
      <c r="G10" s="546" t="s">
        <v>65</v>
      </c>
      <c r="H10" s="547"/>
      <c r="I10" s="547"/>
      <c r="J10" s="548"/>
    </row>
    <row r="11" spans="1:14" ht="104.25" customHeight="1" x14ac:dyDescent="0.2">
      <c r="A11" s="566"/>
      <c r="B11" s="566"/>
      <c r="C11" s="566"/>
      <c r="D11" s="566"/>
      <c r="E11" s="496" t="s">
        <v>426</v>
      </c>
      <c r="F11" s="497"/>
      <c r="G11" s="492" t="s">
        <v>439</v>
      </c>
      <c r="H11" s="505"/>
      <c r="I11" s="505"/>
      <c r="J11" s="493"/>
    </row>
    <row r="12" spans="1:14" ht="104.25" customHeight="1" x14ac:dyDescent="0.2">
      <c r="A12" s="566"/>
      <c r="B12" s="566"/>
      <c r="C12" s="566"/>
      <c r="D12" s="566"/>
      <c r="E12" s="544" t="s">
        <v>427</v>
      </c>
      <c r="F12" s="545"/>
      <c r="G12" s="492" t="s">
        <v>440</v>
      </c>
      <c r="H12" s="505"/>
      <c r="I12" s="505"/>
      <c r="J12" s="493"/>
    </row>
    <row r="13" spans="1:14" ht="104.25" customHeight="1" x14ac:dyDescent="0.2">
      <c r="A13" s="566"/>
      <c r="B13" s="566"/>
      <c r="C13" s="566"/>
      <c r="D13" s="566"/>
      <c r="E13" s="496" t="s">
        <v>428</v>
      </c>
      <c r="F13" s="497"/>
      <c r="G13" s="492" t="s">
        <v>441</v>
      </c>
      <c r="H13" s="505"/>
      <c r="I13" s="505"/>
      <c r="J13" s="493"/>
    </row>
    <row r="14" spans="1:14" ht="104.25" customHeight="1" x14ac:dyDescent="0.2">
      <c r="A14" s="566"/>
      <c r="B14" s="566"/>
      <c r="C14" s="566"/>
      <c r="D14" s="566"/>
      <c r="E14" s="494" t="s">
        <v>429</v>
      </c>
      <c r="F14" s="495"/>
      <c r="G14" s="492" t="s">
        <v>442</v>
      </c>
      <c r="H14" s="505"/>
      <c r="I14" s="505"/>
      <c r="J14" s="493"/>
    </row>
    <row r="15" spans="1:14" ht="104.25" customHeight="1" x14ac:dyDescent="0.2">
      <c r="A15" s="566"/>
      <c r="B15" s="566"/>
      <c r="C15" s="566"/>
      <c r="D15" s="566"/>
      <c r="E15" s="496" t="s">
        <v>430</v>
      </c>
      <c r="F15" s="497"/>
      <c r="G15" s="492" t="s">
        <v>443</v>
      </c>
      <c r="H15" s="505"/>
      <c r="I15" s="505"/>
      <c r="J15" s="493"/>
    </row>
    <row r="16" spans="1:14" ht="104.25" customHeight="1" x14ac:dyDescent="0.2">
      <c r="A16" s="566"/>
      <c r="B16" s="566"/>
      <c r="C16" s="566"/>
      <c r="D16" s="566"/>
      <c r="E16" s="496" t="s">
        <v>431</v>
      </c>
      <c r="F16" s="497"/>
      <c r="G16" s="492" t="s">
        <v>444</v>
      </c>
      <c r="H16" s="505"/>
      <c r="I16" s="505"/>
      <c r="J16" s="493"/>
    </row>
    <row r="17" spans="1:10" ht="104.25" customHeight="1" x14ac:dyDescent="0.2">
      <c r="A17" s="566"/>
      <c r="B17" s="566"/>
      <c r="C17" s="566"/>
      <c r="D17" s="566"/>
      <c r="E17" s="496" t="s">
        <v>432</v>
      </c>
      <c r="F17" s="497"/>
      <c r="G17" s="567" t="s">
        <v>445</v>
      </c>
      <c r="H17" s="568"/>
      <c r="I17" s="568"/>
      <c r="J17" s="569"/>
    </row>
    <row r="18" spans="1:10" ht="104.25" customHeight="1" x14ac:dyDescent="0.2">
      <c r="A18" s="566"/>
      <c r="B18" s="566"/>
      <c r="C18" s="566"/>
      <c r="D18" s="566"/>
      <c r="E18" s="496" t="s">
        <v>433</v>
      </c>
      <c r="F18" s="497"/>
      <c r="G18" s="492" t="s">
        <v>446</v>
      </c>
      <c r="H18" s="505"/>
      <c r="I18" s="505"/>
      <c r="J18" s="493"/>
    </row>
    <row r="19" spans="1:10" ht="104.25" customHeight="1" x14ac:dyDescent="0.2">
      <c r="A19" s="566"/>
      <c r="B19" s="566"/>
      <c r="C19" s="566"/>
      <c r="D19" s="566"/>
      <c r="E19" s="496" t="s">
        <v>434</v>
      </c>
      <c r="F19" s="497"/>
      <c r="G19" s="492" t="s">
        <v>447</v>
      </c>
      <c r="H19" s="505"/>
      <c r="I19" s="505"/>
      <c r="J19" s="493"/>
    </row>
    <row r="20" spans="1:10" ht="104.25" customHeight="1" x14ac:dyDescent="0.2">
      <c r="A20" s="566"/>
      <c r="B20" s="566"/>
      <c r="C20" s="566"/>
      <c r="D20" s="566"/>
      <c r="E20" s="496" t="s">
        <v>435</v>
      </c>
      <c r="F20" s="497"/>
      <c r="G20" s="492" t="s">
        <v>448</v>
      </c>
      <c r="H20" s="505"/>
      <c r="I20" s="505"/>
      <c r="J20" s="493"/>
    </row>
    <row r="21" spans="1:10" ht="104.25" customHeight="1" x14ac:dyDescent="0.2">
      <c r="A21" s="566"/>
      <c r="B21" s="566"/>
      <c r="C21" s="566"/>
      <c r="D21" s="566"/>
      <c r="E21" s="496" t="s">
        <v>436</v>
      </c>
      <c r="F21" s="497"/>
      <c r="G21" s="539" t="s">
        <v>449</v>
      </c>
      <c r="H21" s="540"/>
      <c r="I21" s="540"/>
      <c r="J21" s="541"/>
    </row>
    <row r="22" spans="1:10" ht="104.25" customHeight="1" x14ac:dyDescent="0.2">
      <c r="A22" s="566"/>
      <c r="B22" s="566"/>
      <c r="C22" s="566"/>
      <c r="D22" s="566"/>
      <c r="E22" s="496" t="s">
        <v>437</v>
      </c>
      <c r="F22" s="497"/>
      <c r="G22" s="539" t="s">
        <v>450</v>
      </c>
      <c r="H22" s="540"/>
      <c r="I22" s="540"/>
      <c r="J22" s="541"/>
    </row>
    <row r="23" spans="1:10" ht="104.25" customHeight="1" x14ac:dyDescent="0.2">
      <c r="A23" s="566"/>
      <c r="B23" s="566"/>
      <c r="C23" s="566"/>
      <c r="D23" s="566"/>
      <c r="E23" s="496" t="s">
        <v>438</v>
      </c>
      <c r="F23" s="497"/>
      <c r="G23" s="512" t="s">
        <v>451</v>
      </c>
      <c r="H23" s="537"/>
      <c r="I23" s="537"/>
      <c r="J23" s="538"/>
    </row>
    <row r="24" spans="1:10" ht="104.25" customHeight="1" x14ac:dyDescent="0.2">
      <c r="A24" s="566"/>
      <c r="B24" s="566"/>
      <c r="C24" s="566"/>
      <c r="D24" s="566"/>
      <c r="E24" s="496"/>
      <c r="F24" s="497"/>
      <c r="G24" s="512" t="s">
        <v>452</v>
      </c>
      <c r="H24" s="537"/>
      <c r="I24" s="537"/>
      <c r="J24" s="538"/>
    </row>
    <row r="25" spans="1:10" ht="104.25" customHeight="1" x14ac:dyDescent="0.2">
      <c r="A25" s="566"/>
      <c r="B25" s="566"/>
      <c r="C25" s="566"/>
      <c r="D25" s="566"/>
      <c r="E25" s="496"/>
      <c r="F25" s="497"/>
      <c r="G25" s="512" t="s">
        <v>453</v>
      </c>
      <c r="H25" s="513"/>
      <c r="I25" s="513"/>
      <c r="J25" s="514"/>
    </row>
    <row r="26" spans="1:10" ht="51.75" customHeight="1" x14ac:dyDescent="0.2">
      <c r="A26" s="484" t="s">
        <v>7</v>
      </c>
      <c r="B26" s="484" t="s">
        <v>63</v>
      </c>
      <c r="C26" s="490" t="s">
        <v>66</v>
      </c>
      <c r="D26" s="490"/>
      <c r="E26" s="533" t="s">
        <v>250</v>
      </c>
      <c r="F26" s="490"/>
      <c r="G26" s="534" t="s">
        <v>251</v>
      </c>
      <c r="H26" s="535"/>
      <c r="I26" s="535"/>
      <c r="J26" s="536"/>
    </row>
    <row r="27" spans="1:10" ht="48.75" customHeight="1" x14ac:dyDescent="0.2">
      <c r="A27" s="484"/>
      <c r="B27" s="484"/>
      <c r="C27" s="492" t="s">
        <v>454</v>
      </c>
      <c r="D27" s="493"/>
      <c r="E27" s="515" t="s">
        <v>463</v>
      </c>
      <c r="F27" s="516"/>
      <c r="G27" s="512" t="s">
        <v>472</v>
      </c>
      <c r="H27" s="537"/>
      <c r="I27" s="537"/>
      <c r="J27" s="538"/>
    </row>
    <row r="28" spans="1:10" ht="51" customHeight="1" x14ac:dyDescent="0.2">
      <c r="A28" s="484"/>
      <c r="B28" s="484"/>
      <c r="C28" s="492" t="s">
        <v>455</v>
      </c>
      <c r="D28" s="493"/>
      <c r="E28" s="515" t="s">
        <v>464</v>
      </c>
      <c r="F28" s="495"/>
      <c r="G28" s="512" t="s">
        <v>473</v>
      </c>
      <c r="H28" s="513"/>
      <c r="I28" s="513"/>
      <c r="J28" s="514"/>
    </row>
    <row r="29" spans="1:10" ht="54.75" customHeight="1" x14ac:dyDescent="0.2">
      <c r="A29" s="484"/>
      <c r="B29" s="484"/>
      <c r="C29" s="498" t="s">
        <v>456</v>
      </c>
      <c r="D29" s="499"/>
      <c r="E29" s="542" t="s">
        <v>465</v>
      </c>
      <c r="F29" s="543"/>
      <c r="G29" s="512" t="s">
        <v>474</v>
      </c>
      <c r="H29" s="513"/>
      <c r="I29" s="513"/>
      <c r="J29" s="514"/>
    </row>
    <row r="30" spans="1:10" ht="49.5" customHeight="1" x14ac:dyDescent="0.2">
      <c r="A30" s="484"/>
      <c r="B30" s="484"/>
      <c r="C30" s="492" t="s">
        <v>457</v>
      </c>
      <c r="D30" s="493"/>
      <c r="E30" s="526" t="s">
        <v>466</v>
      </c>
      <c r="F30" s="528"/>
      <c r="G30" s="413" t="s">
        <v>475</v>
      </c>
      <c r="H30" s="510"/>
      <c r="I30" s="510"/>
      <c r="J30" s="510"/>
    </row>
    <row r="31" spans="1:10" ht="51" customHeight="1" x14ac:dyDescent="0.2">
      <c r="A31" s="484"/>
      <c r="B31" s="484"/>
      <c r="C31" s="492" t="s">
        <v>458</v>
      </c>
      <c r="D31" s="493"/>
      <c r="E31" s="494" t="s">
        <v>467</v>
      </c>
      <c r="F31" s="495"/>
      <c r="G31" s="413" t="s">
        <v>476</v>
      </c>
      <c r="H31" s="510"/>
      <c r="I31" s="510"/>
      <c r="J31" s="510"/>
    </row>
    <row r="32" spans="1:10" ht="52.5" customHeight="1" x14ac:dyDescent="0.2">
      <c r="A32" s="484"/>
      <c r="B32" s="484"/>
      <c r="C32" s="492" t="s">
        <v>459</v>
      </c>
      <c r="D32" s="493"/>
      <c r="E32" s="494" t="s">
        <v>468</v>
      </c>
      <c r="F32" s="495"/>
      <c r="G32" s="413" t="s">
        <v>477</v>
      </c>
      <c r="H32" s="510"/>
      <c r="I32" s="510"/>
      <c r="J32" s="510"/>
    </row>
    <row r="33" spans="1:10" ht="47.25" customHeight="1" x14ac:dyDescent="0.2">
      <c r="A33" s="484"/>
      <c r="B33" s="484"/>
      <c r="C33" s="492" t="s">
        <v>460</v>
      </c>
      <c r="D33" s="493"/>
      <c r="E33" s="515" t="s">
        <v>469</v>
      </c>
      <c r="F33" s="516"/>
      <c r="G33" s="512" t="s">
        <v>478</v>
      </c>
      <c r="H33" s="513"/>
      <c r="I33" s="513"/>
      <c r="J33" s="514"/>
    </row>
    <row r="34" spans="1:10" ht="51" customHeight="1" x14ac:dyDescent="0.2">
      <c r="A34" s="484"/>
      <c r="B34" s="484"/>
      <c r="C34" s="492" t="s">
        <v>461</v>
      </c>
      <c r="D34" s="493"/>
      <c r="E34" s="509" t="s">
        <v>470</v>
      </c>
      <c r="F34" s="509"/>
      <c r="G34" s="526" t="s">
        <v>479</v>
      </c>
      <c r="H34" s="527"/>
      <c r="I34" s="527"/>
      <c r="J34" s="528"/>
    </row>
    <row r="35" spans="1:10" ht="51" customHeight="1" x14ac:dyDescent="0.2">
      <c r="A35" s="484"/>
      <c r="B35" s="484"/>
      <c r="C35" s="492" t="s">
        <v>462</v>
      </c>
      <c r="D35" s="493"/>
      <c r="E35" s="494" t="s">
        <v>471</v>
      </c>
      <c r="F35" s="495"/>
      <c r="G35" s="517" t="s">
        <v>480</v>
      </c>
      <c r="H35" s="518"/>
      <c r="I35" s="518"/>
      <c r="J35" s="519"/>
    </row>
    <row r="36" spans="1:10" ht="51" customHeight="1" x14ac:dyDescent="0.2">
      <c r="A36" s="484"/>
      <c r="B36" s="484"/>
      <c r="C36" s="494"/>
      <c r="D36" s="495"/>
      <c r="E36" s="500"/>
      <c r="F36" s="501"/>
      <c r="G36" s="517" t="s">
        <v>481</v>
      </c>
      <c r="H36" s="518"/>
      <c r="I36" s="518"/>
      <c r="J36" s="519"/>
    </row>
    <row r="37" spans="1:10" ht="51" customHeight="1" x14ac:dyDescent="0.2">
      <c r="A37" s="484"/>
      <c r="B37" s="484"/>
      <c r="C37" s="288"/>
      <c r="D37" s="289"/>
      <c r="E37" s="291"/>
      <c r="F37" s="290"/>
      <c r="G37" s="517" t="s">
        <v>482</v>
      </c>
      <c r="H37" s="518"/>
      <c r="I37" s="518"/>
      <c r="J37" s="519"/>
    </row>
    <row r="38" spans="1:10" ht="51" customHeight="1" x14ac:dyDescent="0.2">
      <c r="A38" s="484"/>
      <c r="B38" s="484"/>
      <c r="C38" s="288"/>
      <c r="D38" s="289"/>
      <c r="E38" s="291"/>
      <c r="F38" s="290"/>
      <c r="G38" s="512" t="s">
        <v>483</v>
      </c>
      <c r="H38" s="513"/>
      <c r="I38" s="513"/>
      <c r="J38" s="514"/>
    </row>
    <row r="39" spans="1:10" ht="51" customHeight="1" x14ac:dyDescent="0.2">
      <c r="A39" s="484"/>
      <c r="B39" s="484"/>
      <c r="C39" s="288"/>
      <c r="D39" s="289"/>
      <c r="E39" s="291"/>
      <c r="F39" s="290"/>
      <c r="G39" s="520" t="s">
        <v>484</v>
      </c>
      <c r="H39" s="521"/>
      <c r="I39" s="521"/>
      <c r="J39" s="522"/>
    </row>
    <row r="40" spans="1:10" ht="51" customHeight="1" x14ac:dyDescent="0.2">
      <c r="A40" s="484"/>
      <c r="B40" s="484"/>
      <c r="C40" s="288"/>
      <c r="D40" s="289"/>
      <c r="E40" s="291"/>
      <c r="F40" s="290"/>
      <c r="G40" s="523" t="s">
        <v>485</v>
      </c>
      <c r="H40" s="524"/>
      <c r="I40" s="524"/>
      <c r="J40" s="525"/>
    </row>
    <row r="41" spans="1:10" ht="45.75" customHeight="1" x14ac:dyDescent="0.2">
      <c r="A41" s="484"/>
      <c r="B41" s="484"/>
      <c r="C41" s="494"/>
      <c r="D41" s="495"/>
      <c r="E41" s="500"/>
      <c r="F41" s="501"/>
      <c r="G41" s="523" t="s">
        <v>486</v>
      </c>
      <c r="H41" s="524"/>
      <c r="I41" s="524"/>
      <c r="J41" s="525"/>
    </row>
    <row r="42" spans="1:10" ht="41.25" customHeight="1" x14ac:dyDescent="0.2">
      <c r="A42" s="484"/>
      <c r="B42" s="484"/>
      <c r="C42" s="491"/>
      <c r="D42" s="491"/>
      <c r="E42" s="529"/>
      <c r="F42" s="529"/>
      <c r="G42" s="523" t="s">
        <v>487</v>
      </c>
      <c r="H42" s="524"/>
      <c r="I42" s="524"/>
      <c r="J42" s="525"/>
    </row>
    <row r="43" spans="1:10" ht="66" customHeight="1" x14ac:dyDescent="0.25">
      <c r="A43" s="484"/>
      <c r="B43" s="484" t="s">
        <v>62</v>
      </c>
      <c r="C43" s="490" t="s">
        <v>67</v>
      </c>
      <c r="D43" s="490"/>
      <c r="E43" s="485" t="s">
        <v>252</v>
      </c>
      <c r="F43" s="486"/>
      <c r="G43" s="487" t="s">
        <v>253</v>
      </c>
      <c r="H43" s="488"/>
      <c r="I43" s="488"/>
      <c r="J43" s="489"/>
    </row>
    <row r="44" spans="1:10" ht="76.5" customHeight="1" x14ac:dyDescent="0.2">
      <c r="A44" s="484"/>
      <c r="B44" s="484"/>
      <c r="C44" s="494" t="s">
        <v>488</v>
      </c>
      <c r="D44" s="495"/>
      <c r="E44" s="494" t="s">
        <v>491</v>
      </c>
      <c r="F44" s="495"/>
      <c r="G44" s="494" t="s">
        <v>495</v>
      </c>
      <c r="H44" s="502"/>
      <c r="I44" s="502"/>
      <c r="J44" s="495"/>
    </row>
    <row r="45" spans="1:10" ht="76.5" customHeight="1" x14ac:dyDescent="0.2">
      <c r="A45" s="484"/>
      <c r="B45" s="484"/>
      <c r="C45" s="496" t="s">
        <v>489</v>
      </c>
      <c r="D45" s="497"/>
      <c r="E45" s="503" t="s">
        <v>492</v>
      </c>
      <c r="F45" s="504"/>
      <c r="G45" s="492" t="s">
        <v>496</v>
      </c>
      <c r="H45" s="505"/>
      <c r="I45" s="505"/>
      <c r="J45" s="493"/>
    </row>
    <row r="46" spans="1:10" ht="107.25" customHeight="1" x14ac:dyDescent="0.2">
      <c r="A46" s="484"/>
      <c r="B46" s="484"/>
      <c r="C46" s="494" t="s">
        <v>490</v>
      </c>
      <c r="D46" s="495"/>
      <c r="E46" s="509" t="s">
        <v>493</v>
      </c>
      <c r="F46" s="509"/>
      <c r="G46" s="492" t="s">
        <v>497</v>
      </c>
      <c r="H46" s="505"/>
      <c r="I46" s="505"/>
      <c r="J46" s="493"/>
    </row>
    <row r="47" spans="1:10" ht="76.5" customHeight="1" x14ac:dyDescent="0.2">
      <c r="A47" s="484"/>
      <c r="B47" s="484"/>
      <c r="C47" s="491"/>
      <c r="D47" s="491"/>
      <c r="E47" s="509" t="s">
        <v>494</v>
      </c>
      <c r="F47" s="509"/>
      <c r="G47" s="492" t="s">
        <v>498</v>
      </c>
      <c r="H47" s="505"/>
      <c r="I47" s="505"/>
      <c r="J47" s="493"/>
    </row>
    <row r="48" spans="1:10" ht="76.5" customHeight="1" x14ac:dyDescent="0.2">
      <c r="A48" s="484"/>
      <c r="B48" s="484"/>
      <c r="C48" s="491"/>
      <c r="D48" s="491"/>
      <c r="E48" s="491"/>
      <c r="F48" s="491"/>
      <c r="G48" s="507" t="s">
        <v>499</v>
      </c>
      <c r="H48" s="505"/>
      <c r="I48" s="505"/>
      <c r="J48" s="493"/>
    </row>
    <row r="49" spans="1:10" ht="68.25" customHeight="1" x14ac:dyDescent="0.2">
      <c r="A49" s="484"/>
      <c r="B49" s="484"/>
      <c r="C49" s="491"/>
      <c r="D49" s="491"/>
      <c r="E49" s="491"/>
      <c r="F49" s="491"/>
      <c r="G49" s="508" t="s">
        <v>504</v>
      </c>
      <c r="H49" s="508"/>
      <c r="I49" s="508"/>
      <c r="J49" s="508"/>
    </row>
    <row r="50" spans="1:10" ht="68.25" customHeight="1" x14ac:dyDescent="0.2">
      <c r="A50" s="484"/>
      <c r="B50" s="484"/>
      <c r="C50" s="500"/>
      <c r="D50" s="501"/>
      <c r="E50" s="500"/>
      <c r="F50" s="501"/>
      <c r="G50" s="494" t="s">
        <v>500</v>
      </c>
      <c r="H50" s="502"/>
      <c r="I50" s="502"/>
      <c r="J50" s="495"/>
    </row>
    <row r="51" spans="1:10" ht="68.25" customHeight="1" x14ac:dyDescent="0.2">
      <c r="A51" s="484"/>
      <c r="B51" s="484"/>
      <c r="C51" s="500"/>
      <c r="D51" s="501"/>
      <c r="E51" s="500"/>
      <c r="F51" s="501"/>
      <c r="G51" s="494" t="s">
        <v>501</v>
      </c>
      <c r="H51" s="502"/>
      <c r="I51" s="502"/>
      <c r="J51" s="495"/>
    </row>
    <row r="52" spans="1:10" ht="68.25" customHeight="1" x14ac:dyDescent="0.2">
      <c r="A52" s="484"/>
      <c r="B52" s="484"/>
      <c r="C52" s="500"/>
      <c r="D52" s="501"/>
      <c r="E52" s="530"/>
      <c r="F52" s="531"/>
      <c r="G52" s="494" t="s">
        <v>502</v>
      </c>
      <c r="H52" s="502"/>
      <c r="I52" s="502"/>
      <c r="J52" s="495"/>
    </row>
    <row r="53" spans="1:10" ht="68.25" customHeight="1" x14ac:dyDescent="0.2">
      <c r="A53" s="484"/>
      <c r="B53" s="484"/>
      <c r="C53" s="500"/>
      <c r="D53" s="501"/>
      <c r="E53" s="500"/>
      <c r="F53" s="501"/>
      <c r="G53" s="494" t="s">
        <v>503</v>
      </c>
      <c r="H53" s="502"/>
      <c r="I53" s="502"/>
      <c r="J53" s="495"/>
    </row>
    <row r="54" spans="1:10" ht="46.5" customHeight="1" x14ac:dyDescent="0.2">
      <c r="A54" s="484"/>
      <c r="B54" s="484"/>
      <c r="C54" s="500"/>
      <c r="D54" s="501"/>
      <c r="E54" s="530"/>
      <c r="F54" s="531"/>
      <c r="G54" s="530"/>
      <c r="H54" s="532"/>
      <c r="I54" s="532"/>
      <c r="J54" s="531"/>
    </row>
    <row r="55" spans="1:10" ht="48" customHeight="1" x14ac:dyDescent="0.2">
      <c r="A55" s="484"/>
      <c r="B55" s="484"/>
      <c r="C55" s="500"/>
      <c r="D55" s="501"/>
      <c r="E55" s="500"/>
      <c r="F55" s="501"/>
      <c r="G55" s="500"/>
      <c r="H55" s="511"/>
      <c r="I55" s="511"/>
      <c r="J55" s="501"/>
    </row>
    <row r="56" spans="1:10" ht="53.25" customHeight="1" x14ac:dyDescent="0.2">
      <c r="A56" s="484"/>
      <c r="B56" s="484"/>
      <c r="C56" s="500"/>
      <c r="D56" s="501"/>
      <c r="E56" s="500"/>
      <c r="F56" s="501"/>
      <c r="G56" s="500"/>
      <c r="H56" s="511"/>
      <c r="I56" s="511"/>
      <c r="J56" s="501"/>
    </row>
    <row r="57" spans="1:10" ht="43.5" customHeight="1" x14ac:dyDescent="0.2">
      <c r="A57" s="484"/>
      <c r="B57" s="484"/>
      <c r="C57" s="491"/>
      <c r="D57" s="491"/>
      <c r="E57" s="491"/>
      <c r="F57" s="491"/>
      <c r="G57" s="491"/>
      <c r="H57" s="491"/>
      <c r="I57" s="491"/>
      <c r="J57" s="491"/>
    </row>
    <row r="58" spans="1:10" ht="48.75" customHeight="1" x14ac:dyDescent="0.2">
      <c r="A58" s="484"/>
      <c r="B58" s="484"/>
      <c r="C58" s="491"/>
      <c r="D58" s="491"/>
      <c r="E58" s="491"/>
      <c r="F58" s="491"/>
      <c r="G58" s="491"/>
      <c r="H58" s="491"/>
      <c r="I58" s="491"/>
      <c r="J58" s="491"/>
    </row>
    <row r="59" spans="1:10" x14ac:dyDescent="0.2">
      <c r="C59" s="69"/>
      <c r="D59" s="69"/>
      <c r="E59" s="506"/>
      <c r="F59" s="506"/>
      <c r="G59" s="506"/>
      <c r="H59" s="506"/>
      <c r="I59" s="506"/>
      <c r="J59" s="506"/>
    </row>
    <row r="60" spans="1:10" x14ac:dyDescent="0.2">
      <c r="C60" s="69"/>
      <c r="D60" s="69"/>
      <c r="E60" s="506"/>
      <c r="F60" s="506"/>
      <c r="G60" s="506"/>
      <c r="H60" s="506"/>
      <c r="I60" s="506"/>
      <c r="J60" s="506"/>
    </row>
    <row r="61" spans="1:10" x14ac:dyDescent="0.2">
      <c r="E61" s="324"/>
      <c r="F61" s="324"/>
      <c r="G61" s="324"/>
      <c r="H61" s="324"/>
      <c r="I61" s="324"/>
      <c r="J61" s="324"/>
    </row>
    <row r="62" spans="1:10" x14ac:dyDescent="0.2">
      <c r="E62" s="324"/>
      <c r="F62" s="324"/>
      <c r="G62" s="324"/>
      <c r="H62" s="324"/>
      <c r="I62" s="324"/>
      <c r="J62" s="324"/>
    </row>
    <row r="63" spans="1:10" x14ac:dyDescent="0.2">
      <c r="E63" s="324"/>
      <c r="F63" s="324"/>
      <c r="G63" s="324"/>
      <c r="H63" s="324"/>
      <c r="I63" s="324"/>
      <c r="J63" s="324"/>
    </row>
    <row r="64" spans="1:10" x14ac:dyDescent="0.2">
      <c r="E64" s="324"/>
      <c r="F64" s="324"/>
      <c r="G64" s="324"/>
      <c r="H64" s="324"/>
      <c r="I64" s="324"/>
      <c r="J64" s="324"/>
    </row>
    <row r="65" spans="5:10" x14ac:dyDescent="0.2">
      <c r="E65" s="324"/>
      <c r="F65" s="324"/>
      <c r="G65" s="324"/>
      <c r="H65" s="324"/>
      <c r="I65" s="324"/>
      <c r="J65" s="324"/>
    </row>
    <row r="66" spans="5:10" x14ac:dyDescent="0.2">
      <c r="E66" s="324"/>
      <c r="F66" s="324"/>
      <c r="G66" s="324"/>
      <c r="H66" s="324"/>
      <c r="I66" s="324"/>
      <c r="J66" s="324"/>
    </row>
    <row r="67" spans="5:10" x14ac:dyDescent="0.2">
      <c r="E67" s="324"/>
      <c r="F67" s="324"/>
      <c r="G67" s="324"/>
      <c r="H67" s="324"/>
      <c r="I67" s="324"/>
      <c r="J67" s="324"/>
    </row>
    <row r="68" spans="5:10" x14ac:dyDescent="0.2">
      <c r="E68" s="324"/>
      <c r="F68" s="324"/>
      <c r="G68" s="324"/>
      <c r="H68" s="324"/>
      <c r="I68" s="324"/>
      <c r="J68" s="324"/>
    </row>
    <row r="69" spans="5:10" x14ac:dyDescent="0.2">
      <c r="E69" s="324"/>
      <c r="F69" s="324"/>
      <c r="G69" s="324"/>
      <c r="H69" s="324"/>
      <c r="I69" s="324"/>
      <c r="J69" s="324"/>
    </row>
    <row r="70" spans="5:10" x14ac:dyDescent="0.2">
      <c r="E70" s="324"/>
      <c r="F70" s="324"/>
      <c r="G70" s="324"/>
      <c r="H70" s="324"/>
      <c r="I70" s="324"/>
      <c r="J70" s="324"/>
    </row>
    <row r="71" spans="5:10" x14ac:dyDescent="0.2">
      <c r="E71" s="324"/>
      <c r="F71" s="324"/>
      <c r="G71" s="324"/>
      <c r="H71" s="324"/>
      <c r="I71" s="324"/>
      <c r="J71" s="324"/>
    </row>
    <row r="72" spans="5:10" x14ac:dyDescent="0.2">
      <c r="E72" s="324"/>
      <c r="F72" s="324"/>
      <c r="G72" s="324"/>
      <c r="H72" s="324"/>
      <c r="I72" s="324"/>
      <c r="J72" s="324"/>
    </row>
    <row r="73" spans="5:10" x14ac:dyDescent="0.2">
      <c r="E73" s="324"/>
      <c r="F73" s="324"/>
      <c r="G73" s="324"/>
      <c r="H73" s="324"/>
      <c r="I73" s="324"/>
      <c r="J73" s="324"/>
    </row>
    <row r="74" spans="5:10" x14ac:dyDescent="0.2">
      <c r="E74" s="324"/>
      <c r="F74" s="324"/>
      <c r="G74" s="324"/>
      <c r="H74" s="324"/>
      <c r="I74" s="324"/>
      <c r="J74" s="324"/>
    </row>
    <row r="75" spans="5:10" x14ac:dyDescent="0.2">
      <c r="E75" s="324"/>
      <c r="F75" s="324"/>
      <c r="G75" s="324"/>
      <c r="H75" s="324"/>
      <c r="I75" s="324"/>
      <c r="J75" s="324"/>
    </row>
    <row r="76" spans="5:10" x14ac:dyDescent="0.2">
      <c r="E76" s="324"/>
      <c r="F76" s="324"/>
      <c r="G76" s="324"/>
      <c r="H76" s="324"/>
      <c r="I76" s="324"/>
      <c r="J76" s="324"/>
    </row>
    <row r="77" spans="5:10" x14ac:dyDescent="0.2">
      <c r="E77" s="324"/>
      <c r="F77" s="324"/>
      <c r="G77" s="324"/>
      <c r="H77" s="324"/>
      <c r="I77" s="324"/>
      <c r="J77" s="324"/>
    </row>
    <row r="78" spans="5:10" x14ac:dyDescent="0.2">
      <c r="E78" s="324"/>
      <c r="F78" s="324"/>
      <c r="G78" s="324"/>
      <c r="H78" s="324"/>
      <c r="I78" s="324"/>
      <c r="J78" s="324"/>
    </row>
    <row r="79" spans="5:10" x14ac:dyDescent="0.2">
      <c r="E79" s="324"/>
      <c r="F79" s="324"/>
      <c r="G79" s="324"/>
      <c r="H79" s="324"/>
      <c r="I79" s="324"/>
      <c r="J79" s="324"/>
    </row>
    <row r="80" spans="5:10" x14ac:dyDescent="0.2">
      <c r="E80" s="324"/>
      <c r="F80" s="324"/>
      <c r="G80" s="324"/>
      <c r="H80" s="324"/>
      <c r="I80" s="324"/>
      <c r="J80" s="324"/>
    </row>
    <row r="81" spans="5:10" x14ac:dyDescent="0.2">
      <c r="E81" s="324"/>
      <c r="F81" s="324"/>
      <c r="G81" s="324"/>
      <c r="H81" s="324"/>
      <c r="I81" s="324"/>
      <c r="J81" s="324"/>
    </row>
    <row r="82" spans="5:10" x14ac:dyDescent="0.2">
      <c r="E82" s="324"/>
      <c r="F82" s="324"/>
      <c r="G82" s="324"/>
      <c r="H82" s="324"/>
      <c r="I82" s="324"/>
      <c r="J82" s="324"/>
    </row>
    <row r="83" spans="5:10" x14ac:dyDescent="0.2">
      <c r="E83" s="324"/>
      <c r="F83" s="324"/>
      <c r="G83" s="324"/>
      <c r="H83" s="324"/>
      <c r="I83" s="324"/>
      <c r="J83" s="324"/>
    </row>
    <row r="84" spans="5:10" x14ac:dyDescent="0.2">
      <c r="E84" s="324"/>
      <c r="F84" s="324"/>
      <c r="G84" s="324"/>
      <c r="H84" s="324"/>
      <c r="I84" s="324"/>
      <c r="J84" s="324"/>
    </row>
    <row r="85" spans="5:10" x14ac:dyDescent="0.2">
      <c r="E85" s="324"/>
      <c r="F85" s="324"/>
      <c r="G85" s="324"/>
      <c r="H85" s="324"/>
      <c r="I85" s="324"/>
      <c r="J85" s="324"/>
    </row>
    <row r="86" spans="5:10" x14ac:dyDescent="0.2">
      <c r="E86" s="324"/>
      <c r="F86" s="324"/>
      <c r="G86" s="324"/>
      <c r="H86" s="324"/>
      <c r="I86" s="324"/>
      <c r="J86" s="324"/>
    </row>
    <row r="87" spans="5:10" x14ac:dyDescent="0.2">
      <c r="E87" s="324"/>
      <c r="F87" s="324"/>
      <c r="G87" s="324"/>
      <c r="H87" s="324"/>
      <c r="I87" s="324"/>
      <c r="J87" s="324"/>
    </row>
    <row r="88" spans="5:10" x14ac:dyDescent="0.2">
      <c r="E88" s="324"/>
      <c r="F88" s="324"/>
      <c r="G88" s="324"/>
      <c r="H88" s="324"/>
      <c r="I88" s="324"/>
      <c r="J88" s="324"/>
    </row>
    <row r="89" spans="5:10" x14ac:dyDescent="0.2">
      <c r="E89" s="324"/>
      <c r="F89" s="324"/>
      <c r="G89" s="324"/>
      <c r="H89" s="324"/>
      <c r="I89" s="324"/>
      <c r="J89" s="324"/>
    </row>
    <row r="90" spans="5:10" x14ac:dyDescent="0.2">
      <c r="E90" s="324"/>
      <c r="F90" s="324"/>
      <c r="G90" s="324"/>
      <c r="H90" s="324"/>
      <c r="I90" s="324"/>
      <c r="J90" s="324"/>
    </row>
    <row r="91" spans="5:10" x14ac:dyDescent="0.2">
      <c r="E91" s="324"/>
      <c r="F91" s="324"/>
      <c r="G91" s="324"/>
      <c r="H91" s="324"/>
      <c r="I91" s="324"/>
      <c r="J91" s="324"/>
    </row>
    <row r="92" spans="5:10" x14ac:dyDescent="0.2">
      <c r="E92" s="324"/>
      <c r="F92" s="324"/>
      <c r="G92" s="324"/>
      <c r="H92" s="324"/>
      <c r="I92" s="324"/>
      <c r="J92" s="324"/>
    </row>
    <row r="93" spans="5:10" x14ac:dyDescent="0.2">
      <c r="E93" s="324"/>
      <c r="F93" s="324"/>
      <c r="G93" s="324"/>
      <c r="H93" s="324"/>
      <c r="I93" s="324"/>
      <c r="J93" s="324"/>
    </row>
    <row r="94" spans="5:10" x14ac:dyDescent="0.2">
      <c r="E94" s="324"/>
      <c r="F94" s="324"/>
      <c r="G94" s="324"/>
      <c r="H94" s="324"/>
      <c r="I94" s="324"/>
      <c r="J94" s="324"/>
    </row>
    <row r="95" spans="5:10" x14ac:dyDescent="0.2">
      <c r="E95" s="324"/>
      <c r="F95" s="324"/>
      <c r="G95" s="324"/>
      <c r="H95" s="324"/>
      <c r="I95" s="324"/>
      <c r="J95" s="324"/>
    </row>
    <row r="96" spans="5:10" x14ac:dyDescent="0.2">
      <c r="E96" s="324"/>
      <c r="F96" s="324"/>
      <c r="G96" s="324"/>
      <c r="H96" s="324"/>
      <c r="I96" s="324"/>
      <c r="J96" s="324"/>
    </row>
    <row r="97" spans="5:10" x14ac:dyDescent="0.2">
      <c r="E97" s="324"/>
      <c r="F97" s="324"/>
      <c r="G97" s="324"/>
      <c r="H97" s="324"/>
      <c r="I97" s="324"/>
      <c r="J97" s="324"/>
    </row>
    <row r="98" spans="5:10" x14ac:dyDescent="0.2">
      <c r="E98" s="324"/>
      <c r="F98" s="324"/>
      <c r="G98" s="324"/>
      <c r="H98" s="324"/>
      <c r="I98" s="324"/>
      <c r="J98" s="324"/>
    </row>
    <row r="99" spans="5:10" x14ac:dyDescent="0.2">
      <c r="E99" s="324"/>
      <c r="F99" s="324"/>
      <c r="G99" s="324"/>
      <c r="H99" s="324"/>
      <c r="I99" s="324"/>
      <c r="J99" s="324"/>
    </row>
    <row r="100" spans="5:10" x14ac:dyDescent="0.2">
      <c r="E100" s="324"/>
      <c r="F100" s="324"/>
      <c r="G100" s="324"/>
      <c r="H100" s="324"/>
      <c r="I100" s="324"/>
      <c r="J100" s="324"/>
    </row>
    <row r="101" spans="5:10" x14ac:dyDescent="0.2">
      <c r="E101" s="324"/>
      <c r="F101" s="324"/>
      <c r="G101" s="324"/>
      <c r="H101" s="324"/>
      <c r="I101" s="324"/>
      <c r="J101" s="324"/>
    </row>
    <row r="102" spans="5:10" x14ac:dyDescent="0.2">
      <c r="E102" s="324"/>
      <c r="F102" s="324"/>
      <c r="G102" s="324"/>
      <c r="H102" s="324"/>
      <c r="I102" s="324"/>
      <c r="J102" s="324"/>
    </row>
    <row r="103" spans="5:10" x14ac:dyDescent="0.2">
      <c r="E103" s="324"/>
      <c r="F103" s="324"/>
      <c r="G103" s="324"/>
      <c r="H103" s="324"/>
      <c r="I103" s="324"/>
      <c r="J103" s="324"/>
    </row>
    <row r="104" spans="5:10" x14ac:dyDescent="0.2">
      <c r="E104" s="324"/>
      <c r="F104" s="324"/>
      <c r="G104" s="324"/>
      <c r="H104" s="324"/>
      <c r="I104" s="324"/>
      <c r="J104" s="324"/>
    </row>
    <row r="105" spans="5:10" x14ac:dyDescent="0.2">
      <c r="E105" s="324"/>
      <c r="F105" s="324"/>
      <c r="G105" s="324"/>
      <c r="H105" s="324"/>
      <c r="I105" s="324"/>
      <c r="J105" s="324"/>
    </row>
    <row r="106" spans="5:10" x14ac:dyDescent="0.2">
      <c r="E106" s="324"/>
      <c r="F106" s="324"/>
      <c r="G106" s="324"/>
      <c r="H106" s="324"/>
      <c r="I106" s="324"/>
      <c r="J106" s="324"/>
    </row>
    <row r="107" spans="5:10" x14ac:dyDescent="0.2">
      <c r="E107" s="324"/>
      <c r="F107" s="324"/>
      <c r="G107" s="324"/>
      <c r="H107" s="324"/>
      <c r="I107" s="324"/>
      <c r="J107" s="324"/>
    </row>
    <row r="108" spans="5:10" x14ac:dyDescent="0.2">
      <c r="E108" s="324"/>
      <c r="F108" s="324"/>
      <c r="G108" s="324"/>
      <c r="H108" s="324"/>
      <c r="I108" s="324"/>
      <c r="J108" s="324"/>
    </row>
    <row r="109" spans="5:10" x14ac:dyDescent="0.2">
      <c r="E109" s="324"/>
      <c r="F109" s="324"/>
      <c r="G109" s="324"/>
      <c r="H109" s="324"/>
      <c r="I109" s="324"/>
      <c r="J109" s="324"/>
    </row>
    <row r="110" spans="5:10" x14ac:dyDescent="0.2">
      <c r="E110" s="324"/>
      <c r="F110" s="324"/>
      <c r="G110" s="324"/>
      <c r="H110" s="324"/>
      <c r="I110" s="324"/>
      <c r="J110" s="324"/>
    </row>
    <row r="111" spans="5:10" x14ac:dyDescent="0.2">
      <c r="E111" s="324"/>
      <c r="F111" s="324"/>
      <c r="G111" s="324"/>
      <c r="H111" s="324"/>
      <c r="I111" s="324"/>
      <c r="J111" s="324"/>
    </row>
    <row r="112" spans="5:10" x14ac:dyDescent="0.2">
      <c r="E112" s="324"/>
      <c r="F112" s="324"/>
      <c r="G112" s="324"/>
      <c r="H112" s="324"/>
      <c r="I112" s="324"/>
      <c r="J112" s="324"/>
    </row>
    <row r="113" spans="5:10" x14ac:dyDescent="0.2">
      <c r="E113" s="324"/>
      <c r="F113" s="324"/>
      <c r="G113" s="324"/>
      <c r="H113" s="324"/>
      <c r="I113" s="324"/>
      <c r="J113" s="324"/>
    </row>
    <row r="114" spans="5:10" x14ac:dyDescent="0.2">
      <c r="E114" s="324"/>
      <c r="F114" s="324"/>
      <c r="G114" s="324"/>
      <c r="H114" s="324"/>
      <c r="I114" s="324"/>
      <c r="J114" s="324"/>
    </row>
    <row r="115" spans="5:10" x14ac:dyDescent="0.2">
      <c r="E115" s="324"/>
      <c r="F115" s="324"/>
      <c r="G115" s="324"/>
      <c r="H115" s="324"/>
      <c r="I115" s="324"/>
      <c r="J115" s="324"/>
    </row>
    <row r="116" spans="5:10" x14ac:dyDescent="0.2">
      <c r="E116" s="324"/>
      <c r="F116" s="324"/>
      <c r="G116" s="324"/>
      <c r="H116" s="324"/>
      <c r="I116" s="324"/>
      <c r="J116" s="324"/>
    </row>
    <row r="117" spans="5:10" x14ac:dyDescent="0.2">
      <c r="E117" s="324"/>
      <c r="F117" s="324"/>
      <c r="G117" s="324"/>
      <c r="H117" s="324"/>
      <c r="I117" s="324"/>
      <c r="J117" s="324"/>
    </row>
    <row r="118" spans="5:10" x14ac:dyDescent="0.2">
      <c r="E118" s="324"/>
      <c r="F118" s="324"/>
      <c r="G118" s="324"/>
      <c r="H118" s="324"/>
      <c r="I118" s="324"/>
      <c r="J118" s="324"/>
    </row>
    <row r="119" spans="5:10" x14ac:dyDescent="0.2">
      <c r="E119" s="324"/>
      <c r="F119" s="324"/>
      <c r="G119" s="324"/>
      <c r="H119" s="324"/>
      <c r="I119" s="324"/>
      <c r="J119" s="324"/>
    </row>
    <row r="120" spans="5:10" x14ac:dyDescent="0.2">
      <c r="E120" s="324"/>
      <c r="F120" s="324"/>
      <c r="G120" s="324"/>
      <c r="H120" s="324"/>
      <c r="I120" s="324"/>
      <c r="J120" s="324"/>
    </row>
    <row r="121" spans="5:10" x14ac:dyDescent="0.2">
      <c r="E121" s="324"/>
      <c r="F121" s="324"/>
      <c r="G121" s="324"/>
      <c r="H121" s="324"/>
      <c r="I121" s="324"/>
      <c r="J121" s="324"/>
    </row>
    <row r="122" spans="5:10" x14ac:dyDescent="0.2">
      <c r="E122" s="324"/>
      <c r="F122" s="324"/>
      <c r="G122" s="324"/>
      <c r="H122" s="324"/>
      <c r="I122" s="324"/>
      <c r="J122" s="324"/>
    </row>
    <row r="123" spans="5:10" x14ac:dyDescent="0.2">
      <c r="E123" s="324"/>
      <c r="F123" s="324"/>
      <c r="G123" s="324"/>
      <c r="H123" s="324"/>
      <c r="I123" s="324"/>
      <c r="J123" s="324"/>
    </row>
    <row r="124" spans="5:10" x14ac:dyDescent="0.2">
      <c r="E124" s="324"/>
      <c r="F124" s="324"/>
      <c r="G124" s="324"/>
      <c r="H124" s="324"/>
      <c r="I124" s="324"/>
      <c r="J124" s="324"/>
    </row>
    <row r="125" spans="5:10" x14ac:dyDescent="0.2">
      <c r="E125" s="324"/>
      <c r="F125" s="324"/>
      <c r="G125" s="324"/>
      <c r="H125" s="324"/>
      <c r="I125" s="324"/>
      <c r="J125" s="324"/>
    </row>
    <row r="126" spans="5:10" x14ac:dyDescent="0.2">
      <c r="E126" s="324"/>
      <c r="F126" s="324"/>
      <c r="G126" s="324"/>
      <c r="H126" s="324"/>
      <c r="I126" s="324"/>
      <c r="J126" s="324"/>
    </row>
    <row r="127" spans="5:10" x14ac:dyDescent="0.2">
      <c r="E127" s="324"/>
      <c r="F127" s="324"/>
      <c r="G127" s="324"/>
      <c r="H127" s="324"/>
      <c r="I127" s="324"/>
      <c r="J127" s="324"/>
    </row>
    <row r="128" spans="5:10" x14ac:dyDescent="0.2">
      <c r="E128" s="324"/>
      <c r="F128" s="324"/>
      <c r="G128" s="324"/>
      <c r="H128" s="324"/>
      <c r="I128" s="324"/>
      <c r="J128" s="324"/>
    </row>
    <row r="129" spans="5:10" x14ac:dyDescent="0.2">
      <c r="E129" s="324"/>
      <c r="F129" s="324"/>
      <c r="G129" s="324"/>
      <c r="H129" s="324"/>
      <c r="I129" s="324"/>
      <c r="J129" s="324"/>
    </row>
    <row r="130" spans="5:10" x14ac:dyDescent="0.2">
      <c r="E130" s="324"/>
      <c r="F130" s="324"/>
      <c r="G130" s="324"/>
      <c r="H130" s="324"/>
      <c r="I130" s="324"/>
      <c r="J130" s="324"/>
    </row>
    <row r="131" spans="5:10" x14ac:dyDescent="0.2">
      <c r="E131" s="324"/>
      <c r="F131" s="324"/>
      <c r="G131" s="324"/>
      <c r="H131" s="324"/>
      <c r="I131" s="324"/>
      <c r="J131" s="324"/>
    </row>
    <row r="132" spans="5:10" x14ac:dyDescent="0.2">
      <c r="E132" s="324"/>
      <c r="F132" s="324"/>
      <c r="G132" s="324"/>
      <c r="H132" s="324"/>
      <c r="I132" s="324"/>
      <c r="J132" s="324"/>
    </row>
    <row r="133" spans="5:10" x14ac:dyDescent="0.2">
      <c r="E133" s="324"/>
      <c r="F133" s="324"/>
      <c r="G133" s="324"/>
      <c r="H133" s="324"/>
      <c r="I133" s="324"/>
      <c r="J133" s="324"/>
    </row>
    <row r="134" spans="5:10" x14ac:dyDescent="0.2">
      <c r="E134" s="324"/>
      <c r="F134" s="324"/>
      <c r="G134" s="324"/>
      <c r="H134" s="324"/>
      <c r="I134" s="324"/>
      <c r="J134" s="324"/>
    </row>
    <row r="135" spans="5:10" x14ac:dyDescent="0.2">
      <c r="E135" s="324"/>
      <c r="F135" s="324"/>
      <c r="G135" s="324"/>
      <c r="H135" s="324"/>
      <c r="I135" s="324"/>
      <c r="J135" s="324"/>
    </row>
    <row r="136" spans="5:10" x14ac:dyDescent="0.2">
      <c r="E136" s="324"/>
      <c r="F136" s="324"/>
      <c r="G136" s="324"/>
      <c r="H136" s="324"/>
      <c r="I136" s="324"/>
      <c r="J136" s="324"/>
    </row>
  </sheetData>
  <sheetProtection selectLockedCells="1"/>
  <mergeCells count="296">
    <mergeCell ref="E18:F18"/>
    <mergeCell ref="G18:J18"/>
    <mergeCell ref="E19:F19"/>
    <mergeCell ref="G19:J19"/>
    <mergeCell ref="E14:F14"/>
    <mergeCell ref="G14:J14"/>
    <mergeCell ref="E15:F15"/>
    <mergeCell ref="G15:J15"/>
    <mergeCell ref="E16:F16"/>
    <mergeCell ref="G16:J16"/>
    <mergeCell ref="N1:N4"/>
    <mergeCell ref="H1:I1"/>
    <mergeCell ref="H2:I2"/>
    <mergeCell ref="H3:I3"/>
    <mergeCell ref="H4:I4"/>
    <mergeCell ref="E11:F11"/>
    <mergeCell ref="G11:J11"/>
    <mergeCell ref="E12:F12"/>
    <mergeCell ref="G12:J12"/>
    <mergeCell ref="E9:F9"/>
    <mergeCell ref="E10:F10"/>
    <mergeCell ref="G9:J9"/>
    <mergeCell ref="G10:J10"/>
    <mergeCell ref="A1:G2"/>
    <mergeCell ref="A3:G4"/>
    <mergeCell ref="A6:J7"/>
    <mergeCell ref="A5:J5"/>
    <mergeCell ref="J1:J4"/>
    <mergeCell ref="E8:J8"/>
    <mergeCell ref="A8:D25"/>
    <mergeCell ref="E13:F13"/>
    <mergeCell ref="G13:J13"/>
    <mergeCell ref="E17:F17"/>
    <mergeCell ref="G17:J17"/>
    <mergeCell ref="E21:F21"/>
    <mergeCell ref="E25:F25"/>
    <mergeCell ref="E30:F30"/>
    <mergeCell ref="G30:J30"/>
    <mergeCell ref="E20:F20"/>
    <mergeCell ref="G20:J20"/>
    <mergeCell ref="E26:F26"/>
    <mergeCell ref="G26:J26"/>
    <mergeCell ref="E27:F27"/>
    <mergeCell ref="G27:J27"/>
    <mergeCell ref="G21:J21"/>
    <mergeCell ref="G25:J25"/>
    <mergeCell ref="G22:J22"/>
    <mergeCell ref="G23:J23"/>
    <mergeCell ref="G24:J24"/>
    <mergeCell ref="E28:F28"/>
    <mergeCell ref="G28:J28"/>
    <mergeCell ref="E29:F29"/>
    <mergeCell ref="E22:F22"/>
    <mergeCell ref="E23:F23"/>
    <mergeCell ref="E24:F24"/>
    <mergeCell ref="G29:J29"/>
    <mergeCell ref="G62:J62"/>
    <mergeCell ref="E47:F47"/>
    <mergeCell ref="G47:J47"/>
    <mergeCell ref="E34:F34"/>
    <mergeCell ref="G34:J34"/>
    <mergeCell ref="E35:F35"/>
    <mergeCell ref="G35:J35"/>
    <mergeCell ref="E42:F42"/>
    <mergeCell ref="G42:J42"/>
    <mergeCell ref="E52:F52"/>
    <mergeCell ref="G52:J52"/>
    <mergeCell ref="E54:F54"/>
    <mergeCell ref="G54:J54"/>
    <mergeCell ref="G56:J56"/>
    <mergeCell ref="E56:F56"/>
    <mergeCell ref="E36:F36"/>
    <mergeCell ref="G50:J50"/>
    <mergeCell ref="G51:J51"/>
    <mergeCell ref="G36:J36"/>
    <mergeCell ref="G41:J41"/>
    <mergeCell ref="E50:F50"/>
    <mergeCell ref="E51:F51"/>
    <mergeCell ref="E31:F31"/>
    <mergeCell ref="G31:J31"/>
    <mergeCell ref="E32:F32"/>
    <mergeCell ref="G53:J53"/>
    <mergeCell ref="G55:J55"/>
    <mergeCell ref="G32:J32"/>
    <mergeCell ref="G33:J33"/>
    <mergeCell ref="E33:F33"/>
    <mergeCell ref="G61:J61"/>
    <mergeCell ref="G37:J37"/>
    <mergeCell ref="G38:J38"/>
    <mergeCell ref="G39:J39"/>
    <mergeCell ref="G40:J40"/>
    <mergeCell ref="G65:J65"/>
    <mergeCell ref="E44:F44"/>
    <mergeCell ref="G44:J44"/>
    <mergeCell ref="E45:F45"/>
    <mergeCell ref="G45:J45"/>
    <mergeCell ref="E58:F58"/>
    <mergeCell ref="G58:J58"/>
    <mergeCell ref="E59:F59"/>
    <mergeCell ref="G59:J59"/>
    <mergeCell ref="E48:F48"/>
    <mergeCell ref="G48:J48"/>
    <mergeCell ref="E49:F49"/>
    <mergeCell ref="G49:J49"/>
    <mergeCell ref="E57:F57"/>
    <mergeCell ref="G57:J57"/>
    <mergeCell ref="E46:F46"/>
    <mergeCell ref="G46:J46"/>
    <mergeCell ref="E60:F60"/>
    <mergeCell ref="G60:J60"/>
    <mergeCell ref="E61:F61"/>
    <mergeCell ref="E53:F53"/>
    <mergeCell ref="G63:J63"/>
    <mergeCell ref="E64:F64"/>
    <mergeCell ref="G64:J64"/>
    <mergeCell ref="G69:J69"/>
    <mergeCell ref="E70:F70"/>
    <mergeCell ref="G70:J70"/>
    <mergeCell ref="E71:F71"/>
    <mergeCell ref="G71:J71"/>
    <mergeCell ref="E66:F66"/>
    <mergeCell ref="G66:J66"/>
    <mergeCell ref="E67:F67"/>
    <mergeCell ref="G67:J67"/>
    <mergeCell ref="E68:F68"/>
    <mergeCell ref="G68:J68"/>
    <mergeCell ref="G75:J75"/>
    <mergeCell ref="E76:F76"/>
    <mergeCell ref="G76:J76"/>
    <mergeCell ref="E77:F77"/>
    <mergeCell ref="G77:J77"/>
    <mergeCell ref="E72:F72"/>
    <mergeCell ref="G72:J72"/>
    <mergeCell ref="E73:F73"/>
    <mergeCell ref="G73:J73"/>
    <mergeCell ref="E74:F74"/>
    <mergeCell ref="G74:J74"/>
    <mergeCell ref="G81:J81"/>
    <mergeCell ref="E82:F82"/>
    <mergeCell ref="G82:J82"/>
    <mergeCell ref="E83:F83"/>
    <mergeCell ref="G83:J83"/>
    <mergeCell ref="E78:F78"/>
    <mergeCell ref="G78:J78"/>
    <mergeCell ref="E79:F79"/>
    <mergeCell ref="G79:J79"/>
    <mergeCell ref="E80:F80"/>
    <mergeCell ref="G80:J80"/>
    <mergeCell ref="G87:J87"/>
    <mergeCell ref="E88:F88"/>
    <mergeCell ref="G88:J88"/>
    <mergeCell ref="E89:F89"/>
    <mergeCell ref="G89:J89"/>
    <mergeCell ref="E84:F84"/>
    <mergeCell ref="G84:J84"/>
    <mergeCell ref="E85:F85"/>
    <mergeCell ref="G85:J85"/>
    <mergeCell ref="E86:F86"/>
    <mergeCell ref="G86:J86"/>
    <mergeCell ref="G93:J93"/>
    <mergeCell ref="E94:F94"/>
    <mergeCell ref="G94:J94"/>
    <mergeCell ref="E95:F95"/>
    <mergeCell ref="G95:J95"/>
    <mergeCell ref="E90:F90"/>
    <mergeCell ref="G90:J90"/>
    <mergeCell ref="E91:F91"/>
    <mergeCell ref="G91:J91"/>
    <mergeCell ref="E92:F92"/>
    <mergeCell ref="G92:J92"/>
    <mergeCell ref="G99:J99"/>
    <mergeCell ref="E100:F100"/>
    <mergeCell ref="G100:J100"/>
    <mergeCell ref="E101:F101"/>
    <mergeCell ref="G101:J101"/>
    <mergeCell ref="E96:F96"/>
    <mergeCell ref="G96:J96"/>
    <mergeCell ref="E97:F97"/>
    <mergeCell ref="G97:J97"/>
    <mergeCell ref="E98:F98"/>
    <mergeCell ref="G98:J98"/>
    <mergeCell ref="G105:J105"/>
    <mergeCell ref="E106:F106"/>
    <mergeCell ref="G106:J106"/>
    <mergeCell ref="E107:F107"/>
    <mergeCell ref="G107:J107"/>
    <mergeCell ref="E102:F102"/>
    <mergeCell ref="G102:J102"/>
    <mergeCell ref="E103:F103"/>
    <mergeCell ref="G103:J103"/>
    <mergeCell ref="E104:F104"/>
    <mergeCell ref="G104:J104"/>
    <mergeCell ref="E120:F120"/>
    <mergeCell ref="G120:J120"/>
    <mergeCell ref="E121:F121"/>
    <mergeCell ref="G121:J121"/>
    <mergeCell ref="E122:F122"/>
    <mergeCell ref="E132:F132"/>
    <mergeCell ref="G132:J132"/>
    <mergeCell ref="E133:F133"/>
    <mergeCell ref="G133:J133"/>
    <mergeCell ref="E129:F129"/>
    <mergeCell ref="G129:J129"/>
    <mergeCell ref="E130:F130"/>
    <mergeCell ref="G130:J130"/>
    <mergeCell ref="E131:F131"/>
    <mergeCell ref="G131:J131"/>
    <mergeCell ref="G122:J122"/>
    <mergeCell ref="G119:J119"/>
    <mergeCell ref="E116:F116"/>
    <mergeCell ref="G116:J116"/>
    <mergeCell ref="G117:J117"/>
    <mergeCell ref="E118:F118"/>
    <mergeCell ref="G118:J118"/>
    <mergeCell ref="E119:F119"/>
    <mergeCell ref="E114:F114"/>
    <mergeCell ref="G114:J114"/>
    <mergeCell ref="E115:F115"/>
    <mergeCell ref="G115:J115"/>
    <mergeCell ref="G111:J111"/>
    <mergeCell ref="E112:F112"/>
    <mergeCell ref="G112:J112"/>
    <mergeCell ref="E113:F113"/>
    <mergeCell ref="G113:J113"/>
    <mergeCell ref="E108:F108"/>
    <mergeCell ref="G108:J108"/>
    <mergeCell ref="E109:F109"/>
    <mergeCell ref="G109:J109"/>
    <mergeCell ref="E110:F110"/>
    <mergeCell ref="G110:J110"/>
    <mergeCell ref="E136:F136"/>
    <mergeCell ref="G136:J136"/>
    <mergeCell ref="G135:J135"/>
    <mergeCell ref="E123:F123"/>
    <mergeCell ref="G123:J123"/>
    <mergeCell ref="E124:F124"/>
    <mergeCell ref="G124:J124"/>
    <mergeCell ref="E125:F125"/>
    <mergeCell ref="G125:J125"/>
    <mergeCell ref="E135:F135"/>
    <mergeCell ref="E126:F126"/>
    <mergeCell ref="G126:J126"/>
    <mergeCell ref="E127:F127"/>
    <mergeCell ref="G127:J127"/>
    <mergeCell ref="E128:F128"/>
    <mergeCell ref="G128:J128"/>
    <mergeCell ref="E134:F134"/>
    <mergeCell ref="G134:J134"/>
    <mergeCell ref="C32:D32"/>
    <mergeCell ref="E117:F117"/>
    <mergeCell ref="E111:F111"/>
    <mergeCell ref="E105:F105"/>
    <mergeCell ref="E99:F99"/>
    <mergeCell ref="E93:F93"/>
    <mergeCell ref="E87:F87"/>
    <mergeCell ref="E81:F81"/>
    <mergeCell ref="E75:F75"/>
    <mergeCell ref="E69:F69"/>
    <mergeCell ref="E63:F63"/>
    <mergeCell ref="C36:D36"/>
    <mergeCell ref="C41:D41"/>
    <mergeCell ref="C50:D50"/>
    <mergeCell ref="C51:D51"/>
    <mergeCell ref="C53:D53"/>
    <mergeCell ref="C56:D56"/>
    <mergeCell ref="C55:D55"/>
    <mergeCell ref="E55:F55"/>
    <mergeCell ref="E65:F65"/>
    <mergeCell ref="E41:F41"/>
    <mergeCell ref="C52:D52"/>
    <mergeCell ref="C54:D54"/>
    <mergeCell ref="E62:F62"/>
    <mergeCell ref="A26:A58"/>
    <mergeCell ref="E43:F43"/>
    <mergeCell ref="G43:J43"/>
    <mergeCell ref="B43:B58"/>
    <mergeCell ref="C43:D43"/>
    <mergeCell ref="C26:D26"/>
    <mergeCell ref="C57:D57"/>
    <mergeCell ref="C58:D58"/>
    <mergeCell ref="B26:B42"/>
    <mergeCell ref="C27:D27"/>
    <mergeCell ref="C28:D28"/>
    <mergeCell ref="C46:D46"/>
    <mergeCell ref="C47:D47"/>
    <mergeCell ref="C48:D48"/>
    <mergeCell ref="C49:D49"/>
    <mergeCell ref="C33:D33"/>
    <mergeCell ref="C34:D34"/>
    <mergeCell ref="C35:D35"/>
    <mergeCell ref="C42:D42"/>
    <mergeCell ref="C44:D44"/>
    <mergeCell ref="C45:D45"/>
    <mergeCell ref="C29:D29"/>
    <mergeCell ref="C30:D30"/>
    <mergeCell ref="C31:D31"/>
  </mergeCells>
  <pageMargins left="0.25" right="0.25" top="0.75" bottom="0.75" header="0.3" footer="0.3"/>
  <pageSetup paperSize="258" scale="70"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33</vt:i4>
      </vt:variant>
      <vt:variant>
        <vt:lpstr>Rangos con nombre</vt:lpstr>
      </vt:variant>
      <vt:variant>
        <vt:i4>2</vt:i4>
      </vt:variant>
    </vt:vector>
  </HeadingPairs>
  <TitlesOfParts>
    <vt:vector size="35" baseType="lpstr">
      <vt:lpstr>INSTRUCTIVO</vt:lpstr>
      <vt:lpstr>CONTEXTO</vt:lpstr>
      <vt:lpstr>Hoja1</vt:lpstr>
      <vt:lpstr>LISTAS CONTEXTO</vt:lpstr>
      <vt:lpstr>PRIORIZACIÓN DE CAUSA</vt:lpstr>
      <vt:lpstr>matriz definicion riesgo</vt:lpstr>
      <vt:lpstr>IDENTIFICACION</vt:lpstr>
      <vt:lpstr>PRIORIZ CAUSA R CORUP TRÁMITES</vt:lpstr>
      <vt:lpstr>DOFA</vt:lpstr>
      <vt:lpstr>IDENTIFICACION DE RIESGOS</vt:lpstr>
      <vt:lpstr>DESCRIPCION</vt:lpstr>
      <vt:lpstr>PROBABILIDAD</vt:lpstr>
      <vt:lpstr> IMPACTO RIESGOS CORRUPCION</vt:lpstr>
      <vt:lpstr>Hoja4</vt:lpstr>
      <vt:lpstr>Hoja5</vt:lpstr>
      <vt:lpstr>Hoja6</vt:lpstr>
      <vt:lpstr>Hoja7</vt:lpstr>
      <vt:lpstr>Hoja8</vt:lpstr>
      <vt:lpstr>Hoja9</vt:lpstr>
      <vt:lpstr>Hoja10</vt:lpstr>
      <vt:lpstr>Hoja11</vt:lpstr>
      <vt:lpstr>Hoja12</vt:lpstr>
      <vt:lpstr>VALORACION RIESGOS INHERENTES</vt:lpstr>
      <vt:lpstr>Hoja3</vt:lpstr>
      <vt:lpstr>NOOO</vt:lpstr>
      <vt:lpstr>Hoja2</vt:lpstr>
      <vt:lpstr>CONTROLES Y EVALUACIÓN</vt:lpstr>
      <vt:lpstr>EVALUACIÓN SOLIDEZ CONTROLES</vt:lpstr>
      <vt:lpstr>VALORACIÓN RIESGOS RESIDUAL</vt:lpstr>
      <vt:lpstr>MAPA CORRUPCIÓN</vt:lpstr>
      <vt:lpstr>Hoja13</vt:lpstr>
      <vt:lpstr>NOO</vt:lpstr>
      <vt:lpstr>NO</vt:lpstr>
      <vt:lpstr>DESCRIPCION!Títulos_a_imprimir</vt:lpstr>
      <vt:lpstr>'IDENTIFICACION DE RIESGOS'!Títulos_a_imprimir</vt:lpstr>
    </vt:vector>
  </TitlesOfParts>
  <Company>Hewlett-Packard Company</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PLANEACION5</dc:creator>
  <cp:lastModifiedBy>Sandy Poveda Vargas</cp:lastModifiedBy>
  <cp:revision/>
  <cp:lastPrinted>2018-11-07T13:36:21Z</cp:lastPrinted>
  <dcterms:created xsi:type="dcterms:W3CDTF">2014-12-30T19:27:19Z</dcterms:created>
  <dcterms:modified xsi:type="dcterms:W3CDTF">2025-02-04T15:37:34Z</dcterms:modified>
</cp:coreProperties>
</file>