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13. HACIENDA PUBLICA\"/>
    </mc:Choice>
  </mc:AlternateContent>
  <xr:revisionPtr revIDLastSave="0" documentId="13_ncr:1_{9F4FC13E-CF0B-4D17-80D8-94B779F98F5A}" xr6:coauthVersionLast="47" xr6:coauthVersionMax="47" xr10:uidLastSave="{00000000-0000-0000-0000-000000000000}"/>
  <bookViews>
    <workbookView xWindow="-108" yWindow="-108" windowWidth="23256" windowHeight="12456" tabRatio="763" firstSheet="14" activeTab="17"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VALORACION RIESGOS INHERENTES" sheetId="16" r:id="rId14"/>
    <sheet name="CONTROLES Y EVALUACIÓN" sheetId="3" r:id="rId15"/>
    <sheet name="EVALUACIÓN SOLIDEZ CONTROLES" sheetId="26" r:id="rId16"/>
    <sheet name="VALORACIÓN RIESGOS RESIDUAL" sheetId="29" r:id="rId17"/>
    <sheet name="MAPA CORRUPCIÓN" sheetId="1" r:id="rId18"/>
    <sheet name="Hoja4" sheetId="37" state="hidden" r:id="rId19"/>
    <sheet name="Hoja5" sheetId="38" state="hidden" r:id="rId20"/>
    <sheet name="Hoja6" sheetId="39" state="hidden" r:id="rId21"/>
    <sheet name="Hoja7" sheetId="40" state="hidden" r:id="rId22"/>
    <sheet name="Hoja8" sheetId="41" state="hidden" r:id="rId23"/>
    <sheet name="Hoja9" sheetId="42" state="hidden" r:id="rId24"/>
    <sheet name="Hoja10" sheetId="43" state="hidden" r:id="rId25"/>
    <sheet name="Hoja11" sheetId="44" state="hidden" r:id="rId26"/>
    <sheet name="Hoja12" sheetId="45" state="hidden" r:id="rId27"/>
    <sheet name="Hoja3" sheetId="36" state="hidden" r:id="rId28"/>
    <sheet name="NOOO" sheetId="21" state="hidden" r:id="rId29"/>
    <sheet name="Hoja2" sheetId="35" state="hidden" r:id="rId30"/>
    <sheet name="NOO" sheetId="33" state="hidden" r:id="rId31"/>
    <sheet name="NO" sheetId="32" state="hidden" r:id="rId32"/>
  </sheets>
  <externalReferences>
    <externalReference r:id="rId33"/>
  </externalReferences>
  <definedNames>
    <definedName name="_xlnm.Print_Area" localSheetId="17">'MAPA CORRUPCIÓN'!$A$1:$P$16</definedName>
    <definedName name="_xlnm.Print_Titles" localSheetId="10">DESCRIPCION!$1:$9</definedName>
    <definedName name="_xlnm.Print_Titles" localSheetId="9">'IDENTIFICACION DE RIESGOS'!$1:$11</definedName>
    <definedName name="_xlnm.Print_Titles" localSheetId="17">'MAPA CORRUPCIÓN'!$9:$9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1" l="1"/>
  <c r="I11" i="1" l="1"/>
  <c r="I16" i="1" l="1"/>
  <c r="I15" i="1"/>
  <c r="I14" i="1"/>
  <c r="I13" i="1"/>
  <c r="I12" i="1"/>
  <c r="E10" i="1"/>
  <c r="J19" i="16"/>
  <c r="R12" i="8"/>
  <c r="B15" i="20"/>
  <c r="G45" i="1" l="1"/>
  <c r="F45" i="1"/>
  <c r="E45" i="1"/>
  <c r="C45" i="1"/>
  <c r="G41" i="1"/>
  <c r="F41" i="1"/>
  <c r="E41" i="1"/>
  <c r="C41" i="1"/>
  <c r="F37" i="1"/>
  <c r="E37" i="1"/>
  <c r="C37" i="1"/>
  <c r="F33" i="1"/>
  <c r="E33" i="1"/>
  <c r="C33" i="1"/>
  <c r="F29" i="1"/>
  <c r="E29" i="1"/>
  <c r="C29" i="1"/>
  <c r="F25" i="1"/>
  <c r="E25" i="1"/>
  <c r="C25" i="1"/>
  <c r="F21" i="1"/>
  <c r="E21" i="1"/>
  <c r="C21" i="1"/>
  <c r="F17" i="1"/>
  <c r="E17" i="1"/>
  <c r="C17" i="1"/>
  <c r="F13" i="1"/>
  <c r="E13" i="1"/>
  <c r="C13" i="1"/>
  <c r="F10" i="1"/>
  <c r="C10" i="1"/>
  <c r="A10" i="1"/>
  <c r="J214" i="29"/>
  <c r="J212" i="29"/>
  <c r="J210" i="29"/>
  <c r="J208" i="29"/>
  <c r="K201" i="29" s="1"/>
  <c r="J193" i="29"/>
  <c r="J191" i="29"/>
  <c r="J189" i="29"/>
  <c r="J187" i="29"/>
  <c r="K180" i="29" s="1"/>
  <c r="J171" i="29"/>
  <c r="J169" i="29"/>
  <c r="J167" i="29"/>
  <c r="J165" i="29"/>
  <c r="K158" i="29" s="1"/>
  <c r="G37" i="1" s="1"/>
  <c r="B158" i="29"/>
  <c r="J150" i="29"/>
  <c r="J148" i="29"/>
  <c r="J146" i="29"/>
  <c r="J144" i="29"/>
  <c r="K137" i="29" s="1"/>
  <c r="G33" i="1" s="1"/>
  <c r="J129" i="29"/>
  <c r="J127" i="29"/>
  <c r="J125" i="29"/>
  <c r="J123" i="29"/>
  <c r="K116" i="29" s="1"/>
  <c r="G29" i="1" s="1"/>
  <c r="J108" i="29"/>
  <c r="J106" i="29"/>
  <c r="J104" i="29"/>
  <c r="J102" i="29"/>
  <c r="K95" i="29" s="1"/>
  <c r="G25" i="1" s="1"/>
  <c r="B95" i="29"/>
  <c r="J87" i="29"/>
  <c r="J85" i="29"/>
  <c r="J83" i="29"/>
  <c r="J81" i="29"/>
  <c r="K74" i="29" s="1"/>
  <c r="G21" i="1" s="1"/>
  <c r="J66" i="29"/>
  <c r="J64" i="29"/>
  <c r="J62" i="29"/>
  <c r="J60" i="29"/>
  <c r="K53" i="29" s="1"/>
  <c r="G17" i="1" s="1"/>
  <c r="J45" i="29"/>
  <c r="J43" i="29"/>
  <c r="J41" i="29"/>
  <c r="J39" i="29"/>
  <c r="K32" i="29" s="1"/>
  <c r="G13" i="1" s="1"/>
  <c r="J24" i="29"/>
  <c r="J22" i="29"/>
  <c r="J20" i="29"/>
  <c r="J18" i="29"/>
  <c r="K11" i="29" s="1"/>
  <c r="G10" i="1" s="1"/>
  <c r="A9" i="29"/>
  <c r="A8" i="29"/>
  <c r="E49" i="26"/>
  <c r="C49" i="26"/>
  <c r="E48" i="26"/>
  <c r="C48" i="26"/>
  <c r="E47" i="26"/>
  <c r="C47" i="26"/>
  <c r="E45" i="26"/>
  <c r="C45" i="26"/>
  <c r="E44" i="26"/>
  <c r="C44" i="26"/>
  <c r="E43" i="26"/>
  <c r="C43" i="26"/>
  <c r="E41" i="26"/>
  <c r="C41" i="26"/>
  <c r="E40" i="26"/>
  <c r="C40" i="26"/>
  <c r="E39" i="26"/>
  <c r="C39" i="26"/>
  <c r="E37" i="26"/>
  <c r="C37" i="26"/>
  <c r="E36" i="26"/>
  <c r="C36" i="26"/>
  <c r="E35" i="26"/>
  <c r="C35" i="26"/>
  <c r="E33" i="26"/>
  <c r="C33" i="26"/>
  <c r="B33" i="26"/>
  <c r="E32" i="26"/>
  <c r="C32" i="26"/>
  <c r="B32" i="26"/>
  <c r="E31" i="26"/>
  <c r="C31" i="26"/>
  <c r="B31" i="26"/>
  <c r="E29" i="26"/>
  <c r="C29" i="26"/>
  <c r="E28" i="26"/>
  <c r="C28" i="26"/>
  <c r="E27" i="26"/>
  <c r="C27" i="26"/>
  <c r="E25" i="26"/>
  <c r="C25" i="26"/>
  <c r="E24" i="26"/>
  <c r="C24" i="26"/>
  <c r="E23" i="26"/>
  <c r="C23" i="26"/>
  <c r="E21" i="26"/>
  <c r="C21" i="26"/>
  <c r="E20" i="26"/>
  <c r="C20" i="26"/>
  <c r="B20" i="26"/>
  <c r="E19" i="26"/>
  <c r="C19" i="26"/>
  <c r="E17" i="26"/>
  <c r="C17" i="26"/>
  <c r="E16" i="26"/>
  <c r="C16" i="26"/>
  <c r="E15" i="26"/>
  <c r="C15" i="26"/>
  <c r="E13" i="26"/>
  <c r="C13" i="26"/>
  <c r="E12" i="26"/>
  <c r="C12" i="26"/>
  <c r="E11" i="26"/>
  <c r="C11" i="26"/>
  <c r="A11" i="26"/>
  <c r="A7" i="26"/>
  <c r="A6" i="26"/>
  <c r="G336" i="3"/>
  <c r="G335" i="3"/>
  <c r="G334" i="3"/>
  <c r="G333" i="3"/>
  <c r="G332" i="3"/>
  <c r="G331" i="3"/>
  <c r="G330" i="3"/>
  <c r="G337" i="3" s="1"/>
  <c r="H330" i="3" s="1"/>
  <c r="G325" i="3"/>
  <c r="G324" i="3"/>
  <c r="G323" i="3"/>
  <c r="G322" i="3"/>
  <c r="G321" i="3"/>
  <c r="G320" i="3"/>
  <c r="G319" i="3"/>
  <c r="G326" i="3" s="1"/>
  <c r="H319" i="3" s="1"/>
  <c r="G314" i="3"/>
  <c r="G315" i="3" s="1"/>
  <c r="H308" i="3" s="1"/>
  <c r="G313" i="3"/>
  <c r="G312" i="3"/>
  <c r="G311" i="3"/>
  <c r="G310" i="3"/>
  <c r="G309" i="3"/>
  <c r="G308" i="3"/>
  <c r="A308" i="3"/>
  <c r="G304" i="3"/>
  <c r="H297" i="3" s="1"/>
  <c r="G303" i="3"/>
  <c r="G302" i="3"/>
  <c r="G301" i="3"/>
  <c r="G300" i="3"/>
  <c r="G299" i="3"/>
  <c r="G298" i="3"/>
  <c r="G297" i="3"/>
  <c r="A297" i="3"/>
  <c r="G292" i="3"/>
  <c r="G291" i="3"/>
  <c r="G290" i="3"/>
  <c r="G289" i="3"/>
  <c r="G288" i="3"/>
  <c r="G287" i="3"/>
  <c r="G286" i="3"/>
  <c r="G293" i="3" s="1"/>
  <c r="H286" i="3" s="1"/>
  <c r="B286" i="3"/>
  <c r="G281" i="3"/>
  <c r="G280" i="3"/>
  <c r="G279" i="3"/>
  <c r="G278" i="3"/>
  <c r="G277" i="3"/>
  <c r="G276" i="3"/>
  <c r="G275" i="3"/>
  <c r="G282" i="3" s="1"/>
  <c r="H275" i="3" s="1"/>
  <c r="G270" i="3"/>
  <c r="G269" i="3"/>
  <c r="G268" i="3"/>
  <c r="G267" i="3"/>
  <c r="G266" i="3"/>
  <c r="G271" i="3" s="1"/>
  <c r="H264" i="3" s="1"/>
  <c r="G265" i="3"/>
  <c r="G264" i="3"/>
  <c r="G259" i="3"/>
  <c r="G258" i="3"/>
  <c r="G257" i="3"/>
  <c r="G260" i="3" s="1"/>
  <c r="H253" i="3" s="1"/>
  <c r="G256" i="3"/>
  <c r="G255" i="3"/>
  <c r="G254" i="3"/>
  <c r="G253" i="3"/>
  <c r="A253" i="3"/>
  <c r="G248" i="3"/>
  <c r="G247" i="3"/>
  <c r="G246" i="3"/>
  <c r="G245" i="3"/>
  <c r="G244" i="3"/>
  <c r="G243" i="3"/>
  <c r="G249" i="3" s="1"/>
  <c r="H242" i="3" s="1"/>
  <c r="G242" i="3"/>
  <c r="A242" i="3"/>
  <c r="G237" i="3"/>
  <c r="G236" i="3"/>
  <c r="G235" i="3"/>
  <c r="G234" i="3"/>
  <c r="G233" i="3"/>
  <c r="G232" i="3"/>
  <c r="G238" i="3" s="1"/>
  <c r="H231" i="3" s="1"/>
  <c r="G231" i="3"/>
  <c r="B231" i="3"/>
  <c r="A231" i="3"/>
  <c r="G226" i="3"/>
  <c r="G225" i="3"/>
  <c r="G224" i="3"/>
  <c r="G223" i="3"/>
  <c r="G222" i="3"/>
  <c r="G227" i="3" s="1"/>
  <c r="H220" i="3" s="1"/>
  <c r="G221" i="3"/>
  <c r="G220" i="3"/>
  <c r="B220" i="3"/>
  <c r="G215" i="3"/>
  <c r="G214" i="3"/>
  <c r="G213" i="3"/>
  <c r="G212" i="3"/>
  <c r="G211" i="3"/>
  <c r="G210" i="3"/>
  <c r="G209" i="3"/>
  <c r="G216" i="3" s="1"/>
  <c r="H209" i="3" s="1"/>
  <c r="G204" i="3"/>
  <c r="G203" i="3"/>
  <c r="G202" i="3"/>
  <c r="G201" i="3"/>
  <c r="G200" i="3"/>
  <c r="G199" i="3"/>
  <c r="G198" i="3"/>
  <c r="G205" i="3" s="1"/>
  <c r="H198" i="3" s="1"/>
  <c r="G193" i="3"/>
  <c r="G192" i="3"/>
  <c r="G191" i="3"/>
  <c r="G190" i="3"/>
  <c r="G189" i="3"/>
  <c r="G188" i="3"/>
  <c r="G187" i="3"/>
  <c r="G194" i="3" s="1"/>
  <c r="H187" i="3" s="1"/>
  <c r="G182" i="3"/>
  <c r="G183" i="3" s="1"/>
  <c r="H176" i="3" s="1"/>
  <c r="G181" i="3"/>
  <c r="G180" i="3"/>
  <c r="G179" i="3"/>
  <c r="G178" i="3"/>
  <c r="G177" i="3"/>
  <c r="G176" i="3"/>
  <c r="A176" i="3"/>
  <c r="G172" i="3"/>
  <c r="H165" i="3" s="1"/>
  <c r="G171" i="3"/>
  <c r="G170" i="3"/>
  <c r="G169" i="3"/>
  <c r="G168" i="3"/>
  <c r="G167" i="3"/>
  <c r="G166" i="3"/>
  <c r="G165" i="3"/>
  <c r="A165" i="3"/>
  <c r="G160" i="3"/>
  <c r="G159" i="3"/>
  <c r="G158" i="3"/>
  <c r="G157" i="3"/>
  <c r="G156" i="3"/>
  <c r="G155" i="3"/>
  <c r="G154" i="3"/>
  <c r="G161" i="3" s="1"/>
  <c r="H154" i="3" s="1"/>
  <c r="B154" i="3"/>
  <c r="G149" i="3"/>
  <c r="G148" i="3"/>
  <c r="G147" i="3"/>
  <c r="G146" i="3"/>
  <c r="G145" i="3"/>
  <c r="G144" i="3"/>
  <c r="G143" i="3"/>
  <c r="G150" i="3" s="1"/>
  <c r="H143" i="3" s="1"/>
  <c r="G138" i="3"/>
  <c r="G137" i="3"/>
  <c r="G136" i="3"/>
  <c r="G135" i="3"/>
  <c r="G134" i="3"/>
  <c r="G139" i="3" s="1"/>
  <c r="H132" i="3" s="1"/>
  <c r="G133" i="3"/>
  <c r="G132" i="3"/>
  <c r="G127" i="3"/>
  <c r="G126" i="3"/>
  <c r="G125" i="3"/>
  <c r="G128" i="3" s="1"/>
  <c r="H121" i="3" s="1"/>
  <c r="G124" i="3"/>
  <c r="G123" i="3"/>
  <c r="G122" i="3"/>
  <c r="G121" i="3"/>
  <c r="G116" i="3"/>
  <c r="G115" i="3"/>
  <c r="G114" i="3"/>
  <c r="G113" i="3"/>
  <c r="G112" i="3"/>
  <c r="G111" i="3"/>
  <c r="G117" i="3" s="1"/>
  <c r="H110" i="3" s="1"/>
  <c r="G110" i="3"/>
  <c r="G105" i="3"/>
  <c r="G104" i="3"/>
  <c r="G103" i="3"/>
  <c r="G102" i="3"/>
  <c r="G101" i="3"/>
  <c r="G100" i="3"/>
  <c r="G106" i="3" s="1"/>
  <c r="H99" i="3" s="1"/>
  <c r="G99" i="3"/>
  <c r="A99" i="3"/>
  <c r="G94" i="3"/>
  <c r="G93" i="3"/>
  <c r="G92" i="3"/>
  <c r="G91" i="3"/>
  <c r="G90" i="3"/>
  <c r="G95" i="3" s="1"/>
  <c r="H88" i="3" s="1"/>
  <c r="G89" i="3"/>
  <c r="G88" i="3"/>
  <c r="B88" i="3"/>
  <c r="G83" i="3"/>
  <c r="G82" i="3"/>
  <c r="G81" i="3"/>
  <c r="G80" i="3"/>
  <c r="G79" i="3"/>
  <c r="G78" i="3"/>
  <c r="G77" i="3"/>
  <c r="G84" i="3" s="1"/>
  <c r="H77" i="3" s="1"/>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23" i="3"/>
  <c r="G22" i="3"/>
  <c r="G29" i="3" s="1"/>
  <c r="G18" i="3"/>
  <c r="H11" i="3" s="1"/>
  <c r="J11" i="3" s="1"/>
  <c r="K11" i="3" s="1"/>
  <c r="A7" i="3"/>
  <c r="A6" i="3"/>
  <c r="B145" i="21"/>
  <c r="B144" i="21"/>
  <c r="B143" i="21"/>
  <c r="B142" i="21"/>
  <c r="B141" i="21"/>
  <c r="B140" i="21"/>
  <c r="B139" i="21"/>
  <c r="B138" i="21"/>
  <c r="B137" i="21"/>
  <c r="B136" i="21"/>
  <c r="B135" i="21"/>
  <c r="B134" i="21"/>
  <c r="B133" i="21"/>
  <c r="B132" i="21"/>
  <c r="B131" i="21"/>
  <c r="B130" i="21"/>
  <c r="B129" i="21"/>
  <c r="B128" i="21"/>
  <c r="B127" i="21"/>
  <c r="B146" i="21" s="1"/>
  <c r="D124" i="25" s="1"/>
  <c r="F105" i="25" s="1"/>
  <c r="B122" i="21"/>
  <c r="B121" i="21"/>
  <c r="B120" i="21"/>
  <c r="B119" i="21"/>
  <c r="B118" i="21"/>
  <c r="B117" i="21"/>
  <c r="B116" i="21"/>
  <c r="B115" i="21"/>
  <c r="B114" i="21"/>
  <c r="B113" i="21"/>
  <c r="B112" i="21"/>
  <c r="B111" i="21"/>
  <c r="B123" i="21" s="1"/>
  <c r="D101" i="25" s="1"/>
  <c r="F82" i="25" s="1"/>
  <c r="B110" i="21"/>
  <c r="B109" i="21"/>
  <c r="B108" i="21"/>
  <c r="B107" i="21"/>
  <c r="B106" i="21"/>
  <c r="B105" i="21"/>
  <c r="B104" i="21"/>
  <c r="B99" i="21"/>
  <c r="B98" i="21"/>
  <c r="B97" i="21"/>
  <c r="B96" i="21"/>
  <c r="B95" i="21"/>
  <c r="B94" i="21"/>
  <c r="B93" i="21"/>
  <c r="B92" i="21"/>
  <c r="B91" i="21"/>
  <c r="B90" i="21"/>
  <c r="B89" i="21"/>
  <c r="B88" i="21"/>
  <c r="B87" i="21"/>
  <c r="B86" i="21"/>
  <c r="B85" i="21"/>
  <c r="B84" i="21"/>
  <c r="B100" i="21" s="1"/>
  <c r="D78" i="25" s="1"/>
  <c r="F59" i="25" s="1"/>
  <c r="B83" i="21"/>
  <c r="B82" i="21"/>
  <c r="B81" i="21"/>
  <c r="B76" i="21"/>
  <c r="B75" i="21"/>
  <c r="B74" i="21"/>
  <c r="B73" i="21"/>
  <c r="B72" i="21"/>
  <c r="B71" i="21"/>
  <c r="B70" i="21"/>
  <c r="B69" i="21"/>
  <c r="B68" i="21"/>
  <c r="B67" i="21"/>
  <c r="B66" i="21"/>
  <c r="B65" i="21"/>
  <c r="B64" i="21"/>
  <c r="B63" i="21"/>
  <c r="B62" i="21"/>
  <c r="B61" i="21"/>
  <c r="B60" i="21"/>
  <c r="B59" i="21"/>
  <c r="B58" i="21"/>
  <c r="B53" i="21"/>
  <c r="B52" i="21"/>
  <c r="B51" i="21"/>
  <c r="B50" i="21"/>
  <c r="B49" i="21"/>
  <c r="B48" i="21"/>
  <c r="B47" i="21"/>
  <c r="B46" i="21"/>
  <c r="B45" i="21"/>
  <c r="B44" i="21"/>
  <c r="B43" i="21"/>
  <c r="B42" i="21"/>
  <c r="B41" i="21"/>
  <c r="B40" i="21"/>
  <c r="B39" i="21"/>
  <c r="B38" i="21"/>
  <c r="B37" i="21"/>
  <c r="B36" i="21"/>
  <c r="B35" i="21"/>
  <c r="J204" i="16"/>
  <c r="J202" i="16"/>
  <c r="K192" i="16" s="1"/>
  <c r="K202" i="29" s="1"/>
  <c r="J200" i="16"/>
  <c r="J198" i="16"/>
  <c r="B192" i="16"/>
  <c r="J184" i="16"/>
  <c r="J182" i="16"/>
  <c r="J180" i="16"/>
  <c r="J178" i="16"/>
  <c r="K172" i="16"/>
  <c r="K181" i="29" s="1"/>
  <c r="B172" i="16"/>
  <c r="J163" i="16"/>
  <c r="J161" i="16"/>
  <c r="J159" i="16"/>
  <c r="J157" i="16"/>
  <c r="K151" i="16" s="1"/>
  <c r="K159" i="29" s="1"/>
  <c r="J143" i="16"/>
  <c r="J141" i="16"/>
  <c r="J139" i="16"/>
  <c r="J137" i="16"/>
  <c r="K131" i="16" s="1"/>
  <c r="K138" i="29" s="1"/>
  <c r="J123" i="16"/>
  <c r="J121" i="16"/>
  <c r="J119" i="16"/>
  <c r="K111" i="16" s="1"/>
  <c r="K117" i="29" s="1"/>
  <c r="J117" i="16"/>
  <c r="J103" i="16"/>
  <c r="J101" i="16"/>
  <c r="J99" i="16"/>
  <c r="J97" i="16"/>
  <c r="K91" i="16" s="1"/>
  <c r="K96" i="29" s="1"/>
  <c r="B91" i="16"/>
  <c r="J83" i="16"/>
  <c r="K71" i="16" s="1"/>
  <c r="K75" i="29" s="1"/>
  <c r="J81" i="16"/>
  <c r="J79" i="16"/>
  <c r="J77" i="16"/>
  <c r="B71" i="16"/>
  <c r="J63" i="16"/>
  <c r="J61" i="16"/>
  <c r="J59" i="16"/>
  <c r="J57" i="16"/>
  <c r="K51" i="16"/>
  <c r="K54" i="29" s="1"/>
  <c r="J43" i="16"/>
  <c r="J41" i="16"/>
  <c r="J39" i="16"/>
  <c r="J37" i="16"/>
  <c r="K31" i="16" s="1"/>
  <c r="K33" i="29" s="1"/>
  <c r="B31" i="16"/>
  <c r="J23" i="16"/>
  <c r="J21" i="16"/>
  <c r="J17" i="16"/>
  <c r="K11" i="16" s="1"/>
  <c r="K12" i="29" s="1"/>
  <c r="A9" i="16"/>
  <c r="A8" i="16"/>
  <c r="A8" i="25"/>
  <c r="A6" i="25"/>
  <c r="S20" i="8"/>
  <c r="T20" i="8" s="1"/>
  <c r="D193" i="16" s="1"/>
  <c r="R20" i="8"/>
  <c r="S19" i="8"/>
  <c r="T19" i="8" s="1"/>
  <c r="D173" i="16" s="1"/>
  <c r="R19" i="8"/>
  <c r="S18" i="8"/>
  <c r="T18" i="8" s="1"/>
  <c r="D152" i="16" s="1"/>
  <c r="R18" i="8"/>
  <c r="S17" i="8"/>
  <c r="T17" i="8" s="1"/>
  <c r="D132" i="16" s="1"/>
  <c r="R17" i="8"/>
  <c r="S16" i="8"/>
  <c r="T16" i="8" s="1"/>
  <c r="D112" i="16" s="1"/>
  <c r="R16" i="8"/>
  <c r="S15" i="8"/>
  <c r="T15" i="8" s="1"/>
  <c r="D92" i="16" s="1"/>
  <c r="R15" i="8"/>
  <c r="S14" i="8"/>
  <c r="T14" i="8" s="1"/>
  <c r="D72" i="16" s="1"/>
  <c r="R14" i="8"/>
  <c r="S13" i="8"/>
  <c r="T13" i="8" s="1"/>
  <c r="D52" i="16" s="1"/>
  <c r="R13" i="8"/>
  <c r="S12" i="8"/>
  <c r="T12" i="8" s="1"/>
  <c r="D32" i="16" s="1"/>
  <c r="A12" i="8"/>
  <c r="S11" i="8"/>
  <c r="T11" i="8" s="1"/>
  <c r="D12" i="16" s="1"/>
  <c r="R11" i="8"/>
  <c r="A11" i="8"/>
  <c r="A7" i="8"/>
  <c r="A6" i="8"/>
  <c r="E39" i="22"/>
  <c r="D39" i="22"/>
  <c r="D47" i="1" s="1"/>
  <c r="E38" i="22"/>
  <c r="D38" i="22"/>
  <c r="B319" i="3" s="1"/>
  <c r="E37" i="22"/>
  <c r="D37" i="22"/>
  <c r="B308" i="3" s="1"/>
  <c r="C37" i="22"/>
  <c r="A37" i="22"/>
  <c r="A330" i="3" s="1"/>
  <c r="E36" i="22"/>
  <c r="D36" i="22"/>
  <c r="B297" i="3" s="1"/>
  <c r="E35" i="22"/>
  <c r="D35" i="22"/>
  <c r="B44" i="26" s="1"/>
  <c r="E34" i="22"/>
  <c r="D34" i="22"/>
  <c r="D41" i="1" s="1"/>
  <c r="C34" i="22"/>
  <c r="A34" i="22"/>
  <c r="A43" i="26" s="1"/>
  <c r="E33" i="22"/>
  <c r="D33" i="22"/>
  <c r="D39" i="1" s="1"/>
  <c r="E32" i="22"/>
  <c r="D32" i="22"/>
  <c r="B40" i="26" s="1"/>
  <c r="E31" i="22"/>
  <c r="D31" i="22"/>
  <c r="B242" i="3" s="1"/>
  <c r="C31" i="22"/>
  <c r="A31" i="22"/>
  <c r="A18" i="8" s="1"/>
  <c r="E30" i="22"/>
  <c r="D30" i="22"/>
  <c r="D35" i="1" s="1"/>
  <c r="E29" i="22"/>
  <c r="D29" i="22"/>
  <c r="D34" i="1" s="1"/>
  <c r="E28" i="22"/>
  <c r="D28" i="22"/>
  <c r="D33" i="1" s="1"/>
  <c r="C28" i="22"/>
  <c r="A28" i="22"/>
  <c r="B131" i="16" s="1"/>
  <c r="E27" i="22"/>
  <c r="D27" i="22"/>
  <c r="D31" i="1" s="1"/>
  <c r="E26" i="22"/>
  <c r="D26" i="22"/>
  <c r="B187" i="3" s="1"/>
  <c r="E25" i="22"/>
  <c r="D25" i="22"/>
  <c r="D29" i="1" s="1"/>
  <c r="C25" i="22"/>
  <c r="A25" i="22"/>
  <c r="A198" i="3" s="1"/>
  <c r="E24" i="22"/>
  <c r="D24" i="22"/>
  <c r="B165" i="3" s="1"/>
  <c r="E23" i="22"/>
  <c r="D23" i="22"/>
  <c r="B28" i="26" s="1"/>
  <c r="E22" i="22"/>
  <c r="D22" i="22"/>
  <c r="B143" i="3" s="1"/>
  <c r="C22" i="22"/>
  <c r="A22" i="22"/>
  <c r="A27" i="26" s="1"/>
  <c r="E21" i="22"/>
  <c r="D21" i="22"/>
  <c r="D23" i="1" s="1"/>
  <c r="E20" i="22"/>
  <c r="D20" i="22"/>
  <c r="D22" i="1" s="1"/>
  <c r="E19" i="22"/>
  <c r="D19" i="22"/>
  <c r="B110" i="3" s="1"/>
  <c r="C19" i="22"/>
  <c r="A19" i="22"/>
  <c r="A14" i="8" s="1"/>
  <c r="E18" i="22"/>
  <c r="D18" i="22"/>
  <c r="B21" i="26" s="1"/>
  <c r="E17" i="22"/>
  <c r="D17" i="22"/>
  <c r="D18" i="1" s="1"/>
  <c r="E16" i="22"/>
  <c r="D16" i="22"/>
  <c r="D17" i="1" s="1"/>
  <c r="C16" i="22"/>
  <c r="A16" i="22"/>
  <c r="B17" i="1" s="1"/>
  <c r="E15" i="22"/>
  <c r="D15" i="22"/>
  <c r="B55" i="3" s="1"/>
  <c r="E14" i="22"/>
  <c r="D14" i="22"/>
  <c r="E13" i="22"/>
  <c r="D13" i="22"/>
  <c r="C13" i="22"/>
  <c r="A13" i="22"/>
  <c r="B13" i="1" s="1"/>
  <c r="E12" i="22"/>
  <c r="D12" i="22"/>
  <c r="B13" i="26" s="1"/>
  <c r="E11" i="22"/>
  <c r="D11" i="22"/>
  <c r="D11" i="1" s="1"/>
  <c r="E10" i="22"/>
  <c r="D10" i="22"/>
  <c r="C10" i="22"/>
  <c r="A10" i="22"/>
  <c r="A7" i="22"/>
  <c r="A6" i="22"/>
  <c r="A7" i="20"/>
  <c r="A6" i="20"/>
  <c r="A6" i="23"/>
  <c r="A8" i="34"/>
  <c r="A6" i="3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S41" i="24" s="1"/>
  <c r="S42" i="24" s="1"/>
  <c r="R16" i="24"/>
  <c r="S15" i="24"/>
  <c r="R15" i="24"/>
  <c r="S14" i="24"/>
  <c r="R14" i="24"/>
  <c r="S13" i="24"/>
  <c r="R13" i="24"/>
  <c r="S12" i="24"/>
  <c r="R12" i="24"/>
  <c r="S11" i="24"/>
  <c r="R11" i="24"/>
  <c r="A7" i="24"/>
  <c r="A6" i="24"/>
  <c r="J132" i="3" l="1"/>
  <c r="D25" i="26"/>
  <c r="D21" i="26"/>
  <c r="J99" i="3"/>
  <c r="J275" i="3"/>
  <c r="D43" i="26"/>
  <c r="J220" i="3"/>
  <c r="D36" i="26"/>
  <c r="D35" i="26"/>
  <c r="J209" i="3"/>
  <c r="D45" i="26"/>
  <c r="J297" i="3"/>
  <c r="D29" i="26"/>
  <c r="J165" i="3"/>
  <c r="J143" i="3"/>
  <c r="D27" i="26"/>
  <c r="J242" i="3"/>
  <c r="D39" i="26"/>
  <c r="J330" i="3"/>
  <c r="D49" i="26"/>
  <c r="J187" i="3"/>
  <c r="D32" i="26"/>
  <c r="J88" i="3"/>
  <c r="D20" i="26"/>
  <c r="J121" i="3"/>
  <c r="D24" i="26"/>
  <c r="D31" i="26"/>
  <c r="J176" i="3"/>
  <c r="D40" i="26"/>
  <c r="J253" i="3"/>
  <c r="J198" i="3"/>
  <c r="D33" i="26"/>
  <c r="J154" i="3"/>
  <c r="D28" i="26"/>
  <c r="D19" i="26"/>
  <c r="J77" i="3"/>
  <c r="J110" i="3"/>
  <c r="D23" i="26"/>
  <c r="D37" i="26"/>
  <c r="J231" i="3"/>
  <c r="J264" i="3"/>
  <c r="D41" i="26"/>
  <c r="D47" i="26"/>
  <c r="J308" i="3"/>
  <c r="J286" i="3"/>
  <c r="D44" i="26"/>
  <c r="D48" i="26"/>
  <c r="J319" i="3"/>
  <c r="B11" i="16"/>
  <c r="A22" i="3"/>
  <c r="A11" i="3"/>
  <c r="B16" i="26"/>
  <c r="B44" i="3"/>
  <c r="B198" i="3"/>
  <c r="A209" i="3"/>
  <c r="B330" i="3"/>
  <c r="B27" i="26"/>
  <c r="B43" i="26"/>
  <c r="B32" i="29"/>
  <c r="B25" i="1"/>
  <c r="B37" i="1"/>
  <c r="B11" i="26"/>
  <c r="B11" i="3"/>
  <c r="A88" i="3"/>
  <c r="B209" i="3"/>
  <c r="A220" i="3"/>
  <c r="B29" i="26"/>
  <c r="B36" i="26"/>
  <c r="B45" i="26"/>
  <c r="B74" i="29"/>
  <c r="B137" i="29"/>
  <c r="B201" i="29"/>
  <c r="A23" i="26"/>
  <c r="A39" i="26"/>
  <c r="D25" i="1"/>
  <c r="D30" i="1"/>
  <c r="D37" i="1"/>
  <c r="D42" i="1"/>
  <c r="B12" i="26"/>
  <c r="B22" i="3"/>
  <c r="A16" i="8"/>
  <c r="B99" i="3"/>
  <c r="A110" i="3"/>
  <c r="B23" i="26"/>
  <c r="B39" i="26"/>
  <c r="D19" i="1"/>
  <c r="D43" i="1"/>
  <c r="D11" i="26"/>
  <c r="B25" i="26"/>
  <c r="B41" i="26"/>
  <c r="B48" i="26"/>
  <c r="B21" i="1"/>
  <c r="B33" i="1"/>
  <c r="B45" i="1"/>
  <c r="B121" i="3"/>
  <c r="A132" i="3"/>
  <c r="B253" i="3"/>
  <c r="A264" i="3"/>
  <c r="A19" i="26"/>
  <c r="A35" i="26"/>
  <c r="B53" i="29"/>
  <c r="B116" i="29"/>
  <c r="B180" i="29"/>
  <c r="A121" i="3"/>
  <c r="B151" i="16"/>
  <c r="B132" i="3"/>
  <c r="A143" i="3"/>
  <c r="B264" i="3"/>
  <c r="A275" i="3"/>
  <c r="B19" i="26"/>
  <c r="B35" i="26"/>
  <c r="D21" i="1"/>
  <c r="D26" i="1"/>
  <c r="D38" i="1"/>
  <c r="D45" i="1"/>
  <c r="A13" i="8"/>
  <c r="A19" i="8"/>
  <c r="B111" i="16"/>
  <c r="A44" i="3"/>
  <c r="A33" i="3"/>
  <c r="A55" i="3"/>
  <c r="A17" i="8"/>
  <c r="A20" i="8"/>
  <c r="B51" i="16"/>
  <c r="A154" i="3"/>
  <c r="B275" i="3"/>
  <c r="A286" i="3"/>
  <c r="B37" i="26"/>
  <c r="B11" i="29"/>
  <c r="D14" i="1"/>
  <c r="D27" i="1"/>
  <c r="A31" i="26"/>
  <c r="A47" i="26"/>
  <c r="B29" i="1"/>
  <c r="B41" i="1"/>
  <c r="D13" i="1"/>
  <c r="B33" i="3"/>
  <c r="B47" i="26"/>
  <c r="B176" i="3"/>
  <c r="A187" i="3"/>
  <c r="A319" i="3"/>
  <c r="A15" i="26"/>
  <c r="B24" i="26"/>
  <c r="B49" i="26"/>
  <c r="B10" i="1"/>
  <c r="D46" i="1"/>
  <c r="A15" i="8"/>
  <c r="B17" i="26"/>
  <c r="D16" i="1"/>
  <c r="G73" i="3"/>
  <c r="H66" i="3" s="1"/>
  <c r="D17" i="26" s="1"/>
  <c r="G62" i="3"/>
  <c r="H55" i="3" s="1"/>
  <c r="J55" i="3" s="1"/>
  <c r="G51" i="3"/>
  <c r="H44" i="3" s="1"/>
  <c r="J44" i="3" s="1"/>
  <c r="K44" i="3" s="1"/>
  <c r="G40" i="3"/>
  <c r="H33" i="3" s="1"/>
  <c r="J33" i="3" s="1"/>
  <c r="K33" i="3" s="1"/>
  <c r="H22" i="3"/>
  <c r="J22" i="3" s="1"/>
  <c r="K22" i="3" s="1"/>
  <c r="F11" i="26"/>
  <c r="G11" i="26" s="1"/>
  <c r="B77" i="21"/>
  <c r="D55" i="25" s="1"/>
  <c r="F36" i="25" s="1"/>
  <c r="B54" i="21"/>
  <c r="D32" i="25" s="1"/>
  <c r="F13" i="25" s="1"/>
  <c r="B15" i="26"/>
  <c r="D10" i="1"/>
  <c r="F48" i="26" l="1"/>
  <c r="G48" i="26" s="1"/>
  <c r="K319" i="3"/>
  <c r="F19" i="26"/>
  <c r="G19" i="26" s="1"/>
  <c r="K77" i="3"/>
  <c r="F45" i="26"/>
  <c r="G45" i="26" s="1"/>
  <c r="K297" i="3"/>
  <c r="K88" i="3"/>
  <c r="F20" i="26"/>
  <c r="G20" i="26" s="1"/>
  <c r="F35" i="26"/>
  <c r="G35" i="26" s="1"/>
  <c r="G38" i="26" s="1"/>
  <c r="H35" i="26" s="1"/>
  <c r="K139" i="29" s="1"/>
  <c r="K209" i="3"/>
  <c r="K308" i="3"/>
  <c r="F47" i="26"/>
  <c r="G47" i="26" s="1"/>
  <c r="G50" i="26" s="1"/>
  <c r="H47" i="26" s="1"/>
  <c r="K203" i="29" s="1"/>
  <c r="F32" i="26"/>
  <c r="G32" i="26" s="1"/>
  <c r="K187" i="3"/>
  <c r="K330" i="3"/>
  <c r="F49" i="26"/>
  <c r="G49" i="26" s="1"/>
  <c r="K220" i="3"/>
  <c r="F36" i="26"/>
  <c r="G36" i="26" s="1"/>
  <c r="K253" i="3"/>
  <c r="F40" i="26"/>
  <c r="G40" i="26" s="1"/>
  <c r="F28" i="26"/>
  <c r="G28" i="26" s="1"/>
  <c r="K154" i="3"/>
  <c r="K264" i="3"/>
  <c r="F41" i="26"/>
  <c r="G41" i="26" s="1"/>
  <c r="K242" i="3"/>
  <c r="F39" i="26"/>
  <c r="G39" i="26" s="1"/>
  <c r="K275" i="3"/>
  <c r="F43" i="26"/>
  <c r="G43" i="26" s="1"/>
  <c r="G46" i="26" s="1"/>
  <c r="H43" i="26" s="1"/>
  <c r="K182" i="29" s="1"/>
  <c r="F37" i="26"/>
  <c r="G37" i="26" s="1"/>
  <c r="K231" i="3"/>
  <c r="K176" i="3"/>
  <c r="F31" i="26"/>
  <c r="G31" i="26" s="1"/>
  <c r="G34" i="26" s="1"/>
  <c r="H31" i="26" s="1"/>
  <c r="K118" i="29" s="1"/>
  <c r="F21" i="26"/>
  <c r="G21" i="26" s="1"/>
  <c r="K99" i="3"/>
  <c r="K143" i="3"/>
  <c r="F27" i="26"/>
  <c r="G27" i="26" s="1"/>
  <c r="G30" i="26" s="1"/>
  <c r="H27" i="26" s="1"/>
  <c r="K97" i="29" s="1"/>
  <c r="F29" i="26"/>
  <c r="G29" i="26" s="1"/>
  <c r="K165" i="3"/>
  <c r="F44" i="26"/>
  <c r="G44" i="26" s="1"/>
  <c r="K286" i="3"/>
  <c r="K198" i="3"/>
  <c r="F33" i="26"/>
  <c r="G33" i="26" s="1"/>
  <c r="F23" i="26"/>
  <c r="G23" i="26" s="1"/>
  <c r="K110" i="3"/>
  <c r="F24" i="26"/>
  <c r="G24" i="26" s="1"/>
  <c r="K121" i="3"/>
  <c r="K132" i="3"/>
  <c r="F25" i="26"/>
  <c r="G25" i="26" s="1"/>
  <c r="J66" i="3"/>
  <c r="F17" i="26" s="1"/>
  <c r="G17" i="26" s="1"/>
  <c r="D16" i="26"/>
  <c r="K55" i="3"/>
  <c r="F16" i="26"/>
  <c r="G16" i="26" s="1"/>
  <c r="D15" i="26"/>
  <c r="F15" i="26"/>
  <c r="G15" i="26" s="1"/>
  <c r="D13" i="26"/>
  <c r="F13" i="26" s="1"/>
  <c r="G13" i="26" s="1"/>
  <c r="D12" i="26"/>
  <c r="F12" i="26" s="1"/>
  <c r="G12" i="26" s="1"/>
  <c r="G26" i="26" l="1"/>
  <c r="H23" i="26" s="1"/>
  <c r="K76" i="29" s="1"/>
  <c r="G22" i="26"/>
  <c r="H19" i="26" s="1"/>
  <c r="K55" i="29" s="1"/>
  <c r="G42" i="26"/>
  <c r="H39" i="26" s="1"/>
  <c r="K160" i="29" s="1"/>
  <c r="K66" i="3"/>
  <c r="G18" i="26"/>
  <c r="H15" i="26" s="1"/>
  <c r="K34" i="29" s="1"/>
  <c r="G14" i="26"/>
  <c r="H11" i="26" l="1"/>
  <c r="K1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HACIENDA</author>
  </authors>
  <commentList>
    <comment ref="L14" authorId="0" shapeId="0" xr:uid="{8DAE8575-6B9B-480B-B4CC-03EDEDAF46DF}">
      <text>
        <r>
          <rPr>
            <b/>
            <sz val="9"/>
            <color indexed="81"/>
            <rFont val="Tahoma"/>
            <family val="2"/>
          </rPr>
          <t>HACIENDA:</t>
        </r>
        <r>
          <rPr>
            <sz val="9"/>
            <color indexed="81"/>
            <rFont val="Tahoma"/>
            <family val="2"/>
          </rPr>
          <t xml:space="preserve">
ACTUALIZACION MAPA ENERO 2023
</t>
        </r>
      </text>
    </comment>
  </commentList>
</comments>
</file>

<file path=xl/sharedStrings.xml><?xml version="1.0" encoding="utf-8"?>
<sst xmlns="http://schemas.openxmlformats.org/spreadsheetml/2006/main" count="2662" uniqueCount="592">
  <si>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</si>
  <si>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</si>
  <si>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</si>
  <si>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</si>
  <si>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</si>
  <si>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</si>
  <si>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</si>
  <si>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</si>
  <si>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</si>
  <si>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</si>
  <si>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</si>
  <si>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</si>
  <si>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</si>
  <si>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</si>
  <si>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</si>
  <si>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</si>
  <si>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</si>
  <si>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</si>
  <si>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</si>
  <si>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</si>
  <si>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</si>
  <si>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</si>
  <si>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</si>
  <si>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</si>
  <si>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</si>
  <si>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</si>
  <si>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</si>
  <si>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</si>
  <si>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</si>
  <si>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</si>
  <si>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</si>
  <si>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</si>
  <si>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</si>
  <si>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</si>
  <si>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</si>
  <si>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</si>
  <si>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</si>
  <si>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</si>
  <si>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</si>
  <si>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</si>
  <si>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</si>
  <si>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</si>
  <si>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</si>
  <si>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</si>
  <si>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</si>
  <si>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</si>
  <si>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</si>
  <si>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</si>
  <si>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</si>
  <si>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</si>
  <si>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</si>
  <si>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</si>
  <si>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</si>
  <si>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</si>
  <si>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</si>
  <si>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</si>
  <si>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</si>
  <si>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</si>
  <si>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</si>
  <si>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</si>
  <si>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</si>
  <si>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</si>
  <si>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</si>
  <si>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</si>
  <si>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</si>
  <si>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</si>
  <si>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</si>
  <si>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</si>
  <si>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</si>
  <si>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</si>
  <si>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</si>
  <si>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</si>
  <si>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</si>
  <si>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</si>
  <si>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</si>
  <si>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</si>
  <si>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</si>
  <si>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</si>
  <si>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</si>
  <si>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</si>
  <si>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</si>
  <si>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</si>
  <si>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</si>
  <si>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</si>
  <si>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</si>
  <si>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</si>
  <si>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</si>
  <si>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</si>
  <si>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</si>
  <si>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</si>
  <si>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</si>
  <si>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</si>
  <si>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</si>
  <si>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</si>
  <si>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</si>
  <si>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</si>
  <si>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</si>
  <si>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</si>
  <si>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</si>
  <si>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</si>
  <si>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</si>
  <si>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</si>
  <si>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</si>
  <si>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</si>
  <si>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</si>
  <si>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</si>
  <si>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</si>
  <si>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</si>
  <si>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</si>
  <si>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</si>
  <si>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</si>
  <si>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</si>
  <si>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</si>
  <si>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</si>
  <si>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</si>
  <si>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</si>
  <si>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</si>
  <si>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</si>
  <si>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</si>
  <si>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</si>
  <si>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</si>
  <si>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</si>
  <si>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</si>
  <si>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</si>
  <si>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</si>
  <si>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</si>
  <si>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</si>
  <si>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</si>
  <si>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</si>
  <si>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</si>
  <si>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</si>
  <si>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</si>
  <si>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</si>
  <si>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</si>
  <si>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</si>
  <si>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</si>
  <si>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</si>
  <si>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</si>
  <si>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</si>
  <si>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</si>
  <si>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</si>
  <si>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</si>
  <si>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</si>
  <si>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</si>
  <si>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</si>
  <si>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</si>
  <si>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</si>
  <si>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</si>
  <si>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</si>
  <si>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</si>
  <si>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</si>
  <si>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</si>
  <si>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</si>
  <si>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</si>
  <si>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</si>
  <si>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</si>
  <si>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</si>
  <si>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</si>
  <si>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</si>
  <si>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</si>
  <si>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</si>
  <si>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</si>
  <si>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</si>
  <si>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</si>
  <si>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</si>
  <si>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</si>
  <si>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</si>
  <si>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</si>
  <si>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</si>
  <si>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</si>
  <si>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</si>
  <si>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</si>
  <si>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</si>
  <si>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</si>
  <si>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</si>
  <si>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</si>
  <si>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</si>
  <si>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</si>
  <si>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</si>
  <si>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</si>
  <si>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</si>
  <si>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</si>
  <si>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</si>
  <si>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</si>
  <si>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</si>
  <si>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</si>
  <si>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</si>
  <si>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</si>
  <si>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</si>
  <si>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</si>
  <si>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</si>
  <si>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</si>
  <si>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</si>
  <si>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</si>
  <si>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</si>
  <si>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</si>
  <si>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</si>
  <si>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</si>
  <si>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</si>
  <si>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</si>
  <si>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</si>
  <si>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</si>
  <si>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</si>
  <si>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</si>
  <si>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</si>
  <si>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</si>
  <si>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</si>
  <si>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</si>
  <si>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</si>
  <si>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</si>
  <si>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</si>
  <si>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</si>
  <si>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</si>
  <si>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</si>
  <si>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</si>
  <si>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</si>
  <si>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</si>
  <si>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</si>
  <si>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</si>
  <si>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</si>
  <si>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</si>
  <si>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</si>
  <si>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</si>
  <si>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</si>
  <si>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</si>
  <si>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</si>
  <si>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</si>
  <si>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</si>
  <si>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</si>
  <si>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</si>
  <si>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</si>
  <si>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</si>
  <si>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</si>
  <si>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</si>
  <si>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</si>
  <si>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</si>
  <si>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</si>
  <si>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</si>
  <si>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</si>
  <si>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</si>
  <si>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</si>
  <si>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</si>
  <si>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</si>
  <si>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</si>
  <si>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</si>
  <si>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</si>
  <si>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</si>
  <si>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</si>
  <si>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</si>
  <si>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</si>
  <si>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</si>
  <si>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</si>
  <si>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</si>
  <si>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</si>
  <si>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</si>
  <si>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</si>
  <si>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</si>
  <si>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</si>
  <si>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</si>
  <si>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</si>
  <si>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</si>
  <si>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</si>
  <si>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</si>
  <si>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</si>
  <si>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</si>
  <si>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</si>
  <si>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</si>
  <si>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</si>
  <si>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</si>
  <si>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</si>
  <si>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</si>
  <si>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</si>
  <si>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</si>
  <si>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</si>
  <si>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</si>
  <si>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</si>
  <si>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</si>
  <si>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</si>
  <si>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</si>
  <si>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</si>
  <si>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</si>
  <si>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</si>
  <si>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</si>
  <si>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</si>
  <si>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</si>
  <si>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</si>
  <si>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</si>
  <si>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</si>
  <si>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</si>
  <si>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</si>
  <si>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</si>
  <si>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</si>
  <si>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</si>
  <si>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</si>
  <si>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</si>
  <si>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</si>
  <si>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</si>
  <si>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</si>
  <si>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</si>
  <si>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</si>
  <si>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</si>
  <si>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</si>
  <si>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</si>
  <si>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</si>
  <si>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</si>
  <si>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</si>
  <si>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</si>
  <si>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</si>
  <si>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</si>
  <si>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</si>
  <si>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</si>
  <si>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</si>
  <si>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</si>
  <si>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</si>
  <si>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</si>
  <si>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</si>
  <si>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</si>
  <si>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</si>
  <si>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</si>
  <si>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</si>
  <si>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</si>
  <si>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</si>
  <si>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</si>
  <si>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</si>
  <si>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</si>
  <si>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</si>
  <si>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</si>
  <si>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</si>
  <si>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</si>
  <si>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</si>
  <si>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</si>
  <si>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</si>
  <si>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</si>
  <si>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</si>
  <si>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</si>
  <si>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</si>
  <si>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</si>
  <si>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</si>
  <si>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</si>
  <si>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</si>
  <si>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</si>
  <si>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</si>
  <si>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</si>
  <si>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</si>
  <si>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</si>
  <si>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</si>
  <si>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</si>
  <si>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</si>
  <si>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</si>
  <si>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</si>
  <si>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</si>
  <si>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</si>
  <si>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</si>
  <si>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</si>
  <si>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</si>
  <si>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</si>
  <si>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</si>
  <si>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</si>
  <si>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</si>
  <si>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</si>
  <si>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</si>
  <si>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</si>
  <si>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rPr>
        <b/>
        <sz val="10"/>
        <color theme="1"/>
        <rFont val="Arial"/>
        <family val="2"/>
      </rPr>
      <t>Versión:</t>
    </r>
    <r>
      <rPr>
        <sz val="10"/>
        <color theme="1"/>
        <rFont val="Arial"/>
        <family val="2"/>
      </rPr>
      <t xml:space="preserve"> 05</t>
    </r>
  </si>
  <si>
    <r>
      <rPr>
        <b/>
        <sz val="10"/>
        <color theme="1"/>
        <rFont val="Arial"/>
        <family val="2"/>
      </rPr>
      <t xml:space="preserve">Fecha:     </t>
    </r>
    <r>
      <rPr>
        <sz val="10"/>
        <color theme="1"/>
        <rFont val="Arial"/>
        <family val="2"/>
      </rPr>
      <t>21/02/2024</t>
    </r>
  </si>
  <si>
    <r>
      <rPr>
        <b/>
        <sz val="10"/>
        <color theme="1"/>
        <rFont val="Arial"/>
        <family val="2"/>
      </rPr>
      <t xml:space="preserve">Código:  </t>
    </r>
    <r>
      <rPr>
        <sz val="10"/>
        <color theme="1"/>
        <rFont val="Arial"/>
        <family val="2"/>
      </rPr>
      <t>FOR-13-PRO-SIG-05</t>
    </r>
  </si>
  <si>
    <r>
      <rPr>
        <b/>
        <sz val="10"/>
        <color theme="1"/>
        <rFont val="Arial"/>
        <family val="2"/>
      </rPr>
      <t xml:space="preserve">Página:  </t>
    </r>
    <r>
      <rPr>
        <sz val="10"/>
        <color theme="1"/>
        <rFont val="Arial"/>
        <family val="2"/>
      </rPr>
      <t xml:space="preserve"> 15 de 15</t>
    </r>
  </si>
  <si>
    <r>
      <t xml:space="preserve">FORMATO: </t>
    </r>
    <r>
      <rPr>
        <sz val="10"/>
        <color rgb="FF000000"/>
        <rFont val="Arial"/>
        <family val="2"/>
      </rPr>
      <t>MAPA Y PLAN DE TRATAMIENTO DE RIESGOS</t>
    </r>
    <r>
      <rPr>
        <b/>
        <sz val="10"/>
        <color rgb="FF000000"/>
        <rFont val="Arial"/>
        <family val="2"/>
      </rPr>
      <t xml:space="preserve">    </t>
    </r>
  </si>
  <si>
    <r>
      <t xml:space="preserve">FORMATO: </t>
    </r>
    <r>
      <rPr>
        <sz val="10"/>
        <color indexed="8"/>
        <rFont val="Arial"/>
        <family val="2"/>
      </rPr>
      <t>MAPA DE RIESGOS ADMINISTRATIVO</t>
    </r>
  </si>
  <si>
    <r>
      <rPr>
        <b/>
        <sz val="10"/>
        <color theme="1"/>
        <rFont val="Arial"/>
        <family val="2"/>
      </rPr>
      <t xml:space="preserve">Versión: </t>
    </r>
    <r>
      <rPr>
        <sz val="10"/>
        <color theme="1"/>
        <rFont val="Arial"/>
        <family val="2"/>
      </rPr>
      <t>05</t>
    </r>
  </si>
  <si>
    <r>
      <rPr>
        <b/>
        <sz val="10"/>
        <color theme="1"/>
        <rFont val="Arial"/>
        <family val="2"/>
      </rPr>
      <t>Fecha:</t>
    </r>
    <r>
      <rPr>
        <sz val="10"/>
        <color theme="1"/>
        <rFont val="Arial"/>
        <family val="2"/>
      </rPr>
      <t xml:space="preserve">   21/02/2024</t>
    </r>
  </si>
  <si>
    <r>
      <rPr>
        <b/>
        <sz val="10"/>
        <color theme="1"/>
        <rFont val="Arial"/>
        <family val="2"/>
      </rPr>
      <t xml:space="preserve">Página: </t>
    </r>
    <r>
      <rPr>
        <sz val="10"/>
        <color theme="1"/>
        <rFont val="Arial"/>
        <family val="2"/>
      </rPr>
      <t>14 de 15</t>
    </r>
  </si>
  <si>
    <r>
      <rPr>
        <b/>
        <sz val="10"/>
        <color rgb="FF000000"/>
        <rFont val="Arial"/>
        <family val="2"/>
      </rPr>
      <t>FORMATO:</t>
    </r>
    <r>
      <rPr>
        <sz val="10"/>
        <color indexed="8"/>
        <rFont val="Arial"/>
        <family val="2"/>
      </rPr>
      <t xml:space="preserve"> EVALUACION SOLIDEZ  DEL CONJUNTO DE CONTROLES</t>
    </r>
  </si>
  <si>
    <r>
      <rPr>
        <b/>
        <sz val="10"/>
        <color theme="1"/>
        <rFont val="Arial"/>
        <family val="2"/>
      </rPr>
      <t>Versión</t>
    </r>
    <r>
      <rPr>
        <sz val="10"/>
        <color theme="1"/>
        <rFont val="Arial"/>
        <family val="2"/>
      </rPr>
      <t>: 05</t>
    </r>
  </si>
  <si>
    <r>
      <rPr>
        <b/>
        <sz val="10"/>
        <color theme="1"/>
        <rFont val="Arial"/>
        <family val="2"/>
      </rPr>
      <t>Código:</t>
    </r>
    <r>
      <rPr>
        <sz val="10"/>
        <color theme="1"/>
        <rFont val="Arial"/>
        <family val="2"/>
      </rPr>
      <t xml:space="preserve">  FOR-13-PRO-SIG-05</t>
    </r>
  </si>
  <si>
    <r>
      <rPr>
        <b/>
        <sz val="10"/>
        <color theme="1"/>
        <rFont val="Arial"/>
        <family val="2"/>
      </rPr>
      <t xml:space="preserve">Página: </t>
    </r>
    <r>
      <rPr>
        <sz val="10"/>
        <color theme="1"/>
        <rFont val="Arial"/>
        <family val="2"/>
      </rPr>
      <t xml:space="preserve"> 13 de 15</t>
    </r>
  </si>
  <si>
    <r>
      <rPr>
        <b/>
        <sz val="10"/>
        <color theme="1"/>
        <rFont val="Arial"/>
        <family val="2"/>
      </rPr>
      <t>Fecha:</t>
    </r>
    <r>
      <rPr>
        <sz val="10"/>
        <color theme="1"/>
        <rFont val="Arial"/>
        <family val="2"/>
      </rPr>
      <t xml:space="preserve">    21/02/2024</t>
    </r>
  </si>
  <si>
    <r>
      <t>FORMATO:</t>
    </r>
    <r>
      <rPr>
        <sz val="10"/>
        <color rgb="FF000000"/>
        <rFont val="Arial"/>
        <family val="2"/>
      </rPr>
      <t xml:space="preserve"> EVALUACION DE CONTROLES</t>
    </r>
  </si>
  <si>
    <r>
      <rPr>
        <b/>
        <sz val="10"/>
        <color theme="1"/>
        <rFont val="Arial"/>
        <family val="2"/>
      </rPr>
      <t xml:space="preserve">Página: </t>
    </r>
    <r>
      <rPr>
        <sz val="10"/>
        <color theme="1"/>
        <rFont val="Arial"/>
        <family val="2"/>
      </rPr>
      <t>12 de 15</t>
    </r>
  </si>
  <si>
    <r>
      <rPr>
        <b/>
        <sz val="10"/>
        <color theme="1"/>
        <rFont val="Arial"/>
        <family val="2"/>
      </rPr>
      <t xml:space="preserve">Codigo:  </t>
    </r>
    <r>
      <rPr>
        <sz val="10"/>
        <color theme="1"/>
        <rFont val="Arial"/>
        <family val="2"/>
      </rPr>
      <t>FOR-13-PRO-SIG-05</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</si>
  <si>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</si>
  <si>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11 de 15</t>
    </r>
  </si>
  <si>
    <r>
      <t>FORMATO:</t>
    </r>
    <r>
      <rPr>
        <sz val="11"/>
        <color rgb="FF000000"/>
        <rFont val="Arial"/>
        <family val="2"/>
      </rPr>
      <t xml:space="preserve"> DETERMINACION DEL IMPACTO RIESGOS DE CORRUPCION</t>
    </r>
  </si>
  <si>
    <r>
      <rPr>
        <b/>
        <sz val="10"/>
        <color theme="1"/>
        <rFont val="Arial"/>
        <family val="2"/>
      </rPr>
      <t xml:space="preserve">Página: </t>
    </r>
    <r>
      <rPr>
        <sz val="10"/>
        <color theme="1"/>
        <rFont val="Arial"/>
        <family val="2"/>
      </rPr>
      <t xml:space="preserve">  10 de 15</t>
    </r>
  </si>
  <si>
    <r>
      <rPr>
        <b/>
        <sz val="10"/>
        <color theme="1"/>
        <rFont val="Arial"/>
        <family val="2"/>
      </rPr>
      <t xml:space="preserve">Código:   </t>
    </r>
    <r>
      <rPr>
        <sz val="10"/>
        <color theme="1"/>
        <rFont val="Arial"/>
        <family val="2"/>
      </rPr>
      <t xml:space="preserve">FOR-13-PRO-SIG-05       </t>
    </r>
  </si>
  <si>
    <r>
      <t>FORMATO:</t>
    </r>
    <r>
      <rPr>
        <sz val="10"/>
        <color rgb="FF000000"/>
        <rFont val="Arial"/>
        <family val="2"/>
      </rPr>
      <t>DETERMINACION  DE LA PROBABILIDAD</t>
    </r>
  </si>
  <si>
    <r>
      <rPr>
        <b/>
        <sz val="10"/>
        <color theme="1"/>
        <rFont val="Arial"/>
        <family val="2"/>
      </rPr>
      <t xml:space="preserve">Código:  </t>
    </r>
    <r>
      <rPr>
        <sz val="10"/>
        <color theme="1"/>
        <rFont val="Arial"/>
        <family val="2"/>
      </rPr>
      <t xml:space="preserve">FOR-13-PRO-SIG-05                         </t>
    </r>
  </si>
  <si>
    <r>
      <rPr>
        <b/>
        <sz val="10"/>
        <color theme="1"/>
        <rFont val="Arial"/>
        <family val="2"/>
      </rPr>
      <t>Fecha</t>
    </r>
    <r>
      <rPr>
        <sz val="10"/>
        <color theme="1"/>
        <rFont val="Arial"/>
        <family val="2"/>
      </rPr>
      <t>:    21/02/2024</t>
    </r>
  </si>
  <si>
    <r>
      <rPr>
        <b/>
        <sz val="10"/>
        <color theme="1"/>
        <rFont val="Arial"/>
        <family val="2"/>
      </rPr>
      <t xml:space="preserve">Página:   </t>
    </r>
    <r>
      <rPr>
        <sz val="10"/>
        <color theme="1"/>
        <rFont val="Arial"/>
        <family val="2"/>
      </rPr>
      <t>8 de 15</t>
    </r>
  </si>
  <si>
    <r>
      <t xml:space="preserve">FORMATO: </t>
    </r>
    <r>
      <rPr>
        <sz val="10"/>
        <color rgb="FF000000"/>
        <rFont val="Arial"/>
        <family val="2"/>
      </rPr>
      <t xml:space="preserve">DESCRIPCION DEL RIESGO </t>
    </r>
  </si>
  <si>
    <r>
      <rPr>
        <b/>
        <sz val="10"/>
        <color theme="1"/>
        <rFont val="Arial"/>
        <family val="2"/>
      </rPr>
      <t>Página:</t>
    </r>
    <r>
      <rPr>
        <sz val="10"/>
        <color theme="1"/>
        <rFont val="Arial"/>
        <family val="2"/>
      </rPr>
      <t xml:space="preserve">  7 de 15</t>
    </r>
  </si>
  <si>
    <r>
      <t xml:space="preserve">FORMATO: </t>
    </r>
    <r>
      <rPr>
        <sz val="11"/>
        <color rgb="FF000000"/>
        <rFont val="Arial"/>
        <family val="2"/>
      </rPr>
      <t>IDENTIFICACION DE RIESGOS</t>
    </r>
  </si>
  <si>
    <r>
      <rPr>
        <b/>
        <sz val="10"/>
        <color theme="1"/>
        <rFont val="Arial"/>
        <family val="2"/>
      </rPr>
      <t>Pagina:</t>
    </r>
    <r>
      <rPr>
        <sz val="10"/>
        <color theme="1"/>
        <rFont val="Arial"/>
        <family val="2"/>
      </rPr>
      <t xml:space="preserve">  5 de 15</t>
    </r>
  </si>
  <si>
    <r>
      <rPr>
        <b/>
        <sz val="10"/>
        <color theme="1"/>
        <rFont val="Arial"/>
        <family val="2"/>
      </rPr>
      <t>Código:</t>
    </r>
    <r>
      <rPr>
        <sz val="10"/>
        <color theme="1"/>
        <rFont val="Arial"/>
        <family val="2"/>
      </rPr>
      <t xml:space="preserve">   FOR-13-PRO-SIG-05</t>
    </r>
  </si>
  <si>
    <r>
      <t>FORMATO:</t>
    </r>
    <r>
      <rPr>
        <sz val="10"/>
        <color rgb="FF000000"/>
        <rFont val="Arial"/>
        <family val="2"/>
      </rPr>
      <t xml:space="preserve"> PRIORIZACIÓN DE CAUSAS DE  RIESGOS DE CORRUPCIÓN ASOCIADOS A TRÁMITES</t>
    </r>
  </si>
  <si>
    <r>
      <rPr>
        <b/>
        <sz val="10"/>
        <color theme="1"/>
        <rFont val="Arial"/>
        <family val="2"/>
      </rPr>
      <t xml:space="preserve">Código: </t>
    </r>
    <r>
      <rPr>
        <sz val="10"/>
        <color theme="1"/>
        <rFont val="Arial"/>
        <family val="2"/>
      </rPr>
      <t xml:space="preserve"> FOR-13-PRO-SIG-05                      </t>
    </r>
  </si>
  <si>
    <r>
      <rPr>
        <b/>
        <sz val="10"/>
        <color theme="1"/>
        <rFont val="Arial"/>
        <family val="2"/>
      </rPr>
      <t>Versión:</t>
    </r>
    <r>
      <rPr>
        <sz val="10"/>
        <color theme="1"/>
        <rFont val="Arial"/>
        <family val="2"/>
      </rPr>
      <t xml:space="preserve"> 5</t>
    </r>
  </si>
  <si>
    <r>
      <rPr>
        <b/>
        <sz val="10"/>
        <color theme="1"/>
        <rFont val="Arial"/>
        <family val="2"/>
      </rPr>
      <t xml:space="preserve">Fecha:    </t>
    </r>
    <r>
      <rPr>
        <sz val="10"/>
        <color theme="1"/>
        <rFont val="Arial"/>
        <family val="2"/>
      </rPr>
      <t>21/02/2024</t>
    </r>
  </si>
  <si>
    <r>
      <t xml:space="preserve">Página: </t>
    </r>
    <r>
      <rPr>
        <sz val="10"/>
        <color theme="1"/>
        <rFont val="Arial"/>
        <family val="2"/>
      </rPr>
      <t>4 de 15</t>
    </r>
  </si>
  <si>
    <r>
      <t xml:space="preserve">Versión: </t>
    </r>
    <r>
      <rPr>
        <sz val="10"/>
        <color rgb="FF000000"/>
        <rFont val="Arial"/>
        <family val="2"/>
      </rPr>
      <t>05</t>
    </r>
  </si>
  <si>
    <r>
      <t xml:space="preserve">Código:  </t>
    </r>
    <r>
      <rPr>
        <sz val="10"/>
        <color rgb="FF000000"/>
        <rFont val="Arial"/>
        <family val="2"/>
      </rPr>
      <t>FOR-13-PRO-SIG-05</t>
    </r>
  </si>
  <si>
    <r>
      <t xml:space="preserve">Fecha:    </t>
    </r>
    <r>
      <rPr>
        <sz val="10"/>
        <color rgb="FF000000"/>
        <rFont val="Arial"/>
        <family val="2"/>
      </rPr>
      <t>21/02/2024</t>
    </r>
  </si>
  <si>
    <r>
      <t xml:space="preserve">Página:  </t>
    </r>
    <r>
      <rPr>
        <sz val="10"/>
        <color rgb="FF000000"/>
        <rFont val="Arial"/>
        <family val="2"/>
      </rPr>
      <t xml:space="preserve"> 3 de 15</t>
    </r>
  </si>
  <si>
    <r>
      <t xml:space="preserve">FORMATO: </t>
    </r>
    <r>
      <rPr>
        <sz val="10"/>
        <color rgb="FF000000"/>
        <rFont val="Arial"/>
        <family val="2"/>
      </rPr>
      <t>CONTEXTO ESTRATEGICO</t>
    </r>
  </si>
  <si>
    <r>
      <rPr>
        <b/>
        <sz val="10"/>
        <color theme="1"/>
        <rFont val="Arial"/>
        <family val="2"/>
      </rPr>
      <t xml:space="preserve">Página: </t>
    </r>
    <r>
      <rPr>
        <sz val="10"/>
        <color theme="1"/>
        <rFont val="Arial"/>
        <family val="2"/>
      </rPr>
      <t xml:space="preserve"> 2 de 15</t>
    </r>
  </si>
  <si>
    <r>
      <rPr>
        <b/>
        <sz val="10"/>
        <color theme="1"/>
        <rFont val="Arial"/>
        <family val="2"/>
      </rPr>
      <t xml:space="preserve">Página: </t>
    </r>
    <r>
      <rPr>
        <sz val="10"/>
        <color theme="1"/>
        <rFont val="Arial"/>
        <family val="2"/>
      </rPr>
      <t xml:space="preserve"> 1 de 15</t>
    </r>
  </si>
  <si>
    <r>
      <t xml:space="preserve">PROCESO: </t>
    </r>
    <r>
      <rPr>
        <sz val="10"/>
        <color rgb="FF000000"/>
        <rFont val="Arial"/>
        <family val="2"/>
      </rPr>
      <t xml:space="preserve"> SISTEMA INTEGRADO DE GESTIÓN Y MIPG</t>
    </r>
  </si>
  <si>
    <r>
      <t xml:space="preserve">PROCESO: </t>
    </r>
    <r>
      <rPr>
        <sz val="10"/>
        <color rgb="FF000000"/>
        <rFont val="Arial"/>
        <family val="2"/>
      </rPr>
      <t>SISTEMA INTEGRADO DE GÉSTION</t>
    </r>
    <r>
      <rPr>
        <b/>
        <sz val="10"/>
        <color indexed="8"/>
        <rFont val="Arial"/>
        <family val="2"/>
      </rPr>
      <t xml:space="preserve"> </t>
    </r>
    <r>
      <rPr>
        <sz val="10"/>
        <color rgb="FF000000"/>
        <rFont val="Arial"/>
        <family val="2"/>
      </rPr>
      <t>Y MIPG</t>
    </r>
  </si>
  <si>
    <r>
      <t xml:space="preserve">PROCESO: </t>
    </r>
    <r>
      <rPr>
        <sz val="11"/>
        <color rgb="FF000000"/>
        <rFont val="Arial"/>
        <family val="2"/>
      </rPr>
      <t>SISTEMA INTEGRADO DE GÉSTION</t>
    </r>
    <r>
      <rPr>
        <b/>
        <sz val="11"/>
        <color indexed="8"/>
        <rFont val="Arial"/>
        <family val="2"/>
      </rPr>
      <t xml:space="preserve"> </t>
    </r>
    <r>
      <rPr>
        <sz val="11"/>
        <color rgb="FF000000"/>
        <rFont val="Arial"/>
        <family val="2"/>
      </rPr>
      <t>Y MIPG</t>
    </r>
  </si>
  <si>
    <r>
      <t>PROCESO: S</t>
    </r>
    <r>
      <rPr>
        <sz val="11"/>
        <color rgb="FF000000"/>
        <rFont val="Arial"/>
        <family val="2"/>
      </rPr>
      <t>ISTEMA INTEGRADO DE GÉSTION</t>
    </r>
    <r>
      <rPr>
        <b/>
        <sz val="11"/>
        <color indexed="8"/>
        <rFont val="Arial"/>
        <family val="2"/>
      </rPr>
      <t xml:space="preserve"> </t>
    </r>
    <r>
      <rPr>
        <sz val="11"/>
        <color rgb="FF000000"/>
        <rFont val="Arial"/>
        <family val="2"/>
      </rPr>
      <t>Y MIPG</t>
    </r>
  </si>
  <si>
    <r>
      <rPr>
        <b/>
        <sz val="10"/>
        <color rgb="FF000000"/>
        <rFont val="Arial"/>
        <family val="2"/>
      </rPr>
      <t>PROCESO:</t>
    </r>
    <r>
      <rPr>
        <b/>
        <sz val="10"/>
        <color indexed="8"/>
        <rFont val="Arial"/>
        <family val="2"/>
      </rPr>
      <t xml:space="preserve"> </t>
    </r>
    <r>
      <rPr>
        <sz val="10"/>
        <color rgb="FF000000"/>
        <rFont val="Arial"/>
        <family val="2"/>
      </rPr>
      <t>SISTEMA INTEGRADO DE GÉSTION Y MIPG</t>
    </r>
  </si>
  <si>
    <r>
      <t xml:space="preserve">PROCESO: </t>
    </r>
    <r>
      <rPr>
        <sz val="10"/>
        <color rgb="FF000000"/>
        <rFont val="Arial"/>
        <family val="2"/>
      </rPr>
      <t>SISTEMA INTEGRADO DE GÉSTION</t>
    </r>
    <r>
      <rPr>
        <b/>
        <sz val="10"/>
        <color rgb="FF000000"/>
        <rFont val="Arial"/>
        <family val="2"/>
      </rPr>
      <t xml:space="preserve"> </t>
    </r>
    <r>
      <rPr>
        <sz val="10"/>
        <color rgb="FF000000"/>
        <rFont val="Arial"/>
        <family val="2"/>
      </rPr>
      <t>Y MIPG</t>
    </r>
  </si>
  <si>
    <r>
      <rPr>
        <b/>
        <sz val="10"/>
        <color rgb="FF000000"/>
        <rFont val="Arial"/>
        <family val="2"/>
      </rPr>
      <t>PROCESO:</t>
    </r>
    <r>
      <rPr>
        <sz val="10"/>
        <color indexed="8"/>
        <rFont val="Arial"/>
        <family val="2"/>
      </rPr>
      <t xml:space="preserve"> SISTEMA INTEGRADO DE GÉSTION</t>
    </r>
    <r>
      <rPr>
        <sz val="10"/>
        <color rgb="FF000000"/>
        <rFont val="Arial"/>
        <family val="2"/>
      </rPr>
      <t xml:space="preserve"> Y MIPG</t>
    </r>
  </si>
  <si>
    <r>
      <t>PROCESO:</t>
    </r>
    <r>
      <rPr>
        <sz val="10"/>
        <color rgb="FF000000"/>
        <rFont val="Arial"/>
        <family val="2"/>
      </rPr>
      <t xml:space="preserve"> SISTEMA INTEGRADO DE GÉSTION Y MIPG</t>
    </r>
  </si>
  <si>
    <t xml:space="preserve">PROCESO: Gestión de Hacienda Pública </t>
  </si>
  <si>
    <t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t>
  </si>
  <si>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</si>
  <si>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</si>
  <si>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</si>
  <si>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</si>
  <si>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</si>
  <si>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</si>
  <si>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 xml:space="preserve">Falta de información clara y debilidad en canales de acceso a la publicidad de las condiciones del trámite. </t>
  </si>
  <si>
    <t xml:space="preserve">Falta de controles de la gestión de trámites </t>
  </si>
  <si>
    <t>Alta rotación de personal  afectando la continuidad en los procesos.</t>
  </si>
  <si>
    <t>Falta  de inducción y capacitación para conocer adecuadamente las actividades propias del proceso</t>
  </si>
  <si>
    <t xml:space="preserve">Falta de ética profesional y compromiso en el desarrollo de las actividades del procesos </t>
  </si>
  <si>
    <t>Falta de digitalización de la totalidad de los expedientes que reposan en las diferentes direcciones.</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</si>
  <si>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</si>
  <si>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</si>
  <si>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</si>
  <si>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</si>
  <si>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</si>
  <si>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</si>
  <si>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</si>
  <si>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Falta de seguimiento y gestión al proceso de peticiones, quejas y reclamos y/o tramites de gestión de Hacienda Pública.</t>
  </si>
  <si>
    <t>Incumplimiento en la gestión del CLDO del Impuesto predial unificado dentro de los términos establecidos en el procedimiento PRO-GHP-05 FACTURACION  I.P.U para la actividad No. 11-12 y 13 (C.L.D.O)</t>
  </si>
  <si>
    <t xml:space="preserve">Desconocimiento del objetivo de los procesos que origina extralimitación de funciones. </t>
  </si>
  <si>
    <t>Aplicación inadecuada de las políticas de operación y carencia de controles en los procedimientos</t>
  </si>
  <si>
    <t>Deficiencia en la comunicación de los lineamientos emitidos de la secretaria para la aplicación en los procesos.</t>
  </si>
  <si>
    <t>Demoras en los Reporte de la información</t>
  </si>
  <si>
    <t>Declataroria de la Urgencia manifiesta, ambiental, economica y Social por Pandemias o catastrófes nacionales</t>
  </si>
  <si>
    <t>EXTER</t>
  </si>
  <si>
    <t>INTERNA</t>
  </si>
  <si>
    <t xml:space="preserve">Posibilidad de recibir o solicitar cualquier dadiva para omitir requisitos </t>
  </si>
  <si>
    <t>1. Alta rotación de personal  afectando la continuidad en los procesos.</t>
  </si>
  <si>
    <t xml:space="preserve">1. Módulo de predial, autoliquidador de industria y comercio, Módulo de constituciónde titulo, Módulo central de cuentas, Modulo de contabilidad, Módulo de Tesoreria, Módulo de deuda pública. </t>
  </si>
  <si>
    <t>2. Falta  de inducción y capacitación para conocer adecuadamente las actividades propias del proceso</t>
  </si>
  <si>
    <t>2. constante actualizacion y socializacion  de los cambios normativos (normograma)</t>
  </si>
  <si>
    <t xml:space="preserve">3. Falta de ética profesional y compromiso en el desarrollo de las actividades del procesos </t>
  </si>
  <si>
    <t xml:space="preserve">3. Plan de Acción secretaria de Hacienda </t>
  </si>
  <si>
    <t>4. Baja capacidad de liderazgo</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</si>
  <si>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</si>
  <si>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5. Falta de integralidad en los módulos en los sistemas de información</t>
  </si>
  <si>
    <t xml:space="preserve">5. Recepción, trámite y pago de contratos en el periodo de confinamiento. </t>
  </si>
  <si>
    <t>6. Deficiencia en la comunicación interna de la alta dirección con la parte operativa y viceversa.</t>
  </si>
  <si>
    <t>6. Apoyo técnico por parte de la Dirección del Grupo de Informática</t>
  </si>
  <si>
    <t>7.Falta de personal de planta para asumir las responsabilidades en la operación y continuidad de los procesos.</t>
  </si>
  <si>
    <t>7) Se cuenta con una política integral desarrollada en el  Sistema Integrado de Gestión de la Alcaldía municipal de Ibagué -SIGAMI</t>
  </si>
  <si>
    <t>8. Declataroria de la Urgencia manifiesta, ambiental, economica y Social por Pandemias o catastrófes nacionales</t>
  </si>
  <si>
    <t xml:space="preserve">8) contamos con un plan institucional de Capacitación PIC </t>
  </si>
  <si>
    <t>9. Falta de seguimiento y gestión al proceso de peticiones, quejas y reclamos y/o tramites de gestión de Hacienda Pública.</t>
  </si>
  <si>
    <t>10) programa de inducción y reinducción</t>
  </si>
  <si>
    <t>10. Falta de controles de la gestión de trámites</t>
  </si>
  <si>
    <t xml:space="preserve"> </t>
  </si>
  <si>
    <t>11. Falta de digitalización de la totalidad de los expedientes que reposan en las diferentes direcciones.</t>
  </si>
  <si>
    <t>1) Lineamientos nacionales, departamentales y municipales de hacienda publica que incentivan el pago de impuesto,  según decreto 678 del 20 de mayo 2020</t>
  </si>
  <si>
    <t xml:space="preserve">D5. O2 La secretaria de Hacienda convocará a mesas de trabajo a  las TICS junto al comité de Riesgos, para definir un plan de integralidad en la operación de los modulos del proceso de Gestión de Hacienda pública. </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</si>
  <si>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</si>
  <si>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 xml:space="preserve">2) Apoyo técnico en las herramientas de las TICS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</si>
  <si>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</si>
  <si>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F2. O5 Realizar una constante actualizacion y socializacion  de los cambios normativos (normograma) de la secretaria de Hacienda para su correcta aplicabilidad.</t>
  </si>
  <si>
    <t xml:space="preserve">3) Contamos con 4 certificaciones de sistema de Gestión en la Alcaldía </t>
  </si>
  <si>
    <t>D6. O4 Incentivar en la secretaria de Hacienda la realización de los comites técnicos de forma periodica que faciliten la comunicación del nivel directivo y el nivel operativo y viceversa</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</si>
  <si>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</si>
  <si>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4) Modelo Integrado de Planeación y Gestión - MIPG </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</si>
  <si>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</si>
  <si>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F.8 O4 Se cuenta con una política integral desarrollada en el  Sistema Integrado de Gestión de la Alcaldía municipal de Ibagué -SIGAMI. 4) Modelo Integrado de Planeación y Gestión - MIPG </t>
  </si>
  <si>
    <t>5) Normatividad Constitucional y Legal Colombiana.</t>
  </si>
  <si>
    <t>D3, O7 Sensibilización a los funcionarios en principios,ética y valores Institucionales Aplicación del Código de Integridad y buen Gobierno, para la satisfacción de clientes y grupos de valor.</t>
  </si>
  <si>
    <t>6)  Acciones para implementar en la Administracion publica las medidas establecidas en el protocolo general de bioseguridad adoptado en la Resolución 666 del 24 abril del 2020 del Ministerio de salud y Protección social.</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</si>
  <si>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</si>
  <si>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7) Código de Integridad y Buen Gobierno </t>
  </si>
  <si>
    <t xml:space="preserve">D7 O8 Solicitar personal de planta para la secretaria con el fin de garantizar la continuidad de los procesos. </t>
  </si>
  <si>
    <t xml:space="preserve">8)  Reorganización administrativa basada en estudios técnicos </t>
  </si>
  <si>
    <t>D 1,2,4,6,7,8 O 1,2,3,4,6,7 El director de Rentas y Tesorería anualmente actualizará los trámites , teniendo en cuenta la normatividad vigente y los requisitos requeridos.
( PRO-SIG-001: "CONTROL DE DOCUMENTOS DEL SIGAMI")</t>
  </si>
  <si>
    <t>1. Falta de información clara y debilidad en canales de acceso a la publicidad de las condiciones del trámite.</t>
  </si>
  <si>
    <t>D1,2,3,4,6,7,8 A1  Al Iniciar la investigación disciplinaria, fiscal o remitir a las instancias correspondientes para el proceso penal</t>
  </si>
  <si>
    <t>F3,4,6,7 - A1 Solicitar a la Dirección de Informática la actualización continua del desarrollo de los trámites actuales de la plataforma de la Alcaldía.</t>
  </si>
  <si>
    <t>2. Declataroria de la Urgencia manifiesta, ambiental, economica y Social por Pandemias o catastrófes nacionales</t>
  </si>
  <si>
    <t xml:space="preserve">D4,6,8. A2 Activar los lineamientos establecidos por el Ministerio de Salud  y Proteccion Social de Colombia, para remitir a las instancias correspondientes. </t>
  </si>
  <si>
    <t>F3,4,5,6 - A2. Activiar los prótocolos generales de bioseguridad, para mitigar, controlar y realizar el adecuado manejo de la pandemia del COVID-19 emitida por el Ministerio de Salud y Protección Social de Colombia.</t>
  </si>
  <si>
    <t>D1.A3. Solictar personal de planta para la Secretaría de Hacienda para dar aplicación  al procedimiento ,  PRO-GHP-05 FACTURACION  I.P.U para la actividad No. 11-12 y 13 (C.L.D.O)</t>
  </si>
  <si>
    <t xml:space="preserve">Que se cambie la autenticidad de las bases registradas  </t>
  </si>
  <si>
    <t>Falta de capacidad de liderazgo</t>
  </si>
  <si>
    <t xml:space="preserve">Cuando el ciudadano necesita realizar un trámite del proceso de Gestión de Hacienda Pública </t>
  </si>
  <si>
    <t xml:space="preserve">Pérdida de credibilidad institucional </t>
  </si>
  <si>
    <t>Posibilidad de recibir o solicitar cualquier dadiva para modificar y/o alterar los datos existentes en los distintos sistemas de información</t>
  </si>
  <si>
    <t xml:space="preserve">Sanciones disciplinarias, fiscales y penales </t>
  </si>
  <si>
    <t>Disminucion en el recaudo y sanciones</t>
  </si>
  <si>
    <t>Omitir los requisitos de los trámites</t>
  </si>
  <si>
    <t>Falta de información clara y debilidad en canales de acceso a la publicidad de las condiciones del trámite</t>
  </si>
  <si>
    <t xml:space="preserve">Al iniciar el trámite </t>
  </si>
  <si>
    <t>Pérdida de credibilidad institucional</t>
  </si>
  <si>
    <t>Posibilidad de recibir o solicitar cualquier dadiva para omitir requisitos en el desarrollo de los trámites y servicios del proceso de gestión de Hacienda Pública</t>
  </si>
  <si>
    <t>prescripción y detrimento patrimonial</t>
  </si>
  <si>
    <t>CORRUPCION</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</si>
  <si>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</si>
  <si>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</si>
  <si>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</si>
  <si>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t>
  </si>
  <si>
    <t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</si>
  <si>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</si>
  <si>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t>
  </si>
  <si>
    <t>Acta y registro de asistencia ( puede ser pantallazos o planilla fisica de asistencia de videoconferencias virtuales)</t>
  </si>
  <si>
    <t>Cada Director de las diferentes dependencias de la Secretaria de Hacienda</t>
  </si>
  <si>
    <t>Comunicación iniciando o remitiendo investigación.</t>
  </si>
  <si>
    <t xml:space="preserve">Una semana una vez el Riesgo se materialice </t>
  </si>
  <si>
    <t>Actividades ejecutadas/ Actividades programadas*100</t>
  </si>
  <si>
    <t xml:space="preserve"> Memorando remisorio a la dirección de Fortalecemiento Institucional para la actualización de los trámites, </t>
  </si>
  <si>
    <t xml:space="preserve"> Plan de acción de  gestión trimestral de la dirección de rentas. </t>
  </si>
  <si>
    <t>Dirección de Rentas</t>
  </si>
  <si>
    <t xml:space="preserve"> informe.</t>
  </si>
  <si>
    <t xml:space="preserve">Observaciones
BIMESTRE 01 2024
</t>
  </si>
  <si>
    <t>ACT</t>
  </si>
  <si>
    <t xml:space="preserve">Observaciones-MAPA DE RIESGOS ACTUALIZADO PARA B2
BIMESTRE 02 2024
</t>
  </si>
  <si>
    <t xml:space="preserve">Observaciones
BIMESTRE 03 2024
</t>
  </si>
  <si>
    <t xml:space="preserve">Observaciones
BIMESTRE 04 2024
(JULIO-AGOSTO)
</t>
  </si>
  <si>
    <r>
      <rPr>
        <b/>
        <sz val="8"/>
        <color theme="1"/>
        <rFont val="Arial"/>
        <family val="2"/>
      </rPr>
      <t xml:space="preserve">RENTAS: </t>
    </r>
    <r>
      <rPr>
        <sz val="8"/>
        <color theme="1"/>
        <rFont val="Arial"/>
        <family val="2"/>
      </rPr>
      <t xml:space="preserve">
Acta 01 del 30 de enero de 2024
Acta 02 del 28 de febrero de 2024
•	El 30 de enero de 2024, se realizó socialización de los valores del servidor público de acuerdo a lo establecido en el código de integridad y buen Gobierno. memorando 1340-002716  del 26 de enero de 2024. se adjunta asistencia.
•	El 28 de febrero de 2024, se realizó socialización de los valores del servidor público de acuerdo a lo establecido en el código de integridad y buen Gobierno. memorando 1340-06319 del 20 de febrero de 2024. se adjunta asistencia y registro fotográfico.
</t>
    </r>
    <r>
      <rPr>
        <b/>
        <sz val="8"/>
        <color theme="1"/>
        <rFont val="Arial"/>
        <family val="2"/>
      </rPr>
      <t xml:space="preserve">PRESUPUESTO:  
</t>
    </r>
    <r>
      <rPr>
        <sz val="8"/>
        <color theme="1"/>
        <rFont val="Arial"/>
        <family val="2"/>
      </rPr>
      <t xml:space="preserve">Se realizó Comité Técnico los días 15-enero y 28-febrero del 2024.  Evidencias:  Acta N. 1310 001  15/01/2024 con listado de asistencia.  1310 002 28/02/2024 con listado de asistencia.
</t>
    </r>
    <r>
      <rPr>
        <b/>
        <sz val="8"/>
        <color theme="1"/>
        <rFont val="Arial"/>
        <family val="2"/>
      </rPr>
      <t xml:space="preserve">TESORERIA:
</t>
    </r>
    <r>
      <rPr>
        <sz val="8"/>
        <color theme="1"/>
        <rFont val="Arial"/>
        <family val="2"/>
      </rPr>
      <t xml:space="preserve">Para el primer bimestre del año 2024, el Director de Tesoreria realizó dos comites tecnicos, el primero evidenciado mediante acta No 01 del dia 19 de enero de 2024 y el segundo mediante acta No 02 del dia 28 de febrero de 2024. (con el registro de asistencia y fotografico) 
</t>
    </r>
    <r>
      <rPr>
        <b/>
        <sz val="8"/>
        <color theme="1"/>
        <rFont val="Arial"/>
        <family val="2"/>
      </rPr>
      <t xml:space="preserve">DIRECCION DE CONTABILIDAD: </t>
    </r>
    <r>
      <rPr>
        <sz val="8"/>
        <color theme="1"/>
        <rFont val="Arial"/>
        <family val="2"/>
      </rPr>
      <t xml:space="preserve">
Se realizaron 2 reuniones de Comité Tecnico en el bimestre I de la vigencia 2024:
Soportes digitales: 
 1. CONTABILIDAD V4 ACTA DE COMITÉ TECNICO 001
 1. CONTABILIDAD V4 ACTA DE COMITÉ TECNICO 002
</t>
    </r>
  </si>
  <si>
    <r>
      <rPr>
        <b/>
        <sz val="8"/>
        <color theme="1"/>
        <rFont val="Arial"/>
        <family val="2"/>
      </rPr>
      <t>RENTAS:</t>
    </r>
    <r>
      <rPr>
        <sz val="8"/>
        <color theme="1"/>
        <rFont val="Arial"/>
        <family val="2"/>
      </rPr>
      <t xml:space="preserve"> 
Acta 03 del 22 de marzo de 2024
Acta 04 del 29 de abril de 2024
• El 22 de marzo de 2024, se realizó socialización de los valores del servidor público de acuerdo a lo establecido en el código de integridad y buen Gobierno Plan anticorrupcion y de atencion al ciudadano. memorando 1340-009998 del 12 de marzo de 2024. se adjunta asistencia y registro fotográfico.
• El 29 de abril de 2024, se realizó socialización de los valores del servidor público de acuerdo a lo establecido en el código de integridad y buen Gobierno Plan anticorrupcion y de atencion al ciudadano. memorando 1340-015563 del 19 de abril de 2024. se adjunta asistencia y registro fotográfico.
TESORERIA:
Para el segundo bimestre del año 2024, el Director de Tesoreria realizó dos comites tecnicos, el primero evidenciado mediante acta No 03 del dia 22 de marzo de 2024 y el segundo mediante acta No 04 del dia 15 de abril de 2024. (con el registro de asistencia y fotografico) 
PRESUPUESTO:  Se realizó Comité Técnico los días 22 marzo y 25 abril - 2024.  Evidencias:  Acta N. 1310 003 22/03/2024 con listado de asistencia.  1310 004 25/04/2024 con listado de asistencia.
DIRECCION DE CONTABILIDAD: 
Se realizaron 2 reuniones de Comité Tecnico en el bimestre  II de la vigencia 2024:
Soportes digitales: 
 1. CONTABILIDAD V4 ACTA DE COMITÉ TECNICO 003
 1. CONTABILIDAD V4 ACTA DE COMITÉ TECNICO 004</t>
    </r>
  </si>
  <si>
    <r>
      <rPr>
        <b/>
        <sz val="8"/>
        <color theme="1"/>
        <rFont val="Arial"/>
        <family val="2"/>
      </rPr>
      <t xml:space="preserve">PRESUPUESTO: </t>
    </r>
    <r>
      <rPr>
        <sz val="8"/>
        <color theme="1"/>
        <rFont val="Arial"/>
        <family val="2"/>
      </rPr>
      <t xml:space="preserve"> Se realizó Comité Técnico los días 29 mayo y 28 junio - 2024.  Evidencias:  Acta N. 1310 005 29/05/2024 con listado de asistencia.  1310 006 28/06/2024 con listado de asistencia.
</t>
    </r>
    <r>
      <rPr>
        <b/>
        <sz val="8"/>
        <color theme="1"/>
        <rFont val="Arial"/>
        <family val="2"/>
      </rPr>
      <t xml:space="preserve">
RENTAS: 
</t>
    </r>
    <r>
      <rPr>
        <sz val="8"/>
        <color theme="1"/>
        <rFont val="Arial"/>
        <family val="2"/>
      </rPr>
      <t>Acta 05 del 29 de mayo de 2024
Acta 06 del 27 de junio de 2024
• El 29 de mayo de 2024, se realizó socialización de los valores del servidor público de acuerdo a lo establecido en el código de integridad y buen Gobierno. memorando 1</t>
    </r>
    <r>
      <rPr>
        <b/>
        <sz val="8"/>
        <color theme="1"/>
        <rFont val="Arial"/>
        <family val="2"/>
      </rPr>
      <t>340-020756</t>
    </r>
    <r>
      <rPr>
        <sz val="8"/>
        <color theme="1"/>
        <rFont val="Arial"/>
        <family val="2"/>
      </rPr>
      <t xml:space="preserve"> del 21 de mayo de 2024. se adjunta asistencia y registro fotográfico.
• El 27 de junio de 2024, se realizó socialización de los valores del servidor público de acuerdo a lo establecido en el código de integridad y buen Gobierno. memorando</t>
    </r>
    <r>
      <rPr>
        <b/>
        <sz val="8"/>
        <color theme="1"/>
        <rFont val="Arial"/>
        <family val="2"/>
      </rPr>
      <t xml:space="preserve"> 1340-026628 </t>
    </r>
    <r>
      <rPr>
        <sz val="8"/>
        <color theme="1"/>
        <rFont val="Arial"/>
        <family val="2"/>
      </rPr>
      <t xml:space="preserve">del 25 de junio de 2024. se adjunta asistencia y registro fotográfico.
</t>
    </r>
    <r>
      <rPr>
        <b/>
        <sz val="8"/>
        <color theme="1"/>
        <rFont val="Arial"/>
        <family val="2"/>
      </rPr>
      <t xml:space="preserve">
TESORERIA:
</t>
    </r>
    <r>
      <rPr>
        <sz val="8"/>
        <color theme="1"/>
        <rFont val="Arial"/>
        <family val="2"/>
      </rPr>
      <t xml:space="preserve">Para el segundo bimestre del año 2024, el Director de Tesoreria realizó dos comites tecnicos, el primero evidenciado mediante acta No 05 del dia 15 de mayo de 2024 y el segundo mediante acta No 06 del dia 20 de junio de 2024. (con el registro de asistencia y fotografico) 
</t>
    </r>
    <r>
      <rPr>
        <b/>
        <sz val="8"/>
        <color theme="1"/>
        <rFont val="Arial"/>
        <family val="2"/>
      </rPr>
      <t xml:space="preserve">DIRECCION DE CONTABILIDAD: </t>
    </r>
    <r>
      <rPr>
        <sz val="8"/>
        <color theme="1"/>
        <rFont val="Arial"/>
        <family val="2"/>
      </rPr>
      <t xml:space="preserve">
Se realizaron 2 reuniones de Comité Tecnico en el bimestre  III de la vigencia 2024:
Soportes digitales: 
 1. CONTABILIDAD V4 ACTA DE COMITÉ TECNICO 006
 1. CONTABILIDAD V4 ACTA DE COMITÉ TECNICO 007</t>
    </r>
  </si>
  <si>
    <r>
      <t xml:space="preserve">RENTAS: 
</t>
    </r>
    <r>
      <rPr>
        <sz val="8"/>
        <color theme="1"/>
        <rFont val="Arial"/>
        <family val="2"/>
      </rPr>
      <t>- El 29 de julio de 2024, se realizó socialización de los valores del servidor público de acuerdo a lo establecido en el código de integridad y buen Gobierno. memorando 1340-031680 del 24 de julio de 2024. se adjunta asistencia y registro fotográfico.
- El 28 de agosto de 2024, se realizó socialización de los valores del servidor público de acuerdo a lo establecido en el código de integridad y buen Gobierno. memorando 1340-0037447 del 23 de agosto de 2024. se adjunta asistencia y registro fotográfico.</t>
    </r>
    <r>
      <rPr>
        <b/>
        <sz val="8"/>
        <color theme="1"/>
        <rFont val="Arial"/>
        <family val="2"/>
      </rPr>
      <t xml:space="preserve">
Acta 07 del 29 de julio de 2024
Acta 08 del 28 de agosto de 2024
TESORERIA:
</t>
    </r>
    <r>
      <rPr>
        <sz val="8"/>
        <color theme="1"/>
        <rFont val="Arial"/>
        <family val="2"/>
      </rPr>
      <t>Para el cuarto bimestre del año 2024, el Director de Tesoreria realizó dos comites tecnicos, el primero evidenciado</t>
    </r>
    <r>
      <rPr>
        <b/>
        <sz val="8"/>
        <color theme="1"/>
        <rFont val="Arial"/>
        <family val="2"/>
      </rPr>
      <t xml:space="preserve"> mediante acta No 07 del dia 26 de julio de 2024 y el segundo mediante acta No 08 del dia 27 de agosto de 2024.</t>
    </r>
    <r>
      <rPr>
        <sz val="8"/>
        <color theme="1"/>
        <rFont val="Arial"/>
        <family val="2"/>
      </rPr>
      <t xml:space="preserve"> (se anexa acta, registro de asistencia y registro fotografico) </t>
    </r>
    <r>
      <rPr>
        <b/>
        <sz val="8"/>
        <color theme="1"/>
        <rFont val="Arial"/>
        <family val="2"/>
      </rPr>
      <t xml:space="preserve">
PRESUPUESTO:  </t>
    </r>
    <r>
      <rPr>
        <sz val="8"/>
        <color theme="1"/>
        <rFont val="Arial"/>
        <family val="2"/>
      </rPr>
      <t xml:space="preserve">Se realizó Comité Técnico los días 30 julio y 30 agosto - 2024.  Evidencias:  Acta N. 1310 007 30/08/2024 con listado de asistencia.  1310 008 30/08/2024 con listado de asistencia.  </t>
    </r>
    <r>
      <rPr>
        <b/>
        <sz val="8"/>
        <color theme="1"/>
        <rFont val="Arial"/>
        <family val="2"/>
      </rPr>
      <t xml:space="preserve">
DIRECCION DE CONTABILIDAD: 
</t>
    </r>
    <r>
      <rPr>
        <sz val="8"/>
        <color theme="1"/>
        <rFont val="Arial"/>
        <family val="2"/>
      </rPr>
      <t>Se realizaron 2 reuniones de Comité Tecnico en el bimestre  IV de la vigencia 2024:
Soportes digitales: 
 1. CONTABILIDAD V4 ACTA DE COMITÉ TECNICO 008
 1. CONTABILIDAD V4 ACTA DE COMITÉ TECNICO 009</t>
    </r>
  </si>
  <si>
    <r>
      <rPr>
        <b/>
        <sz val="8"/>
        <color theme="1"/>
        <rFont val="Arial"/>
        <family val="2"/>
      </rPr>
      <t>RENTAS:</t>
    </r>
    <r>
      <rPr>
        <sz val="8"/>
        <color theme="1"/>
        <rFont val="Arial"/>
        <family val="2"/>
      </rPr>
      <t xml:space="preserve">
Acta 01 del 30 de enero de 2024
Acta 02 del 28 de febrero de 2024
•	El 30 de enero de 2024, se realizó socialización de los valores del servidor público de acuerdo a lo establecido en el código de integridad y buen Gobierno. memorando 1340-001738 del 20 de enero de 2024. se adjunta asistencia.
•	El 28 de febrero de 2024, se realizó socialización de los valores del servidor público de acuerdo a lo establecido en el código de integridad y buen Gobierno. memorando 1340-06319 del 20 de febrero de 2024. se adjunta asistencia y registro fotográfico.
</t>
    </r>
    <r>
      <rPr>
        <b/>
        <sz val="8"/>
        <color theme="1"/>
        <rFont val="Arial"/>
        <family val="2"/>
      </rPr>
      <t xml:space="preserve">PRESUPUESTO:
</t>
    </r>
    <r>
      <rPr>
        <sz val="8"/>
        <color theme="1"/>
        <rFont val="Arial"/>
        <family val="2"/>
      </rPr>
      <t xml:space="preserve">  Actividades programadas para los meses de:  abril, agosto y diciembre 2024.
</t>
    </r>
    <r>
      <rPr>
        <b/>
        <sz val="8"/>
        <color theme="1"/>
        <rFont val="Arial"/>
        <family val="2"/>
      </rPr>
      <t xml:space="preserve">TESORERIA:
</t>
    </r>
    <r>
      <rPr>
        <sz val="8"/>
        <color theme="1"/>
        <rFont val="Arial"/>
        <family val="2"/>
      </rPr>
      <t xml:space="preserve">Para el presente bimestre no se realizó  capacitación, dando espera a la Contratacion de la Direccion de Tesoreria y grupo de Cobro Coactivo. La primera capacitacion se  tiene programada para el mes de abril de 2024. 
</t>
    </r>
    <r>
      <rPr>
        <b/>
        <sz val="8"/>
        <color theme="1"/>
        <rFont val="Arial"/>
        <family val="2"/>
      </rPr>
      <t xml:space="preserve">DIRECCION DE CONTABILIDAD: </t>
    </r>
    <r>
      <rPr>
        <sz val="8"/>
        <color theme="1"/>
        <rFont val="Arial"/>
        <family val="2"/>
      </rPr>
      <t xml:space="preserve">
La actividad se realizará en el Bimestre II de la vigencia 2024</t>
    </r>
  </si>
  <si>
    <t>RENTAS:
Acta 03 del 22 de marzo de 2024
Acta 04 del 29 de abril de 2024
• El 22 de marzo de 2024, se realizó socialización de los valores del servidor público de acuerdo a lo establecido en el código de integridad y buen Gobierno Plan anticorrupcion y de atencion al ciudadano. memorando 1340-009998 del 12 de marzo de 2024. se adjunta asistencia y registro fotográfico.
• El 29 de abril de 2024, se realizó socialización de los valores del servidor público de acuerdo a lo establecido en el código de integridad y buen Gobierno Plan anticorrupcion y de atencion al ciudadano. memorando 1340-015563 del 19 de abril de 2024. se adjunta asistencia y registro fotográfico.
TESORERIA:
Para el segundo bimestre del año 2024, el Director de Tesoreria realizó una capacitación al personal de cobro coactivo, la cual se evidencia mediante acta No 1 del dia 24 de abril de 2024.
PRESUPUESTO:  
El 25 de abril se llevó a cabo la primera jornada de socialización y retroalimentación para el fortalecimiento de los valores y principios eticos, através de la aplicación del Codigo de Integridad y Buen Gobierno.  Evidencias:  Acta N. 1310 004 25/04/2024 punto 4 de la agenda jornada lúdica.  Fotografias.
DIRECCION DE CONTABILIDAD: 
El dia miercoles 24 de Abril de 2024   se realizo 1 reunion de Comité Tecnico "Socializacion Codigo de Integridad y Buen Gobierno"
1, 2 CONTABILIDAD V4 ACTA DE COMITÉ TECNICO 005</t>
  </si>
  <si>
    <r>
      <rPr>
        <b/>
        <sz val="8"/>
        <color theme="1"/>
        <rFont val="Arial"/>
        <family val="2"/>
      </rPr>
      <t xml:space="preserve">PRESUPUESTO:  </t>
    </r>
    <r>
      <rPr>
        <sz val="8"/>
        <color theme="1"/>
        <rFont val="Arial"/>
        <family val="2"/>
      </rPr>
      <t xml:space="preserve">Se proyecta la segunda jornada de socialización y retroalimentación para el fortalecimiento de los valores y principios eticos, para el mes de agosto del año en curso. 
</t>
    </r>
    <r>
      <rPr>
        <b/>
        <sz val="8"/>
        <color theme="1"/>
        <rFont val="Arial"/>
        <family val="2"/>
      </rPr>
      <t>RENTAS:</t>
    </r>
    <r>
      <rPr>
        <sz val="8"/>
        <color theme="1"/>
        <rFont val="Arial"/>
        <family val="2"/>
      </rPr>
      <t xml:space="preserve">
Acta 05 del 29 de mayo de 2024
Acta 06 del 27 de junio de 2024
• El 29 de mayo de 2024, se realizó socialización de los valores del servidor público de acuerdo a lo establecido en el código de integridad y buen Gobierno. memorando </t>
    </r>
    <r>
      <rPr>
        <b/>
        <sz val="8"/>
        <color theme="1"/>
        <rFont val="Arial"/>
        <family val="2"/>
      </rPr>
      <t xml:space="preserve">1340-020756 </t>
    </r>
    <r>
      <rPr>
        <sz val="8"/>
        <color theme="1"/>
        <rFont val="Arial"/>
        <family val="2"/>
      </rPr>
      <t>del 21 de mayo de 2024. se adjunta asistencia y registro fotográfico.
• El 27 de junio de 2024, se realizó socialización de los valores del servidor público de acuerdo a lo establecido en el código de integridad y buen Gobierno. memorando 1</t>
    </r>
    <r>
      <rPr>
        <b/>
        <sz val="8"/>
        <color theme="1"/>
        <rFont val="Arial"/>
        <family val="2"/>
      </rPr>
      <t>340-026628</t>
    </r>
    <r>
      <rPr>
        <sz val="8"/>
        <color theme="1"/>
        <rFont val="Arial"/>
        <family val="2"/>
      </rPr>
      <t xml:space="preserve"> del 25 de junio de 2024. se adjunta asistencia y registro fotográfico.
</t>
    </r>
    <r>
      <rPr>
        <b/>
        <sz val="8"/>
        <color theme="1"/>
        <rFont val="Arial"/>
        <family val="2"/>
      </rPr>
      <t>TESORERIA:</t>
    </r>
    <r>
      <rPr>
        <sz val="8"/>
        <color theme="1"/>
        <rFont val="Arial"/>
        <family val="2"/>
      </rPr>
      <t xml:space="preserve">
Para el tercer bimestre del año 2024, no se requirió de esta actividad.</t>
    </r>
  </si>
  <si>
    <r>
      <rPr>
        <b/>
        <sz val="8"/>
        <color theme="1"/>
        <rFont val="Arial"/>
        <family val="2"/>
      </rPr>
      <t xml:space="preserve">RENTAS: 
</t>
    </r>
    <r>
      <rPr>
        <sz val="8"/>
        <color theme="1"/>
        <rFont val="Arial"/>
        <family val="2"/>
      </rPr>
      <t xml:space="preserve">El 29 de julio de 2024, se realizó socialización de los valores del servidor público de acuerdo a lo establecido en el código de integridad y buen Gobierno. memorando 1340-031680 del 24 de julio de 2024. se adjunta asistencia y registro fotográfico.
El 28 de agosto de 2024, se realizó socialización de los valores del servidor público de acuerdo a lo establecido en el código de integridad y buen Gobierno. memorando 1340-0037447 del 23 de agosto de 2024. se adjunta asistencia y registro fotográfico
</t>
    </r>
    <r>
      <rPr>
        <b/>
        <sz val="8"/>
        <color theme="1"/>
        <rFont val="Arial"/>
        <family val="2"/>
      </rPr>
      <t>Acta 07 del 29 de julio de 2024
Acta 08 del 28 de agosto de 2024</t>
    </r>
    <r>
      <rPr>
        <sz val="8"/>
        <color theme="1"/>
        <rFont val="Arial"/>
        <family val="2"/>
      </rPr>
      <t xml:space="preserve">
</t>
    </r>
    <r>
      <rPr>
        <b/>
        <sz val="8"/>
        <color theme="1"/>
        <rFont val="Arial"/>
        <family val="2"/>
      </rPr>
      <t>TESORERIA:</t>
    </r>
    <r>
      <rPr>
        <sz val="8"/>
        <color theme="1"/>
        <rFont val="Arial"/>
        <family val="2"/>
      </rPr>
      <t xml:space="preserve">
Para el cuarto bimestre del año 2024, el Director de Tesoreria realizó una capacitación al personal de cobro coactivo, la cual se evidencia mediante </t>
    </r>
    <r>
      <rPr>
        <b/>
        <sz val="8"/>
        <color theme="1"/>
        <rFont val="Arial"/>
        <family val="2"/>
      </rPr>
      <t>acta No 2 del dia 21 de agosto de 2024.</t>
    </r>
    <r>
      <rPr>
        <sz val="8"/>
        <color theme="1"/>
        <rFont val="Arial"/>
        <family val="2"/>
      </rPr>
      <t xml:space="preserve"> Durante la capacitación se realizarón unas actividades lúdicas donde el personal de la dirección identificaban los diferentes valores y principios del codigo de Integridad de la Alcaldia de Ibagué. 
</t>
    </r>
    <r>
      <rPr>
        <b/>
        <sz val="8"/>
        <color theme="1"/>
        <rFont val="Arial"/>
        <family val="2"/>
      </rPr>
      <t xml:space="preserve">
PRESUPUESTO: 
</t>
    </r>
    <r>
      <rPr>
        <sz val="8"/>
        <color theme="1"/>
        <rFont val="Arial"/>
        <family val="2"/>
      </rPr>
      <t xml:space="preserve">Sensibilización principios, ética y valores Institucionales aplicación del Código de
Integridad y buen Gobierno.  En el punto 3 de la agenda de trabajo de la reunión operativa del mes de agosto se desarrollo esta actividad con todo el equipo de trabajo.  Evidencias: Punto 3 Acta N.008 30/08/2024 con registro fotografico y acta de asistencia.
</t>
    </r>
    <r>
      <rPr>
        <b/>
        <sz val="8"/>
        <color theme="1"/>
        <rFont val="Arial"/>
        <family val="2"/>
      </rPr>
      <t>DIRECCION DE CONTABILIDAD:</t>
    </r>
    <r>
      <rPr>
        <sz val="8"/>
        <color theme="1"/>
        <rFont val="Arial"/>
        <family val="2"/>
      </rPr>
      <t xml:space="preserve"> 
El dia miercoles 28 de Agosto de 2024   se realizo 1 reunion de Comité Tecnico "Socializacion Codigo de Integridad y Buen Gobierno"
1, 2 CONTABILIDAD V4 ACTA DE COMITÉ TECNICO 010</t>
    </r>
  </si>
  <si>
    <t>N/A</t>
  </si>
  <si>
    <r>
      <rPr>
        <b/>
        <sz val="8"/>
        <color theme="1"/>
        <rFont val="Arial"/>
        <family val="2"/>
      </rPr>
      <t xml:space="preserve">RENTAS: </t>
    </r>
    <r>
      <rPr>
        <sz val="8"/>
        <color theme="1"/>
        <rFont val="Arial"/>
        <family val="2"/>
      </rPr>
      <t xml:space="preserve">
Memorando No 006640 del 21 de febrero de 2024 Tramite Impuesto predial unificado link de la oficna virtual tributaria para realizar la liquidación y otros ajustes a realizar en la pagina del SUIT.
</t>
    </r>
    <r>
      <rPr>
        <b/>
        <sz val="8"/>
        <color theme="1"/>
        <rFont val="Arial"/>
        <family val="2"/>
      </rPr>
      <t xml:space="preserve">
TESORERIA:
</t>
    </r>
    <r>
      <rPr>
        <sz val="8"/>
        <color theme="1"/>
        <rFont val="Arial"/>
        <family val="2"/>
      </rPr>
      <t xml:space="preserve"> Mediante memorando No 006364 del 20 de febrero de 2024, se solicita apoyo a la Dirección de fortalecimiento institucional, para revision y actualización de los tramites de paz y salvo y estampillas electronicas correspondientes a la Direccion de Tesoreria Municipal. </t>
    </r>
  </si>
  <si>
    <r>
      <t xml:space="preserve">RENTAS: 
Memorando No 011644 del 21 de marzo de 2024 invitacion a mesa de trabajo para la revision y ajustes del total de tramites de la Dirección de rentas.
</t>
    </r>
    <r>
      <rPr>
        <sz val="8"/>
        <color rgb="FFFF0000"/>
        <rFont val="Arial"/>
        <family val="2"/>
      </rPr>
      <t xml:space="preserve">
Acta  del 09 de abril de 2024</t>
    </r>
    <r>
      <rPr>
        <sz val="8"/>
        <color theme="1"/>
        <rFont val="Arial"/>
        <family val="2"/>
      </rPr>
      <t xml:space="preserve">, mesa de trabajo para la revision de los 19 tramites de la Direccion de rentas con el director de fortalecimiento Institucional.
TESORERIA: 
Mediante memorando No 006364 del 20 de febrero de 2024, se solicita apoyo a la Dirección de fortalecimiento institucional, para revision y actualización de los tramites de paz y salvo y estampillas electronicas correspondientes a la Direccion de Tesoreria Municipal. 
La Dirección de Fortalecimiento institucional responde mediante memorando 008248 del 29 de febrero del 2024. </t>
    </r>
  </si>
  <si>
    <r>
      <rPr>
        <b/>
        <sz val="8"/>
        <color theme="1"/>
        <rFont val="Arial"/>
        <family val="2"/>
      </rPr>
      <t xml:space="preserve">TESORERIA: </t>
    </r>
    <r>
      <rPr>
        <sz val="8"/>
        <color theme="1"/>
        <rFont val="Arial"/>
        <family val="2"/>
      </rPr>
      <t xml:space="preserve">
para el tercer bimestre no se requirió de esta actividad. </t>
    </r>
  </si>
  <si>
    <r>
      <rPr>
        <b/>
        <sz val="8"/>
        <color theme="1"/>
        <rFont val="Arial"/>
        <family val="2"/>
      </rPr>
      <t>RENTAS</t>
    </r>
    <r>
      <rPr>
        <sz val="8"/>
        <color theme="1"/>
        <rFont val="Arial"/>
        <family val="2"/>
      </rPr>
      <t xml:space="preserve">
</t>
    </r>
    <r>
      <rPr>
        <sz val="8"/>
        <color theme="4" tint="-0.249977111117893"/>
        <rFont val="Arial"/>
        <family val="2"/>
      </rPr>
      <t>" Memorando No 006640 del 21 de febrero de 2024 Tramite Impuesto predial unificado link de la oficina virtual tributaria para realizar la liquidación, y condiciones del trámite para modificar en la página del SUIT.
Memorando No 011644 del 21 de marzo de 2024 invitación a mesa de trabajo para la revisión y ajustes del total de tramites de la Dirección de Rentas.
Acta 001 del 09 de abril de 2024, reunión de revisión de 19 tramites de la Dirección de Rentas con el director de fortalecimiento.  se realizó la revisión de los tramites.
Memorando 1340 22866 seguimiento construcción y trámite tributario</t>
    </r>
    <r>
      <rPr>
        <sz val="8"/>
        <color theme="1"/>
        <rFont val="Arial"/>
        <family val="2"/>
      </rPr>
      <t xml:space="preserve"> "
</t>
    </r>
    <r>
      <rPr>
        <b/>
        <sz val="8"/>
        <color theme="1"/>
        <rFont val="Arial"/>
        <family val="2"/>
      </rPr>
      <t xml:space="preserve">TESORERIA:
</t>
    </r>
    <r>
      <rPr>
        <sz val="8"/>
        <color theme="1"/>
        <rFont val="Arial"/>
        <family val="2"/>
      </rPr>
      <t xml:space="preserve"> Mediante memorando No 36964 del 21 de agosto de 2024, se envia la soliciutd de eliminacion de (dos) formatos de la pagina web a la Dirección de fortalecimiento institucional, dado que el formato de acta de gestion para recaudo ya no hace parte de proceso de Gestion de Hacienda y el procedimiento de prescripciones se encuentra dentro del manual de cartera.</t>
    </r>
  </si>
  <si>
    <r>
      <rPr>
        <b/>
        <sz val="8"/>
        <color theme="1"/>
        <rFont val="Arial"/>
        <family val="2"/>
      </rPr>
      <t>RENTAS:</t>
    </r>
    <r>
      <rPr>
        <sz val="8"/>
        <color theme="1"/>
        <rFont val="Arial"/>
        <family val="2"/>
      </rPr>
      <t xml:space="preserve">
Memorando No 060225 del 21 de Diciembre de 2023, presentacion del plan de accion de Gestion año 2024, actividad 2 (constitucion de los CLDO, cartera a cobro coactivo vigencias 2022-2023 y vigencias anteriores).
Seguimiento a plan de accion de gestion año 2024.  acta 01 y acta 02.</t>
    </r>
  </si>
  <si>
    <r>
      <t xml:space="preserve">RENTAS: 
</t>
    </r>
    <r>
      <rPr>
        <sz val="8"/>
        <color theme="3" tint="0.39997558519241921"/>
        <rFont val="Arial"/>
        <family val="2"/>
      </rPr>
      <t>Memorando No 060225 del 21 de Diciembre de 2023, presentacion del plan de accion de Gestion año 2024, actividad 2 (constitucion de los CLDO, cartera a cobro coactivo vigencias 2022-2023 y vigencias anteriores).</t>
    </r>
    <r>
      <rPr>
        <sz val="8"/>
        <color theme="1"/>
        <rFont val="Arial"/>
        <family val="2"/>
      </rPr>
      <t xml:space="preserve">
Seguimiento a plan de accion de gestion año 2024.,  03 del mes de marzo de 2024, acta 04 de abril de 2024.</t>
    </r>
  </si>
  <si>
    <r>
      <rPr>
        <b/>
        <sz val="8"/>
        <color theme="1"/>
        <rFont val="Arial"/>
        <family val="2"/>
      </rPr>
      <t>RENTAS</t>
    </r>
    <r>
      <rPr>
        <sz val="8"/>
        <color theme="1"/>
        <rFont val="Arial"/>
        <family val="2"/>
      </rPr>
      <t xml:space="preserve">
• Memorando</t>
    </r>
    <r>
      <rPr>
        <b/>
        <sz val="8"/>
        <color theme="1"/>
        <rFont val="Arial"/>
        <family val="2"/>
      </rPr>
      <t xml:space="preserve"> 1340-022868</t>
    </r>
    <r>
      <rPr>
        <sz val="8"/>
        <color theme="1"/>
        <rFont val="Arial"/>
        <family val="2"/>
      </rPr>
      <t xml:space="preserve"> del 31 de mayo de 2024, solicitud de entrega formal avance metal plan de acción de gestión sobre los TITULOS EJECUTIVOS a cobro coactivo.</t>
    </r>
  </si>
  <si>
    <r>
      <rPr>
        <b/>
        <sz val="8"/>
        <color theme="1"/>
        <rFont val="Arial"/>
        <family val="2"/>
      </rPr>
      <t xml:space="preserve">RENTAS: </t>
    </r>
    <r>
      <rPr>
        <sz val="8"/>
        <color theme="1"/>
        <rFont val="Arial"/>
        <family val="2"/>
      </rPr>
      <t xml:space="preserve">
Memorando 1340-022866 del 31 de marzo de 2024, solicitud de entrega formal avance metal plan de acción de gestión sobre los TITULOS EJECUTIVOS a cobro coactivo.
Certificacion del 03 de julio de 2024,   envio de  30.914 LIQUIDACIÓN DE DETERMINACIÓN OFICIAL para su respectiva notificación del impuesto predial unificado.</t>
    </r>
  </si>
  <si>
    <r>
      <t xml:space="preserve">TESORERIA: 
</t>
    </r>
    <r>
      <rPr>
        <sz val="8"/>
        <rFont val="Arial"/>
        <family val="2"/>
      </rPr>
      <t xml:space="preserve">Se adjuntan dos informes de aplicación de listas de chequeo de acuerdos de pago de transito y predial e ica correspondientes a los meses de enero y febrero de 2024. junto a los informes se anexan los muestreos aleatorios y expontaneos, en donde se verifican los requisitos exigidos y se cumple con los mismos. </t>
    </r>
  </si>
  <si>
    <t xml:space="preserve">TESORERIA:
Se adjuntan dos informes de aplicación de listas de chequeo de acuerdos de pago de transito y predial e ica correspondientes a los meses de marzo y abril de 2024. junto a los informes se anexan los muestreos aleatorios y expontaneos, en donde se verifican los requisitos exigidos y se cumple con los mismos. </t>
  </si>
  <si>
    <r>
      <t xml:space="preserve">TESORERIA:
</t>
    </r>
    <r>
      <rPr>
        <sz val="8"/>
        <rFont val="Arial"/>
        <family val="2"/>
      </rPr>
      <t xml:space="preserve">Se adjuntan dos informes de aplicación de listas de chequeo de acuerdos de pago de transito y predial e ica correspondientes a los meses de mayo y junio de 2024. junto a los informes se anexan los muestreos aleatorios y expontaneos, en donde se verifican los requisitos exigidos y se cumple con los mismos. </t>
    </r>
  </si>
  <si>
    <r>
      <t xml:space="preserve">TESORERIA:
</t>
    </r>
    <r>
      <rPr>
        <sz val="8"/>
        <rFont val="Arial"/>
        <family val="2"/>
      </rPr>
      <t>Se adjuntan dos informes de aplicación de</t>
    </r>
    <r>
      <rPr>
        <b/>
        <sz val="8"/>
        <rFont val="Arial"/>
        <family val="2"/>
      </rPr>
      <t xml:space="preserve"> listas de chequeo </t>
    </r>
    <r>
      <rPr>
        <sz val="8"/>
        <rFont val="Arial"/>
        <family val="2"/>
      </rPr>
      <t>de acuerdos de pago de transito y predial e ica correspondientes a los meses de julio y agosto de 2024. junto a los informes se anexan lo</t>
    </r>
    <r>
      <rPr>
        <b/>
        <sz val="8"/>
        <rFont val="Arial"/>
        <family val="2"/>
      </rPr>
      <t>s muestreos aleatorios y expontaneos,</t>
    </r>
    <r>
      <rPr>
        <sz val="8"/>
        <rFont val="Arial"/>
        <family val="2"/>
      </rPr>
      <t xml:space="preserve"> en donde se verifican los requisitos exigidos y se cumple con los mismos. </t>
    </r>
  </si>
  <si>
    <r>
      <rPr>
        <b/>
        <sz val="8"/>
        <color theme="1"/>
        <rFont val="Calibri"/>
        <family val="2"/>
        <scheme val="minor"/>
      </rPr>
      <t xml:space="preserve">
SEGUIMIENTO DESPACHO SECRETARIA DE HACIENDA BIMESTRE 01 2024
Resolución 0152 de 12 de Abril de 2019 con Resolución modificatoria No. 0389 de 26 octubre de 2021.
ACTA 01 DE FEBRERO DE 2024 ,  DE REUNION DE COMITÉ DE EVALUACION, SEGUIMIENTO, MANEJO DE RIESGOS EN LOS PROCESOS DE LA SECRETARIA DE HACIENDA:
TEMAS:
ORDEN DEL DIA
1.	Saludo inicial
2.	Verificación del quórum
3.	ARTICULO 2º: Conformación del Comité para la vigencia 2024
4.	Programación de monitoreos por Dirección.
5.	Planeación envío primer bimestre vigencia 2024, evidencias e indicadores a la Secretaría de Planeación Municipal.
6.	Definir procedimiento a seguir para nueva actualización de mapa y plan de tratamiento de riesgos, por proceso, gestión de Hacienda 2024. Según puntos de control en los procesos de la Secretaría de Hacienda
7.	Socialización procedimiento y estado Planes de mejoramiento y mapas de riesgos (Carolina Rodríguez Ángel)
8.	Socialización sistema Integrado de Gestión de la Alcaldía de Ibagué-SIGAMI (Jeimmy Elizabeth Medina Barrera)
9.	Socialización Política Antisoborno (Pilar Cuevas G)
10.	Compromisos y tareas
MONITOREOS PROGRAMADOS  SEGUN COMITE DE RIESGOS:
MESAS DE TRABAJO O REUNIONES  DE ACOMPAÑAMIENTO
PLANILLAS DE ASISTENCIA MONITOREO 
29/02/2024 DIRECCION DE CONTABILIDAD
29/02/2024 DIRECCION DE PRESUPUESTO 
29/02/2024 DIRECCION DE TESORERIA
ACTA 02 FEBRERO 29 DE 2024,  DE REUNION DE COMITÉ DE EVALUACION, SEGUIMIENTO, MANEJO DE RIESGOS EN LOS PROCESOS DE LA SECRETARIA DE HACIENDA:
TEMAS:
ORDEN DEL DIA
1.	Saludo inicial
2.	Verificación del quórum
3.	Socialización proyecto Actualización Mapas de Riesgos de Gestión y Corrupción
4.	Aprobación de la Actualización mapas de riesgos de gestión y corrupción de la Secretaría de Hacienda 2024
5.	Compromisos y tareas
VARIOS
ACTUALIZACION MAPAS DE RIESGOS DE GESTION Y DE CORRUPCION -APROBADOS EN COMITE.  ENVÍO A PLANEACIÓN-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01 BIMESTRE 2024 A SECRETARIA DE PLANEACION:   
correo electronico sigami@ibague.gov.co MARZO 01 de 2023</t>
    </r>
    <r>
      <rPr>
        <sz val="8"/>
        <color theme="1"/>
        <rFont val="Calibri"/>
        <family val="2"/>
        <scheme val="minor"/>
      </rPr>
      <t xml:space="preserve">
</t>
    </r>
  </si>
  <si>
    <r>
      <rPr>
        <b/>
        <sz val="8"/>
        <color theme="1"/>
        <rFont val="Calibri"/>
        <family val="2"/>
        <scheme val="minor"/>
      </rPr>
      <t>SEGUIMIENTO DESPACHO SECRETARIA DE HACIENDA BIMESTRE 02 2024
Resolución 0152 de 12 de Abril de 2019 con Resolución modificatoria No. 0389 de 26 octubre de 2021.
ACTA 03 DE ABRIL DE 2024 ,  DE REUNION DE COMITÉ DE EVALUACION, SEGUIMIENTO, MANEJO DE RIESGOS EN LOS PROCESOS DE LA SECRETARIA DE HACIENDA:
TEMAS:
ORDEN DEL DIA
1.	Saludo inicial
2.	Verificación del Cuórum
3.	Programación de monitoreo por Dirección.
4.	Planeación envío segundo bimestre vigencia 2024, evidencias e indicadores a la Secretaría de Planeación Municipal.
5.	Planeación envío primer cuatrimestre vigencia 2024, evidencias e indicadores la Oficina de Control Interno. 
6.	Planeación entrega avance planes de mejoramiento a oficina de control interno ( CGR-CMI)
7.	Citación actualización - proceso SGP 17 de abril de 2024
8.	Compromisos y tareas
MONITOREOS PROGRAMADOS  SEGUN COMITE DE RIESGOS:
MESAS DE TRABAJO O REUNIONES  DE ACOMPAÑAMIENTO
PLANILLAS DE ASISTENCIA MONITOREO 
26/04/2024 DIRECCION DE CONTABILIDAD
26/04/2024DIRECCION DE PRESUPUESTO 
26/04/2024DIRECCION DE TESORERIA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02 BIMESTRE 2024 A SECRETARIA DE PLANEACION:   
correo electronico sigami@ibague.gov.co MAYO 02 de 2024</t>
    </r>
    <r>
      <rPr>
        <sz val="8"/>
        <color theme="1"/>
        <rFont val="Calibri"/>
        <family val="2"/>
        <scheme val="minor"/>
      </rPr>
      <t xml:space="preserve">
</t>
    </r>
  </si>
  <si>
    <r>
      <rPr>
        <b/>
        <sz val="8"/>
        <color theme="1"/>
        <rFont val="Calibri"/>
        <family val="2"/>
        <scheme val="minor"/>
      </rPr>
      <t>SEGUIMIENTO DESPACHO SECRETARIA DE HACIENDA BIMESTRE 03 2024</t>
    </r>
    <r>
      <rPr>
        <sz val="8"/>
        <color theme="1"/>
        <rFont val="Calibri"/>
        <family val="2"/>
        <scheme val="minor"/>
      </rPr>
      <t xml:space="preserve">
Resolución 0152 de 12 de Abril de 2019 con Resolución modificatoria No. 0389 de 26 octubre de 2021.
</t>
    </r>
    <r>
      <rPr>
        <b/>
        <sz val="8"/>
        <color theme="1"/>
        <rFont val="Calibri"/>
        <family val="2"/>
        <scheme val="minor"/>
      </rPr>
      <t xml:space="preserve">
ACTA 04 DE 28 DE JUNIO DE 2024 , </t>
    </r>
    <r>
      <rPr>
        <sz val="8"/>
        <color theme="1"/>
        <rFont val="Calibri"/>
        <family val="2"/>
        <scheme val="minor"/>
      </rPr>
      <t xml:space="preserve"> DE REUNION DE COMITÉ DE EVALUACION, SEGUIMIENTO, MANEJO DE RIESGOS EN LOS PROCESOS DE LA SECRETARIA DE HACIENDA:
TEMAS:
ORDEN DEL DIA
1.	Saludo inicial
2.	Verificación del Cuórum
3.	Programación de monitoreo por Dirección.
4.	Reporte de la matriz de gestión de eventos
5.	Planeación envío tercer bimestre vigencia 2024, evidencias e indicadores a la Secretaría de Planeación Municipal.
6.	Planeación entrega avance planes de mejoramiento a oficina de control interno ( CGR-CMI), a 30 de junio 2024
7.	Programación actualización - proceso SGP 2024-DIRECCION DE PRESUPUESTO,  TESORERIA Y CONTABILIDAD
8.	Compromisos y tareas
MONITOREOS PROGRAMADOS  SEGUN COMITE DE RIESGOS: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03 BIMESTRE 2024 A SECRETARIA DE PLANEACION:   
correo electronico sigami@ibague.gov.co JULIO 05 de 2024</t>
    </r>
  </si>
  <si>
    <r>
      <rPr>
        <b/>
        <sz val="8"/>
        <color theme="1"/>
        <rFont val="Calibri"/>
        <family val="2"/>
        <scheme val="minor"/>
      </rPr>
      <t>SEGUIMIENTO DESPACHO SECRETARIA DE HACIENDA BIMESTRE 04 2024</t>
    </r>
    <r>
      <rPr>
        <sz val="8"/>
        <color theme="1"/>
        <rFont val="Calibri"/>
        <family val="2"/>
        <scheme val="minor"/>
      </rPr>
      <t xml:space="preserve">
Resolución 0152 de 12 de Abril de 2019 con Resolución modificatoria No. 0389 de 26 octubre de 2021.
ACTA 05 DE 28 DE AGOSTO DE 2024 ,  DE REUNION DE COMITÉ DE EVALUACION, SEGUIMIENTO, MANEJO DE RIESGOS EN LOS PROCESOS DE LA SECRETARIA DE HACIENDA:
TEMAS:
ORDEN DEL DIA
1.	Saludo inicial
2.	Verificación del Cuórum
3.	Programación de monitoreo por Dirección.
4.	Reporte de la matriz de gestión de eventos
5.	Planeación envío cuarto bimestre vigencia 2024, evidencias e indicadores a la Secretaría de Planeación Municipal.
6.	Planeación de envío, evidencias e indicadores a la oficina de control interno. Cuatrimestre 02  vigencia 2024
7.	Actualización mapas de riesgos de gestión y Fiscales,  mapa de Riesgos de corrupción de la Secretaría de Hacienda 2024 según nuevo formato Actualizado por SIGAMI y publicado en agosto 22 de 2024
8.	Planeación entrega avance planes de mejoramiento a oficina de control interno ( CGR-CMI), a 30 de agosto 2024
9.	Programación actualización - proceso SGP 2024-DIRECCION DE PRESUPUESTO, TESORERIA Y CONTABILIDAD
10.	Actualización Proceso, procedimientos, instructivos y formatos y demás documentos de la Gestión Secretaría de Hacienda
11.	Autorización reporte acciones correctivas proceso de auditoría interna gestión secretaria de hacienda
12.	Compromisos y tareas
MONITOREOS PROGRAMADOS  SEGUN COMITE DE RIESGOS:
PLANILLAS DE ASISTENCIA MONITOREO 
29/08/2024 DIRECCION DE CONTABILIDAD
29/08/2024DIRECCION DE PRESUPUESTO 
29/08/2024DIRECCION DE TESORERIA
29/08/2024DIRECCION DE RENTAS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04 BIMESTRE 2024 A SECRETARIA DE PLANEACION:   
correo electronico sigami@ibague.gov.co SEPTIEMBRE 03  de 2024</t>
    </r>
  </si>
  <si>
    <t xml:space="preserve">Observaciones
BIMESTRE 05 2024
(SEPTIEMBRE-OCTUBRE)
</t>
  </si>
  <si>
    <t xml:space="preserve">Observaciones
BIMESTRE 06 2024
(NOVIEMBRE DICIEMBRE) ACTUALIZACION
</t>
  </si>
  <si>
    <t>3, Falta de aplicación de las actividades del procedimiento PRO-GHP-05 FACTURACION  I.P.U</t>
  </si>
  <si>
    <t xml:space="preserve">4, Baja efectividad de los flujos de informacion (demora en los tiempos de respuesta) </t>
  </si>
  <si>
    <t xml:space="preserve">9) Cambios políticos que afectan positivamente. </t>
  </si>
  <si>
    <t>10) Mejoramiento de los procesos de comunicación interna dentro de la entidad.</t>
  </si>
  <si>
    <t>Dirección  Tesorería 
Dirección de Rentas</t>
  </si>
  <si>
    <t xml:space="preserve">Director de  Tesorería </t>
  </si>
  <si>
    <t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t>
  </si>
  <si>
    <t>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t>
  </si>
  <si>
    <r>
      <t>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t>
    </r>
    <r>
      <rPr>
        <sz val="11"/>
        <color rgb="FF0070C0"/>
        <rFont val="Arial"/>
        <family val="2"/>
      </rPr>
      <t xml:space="preserve"> principios</t>
    </r>
    <r>
      <rPr>
        <b/>
        <sz val="11"/>
        <color rgb="FF0070C0"/>
        <rFont val="Arial"/>
        <family val="2"/>
      </rPr>
      <t xml:space="preserve">,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t>
    </r>
  </si>
  <si>
    <t>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t>
  </si>
  <si>
    <t xml:space="preserve">01/01/2024
Bimestralmente 
</t>
  </si>
  <si>
    <t xml:space="preserve">01/01/2024
cada cuatro Meses 
</t>
  </si>
  <si>
    <t xml:space="preserve">01/01/2024
Trimestralmente
</t>
  </si>
  <si>
    <t xml:space="preserve">01/01/2024
Cuatrimestales
</t>
  </si>
  <si>
    <t xml:space="preserve">01/01/2024
Anualmente
</t>
  </si>
  <si>
    <t xml:space="preserve">Observaciones
BIMESTRE 05 2024
(septiembre octubre)
</t>
  </si>
  <si>
    <r>
      <t xml:space="preserve">RENTAS:
Acta 03 del 22 de marzo de 2024
Acta 04 del 29 de abril de 2024
• El 22 de marzo de 2024, se realizó socialización de los valores del servidor público de acuerdo a lo establecido en el código de integridad y buen Gobierno Plan anticorrupcion y de atencion al ciudadano. memorando 1340-009998 del 12 de marzo de 2024. se adjunta asistencia y registro fotográfico.
• El 29 de abril de 2024, se realizó socialización de los valores del servidor público de acuerdo a lo establecido en el código de integridad y buen Gobierno Plan anticorrupcion y de atencion al ciudadano. memorando 1340-015563 del 19 de abril de 2024. se adjunta asistencia y registro fotográfico.
TESORERIA:
Para el segundo bimestre del año 2024, el Director de Tesoreria realizó una capacitación al personal de cobro coactivo, la cual se evidencia mediante acta No 1 del dia 24 de abril de 2024.
PRESUPUESTO:  
El 25 de abril se llevó a cabo la primera jornada de socialización y retroalimentación para el fortalecimiento de los valores y principios eticos, através de la aplicación del Codigo de Integridad y Buen Gobierno.  Evidencias:  Acta N. 1310 004 25/04/2024 punto 4 de la agenda jornada lúdica.  Fotografias.
</t>
    </r>
    <r>
      <rPr>
        <b/>
        <sz val="8"/>
        <color theme="1"/>
        <rFont val="Arial"/>
        <family val="2"/>
      </rPr>
      <t xml:space="preserve">DIRECCION DE CONTABILIDAD: </t>
    </r>
    <r>
      <rPr>
        <sz val="8"/>
        <color theme="1"/>
        <rFont val="Arial"/>
        <family val="2"/>
      </rPr>
      <t xml:space="preserve">
El dia miercoles 24 de Abril de 2024   se realizo 1 reunion de Comité Tecnico "Socializacion Codigo de Integridad y Buen Gobierno"
1, 2 CONTABILIDAD V4 ACTA DE COMITÉ TECNICO 005</t>
    </r>
  </si>
  <si>
    <r>
      <t xml:space="preserve">DIRECCION DE RENTAS: 
Acta 08 del 28 de agosto de 2024
Acta 09 del 27 de septiembre de 2024
Acta 10 del 29 de octubre  de 2024
</t>
    </r>
    <r>
      <rPr>
        <sz val="8"/>
        <color theme="1"/>
        <rFont val="Arial"/>
        <family val="2"/>
      </rPr>
      <t>El 27 de septiebre de 2024, se realizó socialización de los valores del servidor público de acuerdo a lo establecido en el código de integridad y buen Gobierno. memorando 1340-0045585 del 24 de septiembre de 2024. se adjunta asistencia y registro fotográfico.
- El 29 de octubre de 2024, se realizó socialización de los valores del servidor público de acuerdo a lo establecido en el código de integridad y buen Gobierno. memorando 1340-050741 del 28 de octubre de 2024. se adjunta asistencia y registro fotográfico.</t>
    </r>
    <r>
      <rPr>
        <b/>
        <sz val="8"/>
        <color theme="1"/>
        <rFont val="Arial"/>
        <family val="2"/>
      </rPr>
      <t xml:space="preserve">
DIRECCION DE PRESUPUESTO: 
</t>
    </r>
    <r>
      <rPr>
        <sz val="8"/>
        <color theme="1"/>
        <rFont val="Arial"/>
        <family val="2"/>
      </rPr>
      <t xml:space="preserve">La tercera jornada de socialización y retroalimentación para el fortalecimiento de los valores y principios eticos esta proyectada para el mes de diciembre del año en curso. </t>
    </r>
    <r>
      <rPr>
        <b/>
        <sz val="8"/>
        <color theme="1"/>
        <rFont val="Arial"/>
        <family val="2"/>
      </rPr>
      <t xml:space="preserve">
DIRECCION DE TESORERIA:
</t>
    </r>
    <r>
      <rPr>
        <sz val="8"/>
        <color theme="1"/>
        <rFont val="Arial"/>
        <family val="2"/>
      </rPr>
      <t xml:space="preserve">Para quinto bimestre del año 2024, no se requirió de esta actividad.
</t>
    </r>
    <r>
      <rPr>
        <b/>
        <sz val="8"/>
        <color theme="1"/>
        <rFont val="Arial"/>
        <family val="2"/>
      </rPr>
      <t>DIRECCION DE CONTABILIDAD</t>
    </r>
    <r>
      <rPr>
        <sz val="8"/>
        <color theme="1"/>
        <rFont val="Arial"/>
        <family val="2"/>
      </rPr>
      <t xml:space="preserve">
Para quinto bimestre del año 2024, no se requirió de esta actividad.</t>
    </r>
  </si>
  <si>
    <r>
      <t xml:space="preserve">DIRECCION DE RENTAS: 
</t>
    </r>
    <r>
      <rPr>
        <b/>
        <sz val="8"/>
        <color theme="0" tint="-0.34998626667073579"/>
        <rFont val="Arial"/>
        <family val="2"/>
      </rPr>
      <t xml:space="preserve">Memorando No 006640 del 21 de febrero de 2024 Tramite Impuesto predial unificado link de la oficina virtual tributaria para realizar la liquidación, y condiciones del trámite para modificar en la página del SUIT.
Memorando No 011644 del 21 de marzo de 2024 invitación a mesa de trabajo para la revisión y ajustes del total de tramites de la Dirección de Rentas.
Acta 001 del 09 de abril de 2024, reunión de revisión de 19 tramites de la Dirección de Rentas con el director de fortalecimiento.  se realizó la revisión de los tramites.
</t>
    </r>
    <r>
      <rPr>
        <b/>
        <sz val="8"/>
        <color theme="1"/>
        <rFont val="Arial"/>
        <family val="2"/>
      </rPr>
      <t xml:space="preserve">DIRECCION DE TESORERIA:
</t>
    </r>
    <r>
      <rPr>
        <sz val="8"/>
        <color theme="1"/>
        <rFont val="Arial"/>
        <family val="2"/>
      </rPr>
      <t>Para quinto bimestre del año 2024, no se requirió de esta actividad.</t>
    </r>
  </si>
  <si>
    <t>DIRECCION DE RENTAS: 
Certificacion del 30 de septiembre de 2024 CLDO
Certificacion del 01 de octubre de 2024 CLDO
Certificacion del 31 de octubre de 2024 CLDO</t>
  </si>
  <si>
    <r>
      <t xml:space="preserve">DIRECCION DE TESORERIA:
</t>
    </r>
    <r>
      <rPr>
        <sz val="8"/>
        <rFont val="Arial"/>
        <family val="2"/>
      </rPr>
      <t>Se adjuntan dos informes de aplicación de listas de chequeo de acuerdos de pago de transito y predial e ica correspondientes a los</t>
    </r>
    <r>
      <rPr>
        <b/>
        <sz val="8"/>
        <rFont val="Arial"/>
        <family val="2"/>
      </rPr>
      <t xml:space="preserve"> meses de septiembre y octubre de 2024</t>
    </r>
    <r>
      <rPr>
        <sz val="8"/>
        <rFont val="Arial"/>
        <family val="2"/>
      </rPr>
      <t>. junto a los informes se anexan los muestreos aleatorios y expontaneos, en donde se verifican los requisitos exigidos y se cumple con los mismos. 
(consolidados)</t>
    </r>
    <r>
      <rPr>
        <b/>
        <sz val="8"/>
        <rFont val="Arial"/>
        <family val="2"/>
      </rPr>
      <t xml:space="preserve">
</t>
    </r>
  </si>
  <si>
    <r>
      <rPr>
        <b/>
        <sz val="8"/>
        <color theme="1"/>
        <rFont val="Calibri"/>
        <family val="2"/>
        <scheme val="minor"/>
      </rPr>
      <t xml:space="preserve">SEGUIMIENTO DESPACHO SECRETARIA DE HACIENDA BIMESTRE 05 2024
</t>
    </r>
    <r>
      <rPr>
        <sz val="8"/>
        <color theme="1"/>
        <rFont val="Calibri"/>
        <family val="2"/>
        <scheme val="minor"/>
      </rPr>
      <t xml:space="preserve">Resolución 0152 de 12 de Abril de 2019 con Resolución modificatoria No. 0389 de 26 octubre de 2021.
</t>
    </r>
    <r>
      <rPr>
        <b/>
        <sz val="8"/>
        <color theme="1"/>
        <rFont val="Calibri"/>
        <family val="2"/>
        <scheme val="minor"/>
      </rPr>
      <t xml:space="preserve">
ACTA 06 DE 28 DE OCTUBRE DE 2024 ,  DE REUNION DE COMITÉ DE EVALUACION, SEGUIMIENTO, MANEJO DE RIESGOS EN LOS PROCESOS DE LA SECRETARIA DE HACIENDA:
TEMAS:
ORDEN DEL DIA
</t>
    </r>
    <r>
      <rPr>
        <sz val="8"/>
        <color theme="1"/>
        <rFont val="Calibri"/>
        <family val="2"/>
        <scheme val="minor"/>
      </rPr>
      <t xml:space="preserve">11.	Saludo inicial
2.	Verificación del Cuórum
3.	Programación de monitoreo por Dirección.
4.	Reporte de la matriz de gestión de eventos
5.	Planeación envío Quinto bimestre vigencia 2024, evidencias e indicadores a la Secretaría de Planeación Municipal. Mapas de  Riesgos de Gestión y Corrupción
6.	Autorización Actualización mapas de riesgos de gestión y Fiscales,  mapa de Riesgos de corrupción de la Secretaría de Hacienda 2024 según nuevo formato Actualizado por SIGAMI y publicado en agosto 22 de 2024
7.	Autorización Suscripción, Plan de mejoramiento Auditoría Prescripciones- Control Interno
8.	Solicitud avance actualización - proceso SGP 2024-DIRECCION DE PRESUPUESTO, TESORERIA Y CONTABILIDAD
9.	Solicitud Avance actualización Proceso, procedimientos, instructivos y formatos y demás documentos de la Gestión Secretaría de Hacienda
10.	Programación asistencia a invitación Plan de Acción y Plan Anticorrupción - Personería municipal. VAGP 2256 ( nov 07 2024)
11.	Memorando 1300-2024- -049585 , Ibagué, octubre 23 de 2024-controversia ente de control consolida despacho hacienda.- informe preliminar- actuación  especial de fiscalización-cmi-rs-2024-00003244
12.	Formalización de responsabilidad delegada por parte de los directores para la entrega de informes digitales en todas las plataformas y diversos reportes a entes de control
</t>
    </r>
    <r>
      <rPr>
        <b/>
        <sz val="8"/>
        <color theme="1"/>
        <rFont val="Calibri"/>
        <family val="2"/>
        <scheme val="minor"/>
      </rPr>
      <t>MONITOREOS PROGRAMADOS  SEGUN COMITE DE RIESGOS:</t>
    </r>
    <r>
      <rPr>
        <sz val="8"/>
        <color theme="1"/>
        <rFont val="Calibri"/>
        <family val="2"/>
        <scheme val="minor"/>
      </rPr>
      <t xml:space="preserve">
PLANILLAS DE ASISTENCIA MONITOREO 
30/10/2024 DIRECCION DE CONTABILIDAD
30/10/2024 DIRECCION DE PRESUPUESTO 
30/10/2024 DIRECCION DE TESORERIA
30/10/2024 DIRECCION DE RENTAS
</t>
    </r>
    <r>
      <rPr>
        <b/>
        <sz val="8"/>
        <color theme="1"/>
        <rFont val="Calibri"/>
        <family val="2"/>
        <scheme val="minor"/>
      </rPr>
      <t>REPORTE CONSOLIDADO  MATRIZ GESTION DE EVENTOS A OCTUBRE 31 2024</t>
    </r>
    <r>
      <rPr>
        <sz val="8"/>
        <color theme="1"/>
        <rFont val="Calibri"/>
        <family val="2"/>
        <scheme val="minor"/>
      </rPr>
      <t xml:space="preserve">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t>
    </r>
    <r>
      <rPr>
        <b/>
        <sz val="8"/>
        <color theme="1"/>
        <rFont val="Calibri"/>
        <family val="2"/>
        <scheme val="minor"/>
      </rPr>
      <t xml:space="preserve">
ENTREGA DE MONITOREO 05 BIMESTRE 2024 A SECRETARIA DE PLANEACION:   
</t>
    </r>
    <r>
      <rPr>
        <sz val="8"/>
        <color theme="1"/>
        <rFont val="Calibri"/>
        <family val="2"/>
        <scheme val="minor"/>
      </rPr>
      <t>correo electronico sigami@ibague.gov.co noviembre 06  de 2024</t>
    </r>
  </si>
  <si>
    <r>
      <t xml:space="preserve">DIRECCION DE RENTAS: 
Acta 09 del 27 de septiembre de 2024
Acta 10 del 29 de octubre de 2024
</t>
    </r>
    <r>
      <rPr>
        <sz val="8"/>
        <color theme="1"/>
        <rFont val="Arial"/>
        <family val="2"/>
      </rPr>
      <t>- El 27 de septiebre de 2024, se realizó socialización de los valores del servidor público de acuerdo a lo establecido en el código de integridad y buen Gobierno. memorando 1340-0045585 del 24 de septiembre de 2024. se adjunta asistencia y registro fotográfico.
- El 29 de octubre de 2024, se realizó socialización de los valores del servidor público de acuerdo a lo establecido en el código de integridad y buen Gobierno. memorando 1340-050741 del 28 de octubre de 2024. se adjunta asistencia y registro fotográfico.</t>
    </r>
    <r>
      <rPr>
        <b/>
        <sz val="8"/>
        <color theme="1"/>
        <rFont val="Arial"/>
        <family val="2"/>
      </rPr>
      <t xml:space="preserve">
DIRECCION DE PRESUPUESTO:
</t>
    </r>
    <r>
      <rPr>
        <sz val="8"/>
        <color theme="1"/>
        <rFont val="Arial"/>
        <family val="2"/>
      </rPr>
      <t xml:space="preserve">Se realizó Comité Técnico los días 30 septiembre y 31 octubre - 2024.  Evidencias:  
</t>
    </r>
    <r>
      <rPr>
        <b/>
        <sz val="8"/>
        <color theme="1"/>
        <rFont val="Arial"/>
        <family val="2"/>
      </rPr>
      <t>Acta N. 1310 009 30/09/2024</t>
    </r>
    <r>
      <rPr>
        <sz val="8"/>
        <color theme="1"/>
        <rFont val="Arial"/>
        <family val="2"/>
      </rPr>
      <t xml:space="preserve">, anexo:  listado de asistencia.  
</t>
    </r>
    <r>
      <rPr>
        <b/>
        <sz val="8"/>
        <color theme="1"/>
        <rFont val="Arial"/>
        <family val="2"/>
      </rPr>
      <t>Acta N.  1310 010 31/10/2024,</t>
    </r>
    <r>
      <rPr>
        <sz val="8"/>
        <color theme="1"/>
        <rFont val="Arial"/>
        <family val="2"/>
      </rPr>
      <t xml:space="preserve">  anexo: listado de asistencia, Cuadro Informes Dirección de Presupuesto a entes externos e internos y Catalogo indicativo puntos de Riesgo Fiscal -DAFP-.  
</t>
    </r>
    <r>
      <rPr>
        <b/>
        <sz val="8"/>
        <color theme="1"/>
        <rFont val="Arial"/>
        <family val="2"/>
      </rPr>
      <t xml:space="preserve">DIRECCION DE TESORERIA:
</t>
    </r>
    <r>
      <rPr>
        <sz val="8"/>
        <color theme="1"/>
        <rFont val="Arial"/>
        <family val="2"/>
      </rPr>
      <t xml:space="preserve">Para el quinto bimestre del año 2024, el Director de Tesoreria realizó dos comites tecnicos, el primero evidenciado mediante </t>
    </r>
    <r>
      <rPr>
        <b/>
        <sz val="8"/>
        <color theme="1"/>
        <rFont val="Arial"/>
        <family val="2"/>
      </rPr>
      <t>acta No 09 del dia 30 de septiembre de 2024</t>
    </r>
    <r>
      <rPr>
        <sz val="8"/>
        <color theme="1"/>
        <rFont val="Arial"/>
        <family val="2"/>
      </rPr>
      <t xml:space="preserve"> y el segundo mediante </t>
    </r>
    <r>
      <rPr>
        <b/>
        <sz val="8"/>
        <color theme="1"/>
        <rFont val="Arial"/>
        <family val="2"/>
      </rPr>
      <t>acta No 10 del dia 30 de octubre de 2024.</t>
    </r>
    <r>
      <rPr>
        <sz val="8"/>
        <color theme="1"/>
        <rFont val="Arial"/>
        <family val="2"/>
      </rPr>
      <t xml:space="preserve"> (se anexa acta, registro de asistencia y registro fotografico) </t>
    </r>
    <r>
      <rPr>
        <b/>
        <sz val="8"/>
        <color theme="1"/>
        <rFont val="Arial"/>
        <family val="2"/>
      </rPr>
      <t xml:space="preserve">
DIRECCION DE CONTABILIDAD: 
</t>
    </r>
    <r>
      <rPr>
        <sz val="8"/>
        <color theme="1"/>
        <rFont val="Arial"/>
        <family val="2"/>
      </rPr>
      <t xml:space="preserve">Se realizaron 2 reuniones de Comité Tecnico en el bimestre  V de la vigencia 2024:
Soportes digitales: 
</t>
    </r>
    <r>
      <rPr>
        <b/>
        <sz val="8"/>
        <color theme="1"/>
        <rFont val="Arial"/>
        <family val="2"/>
      </rPr>
      <t xml:space="preserve"> 1. CONTABILIDAD V4 ACTA DE COMITÉ TECNICO 011
 1. CONTABILIDAD V4 ACTA DE COMITÉ TECNICO 012</t>
    </r>
  </si>
  <si>
    <t>OBSERVACIONES
(MAPA ACTUALIZADO PARA B6)
BIMESTRE 06 NOV-DIC 2024
CIERRE VIG 2024</t>
  </si>
  <si>
    <r>
      <rPr>
        <b/>
        <sz val="10"/>
        <color theme="1"/>
        <rFont val="Arial"/>
        <family val="2"/>
      </rPr>
      <t>DIRECCION DE TESORERIA:</t>
    </r>
    <r>
      <rPr>
        <sz val="10"/>
        <color theme="1"/>
        <rFont val="Arial"/>
        <family val="2"/>
      </rPr>
      <t xml:space="preserve"> Para el sexto bimestre, se adjuntan dos informes de aplicación de listas de chequeo de acuerdos de pago de transito y predial e ica correspondientes a los meses de noviembre y diciembre de 2024. junto a los informes se anexan los muestreos aleatorios y expontaneos, en donde se verifican los requisitos exigidos y se cumple con los mismos. 
(consolidados). </t>
    </r>
  </si>
  <si>
    <r>
      <rPr>
        <b/>
        <sz val="10"/>
        <color theme="1"/>
        <rFont val="Arial"/>
        <family val="2"/>
      </rPr>
      <t>DIRECCION DE RENTAS</t>
    </r>
    <r>
      <rPr>
        <sz val="10"/>
        <color theme="1"/>
        <rFont val="Arial"/>
        <family val="2"/>
      </rPr>
      <t xml:space="preserve">
Acta 11 del 26 de noviembre de 2024
Acta 12 del 16 de noviembre de 2024
Registro fotografico y planillas de asistencia en las  actas
</t>
    </r>
    <r>
      <rPr>
        <b/>
        <sz val="10"/>
        <color theme="1"/>
        <rFont val="Arial"/>
        <family val="2"/>
      </rPr>
      <t>TESORERIA</t>
    </r>
    <r>
      <rPr>
        <sz val="10"/>
        <color theme="1"/>
        <rFont val="Arial"/>
        <family val="2"/>
      </rPr>
      <t xml:space="preserve">: Para sexto bimestre del año 2024, la Directora de Tesoreria realizó dos comites tecnicos, el primero evidenciado mediante acta No 11 del dia 06 de diciembre 2024 y el segundo mediante acta No 12 del dia 19 de diciembre de 2024. (se anexa acta, registro de asistencia y registro fotografico). El comite del mes de noviembre se realizó en diciembre, puesto que hubo cambio de director de tesoreria y se encontraban en proceso de entrega y empalme. 
</t>
    </r>
    <r>
      <rPr>
        <b/>
        <sz val="10"/>
        <color theme="1"/>
        <rFont val="Arial"/>
        <family val="2"/>
      </rPr>
      <t>PRESUPUESTO:</t>
    </r>
    <r>
      <rPr>
        <sz val="10"/>
        <color theme="1"/>
        <rFont val="Arial"/>
        <family val="2"/>
      </rPr>
      <t xml:space="preserve">  Se realizó Comité Técnico los días 28 noviembre y 26 diciembre - 2024.  Evidencias:  </t>
    </r>
    <r>
      <rPr>
        <b/>
        <sz val="10"/>
        <color theme="1"/>
        <rFont val="Arial"/>
        <family val="2"/>
      </rPr>
      <t>Acta N. 1310 011 28/11/2024</t>
    </r>
    <r>
      <rPr>
        <sz val="10"/>
        <color theme="1"/>
        <rFont val="Arial"/>
        <family val="2"/>
      </rPr>
      <t>, anexo:  listado de asistencia.</t>
    </r>
    <r>
      <rPr>
        <b/>
        <sz val="10"/>
        <color theme="1"/>
        <rFont val="Arial"/>
        <family val="2"/>
      </rPr>
      <t xml:space="preserve">  Acta N.  1310 012 26/12/2024,</t>
    </r>
    <r>
      <rPr>
        <sz val="10"/>
        <color theme="1"/>
        <rFont val="Arial"/>
        <family val="2"/>
      </rPr>
      <t xml:space="preserve">  anexo: listado de asistencia.   
</t>
    </r>
    <r>
      <rPr>
        <b/>
        <sz val="10"/>
        <color theme="1"/>
        <rFont val="Arial"/>
        <family val="2"/>
      </rPr>
      <t xml:space="preserve">DIRECCION DE CONTABILIDAD: 
</t>
    </r>
    <r>
      <rPr>
        <sz val="10"/>
        <color theme="1"/>
        <rFont val="Arial"/>
        <family val="2"/>
      </rPr>
      <t>Se realizaron 2 reuniones de Comité Tecnico en el bimestre  VI de la vigencia 2024:
Soportes digitales: 
 1. CONTABILIDAD V4 ACTA DE COMITÉ TECNICO 013
 1. CONTABILIDAD V4 ACTA DE COMITÉ TECNICO 014</t>
    </r>
  </si>
  <si>
    <r>
      <rPr>
        <b/>
        <sz val="10"/>
        <color theme="1"/>
        <rFont val="Arial"/>
        <family val="2"/>
      </rPr>
      <t>DIRECCION DE RENTAS</t>
    </r>
    <r>
      <rPr>
        <sz val="10"/>
        <color theme="1"/>
        <rFont val="Arial"/>
        <family val="2"/>
      </rPr>
      <t xml:space="preserve">
Acta 11 del 26 de noviembre de 2024
Acta 12 del 16 de noviembre de 2024
Registro fotografico y planillas de asistencia en las  actas
</t>
    </r>
    <r>
      <rPr>
        <b/>
        <sz val="10"/>
        <color theme="1"/>
        <rFont val="Arial"/>
        <family val="2"/>
      </rPr>
      <t>TESORERIA:</t>
    </r>
    <r>
      <rPr>
        <sz val="10"/>
        <color theme="1"/>
        <rFont val="Arial"/>
        <family val="2"/>
      </rPr>
      <t xml:space="preserve"> Para el sexto bimestre del año 2024, la Directora de Tesoreria realizó una socialización al personal de cobro coactivo de los valores del servidor público de acuerdo a lo establecido en el código de integridad y buen Gobierno, la cual se evidencia mediante acta No 3 del dia 12 de diciembre de 2024.
</t>
    </r>
    <r>
      <rPr>
        <b/>
        <sz val="10"/>
        <color theme="1"/>
        <rFont val="Arial"/>
        <family val="2"/>
      </rPr>
      <t xml:space="preserve">PRESUPUESTO:  </t>
    </r>
    <r>
      <rPr>
        <sz val="10"/>
        <color theme="1"/>
        <rFont val="Arial"/>
        <family val="2"/>
      </rPr>
      <t xml:space="preserve">Sensibilización principios, ética y valores Institucionales aplicación del Código de Integridad y buen Gobierno.  En el punto 3 de la agenda de trabajo de la reunión operativa del mes de diciembre se desarrollo esta actividad con todo el equipo de trabajo.  La sensibilización del Código de Integridad y Buen Gobierno en este periodo fue dirigida directamente por el Director de Presupuesto Doctor Luis Aleljandro Lozano; quien retroalimento todo el material contenido en la página web de la entidad iniciando por los principios y valores institucionales e incluyendo el tema relacionado con conflicto de intereses y la forma de manejarlo cuando nos encontremos en una situación generada por este hecho. Realizó evaluación virtual al equipo a través del link  https://docs.google.com/forms/d/e/1FAIpQLSca8sCVAt- qhQav8c1cV06P0ulvXPAWIsWiuhQEd6wOFrK9fA/viewform?usp=header.  El texto contenia 3 preguntas y fue aplicado a servidores y contratistas con funciones públicas.  Evidencias: Punto 3 </t>
    </r>
    <r>
      <rPr>
        <b/>
        <sz val="10"/>
        <color theme="1"/>
        <rFont val="Arial"/>
        <family val="2"/>
      </rPr>
      <t xml:space="preserve">Acta N.012 26/12/2024 </t>
    </r>
    <r>
      <rPr>
        <sz val="10"/>
        <color theme="1"/>
        <rFont val="Arial"/>
        <family val="2"/>
      </rPr>
      <t xml:space="preserve">con listado de asistencia.
</t>
    </r>
    <r>
      <rPr>
        <b/>
        <sz val="10"/>
        <color theme="1"/>
        <rFont val="Arial"/>
        <family val="2"/>
      </rPr>
      <t xml:space="preserve">DIRECCION DE CONTABILIDAD: </t>
    </r>
    <r>
      <rPr>
        <sz val="10"/>
        <color theme="1"/>
        <rFont val="Arial"/>
        <family val="2"/>
      </rPr>
      <t xml:space="preserve">
El dia Lunes 23 de Agosto de 2024   se realizo 1 reunion de Comité Tecnico "Socializacion Codigo de Integridad y Buen Gobierno"
1, 2 CONTABILIDAD V4 ACTA DE COMITÉ TECNICO 015</t>
    </r>
  </si>
  <si>
    <t>SEGUIMIENTO DESPACHO SECRETARIA DE HACIENDA BIMESTRE 06 2024
Resolución 0152 de 12 de Abril de 2019 con Resolución modificatoria No. 0389 de 26 octubre de 2021.
ACTA 07 DE 18 DE DICIEMBRE DE 2024 ,  DE REUNION DE COMITÉ DE EVALUACION, SEGUIMIENTO, MANEJO DE RIESGOS EN LOS PROCESOS DE LA SECRETARIA DE HACIENDA:
TEMAS:
ORDEN DEL DIA
1.	SALUDO INICIAL
2.	VERIFICACIÓN DEL CUÓRUM
3.	PLANEACIÓN ENVÍO BIMESTRE 06 VIGENCIA 2024, EVIDENCIAS E INDICADORES A LA SECRETARÍA DE PLANEACIÓN MUNICIPAL.  “For-13-Pro-Sig-05 Mapa De Riesgo de Corrupción” “For-029-Pro-Sig-01 Mapa De Riesgos De Gestión Y fiscales”
a.	Programación de monitoreo por Dirección.
b.	Reporte de la matriz de gestión de eventos
c.	Planeación envío sexto bimestre vigencia 2024, evidencias e indicadores a la Secretaría de Planeación Municipal. Mapas de Riesgos de Gestión, fiscalización y Corrupción
d.	Planeación envío tercer cuatrimestre vigencia 2024, evidencias e indicadores a la Oficina de Control Interno. Mapas de Riesgos de Gestión, fiscalización y Corrupción
4.	PLANEACIÓN CIERRE PLANES DE MEJORAMIENTO CMI-CGR-CI
a.	Elaboración y aprobación plan de mejoramiento Auditoría Desempeño Contraloría Municipal Consolida Control Interno Hoy antes de mediodía.
b.	Auditoría De Cumplimiento 2022 SGP- Agua Potable Y Saneamiento Básico Municipio De Ibagué Vig 2022
c.	Auditoría Financiera Y De Gestión, Administración Central Del Municipio De Ibagué, Vigencia, 2023.
d.	Actuación Especial De Fiscalización Administración Central Municipal De Ibagué – Secretaría De Hacienda 
e.	Auditoría De Cumplimiento-Dirección De Tesorería Grupo Cobro oactivo/Dirección De Rentas (Procedimiento Prescripciones Pro-Ghp-009 Versión 03-Man-GHP-003 Versión 03)
5.	SOLICITUD Y APROBACIÓN DE LA ACTUALIZACIÓN - PROCESO SGP 2024-DIRECCION DE PRESUPUESTO, TESORERIA Y CONTABILIDAD
6.	SOLICITUD Y APROBACIÓN DE LA ACTUALIZACIÓN PROCESO, PROCEDIMIENTOS, INSTRUCTIVOS Y FORMATOS Y DEMÁS DOCUMENTOS DE LA GESTIÓN SECRETARÍA DE HACIENDA
7.	CUMPLIMIENTO COMPROMISOS DEL ACTA ANTERIOR.
8.	COMPROMISOS Y TAREAS
MONITOREOS PROGRAMADOS  SEGUN COMITE DE RIESGOS:
PLANILLAS DE ASISTENCIA MONITOREO 
20/12/2024 DIRECCION DE CONTABILIDAD
23/12/2024 DIRECCION DE PRESUPUESTO 
23/12/2024 DIRECCION DE TESORERIA
27/12/2024 DIRECCION DE RENTAS
REPORTE CONSOLIDADO  MATRIZ GESTION DE EVENTOS A DICIEMBRE 31 2024
MESAS DE TRABAJO O REUNIONES  DE ACOMPAÑAMIENTO
Sugerencias a reportes presentados por parte de cada Dirección, correcciones  y conciliación de información para reporte bimestral a la Secretaría de Planeación Municipal.
Comunicación continua para el desarrollo  efectivo de las actividades de mejoramiento.
ENTREGA DE MONITOREO 06 BIMESTRE 2024 A SECRETARIA DE PLANEACION:   
correo electronico sigami@ibague.gov.co ENERO 03  de 2025</t>
  </si>
  <si>
    <r>
      <rPr>
        <b/>
        <sz val="10"/>
        <color theme="1"/>
        <rFont val="Arial"/>
        <family val="2"/>
      </rPr>
      <t>DIRECCION DE RENTAS:</t>
    </r>
    <r>
      <rPr>
        <sz val="10"/>
        <color theme="1"/>
        <rFont val="Arial"/>
        <family val="2"/>
      </rPr>
      <t xml:space="preserve">
Memorando No 006640 del 21 de febrero de 2024 Tramite Impuesto predial unificado link de la oficina virtual tributaria para realizar la liquidación, y condiciones del trámite para modificar en la página del SUIT.
Memorando No 011644 del 21 de marzo de 2024 invitación a mesa de trabajo para la revisión y ajustes del total de tramites de la Dirección de Rentas.
Acta 001 del 09 de abril de 2024, reunión de revisión de 19 tramites de la Dirección de Rentas con el director de fortalecimiento.  se realizó la </t>
    </r>
    <r>
      <rPr>
        <b/>
        <sz val="10"/>
        <color theme="1"/>
        <rFont val="Arial"/>
        <family val="2"/>
      </rPr>
      <t>revisión de los tramites.
TESORERIA:</t>
    </r>
    <r>
      <rPr>
        <sz val="10"/>
        <color theme="1"/>
        <rFont val="Arial"/>
        <family val="2"/>
      </rPr>
      <t xml:space="preserve"> para el sexto bimestre no se requirió de e</t>
    </r>
  </si>
  <si>
    <r>
      <rPr>
        <b/>
        <sz val="10"/>
        <color theme="1"/>
        <rFont val="Arial"/>
        <family val="2"/>
      </rPr>
      <t xml:space="preserve">DIRECCION DE RENTAS
</t>
    </r>
    <r>
      <rPr>
        <sz val="10"/>
        <color theme="1"/>
        <rFont val="Arial"/>
        <family val="2"/>
      </rPr>
      <t xml:space="preserve">
Memorando No 054794 del 20 de noviembre de 2024, confirmación de receptcion de 2,143 expedientes -cartera predial entregados a Cobro coactivo de la Direccion de Tesosreria.</t>
    </r>
  </si>
  <si>
    <t>PROCESO: SISTEMA INTEGRADO DE GÉSTION Y MIPG</t>
  </si>
  <si>
    <t>FORMATO: PRIORIZACION DE CAUSAS (Amenazas y Debilidades)</t>
  </si>
  <si>
    <t>FORMATO: MATRIZ DOFA</t>
  </si>
  <si>
    <t>Código:   FOR-13-PRO-SIG-05</t>
  </si>
  <si>
    <t>Versión: 05</t>
  </si>
  <si>
    <t>Pagina:  6 de 15</t>
  </si>
  <si>
    <t>Fecha: 21/02/2024</t>
  </si>
  <si>
    <r>
      <rPr>
        <b/>
        <sz val="10"/>
        <color theme="1"/>
        <rFont val="Arial"/>
        <family val="2"/>
      </rPr>
      <t>Fecha:</t>
    </r>
    <r>
      <rPr>
        <sz val="10"/>
        <color theme="1"/>
        <rFont val="Arial"/>
        <family val="2"/>
      </rPr>
      <t xml:space="preserve"> 21/02/2024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</si>
</sst>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0"/>
      <color indexed="17"/>
      <name val="Arial"/>
      <family val="2"/>
    </font>
    <font>
      <sz val="10"/>
      <color rgb="FF000000"/>
      <name val="Arial"/>
      <family val="2"/>
    </font>
    <font>
      <b/>
      <sz val="10"/>
      <color rgb="FF000000"/>
      <name val="Arial"/>
      <family val="2"/>
    </font>
    <font>
      <sz val="10"/>
      <color indexed="8"/>
      <name val="Arial"/>
      <family val="2"/>
    </font>
    <font>
      <sz val="11"/>
      <color rgb="FF000000"/>
      <name val="Arial"/>
      <family val="2"/>
    </font>
    <font>
      <sz val="10"/>
      <color rgb="FF383B37"/>
      <name val="Tahoma"/>
      <family val="2"/>
    </font>
    <font>
      <b/>
      <sz val="9"/>
      <color indexed="81"/>
      <name val="Tahoma"/>
      <family val="2"/>
    </font>
    <font>
      <sz val="9"/>
      <color indexed="81"/>
      <name val="Tahoma"/>
      <family val="2"/>
    </font>
    <font>
      <b/>
      <sz val="8"/>
      <color theme="1"/>
      <name val="Calibri"/>
      <family val="2"/>
      <scheme val="minor"/>
    </font>
    <font>
      <b/>
      <sz val="8"/>
      <color theme="1"/>
      <name val="Arial"/>
      <family val="2"/>
    </font>
    <font>
      <b/>
      <sz val="12"/>
      <color theme="0"/>
      <name val="Arial"/>
      <family val="2"/>
    </font>
    <font>
      <sz val="8"/>
      <color theme="1"/>
      <name val="Arial"/>
      <family val="2"/>
    </font>
    <font>
      <sz val="8"/>
      <color rgb="FFFF0000"/>
      <name val="Arial"/>
      <family val="2"/>
    </font>
    <font>
      <sz val="8"/>
      <color theme="4" tint="-0.249977111117893"/>
      <name val="Arial"/>
      <family val="2"/>
    </font>
    <font>
      <sz val="8"/>
      <color theme="3" tint="0.39997558519241921"/>
      <name val="Arial"/>
      <family val="2"/>
    </font>
    <font>
      <b/>
      <sz val="8"/>
      <name val="Arial"/>
      <family val="2"/>
    </font>
    <font>
      <sz val="8"/>
      <name val="Arial"/>
      <family val="2"/>
    </font>
    <font>
      <sz val="8"/>
      <color theme="1"/>
      <name val="Calibri"/>
      <family val="2"/>
      <scheme val="minor"/>
    </font>
    <font>
      <sz val="8"/>
      <name val="Calibri"/>
      <family val="2"/>
      <scheme val="minor"/>
    </font>
    <font>
      <b/>
      <sz val="10"/>
      <color theme="1"/>
      <name val="Calibri"/>
      <family val="2"/>
      <scheme val="minor"/>
    </font>
    <font>
      <b/>
      <sz val="10"/>
      <color rgb="FF0070C0"/>
      <name val="Arial"/>
      <family val="2"/>
    </font>
    <font>
      <b/>
      <sz val="11"/>
      <color rgb="FF0070C0"/>
      <name val="Arial"/>
      <family val="2"/>
    </font>
    <font>
      <sz val="11"/>
      <color rgb="FF0070C0"/>
      <name val="Arial"/>
      <family val="2"/>
    </font>
    <font>
      <b/>
      <sz val="8"/>
      <color theme="0" tint="-0.34998626667073579"/>
      <name val="Arial"/>
      <family val="2"/>
    </font>
    <font>
      <b/>
      <sz val="14"/>
      <color theme="0"/>
      <name val="Arial"/>
      <family val="2"/>
    </font>
  </fonts>
  <fills count="34">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tint="0.7999816888943144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indexed="64"/>
      </top>
      <bottom/>
      <diagonal/>
    </border>
  </borders>
  <cellStyleXfs count="1">
    <xf numFmtId="0" fontId="0" fillId="0" borderId="0"/>
  </cellStyleXfs>
  <cellXfs count="106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3" fillId="0" borderId="0" xfId="0" applyFont="1" applyAlignment="1">
      <alignment vertical="center" wrapText="1"/>
    </xf>
    <xf numFmtId="0" fontId="13" fillId="0" borderId="44" xfId="0" applyFont="1" applyBorder="1" applyAlignment="1">
      <alignment horizontal="left" vertical="top" wrapText="1"/>
    </xf>
    <xf numFmtId="0" fontId="13" fillId="0" borderId="36" xfId="0" applyFont="1" applyBorder="1" applyAlignment="1">
      <alignment horizontal="left" vertical="top" wrapText="1"/>
    </xf>
    <xf numFmtId="0" fontId="13" fillId="0" borderId="17"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1" xfId="0" applyFont="1" applyBorder="1" applyAlignment="1">
      <alignment horizontal="left" vertical="top" wrapText="1"/>
    </xf>
    <xf numFmtId="0" fontId="9" fillId="0" borderId="1" xfId="0" applyFont="1" applyBorder="1" applyAlignment="1" applyProtection="1">
      <alignment horizontal="center" vertical="center" wrapText="1"/>
      <protection locked="0"/>
    </xf>
    <xf numFmtId="0" fontId="9" fillId="0" borderId="7" xfId="0" applyFont="1" applyBorder="1" applyAlignment="1">
      <alignment horizontal="left" vertical="center" wrapText="1"/>
    </xf>
    <xf numFmtId="0" fontId="43" fillId="25" borderId="1" xfId="0" applyFont="1" applyFill="1" applyBorder="1" applyAlignment="1">
      <alignment horizontal="left" vertical="center" wrapText="1"/>
    </xf>
    <xf numFmtId="0" fontId="1" fillId="0" borderId="1" xfId="0" applyFont="1" applyBorder="1" applyAlignment="1">
      <alignment wrapText="1"/>
    </xf>
    <xf numFmtId="0" fontId="1" fillId="0" borderId="0" xfId="0" applyFont="1" applyAlignment="1">
      <alignment horizontal="justify" vertical="top"/>
    </xf>
    <xf numFmtId="0" fontId="1" fillId="0" borderId="6" xfId="0" applyFont="1" applyBorder="1" applyAlignment="1">
      <alignment horizontal="left" vertical="center" wrapText="1"/>
    </xf>
    <xf numFmtId="0" fontId="1" fillId="0" borderId="0" xfId="0" applyFont="1" applyAlignment="1">
      <alignment horizontal="left" vertical="center"/>
    </xf>
    <xf numFmtId="0" fontId="1" fillId="0" borderId="1" xfId="0" applyFont="1" applyBorder="1" applyAlignment="1" applyProtection="1">
      <alignment horizontal="center" vertical="center"/>
      <protection locked="0"/>
    </xf>
    <xf numFmtId="0" fontId="0" fillId="28" borderId="1" xfId="0" applyFill="1" applyBorder="1"/>
    <xf numFmtId="0" fontId="0" fillId="27" borderId="1" xfId="0" applyFill="1" applyBorder="1"/>
    <xf numFmtId="0" fontId="0" fillId="29" borderId="1" xfId="0" applyFill="1" applyBorder="1"/>
    <xf numFmtId="0" fontId="5" fillId="3" borderId="0" xfId="0" applyFont="1" applyFill="1" applyAlignment="1">
      <alignment horizontal="left" vertical="top" wrapText="1"/>
    </xf>
    <xf numFmtId="0" fontId="6" fillId="15" borderId="28" xfId="0" applyFont="1" applyFill="1" applyBorder="1" applyAlignment="1">
      <alignment horizontal="center" vertical="top" wrapText="1"/>
    </xf>
    <xf numFmtId="0" fontId="9" fillId="26" borderId="7" xfId="0" applyFont="1" applyFill="1" applyBorder="1" applyAlignment="1">
      <alignment horizontal="left" vertical="top" wrapText="1"/>
    </xf>
    <xf numFmtId="0" fontId="1" fillId="26" borderId="1" xfId="0" applyFont="1" applyFill="1" applyBorder="1" applyAlignment="1">
      <alignment horizontal="left" vertical="top" wrapText="1"/>
    </xf>
    <xf numFmtId="0" fontId="1" fillId="26" borderId="1" xfId="0" applyFont="1" applyFill="1" applyBorder="1" applyAlignment="1">
      <alignment horizontal="left" vertical="top"/>
    </xf>
    <xf numFmtId="0" fontId="1" fillId="26" borderId="28" xfId="0" applyFont="1" applyFill="1" applyBorder="1" applyAlignment="1">
      <alignment horizontal="left" vertical="top" wrapText="1"/>
    </xf>
    <xf numFmtId="0" fontId="1" fillId="27" borderId="7" xfId="0" applyFont="1" applyFill="1" applyBorder="1" applyAlignment="1">
      <alignment horizontal="left" vertical="top" wrapText="1"/>
    </xf>
    <xf numFmtId="0" fontId="1" fillId="27" borderId="1" xfId="0" applyFont="1" applyFill="1" applyBorder="1" applyAlignment="1">
      <alignment horizontal="left" vertical="top" wrapText="1"/>
    </xf>
    <xf numFmtId="0" fontId="43" fillId="27" borderId="1" xfId="0" applyFont="1" applyFill="1" applyBorder="1" applyAlignment="1">
      <alignment horizontal="left" vertical="top" wrapText="1"/>
    </xf>
    <xf numFmtId="0" fontId="1" fillId="27" borderId="9" xfId="0" applyFont="1" applyFill="1" applyBorder="1" applyAlignment="1">
      <alignment horizontal="left" vertical="top" wrapText="1"/>
    </xf>
    <xf numFmtId="0" fontId="1" fillId="7" borderId="0" xfId="0" applyFont="1" applyFill="1" applyAlignment="1">
      <alignment vertical="top" wrapText="1"/>
    </xf>
    <xf numFmtId="0" fontId="1" fillId="7" borderId="3" xfId="0" applyFont="1" applyFill="1" applyBorder="1" applyAlignment="1">
      <alignment horizontal="left" vertical="top" wrapText="1"/>
    </xf>
    <xf numFmtId="0" fontId="5" fillId="0" borderId="10" xfId="0" applyFont="1" applyBorder="1" applyAlignment="1">
      <alignment horizontal="left" vertical="top" wrapText="1"/>
    </xf>
    <xf numFmtId="0" fontId="0" fillId="0" borderId="0" xfId="0" applyAlignment="1" applyProtection="1">
      <alignment vertical="top"/>
      <protection locked="0"/>
    </xf>
    <xf numFmtId="164" fontId="5" fillId="30" borderId="60" xfId="0" applyNumberFormat="1" applyFont="1" applyFill="1" applyBorder="1" applyAlignment="1">
      <alignment horizontal="center" vertical="center"/>
    </xf>
    <xf numFmtId="0" fontId="9" fillId="25" borderId="1" xfId="0" applyFont="1" applyFill="1" applyBorder="1" applyAlignment="1" applyProtection="1">
      <alignment vertical="center" wrapText="1"/>
      <protection locked="0"/>
    </xf>
    <xf numFmtId="0" fontId="9" fillId="25" borderId="10" xfId="0" applyFont="1" applyFill="1" applyBorder="1" applyAlignment="1" applyProtection="1">
      <alignment vertical="center"/>
      <protection locked="0"/>
    </xf>
    <xf numFmtId="0" fontId="7" fillId="31" borderId="1" xfId="0" applyFont="1" applyFill="1" applyBorder="1" applyAlignment="1">
      <alignment horizontal="left" vertical="center" wrapText="1"/>
    </xf>
    <xf numFmtId="0" fontId="55" fillId="0" borderId="5" xfId="0" applyFont="1" applyBorder="1" applyAlignment="1">
      <alignment horizontal="justify" vertical="top"/>
    </xf>
    <xf numFmtId="0" fontId="58" fillId="0" borderId="0" xfId="0" applyFont="1" applyAlignment="1">
      <alignment vertical="center"/>
    </xf>
    <xf numFmtId="0" fontId="59" fillId="0" borderId="0" xfId="0" applyFont="1" applyAlignment="1">
      <alignment vertical="center"/>
    </xf>
    <xf numFmtId="0" fontId="7" fillId="0" borderId="89" xfId="0" applyFont="1" applyBorder="1"/>
    <xf numFmtId="0" fontId="7" fillId="0" borderId="83" xfId="0" applyFont="1" applyBorder="1"/>
    <xf numFmtId="0" fontId="61" fillId="33" borderId="87" xfId="0" applyFont="1" applyFill="1" applyBorder="1" applyAlignment="1">
      <alignment horizontal="justify" vertical="top" wrapText="1"/>
    </xf>
    <xf numFmtId="0" fontId="59" fillId="33" borderId="87" xfId="0" applyFont="1" applyFill="1" applyBorder="1" applyAlignment="1">
      <alignment horizontal="justify" vertical="top" wrapText="1"/>
    </xf>
    <xf numFmtId="0" fontId="61" fillId="33" borderId="68" xfId="0" applyFont="1" applyFill="1" applyBorder="1" applyAlignment="1">
      <alignment horizontal="justify" vertical="top" wrapText="1"/>
    </xf>
    <xf numFmtId="0" fontId="59" fillId="33" borderId="68" xfId="0" applyFont="1" applyFill="1" applyBorder="1" applyAlignment="1">
      <alignment horizontal="justify" vertical="top" wrapText="1"/>
    </xf>
    <xf numFmtId="0" fontId="65" fillId="33" borderId="68" xfId="0" applyFont="1" applyFill="1" applyBorder="1" applyAlignment="1">
      <alignment horizontal="justify" vertical="top" wrapText="1"/>
    </xf>
    <xf numFmtId="0" fontId="59" fillId="33" borderId="80" xfId="0" applyFont="1" applyFill="1" applyBorder="1" applyAlignment="1">
      <alignment horizontal="justify" vertical="top" wrapText="1"/>
    </xf>
    <xf numFmtId="0" fontId="15" fillId="5" borderId="10" xfId="0" applyFont="1" applyFill="1" applyBorder="1" applyAlignment="1">
      <alignment horizontal="center" vertical="center" textRotation="180" wrapText="1"/>
    </xf>
    <xf numFmtId="0" fontId="14" fillId="0" borderId="0" xfId="0" applyFont="1" applyAlignment="1">
      <alignment textRotation="180"/>
    </xf>
    <xf numFmtId="0" fontId="15" fillId="5" borderId="10" xfId="0" applyFont="1" applyFill="1" applyBorder="1" applyAlignment="1">
      <alignment horizontal="center" vertical="center" textRotation="180"/>
    </xf>
    <xf numFmtId="0" fontId="69" fillId="0" borderId="0" xfId="0" applyFont="1"/>
    <xf numFmtId="0" fontId="69" fillId="5" borderId="10" xfId="0" applyFont="1" applyFill="1" applyBorder="1" applyAlignment="1">
      <alignment horizontal="center" vertical="center" wrapText="1"/>
    </xf>
    <xf numFmtId="0" fontId="7" fillId="0" borderId="7" xfId="0" applyFont="1" applyBorder="1" applyAlignment="1">
      <alignment horizontal="justify" vertical="top" wrapText="1"/>
    </xf>
    <xf numFmtId="0" fontId="69"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textRotation="90" wrapText="1"/>
      <protection locked="0"/>
    </xf>
    <xf numFmtId="0" fontId="59" fillId="27" borderId="96" xfId="0" applyFont="1" applyFill="1" applyBorder="1" applyAlignment="1">
      <alignment horizontal="justify" vertical="top"/>
    </xf>
    <xf numFmtId="0" fontId="7" fillId="0" borderId="0" xfId="0" applyFont="1" applyAlignment="1">
      <alignment horizontal="justify" vertical="top"/>
    </xf>
    <xf numFmtId="0" fontId="7" fillId="0" borderId="1" xfId="0" applyFont="1" applyBorder="1" applyAlignment="1">
      <alignment horizontal="justify" vertical="top" wrapText="1"/>
    </xf>
    <xf numFmtId="0" fontId="21" fillId="0" borderId="1" xfId="0" applyFont="1" applyBorder="1" applyAlignment="1" applyProtection="1">
      <alignment horizontal="justify" vertical="top" wrapText="1"/>
      <protection locked="0"/>
    </xf>
    <xf numFmtId="0" fontId="21" fillId="0" borderId="1" xfId="0" applyFont="1" applyBorder="1" applyAlignment="1" applyProtection="1">
      <alignment horizontal="justify" vertical="top" textRotation="90" wrapText="1"/>
      <protection locked="0"/>
    </xf>
    <xf numFmtId="0" fontId="59" fillId="27" borderId="97" xfId="0" applyFont="1" applyFill="1" applyBorder="1" applyAlignment="1">
      <alignment horizontal="justify" vertical="top"/>
    </xf>
    <xf numFmtId="0" fontId="7" fillId="0" borderId="1" xfId="0" applyFont="1" applyBorder="1" applyAlignment="1" applyProtection="1">
      <alignment horizontal="justify" vertical="top" wrapText="1"/>
      <protection locked="0"/>
    </xf>
    <xf numFmtId="0" fontId="19" fillId="24" borderId="1" xfId="0" applyFont="1" applyFill="1" applyBorder="1" applyAlignment="1">
      <alignment horizontal="justify" vertical="top" textRotation="180" wrapText="1"/>
    </xf>
    <xf numFmtId="0" fontId="69" fillId="24" borderId="1" xfId="0" applyFont="1" applyFill="1" applyBorder="1" applyAlignment="1" applyProtection="1">
      <alignment horizontal="justify" vertical="top" wrapText="1"/>
      <protection locked="0"/>
    </xf>
    <xf numFmtId="0" fontId="21" fillId="0" borderId="5" xfId="0" applyFont="1" applyBorder="1" applyAlignment="1" applyProtection="1">
      <alignment horizontal="justify" vertical="top" wrapText="1"/>
      <protection locked="0"/>
    </xf>
    <xf numFmtId="0" fontId="21" fillId="0" borderId="5" xfId="0" applyFont="1" applyBorder="1" applyAlignment="1" applyProtection="1">
      <alignment horizontal="justify" vertical="top" textRotation="90" wrapText="1"/>
      <protection locked="0"/>
    </xf>
    <xf numFmtId="0" fontId="69" fillId="0" borderId="28" xfId="0" applyFont="1" applyBorder="1" applyAlignment="1" applyProtection="1">
      <alignment horizontal="justify" vertical="top" wrapText="1"/>
      <protection locked="0"/>
    </xf>
    <xf numFmtId="0" fontId="55" fillId="0" borderId="7" xfId="0" applyFont="1" applyBorder="1" applyAlignment="1">
      <alignment horizontal="justify" vertical="top" wrapText="1"/>
    </xf>
    <xf numFmtId="0" fontId="21" fillId="0" borderId="28" xfId="0" applyFont="1" applyBorder="1" applyAlignment="1" applyProtection="1">
      <alignment horizontal="justify" vertical="top" wrapText="1"/>
      <protection locked="0"/>
    </xf>
    <xf numFmtId="0" fontId="55" fillId="0" borderId="28" xfId="0" applyFont="1" applyBorder="1" applyAlignment="1">
      <alignment horizontal="justify" vertical="top" wrapText="1"/>
    </xf>
    <xf numFmtId="0" fontId="21" fillId="0" borderId="28" xfId="0" applyFont="1" applyBorder="1" applyAlignment="1" applyProtection="1">
      <alignment horizontal="justify" vertical="top" textRotation="90" wrapText="1"/>
      <protection locked="0"/>
    </xf>
    <xf numFmtId="0" fontId="59" fillId="27" borderId="98" xfId="0" applyFont="1" applyFill="1" applyBorder="1" applyAlignment="1">
      <alignment horizontal="justify" vertical="top"/>
    </xf>
    <xf numFmtId="0" fontId="69" fillId="0" borderId="1" xfId="0" applyFont="1" applyBorder="1" applyAlignment="1" applyProtection="1">
      <alignment horizontal="justify" vertical="top" wrapText="1"/>
      <protection locked="0"/>
    </xf>
    <xf numFmtId="0" fontId="58" fillId="0" borderId="0" xfId="0" applyFont="1" applyAlignment="1">
      <alignment horizontal="justify" vertical="top"/>
    </xf>
    <xf numFmtId="0" fontId="14" fillId="0" borderId="5" xfId="0" applyFont="1" applyBorder="1" applyAlignment="1" applyProtection="1">
      <alignment horizontal="justify" vertical="top"/>
      <protection locked="0"/>
    </xf>
    <xf numFmtId="0" fontId="19" fillId="24" borderId="5" xfId="0" applyFont="1" applyFill="1" applyBorder="1" applyAlignment="1">
      <alignment horizontal="justify" vertical="top" textRotation="180" wrapText="1"/>
    </xf>
    <xf numFmtId="0" fontId="69" fillId="24" borderId="5" xfId="0" applyFont="1" applyFill="1" applyBorder="1" applyAlignment="1" applyProtection="1">
      <alignment horizontal="justify" vertical="top" wrapText="1"/>
      <protection locked="0"/>
    </xf>
    <xf numFmtId="0" fontId="7" fillId="0" borderId="5" xfId="0" applyFont="1" applyBorder="1" applyAlignment="1" applyProtection="1">
      <alignment horizontal="justify" vertical="top" wrapText="1"/>
      <protection locked="0"/>
    </xf>
    <xf numFmtId="0" fontId="14" fillId="0" borderId="0" xfId="0" applyFont="1" applyAlignment="1">
      <alignment horizontal="justify" vertical="top"/>
    </xf>
    <xf numFmtId="0" fontId="69" fillId="0" borderId="0" xfId="0" applyFont="1" applyAlignment="1">
      <alignment horizontal="justify" vertical="top"/>
    </xf>
    <xf numFmtId="0" fontId="14" fillId="0" borderId="41" xfId="0" applyFont="1" applyBorder="1" applyAlignment="1">
      <alignment horizontal="justify" vertical="top"/>
    </xf>
    <xf numFmtId="0" fontId="58" fillId="0" borderId="41" xfId="0" applyFont="1" applyBorder="1" applyAlignment="1">
      <alignment horizontal="justify" vertical="top"/>
    </xf>
    <xf numFmtId="0" fontId="14" fillId="0" borderId="0" xfId="0" applyFont="1" applyAlignment="1">
      <alignment horizontal="justify" vertical="top" textRotation="180"/>
    </xf>
    <xf numFmtId="0" fontId="60" fillId="18" borderId="26" xfId="0" applyFont="1" applyFill="1" applyBorder="1" applyAlignment="1">
      <alignment horizontal="center" vertical="center" wrapText="1"/>
    </xf>
    <xf numFmtId="0" fontId="60" fillId="18" borderId="53" xfId="0" applyFont="1" applyFill="1" applyBorder="1" applyAlignment="1">
      <alignment horizontal="center" vertical="center"/>
    </xf>
    <xf numFmtId="0" fontId="15" fillId="0" borderId="0" xfId="0" applyFont="1" applyAlignment="1">
      <alignment horizontal="center" vertical="center"/>
    </xf>
    <xf numFmtId="0" fontId="60" fillId="18" borderId="26" xfId="0" applyFont="1" applyFill="1" applyBorder="1" applyAlignment="1">
      <alignment horizontal="center" vertical="center"/>
    </xf>
    <xf numFmtId="0" fontId="60" fillId="18" borderId="89" xfId="0" applyFont="1" applyFill="1" applyBorder="1" applyAlignment="1">
      <alignment horizontal="center" vertical="top" wrapText="1"/>
    </xf>
    <xf numFmtId="0" fontId="60" fillId="18" borderId="96" xfId="0" applyFont="1" applyFill="1" applyBorder="1" applyAlignment="1">
      <alignment horizontal="center" vertical="top"/>
    </xf>
    <xf numFmtId="0" fontId="59" fillId="27" borderId="97" xfId="0" applyFont="1" applyFill="1" applyBorder="1" applyAlignment="1">
      <alignment vertical="center"/>
    </xf>
    <xf numFmtId="0" fontId="14" fillId="0" borderId="0" xfId="0" applyFont="1" applyAlignment="1">
      <alignment horizontal="justify"/>
    </xf>
    <xf numFmtId="0" fontId="59" fillId="27" borderId="68" xfId="0" applyFont="1" applyFill="1" applyBorder="1" applyAlignment="1">
      <alignment vertical="center"/>
    </xf>
    <xf numFmtId="0" fontId="59" fillId="27" borderId="69" xfId="0" applyFont="1" applyFill="1" applyBorder="1" applyAlignment="1">
      <alignment vertical="center"/>
    </xf>
    <xf numFmtId="0" fontId="7" fillId="33" borderId="1" xfId="0" applyFont="1" applyFill="1" applyBorder="1" applyAlignment="1">
      <alignment horizontal="justify" vertical="top"/>
    </xf>
    <xf numFmtId="0" fontId="74" fillId="18" borderId="96" xfId="0" applyFont="1" applyFill="1" applyBorder="1" applyAlignment="1">
      <alignment horizontal="center" vertical="top" wrapText="1"/>
    </xf>
    <xf numFmtId="0" fontId="7" fillId="33" borderId="1" xfId="0" applyFont="1" applyFill="1" applyBorder="1" applyAlignment="1">
      <alignment horizontal="justify" vertical="top" wrapText="1"/>
    </xf>
    <xf numFmtId="0" fontId="59" fillId="27" borderId="100" xfId="0" applyFont="1" applyFill="1" applyBorder="1" applyAlignment="1">
      <alignment vertical="center"/>
    </xf>
    <xf numFmtId="0" fontId="59" fillId="27" borderId="71" xfId="0" applyFont="1" applyFill="1" applyBorder="1" applyAlignment="1">
      <alignment vertical="center"/>
    </xf>
    <xf numFmtId="0" fontId="59" fillId="27" borderId="63" xfId="0" applyFont="1" applyFill="1" applyBorder="1" applyAlignment="1">
      <alignment vertical="center"/>
    </xf>
    <xf numFmtId="0" fontId="59" fillId="33" borderId="71" xfId="0" applyFont="1" applyFill="1" applyBorder="1" applyAlignment="1">
      <alignment horizontal="justify" vertical="top"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13" fillId="0" borderId="8" xfId="0" applyFont="1" applyBorder="1" applyAlignment="1">
      <alignment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50" fillId="0" borderId="9"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3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7" fillId="0" borderId="43"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Alignment="1">
      <alignment horizontal="left" vertical="center" wrapText="1"/>
    </xf>
    <xf numFmtId="0" fontId="7" fillId="0" borderId="22" xfId="0" applyFont="1" applyBorder="1" applyAlignment="1">
      <alignment horizontal="left" vertical="center" wrapText="1"/>
    </xf>
    <xf numFmtId="0" fontId="7" fillId="0" borderId="16" xfId="0" applyFont="1" applyBorder="1" applyAlignment="1">
      <alignment horizontal="left" vertical="center" wrapText="1"/>
    </xf>
    <xf numFmtId="0" fontId="7" fillId="0" borderId="38" xfId="0" applyFont="1" applyBorder="1" applyAlignment="1">
      <alignment horizontal="left" vertical="center" wrapText="1"/>
    </xf>
    <xf numFmtId="0" fontId="7" fillId="0" borderId="64" xfId="0" applyFont="1" applyBorder="1" applyAlignment="1">
      <alignment horizontal="left" vertical="center" wrapText="1"/>
    </xf>
    <xf numFmtId="0" fontId="13" fillId="0" borderId="38"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0" borderId="60" xfId="0" applyFont="1" applyBorder="1" applyAlignment="1">
      <alignment vertical="center" wrapText="1"/>
    </xf>
    <xf numFmtId="0" fontId="7" fillId="0" borderId="62" xfId="0" applyFont="1" applyBorder="1" applyAlignment="1">
      <alignment vertical="center" wrapText="1"/>
    </xf>
    <xf numFmtId="0" fontId="15" fillId="0" borderId="48" xfId="0" applyFont="1" applyBorder="1" applyAlignment="1">
      <alignment vertical="center" wrapText="1"/>
    </xf>
    <xf numFmtId="0" fontId="15" fillId="0" borderId="58" xfId="0" applyFont="1" applyBorder="1" applyAlignment="1">
      <alignmen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70" fillId="3" borderId="60" xfId="0" applyFont="1" applyFill="1" applyBorder="1" applyAlignment="1" applyProtection="1">
      <alignment horizontal="justify" vertical="top" wrapText="1"/>
      <protection locked="0"/>
    </xf>
    <xf numFmtId="0" fontId="70" fillId="3" borderId="62" xfId="0" applyFont="1" applyFill="1" applyBorder="1" applyAlignment="1" applyProtection="1">
      <alignment horizontal="justify" vertical="top"/>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70" fillId="3" borderId="1" xfId="0" applyFont="1" applyFill="1" applyBorder="1" applyAlignment="1" applyProtection="1">
      <alignment horizontal="justify" vertical="top" wrapText="1"/>
      <protection locked="0"/>
    </xf>
    <xf numFmtId="0" fontId="71" fillId="3" borderId="1" xfId="0" applyFont="1" applyFill="1" applyBorder="1" applyAlignment="1" applyProtection="1">
      <alignment horizontal="justify" vertical="top" wrapText="1"/>
      <protection locked="0"/>
    </xf>
    <xf numFmtId="0" fontId="71" fillId="3" borderId="1" xfId="0" applyFont="1" applyFill="1" applyBorder="1" applyAlignment="1" applyProtection="1">
      <alignment horizontal="justify" vertical="top"/>
      <protection locked="0"/>
    </xf>
    <xf numFmtId="0" fontId="70" fillId="3" borderId="10" xfId="0" applyFont="1" applyFill="1" applyBorder="1" applyAlignment="1" applyProtection="1">
      <alignment horizontal="justify" vertical="top" wrapText="1"/>
      <protection locked="0"/>
    </xf>
    <xf numFmtId="0" fontId="70" fillId="3" borderId="10" xfId="0" applyFont="1" applyFill="1" applyBorder="1" applyAlignment="1" applyProtection="1">
      <alignment horizontal="justify" vertical="top"/>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3" fillId="0" borderId="26"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7"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67" fillId="27" borderId="1" xfId="0" applyFont="1" applyFill="1" applyBorder="1" applyAlignment="1">
      <alignment horizontal="center" vertical="top" wrapText="1"/>
    </xf>
    <xf numFmtId="0" fontId="59" fillId="27" borderId="1" xfId="0" applyFont="1" applyFill="1" applyBorder="1" applyAlignment="1">
      <alignment horizontal="center" vertical="center"/>
    </xf>
    <xf numFmtId="0" fontId="67" fillId="27" borderId="1" xfId="0" applyFont="1" applyFill="1" applyBorder="1" applyAlignment="1">
      <alignment horizontal="left" vertical="top"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1" xfId="0" applyFont="1" applyBorder="1" applyAlignment="1">
      <alignment horizontal="justify" vertical="top" wrapText="1"/>
    </xf>
    <xf numFmtId="0" fontId="7" fillId="0" borderId="5"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7" fillId="0" borderId="1" xfId="0" applyFont="1" applyBorder="1" applyAlignment="1">
      <alignment horizontal="justify" vertical="top" textRotation="180"/>
    </xf>
    <xf numFmtId="0" fontId="7" fillId="0" borderId="5" xfId="0" applyFont="1" applyBorder="1" applyAlignment="1">
      <alignment horizontal="justify" vertical="top" textRotation="180"/>
    </xf>
    <xf numFmtId="0" fontId="7" fillId="0" borderId="1" xfId="0" applyFont="1" applyBorder="1" applyAlignment="1" applyProtection="1">
      <alignment horizontal="justify" vertical="top" textRotation="180"/>
      <protection locked="0"/>
    </xf>
    <xf numFmtId="0" fontId="7" fillId="0" borderId="5" xfId="0" applyFont="1" applyBorder="1" applyAlignment="1" applyProtection="1">
      <alignment horizontal="justify" vertical="top" textRotation="180"/>
      <protection locked="0"/>
    </xf>
    <xf numFmtId="0" fontId="7" fillId="0" borderId="10" xfId="0" applyFont="1" applyBorder="1" applyAlignment="1" applyProtection="1">
      <alignment horizontal="justify" vertical="top" wrapText="1"/>
      <protection locked="0"/>
    </xf>
    <xf numFmtId="0" fontId="7" fillId="0" borderId="11" xfId="0" applyFont="1" applyBorder="1" applyAlignment="1" applyProtection="1">
      <alignment horizontal="justify" vertical="top" wrapText="1"/>
      <protection locked="0"/>
    </xf>
    <xf numFmtId="0" fontId="7" fillId="0" borderId="28" xfId="0" applyFont="1" applyBorder="1" applyAlignment="1" applyProtection="1">
      <alignment horizontal="justify" vertical="top" wrapText="1"/>
      <protection locked="0"/>
    </xf>
    <xf numFmtId="0" fontId="7" fillId="0" borderId="3" xfId="0" applyFont="1" applyBorder="1" applyAlignment="1">
      <alignment horizontal="justify" wrapText="1"/>
    </xf>
    <xf numFmtId="0" fontId="7" fillId="0" borderId="6" xfId="0" applyFont="1" applyBorder="1" applyAlignment="1">
      <alignment horizontal="justify" wrapText="1"/>
    </xf>
    <xf numFmtId="0" fontId="7" fillId="0" borderId="9" xfId="0" applyFont="1" applyBorder="1" applyAlignment="1">
      <alignment horizontal="justify"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10" xfId="0" applyFont="1" applyBorder="1" applyAlignment="1" applyProtection="1">
      <alignment horizontal="justify" vertical="top" textRotation="180"/>
      <protection locked="0"/>
    </xf>
    <xf numFmtId="0" fontId="7" fillId="0" borderId="11" xfId="0" applyFont="1" applyBorder="1" applyAlignment="1" applyProtection="1">
      <alignment horizontal="justify" vertical="top" textRotation="180"/>
      <protection locked="0"/>
    </xf>
    <xf numFmtId="0" fontId="7" fillId="0" borderId="28" xfId="0" applyFont="1" applyBorder="1" applyAlignment="1" applyProtection="1">
      <alignment horizontal="justify" vertical="top" textRotation="180"/>
      <protection locked="0"/>
    </xf>
    <xf numFmtId="0" fontId="7" fillId="0" borderId="7" xfId="0" applyFont="1" applyBorder="1" applyAlignment="1">
      <alignment horizontal="justify" vertical="top" textRotation="18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59" fillId="27" borderId="1" xfId="0" applyFont="1" applyFill="1" applyBorder="1" applyAlignment="1">
      <alignment horizontal="left" vertical="center" wrapText="1"/>
    </xf>
    <xf numFmtId="0" fontId="59" fillId="27" borderId="1" xfId="0" applyFont="1" applyFill="1" applyBorder="1" applyAlignment="1">
      <alignment horizontal="left" vertical="center"/>
    </xf>
    <xf numFmtId="0" fontId="7" fillId="0" borderId="7" xfId="0" applyFont="1" applyBorder="1" applyAlignment="1">
      <alignment horizontal="justify" vertical="top"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justify" vertical="top" textRotation="180"/>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left" vertical="center" wrapText="1"/>
    </xf>
    <xf numFmtId="0" fontId="52" fillId="0" borderId="1" xfId="0" applyFont="1" applyBorder="1" applyAlignment="1">
      <alignment horizontal="center" vertical="center" wrapText="1"/>
    </xf>
    <xf numFmtId="0" fontId="7" fillId="0" borderId="7" xfId="0" applyFont="1" applyBorder="1" applyAlignment="1">
      <alignment horizontal="justify" vertical="top" textRotation="180" wrapText="1"/>
    </xf>
    <xf numFmtId="0" fontId="7" fillId="0" borderId="1" xfId="0" applyFont="1" applyBorder="1" applyAlignment="1">
      <alignment horizontal="justify" vertical="top" textRotation="180" wrapText="1"/>
    </xf>
    <xf numFmtId="0" fontId="7" fillId="0" borderId="60" xfId="0" applyFont="1" applyBorder="1" applyAlignment="1">
      <alignment horizontal="justify" vertical="top" textRotation="180" wrapText="1"/>
    </xf>
    <xf numFmtId="0" fontId="67" fillId="27" borderId="53" xfId="0" applyFont="1" applyFill="1" applyBorder="1" applyAlignment="1">
      <alignment horizontal="justify" vertical="top" wrapText="1"/>
    </xf>
    <xf numFmtId="0" fontId="67" fillId="27" borderId="55" xfId="0" applyFont="1" applyFill="1" applyBorder="1" applyAlignment="1">
      <alignment horizontal="justify" vertical="top" wrapText="1"/>
    </xf>
    <xf numFmtId="0" fontId="59" fillId="27" borderId="53" xfId="0" applyFont="1" applyFill="1" applyBorder="1" applyAlignment="1">
      <alignment horizontal="justify" vertical="top"/>
    </xf>
    <xf numFmtId="0" fontId="59" fillId="27" borderId="55" xfId="0" applyFont="1" applyFill="1" applyBorder="1" applyAlignment="1">
      <alignment horizontal="justify" vertical="top"/>
    </xf>
    <xf numFmtId="0" fontId="68" fillId="0" borderId="0" xfId="0" applyFont="1" applyAlignment="1">
      <alignment horizontal="justify" vertical="top" wrapText="1"/>
    </xf>
    <xf numFmtId="0" fontId="67" fillId="0" borderId="0" xfId="0" applyFont="1" applyAlignment="1">
      <alignment horizontal="justify" vertical="top" wrapText="1"/>
    </xf>
    <xf numFmtId="0" fontId="59" fillId="27" borderId="40" xfId="0" applyFont="1" applyFill="1" applyBorder="1" applyAlignment="1">
      <alignment horizontal="justify" vertical="top"/>
    </xf>
    <xf numFmtId="0" fontId="67" fillId="27" borderId="26" xfId="0" applyFont="1" applyFill="1" applyBorder="1" applyAlignment="1">
      <alignment horizontal="justify" vertical="top" wrapText="1"/>
    </xf>
    <xf numFmtId="0" fontId="67" fillId="27" borderId="40" xfId="0" applyFont="1" applyFill="1" applyBorder="1" applyAlignment="1">
      <alignment horizontal="justify" vertical="top"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1" borderId="60" xfId="0" applyFont="1" applyFill="1" applyBorder="1" applyAlignment="1">
      <alignment horizontal="left" vertical="center" wrapText="1"/>
    </xf>
    <xf numFmtId="0" fontId="7" fillId="31" borderId="69"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6" xfId="0" applyFont="1" applyBorder="1" applyAlignment="1">
      <alignment horizont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13" fillId="0" borderId="4" xfId="0" applyFont="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50" fillId="0" borderId="7" xfId="0" applyFont="1" applyBorder="1" applyAlignment="1">
      <alignment horizontal="center" vertical="center" wrapText="1"/>
    </xf>
    <xf numFmtId="0" fontId="50"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52" fillId="0" borderId="7" xfId="0" applyFont="1" applyBorder="1" applyAlignment="1">
      <alignment horizontal="center" vertical="center" wrapText="1"/>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14" fillId="0" borderId="30" xfId="0" applyFont="1" applyBorder="1" applyAlignment="1">
      <alignment horizontal="center"/>
    </xf>
    <xf numFmtId="0" fontId="14" fillId="0" borderId="20" xfId="0" applyFont="1" applyBorder="1" applyAlignment="1">
      <alignment horizontal="center"/>
    </xf>
    <xf numFmtId="0" fontId="14" fillId="0" borderId="45" xfId="0" applyFont="1"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left" vertical="center" wrapText="1"/>
    </xf>
    <xf numFmtId="0" fontId="5" fillId="32" borderId="30" xfId="0" applyFont="1" applyFill="1" applyBorder="1" applyAlignment="1">
      <alignment horizontal="center" vertical="center" wrapText="1"/>
    </xf>
    <xf numFmtId="0" fontId="5" fillId="32" borderId="20" xfId="0" applyFont="1" applyFill="1" applyBorder="1" applyAlignment="1">
      <alignment horizontal="center" vertical="center" wrapText="1"/>
    </xf>
    <xf numFmtId="0" fontId="5" fillId="32" borderId="27"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31" borderId="12" xfId="0" applyFont="1" applyFill="1" applyBorder="1" applyAlignment="1">
      <alignment horizontal="center" vertical="center" wrapText="1"/>
    </xf>
    <xf numFmtId="0" fontId="5" fillId="31" borderId="29" xfId="0" applyFont="1" applyFill="1" applyBorder="1" applyAlignment="1">
      <alignment horizontal="center" vertical="center" wrapText="1"/>
    </xf>
    <xf numFmtId="0" fontId="1" fillId="31" borderId="30" xfId="0" applyFont="1" applyFill="1" applyBorder="1" applyAlignment="1">
      <alignment horizontal="left" vertical="center" wrapText="1"/>
    </xf>
    <xf numFmtId="0" fontId="5" fillId="31" borderId="20" xfId="0" applyFont="1" applyFill="1" applyBorder="1" applyAlignment="1">
      <alignment horizontal="left"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6" borderId="53"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6" borderId="86"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4" fillId="0" borderId="21"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5" fillId="6" borderId="20"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7" fillId="0" borderId="5" xfId="0" applyFont="1" applyBorder="1" applyAlignment="1">
      <alignment horizontal="left" vertical="center" wrapText="1"/>
    </xf>
    <xf numFmtId="0" fontId="52" fillId="0" borderId="43"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3" fillId="0" borderId="4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18" xfId="0" applyFont="1" applyBorder="1" applyAlignment="1">
      <alignment horizontal="center" vertical="center" wrapText="1"/>
    </xf>
    <xf numFmtId="0" fontId="53" fillId="0" borderId="0" xfId="0" applyFont="1" applyAlignment="1">
      <alignment horizontal="center" vertical="center" wrapText="1"/>
    </xf>
    <xf numFmtId="0" fontId="53" fillId="0" borderId="36"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13" fillId="0" borderId="0"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7" xfId="0" applyFont="1" applyBorder="1" applyAlignment="1">
      <alignment horizontal="left" vertical="center" wrapText="1"/>
    </xf>
    <xf numFmtId="0" fontId="17" fillId="0" borderId="1" xfId="0" applyFont="1" applyBorder="1" applyAlignment="1">
      <alignment vertical="center" wrapText="1"/>
    </xf>
    <xf numFmtId="0" fontId="13" fillId="0" borderId="59"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61" xfId="0" applyFont="1" applyBorder="1" applyAlignment="1">
      <alignment horizontal="center" vertical="center" wrapText="1"/>
    </xf>
    <xf numFmtId="0" fontId="15" fillId="5" borderId="13" xfId="0" applyFont="1" applyFill="1" applyBorder="1" applyAlignment="1">
      <alignment horizontal="center" vertical="center"/>
    </xf>
    <xf numFmtId="0" fontId="8" fillId="0" borderId="1" xfId="0" applyFont="1" applyBorder="1" applyAlignment="1">
      <alignment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8"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666750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169334</xdr:rowOff>
    </xdr:from>
    <xdr:to>
      <xdr:col>0</xdr:col>
      <xdr:colOff>1428750</xdr:colOff>
      <xdr:row>2</xdr:row>
      <xdr:rowOff>206070</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69334"/>
          <a:ext cx="1428750" cy="587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84667</xdr:colOff>
      <xdr:row>0</xdr:row>
      <xdr:rowOff>0</xdr:rowOff>
    </xdr:from>
    <xdr:to>
      <xdr:col>5</xdr:col>
      <xdr:colOff>910166</xdr:colOff>
      <xdr:row>3</xdr:row>
      <xdr:rowOff>169507</xdr:rowOff>
    </xdr:to>
    <xdr:pic>
      <xdr:nvPicPr>
        <xdr:cNvPr id="30" name="Imagen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969250" y="0"/>
          <a:ext cx="825499" cy="97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167640</xdr:rowOff>
    </xdr:from>
    <xdr:to>
      <xdr:col>0</xdr:col>
      <xdr:colOff>2090305</xdr:colOff>
      <xdr:row>3</xdr:row>
      <xdr:rowOff>162847</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7640"/>
          <a:ext cx="2052205" cy="833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95250</xdr:colOff>
      <xdr:row>0</xdr:row>
      <xdr:rowOff>0</xdr:rowOff>
    </xdr:from>
    <xdr:to>
      <xdr:col>19</xdr:col>
      <xdr:colOff>995795</xdr:colOff>
      <xdr:row>3</xdr:row>
      <xdr:rowOff>211954</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5227" y="0"/>
          <a:ext cx="900545" cy="1069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1991723</xdr:colOff>
      <xdr:row>3</xdr:row>
      <xdr:rowOff>142875</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1723"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319227</xdr:colOff>
      <xdr:row>0</xdr:row>
      <xdr:rowOff>0</xdr:rowOff>
    </xdr:from>
    <xdr:to>
      <xdr:col>5</xdr:col>
      <xdr:colOff>1032276</xdr:colOff>
      <xdr:row>3</xdr:row>
      <xdr:rowOff>166688</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09956" y="0"/>
          <a:ext cx="713049" cy="830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719817</xdr:colOff>
      <xdr:row>10</xdr:row>
      <xdr:rowOff>146956</xdr:rowOff>
    </xdr:from>
    <xdr:to>
      <xdr:col>22</xdr:col>
      <xdr:colOff>654843</xdr:colOff>
      <xdr:row>27</xdr:row>
      <xdr:rowOff>76808</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05130" y="2766331"/>
          <a:ext cx="8229713" cy="5188446"/>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1</xdr:col>
      <xdr:colOff>952500</xdr:colOff>
      <xdr:row>3</xdr:row>
      <xdr:rowOff>152761</xdr:rowOff>
    </xdr:to>
    <xdr:pic>
      <xdr:nvPicPr>
        <xdr:cNvPr id="4" name="Imagen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24050" cy="790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561975</xdr:colOff>
      <xdr:row>0</xdr:row>
      <xdr:rowOff>0</xdr:rowOff>
    </xdr:from>
    <xdr:to>
      <xdr:col>10</xdr:col>
      <xdr:colOff>495300</xdr:colOff>
      <xdr:row>3</xdr:row>
      <xdr:rowOff>182250</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4825" y="0"/>
          <a:ext cx="695325" cy="82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2047875</xdr:colOff>
      <xdr:row>3</xdr:row>
      <xdr:rowOff>6604</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7875" cy="847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282575</xdr:colOff>
      <xdr:row>0</xdr:row>
      <xdr:rowOff>0</xdr:rowOff>
    </xdr:from>
    <xdr:to>
      <xdr:col>10</xdr:col>
      <xdr:colOff>1209674</xdr:colOff>
      <xdr:row>3</xdr:row>
      <xdr:rowOff>260683</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14075" y="0"/>
          <a:ext cx="927099" cy="110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242162</xdr:colOff>
      <xdr:row>0</xdr:row>
      <xdr:rowOff>0</xdr:rowOff>
    </xdr:from>
    <xdr:to>
      <xdr:col>0</xdr:col>
      <xdr:colOff>2195593</xdr:colOff>
      <xdr:row>3</xdr:row>
      <xdr:rowOff>156726</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62" y="0"/>
          <a:ext cx="1953431" cy="802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379387</xdr:colOff>
      <xdr:row>0</xdr:row>
      <xdr:rowOff>0</xdr:rowOff>
    </xdr:from>
    <xdr:to>
      <xdr:col>7</xdr:col>
      <xdr:colOff>1073581</xdr:colOff>
      <xdr:row>3</xdr:row>
      <xdr:rowOff>177858</xdr:rowOff>
    </xdr:to>
    <xdr:pic>
      <xdr:nvPicPr>
        <xdr:cNvPr id="3" name="Imagen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33794" y="0"/>
          <a:ext cx="694194" cy="82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B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B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B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B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B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B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B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B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B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B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B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B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B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B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B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B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B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B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B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B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B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B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B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B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B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B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B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B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B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B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B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B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B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695325</xdr:colOff>
      <xdr:row>3</xdr:row>
      <xdr:rowOff>113300</xdr:rowOff>
    </xdr:to>
    <xdr:pic>
      <xdr:nvPicPr>
        <xdr:cNvPr id="4" name="Imagen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57325" cy="59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466726</xdr:colOff>
      <xdr:row>0</xdr:row>
      <xdr:rowOff>0</xdr:rowOff>
    </xdr:from>
    <xdr:to>
      <xdr:col>10</xdr:col>
      <xdr:colOff>228600</xdr:colOff>
      <xdr:row>3</xdr:row>
      <xdr:rowOff>132353</xdr:rowOff>
    </xdr:to>
    <xdr:pic>
      <xdr:nvPicPr>
        <xdr:cNvPr id="5" name="Imagen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00901" y="0"/>
          <a:ext cx="523874" cy="618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39</xdr:col>
      <xdr:colOff>318005</xdr:colOff>
      <xdr:row>1</xdr:row>
      <xdr:rowOff>33051</xdr:rowOff>
    </xdr:from>
    <xdr:to>
      <xdr:col>55</xdr:col>
      <xdr:colOff>344199</xdr:colOff>
      <xdr:row>10</xdr:row>
      <xdr:rowOff>3789076</xdr:rowOff>
    </xdr:to>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8300050" y="235096"/>
          <a:ext cx="12033467" cy="926898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983456</xdr:colOff>
      <xdr:row>2</xdr:row>
      <xdr:rowOff>80963</xdr:rowOff>
    </xdr:from>
    <xdr:to>
      <xdr:col>14</xdr:col>
      <xdr:colOff>130969</xdr:colOff>
      <xdr:row>4</xdr:row>
      <xdr:rowOff>161925</xdr:rowOff>
    </xdr:to>
    <xdr:sp macro="" textlink="">
      <xdr:nvSpPr>
        <xdr:cNvPr id="4" name="Flecha: a la derecha 3">
          <a:extLst>
            <a:ext uri="{FF2B5EF4-FFF2-40B4-BE49-F238E27FC236}">
              <a16:creationId xmlns:a16="http://schemas.microsoft.com/office/drawing/2014/main" id="{00000000-0008-0000-0900-000004000000}"/>
            </a:ext>
          </a:extLst>
        </xdr:cNvPr>
        <xdr:cNvSpPr/>
      </xdr:nvSpPr>
      <xdr:spPr>
        <a:xfrm>
          <a:off x="20566856" y="50006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879475</xdr:colOff>
      <xdr:row>0</xdr:row>
      <xdr:rowOff>45244</xdr:rowOff>
    </xdr:from>
    <xdr:to>
      <xdr:col>0</xdr:col>
      <xdr:colOff>2324100</xdr:colOff>
      <xdr:row>3</xdr:row>
      <xdr:rowOff>159727</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475" y="45244"/>
          <a:ext cx="1444625" cy="685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321469</xdr:colOff>
      <xdr:row>0</xdr:row>
      <xdr:rowOff>0</xdr:rowOff>
    </xdr:from>
    <xdr:to>
      <xdr:col>12</xdr:col>
      <xdr:colOff>975262</xdr:colOff>
      <xdr:row>3</xdr:row>
      <xdr:rowOff>166687</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28219" y="0"/>
          <a:ext cx="653793"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103909</xdr:colOff>
      <xdr:row>0</xdr:row>
      <xdr:rowOff>1</xdr:rowOff>
    </xdr:from>
    <xdr:to>
      <xdr:col>0</xdr:col>
      <xdr:colOff>1870364</xdr:colOff>
      <xdr:row>3</xdr:row>
      <xdr:rowOff>154377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9" y="1"/>
          <a:ext cx="1766455" cy="72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796638</xdr:colOff>
      <xdr:row>0</xdr:row>
      <xdr:rowOff>8659</xdr:rowOff>
    </xdr:from>
    <xdr:to>
      <xdr:col>5</xdr:col>
      <xdr:colOff>1446070</xdr:colOff>
      <xdr:row>4</xdr:row>
      <xdr:rowOff>2618</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14365" y="8659"/>
          <a:ext cx="649432" cy="76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23474</xdr:colOff>
      <xdr:row>0</xdr:row>
      <xdr:rowOff>50761</xdr:rowOff>
    </xdr:from>
    <xdr:to>
      <xdr:col>1</xdr:col>
      <xdr:colOff>1945342</xdr:colOff>
      <xdr:row>3</xdr:row>
      <xdr:rowOff>182863</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9992" y="50761"/>
          <a:ext cx="1921868" cy="786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211488</xdr:colOff>
      <xdr:row>0</xdr:row>
      <xdr:rowOff>1</xdr:rowOff>
    </xdr:from>
    <xdr:to>
      <xdr:col>19</xdr:col>
      <xdr:colOff>909424</xdr:colOff>
      <xdr:row>3</xdr:row>
      <xdr:rowOff>164524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66241" y="1"/>
          <a:ext cx="697936" cy="81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60613</xdr:rowOff>
    </xdr:from>
    <xdr:to>
      <xdr:col>0</xdr:col>
      <xdr:colOff>1976710</xdr:colOff>
      <xdr:row>3</xdr:row>
      <xdr:rowOff>121226</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613"/>
          <a:ext cx="1976710"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71866</xdr:colOff>
      <xdr:row>0</xdr:row>
      <xdr:rowOff>60614</xdr:rowOff>
    </xdr:from>
    <xdr:to>
      <xdr:col>4</xdr:col>
      <xdr:colOff>796637</xdr:colOff>
      <xdr:row>3</xdr:row>
      <xdr:rowOff>164523</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3071" y="60614"/>
          <a:ext cx="724771"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260894</xdr:colOff>
      <xdr:row>0</xdr:row>
      <xdr:rowOff>51874</xdr:rowOff>
    </xdr:from>
    <xdr:to>
      <xdr:col>1</xdr:col>
      <xdr:colOff>915488</xdr:colOff>
      <xdr:row>3</xdr:row>
      <xdr:rowOff>172719</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94" y="51874"/>
          <a:ext cx="1873794" cy="699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136072</xdr:colOff>
      <xdr:row>0</xdr:row>
      <xdr:rowOff>1</xdr:rowOff>
    </xdr:from>
    <xdr:to>
      <xdr:col>9</xdr:col>
      <xdr:colOff>752951</xdr:colOff>
      <xdr:row>3</xdr:row>
      <xdr:rowOff>163287</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17286" y="1"/>
          <a:ext cx="616879"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2041071</xdr:colOff>
      <xdr:row>3</xdr:row>
      <xdr:rowOff>106030</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1071" cy="84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231322</xdr:colOff>
      <xdr:row>0</xdr:row>
      <xdr:rowOff>13607</xdr:rowOff>
    </xdr:from>
    <xdr:to>
      <xdr:col>5</xdr:col>
      <xdr:colOff>966107</xdr:colOff>
      <xdr:row>3</xdr:row>
      <xdr:rowOff>147483</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93286" y="13607"/>
          <a:ext cx="734785" cy="86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53788</xdr:colOff>
      <xdr:row>0</xdr:row>
      <xdr:rowOff>143435</xdr:rowOff>
    </xdr:from>
    <xdr:to>
      <xdr:col>0</xdr:col>
      <xdr:colOff>2044513</xdr:colOff>
      <xdr:row>3</xdr:row>
      <xdr:rowOff>180730</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88" y="143435"/>
          <a:ext cx="1990725" cy="80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0</xdr:row>
      <xdr:rowOff>38100</xdr:rowOff>
    </xdr:from>
    <xdr:to>
      <xdr:col>5</xdr:col>
      <xdr:colOff>885824</xdr:colOff>
      <xdr:row>3</xdr:row>
      <xdr:rowOff>201100</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38100"/>
          <a:ext cx="800099" cy="94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YIBEALVAREZ\Desktop\V2024\C%20RIESGOS%202024\C%20RIESGOS%202024\C.%20SEGUNDA%20ACTUALIZACION%20MR%20FISCAL%20NUEVOS%20FORMATOS%20EN%20ABRIL%202024\actualizacion%20sept%202024\NUEVO%20CORRUPCION\2.%20B4-2024%20MRV4%20CORRP%20SEC%20H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MAPA DE RIESGO ADMON"/>
      <sheetName val="DESCRIPCION del riesgo"/>
      <sheetName val="PROBABILIDAD"/>
      <sheetName val=" IMPACTO RIESGOS CORRUPCION"/>
      <sheetName val="CONTROLES Y EVALUACIÓN"/>
      <sheetName val="EVALUACIÓN SOLIDEZ CONTROLES"/>
      <sheetName val="VALORACION RIESGOS INHERENTES"/>
      <sheetName val="Hoja3"/>
      <sheetName val="NOOO"/>
      <sheetName val="Hoja2"/>
      <sheetName val="VALORACIÓN RIESGOS RESIDUAL"/>
      <sheetName val="NOO"/>
      <sheetName val="NO"/>
    </sheetNames>
    <sheetDataSet>
      <sheetData sheetId="0"/>
      <sheetData sheetId="1">
        <row r="24">
          <cell r="D24" t="str">
            <v>Incumplimiento en la gestión del CLDO del Impuesto predial unificado dentro de los términos establecidos en el procedimiento PRO-GHP-05 FACTURACION  I.P.U para la actividad No. 11-12 y 13 (C.L.D.O)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8.emf"/><Relationship Id="rId18" Type="http://schemas.openxmlformats.org/officeDocument/2006/relationships/control" Target="../activeX/activeX11.xml"/><Relationship Id="rId26" Type="http://schemas.openxmlformats.org/officeDocument/2006/relationships/control" Target="../activeX/activeX19.xml"/><Relationship Id="rId39" Type="http://schemas.openxmlformats.org/officeDocument/2006/relationships/control" Target="../activeX/activeX32.xml"/><Relationship Id="rId21" Type="http://schemas.openxmlformats.org/officeDocument/2006/relationships/control" Target="../activeX/activeX14.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control" Target="../activeX/activeX10.xml"/><Relationship Id="rId29" Type="http://schemas.openxmlformats.org/officeDocument/2006/relationships/control" Target="../activeX/activeX22.xml"/><Relationship Id="rId11" Type="http://schemas.openxmlformats.org/officeDocument/2006/relationships/control" Target="../activeX/activeX6.xml"/><Relationship Id="rId24" Type="http://schemas.openxmlformats.org/officeDocument/2006/relationships/control" Target="../activeX/activeX17.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 Type="http://schemas.openxmlformats.org/officeDocument/2006/relationships/image" Target="../media/image16.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control" Target="../activeX/activeX5.xml"/><Relationship Id="rId19" Type="http://schemas.openxmlformats.org/officeDocument/2006/relationships/control" Target="../activeX/activeX12.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5.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image" Target="../media/image19.emf"/><Relationship Id="rId25" Type="http://schemas.openxmlformats.org/officeDocument/2006/relationships/control" Target="../activeX/activeX18.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3.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B7" sqref="B7:F7"/>
    </sheetView>
  </sheetViews>
  <sheetFormatPr baseColWidth="10" defaultColWidth="11.44140625" defaultRowHeight="13.8" x14ac:dyDescent="0.25"/>
  <cols>
    <col min="1" max="1" width="22.44140625" style="1" customWidth="1"/>
    <col min="2" max="3" width="11.44140625" style="1"/>
    <col min="4" max="4" width="45.109375" style="1" customWidth="1"/>
    <col min="5" max="5" width="28" style="1" customWidth="1"/>
    <col min="6" max="6" width="15.44140625" style="1" customWidth="1"/>
    <col min="7" max="16384" width="11.44140625" style="1"/>
  </cols>
  <sheetData>
    <row r="1" spans="1:7" s="25" customFormat="1" ht="24" customHeight="1" x14ac:dyDescent="0.25">
      <c r="A1" s="417"/>
      <c r="B1" s="423" t="s">
        <v>253</v>
      </c>
      <c r="C1" s="424"/>
      <c r="D1" s="425"/>
      <c r="E1" s="30" t="s">
        <v>364</v>
      </c>
      <c r="F1" s="420"/>
    </row>
    <row r="2" spans="1:7" s="25" customFormat="1" ht="19.5" customHeight="1" x14ac:dyDescent="0.25">
      <c r="A2" s="418"/>
      <c r="B2" s="426"/>
      <c r="C2" s="427"/>
      <c r="D2" s="428"/>
      <c r="E2" s="31" t="s">
        <v>362</v>
      </c>
      <c r="F2" s="421"/>
    </row>
    <row r="3" spans="1:7" s="25" customFormat="1" ht="20.25" customHeight="1" x14ac:dyDescent="0.25">
      <c r="A3" s="418"/>
      <c r="B3" s="426"/>
      <c r="C3" s="427"/>
      <c r="D3" s="428"/>
      <c r="E3" s="31" t="s">
        <v>375</v>
      </c>
      <c r="F3" s="421"/>
    </row>
    <row r="4" spans="1:7" s="25" customFormat="1" ht="19.5" customHeight="1" thickBot="1" x14ac:dyDescent="0.3">
      <c r="A4" s="419"/>
      <c r="B4" s="429"/>
      <c r="C4" s="430"/>
      <c r="D4" s="431"/>
      <c r="E4" s="250" t="s">
        <v>404</v>
      </c>
      <c r="F4" s="422"/>
    </row>
    <row r="5" spans="1:7" ht="14.4" thickBot="1" x14ac:dyDescent="0.3"/>
    <row r="6" spans="1:7" ht="42.75" customHeight="1" x14ac:dyDescent="0.25">
      <c r="A6" s="157" t="s">
        <v>254</v>
      </c>
      <c r="B6" s="432" t="s">
        <v>261</v>
      </c>
      <c r="C6" s="432"/>
      <c r="D6" s="432"/>
      <c r="E6" s="432"/>
      <c r="F6" s="433"/>
    </row>
    <row r="7" spans="1:7" ht="50.25" customHeight="1" thickBot="1" x14ac:dyDescent="0.3">
      <c r="A7" s="158" t="s">
        <v>255</v>
      </c>
      <c r="B7" s="382" t="s">
        <v>256</v>
      </c>
      <c r="C7" s="382"/>
      <c r="D7" s="382"/>
      <c r="E7" s="382"/>
      <c r="F7" s="383"/>
    </row>
    <row r="8" spans="1:7" ht="17.25" customHeight="1" x14ac:dyDescent="0.25">
      <c r="A8" s="435"/>
      <c r="B8" s="435"/>
      <c r="C8" s="435"/>
      <c r="D8" s="435"/>
      <c r="E8" s="435"/>
      <c r="F8" s="435"/>
    </row>
    <row r="9" spans="1:7" ht="54.75" customHeight="1" x14ac:dyDescent="0.25">
      <c r="A9" s="434" t="s">
        <v>356</v>
      </c>
      <c r="B9" s="434"/>
      <c r="C9" s="434"/>
      <c r="D9" s="434"/>
      <c r="E9" s="434"/>
      <c r="F9" s="434"/>
    </row>
    <row r="10" spans="1:7" ht="18" customHeight="1" thickBot="1" x14ac:dyDescent="0.3">
      <c r="A10" s="415"/>
      <c r="B10" s="416"/>
      <c r="C10" s="416"/>
      <c r="D10" s="416"/>
      <c r="E10" s="416"/>
      <c r="F10" s="416"/>
      <c r="G10" s="416"/>
    </row>
    <row r="11" spans="1:7" ht="24.75" customHeight="1" x14ac:dyDescent="0.25">
      <c r="A11" s="365" t="s">
        <v>257</v>
      </c>
      <c r="B11" s="366"/>
      <c r="C11" s="366"/>
      <c r="D11" s="366"/>
      <c r="E11" s="366"/>
      <c r="F11" s="367"/>
    </row>
    <row r="12" spans="1:7" ht="229.5" customHeight="1" thickBot="1" x14ac:dyDescent="0.3">
      <c r="A12" s="381" t="s">
        <v>355</v>
      </c>
      <c r="B12" s="382"/>
      <c r="C12" s="382"/>
      <c r="D12" s="382"/>
      <c r="E12" s="382"/>
      <c r="F12" s="383"/>
    </row>
    <row r="13" spans="1:7" ht="18" customHeight="1" thickBot="1" x14ac:dyDescent="0.3">
      <c r="A13" s="380"/>
      <c r="B13" s="380"/>
      <c r="C13" s="380"/>
      <c r="D13" s="380"/>
      <c r="E13" s="380"/>
      <c r="F13" s="380"/>
    </row>
    <row r="14" spans="1:7" ht="26.25" customHeight="1" x14ac:dyDescent="0.25">
      <c r="A14" s="365" t="s">
        <v>258</v>
      </c>
      <c r="B14" s="366"/>
      <c r="C14" s="366"/>
      <c r="D14" s="366"/>
      <c r="E14" s="366"/>
      <c r="F14" s="367"/>
    </row>
    <row r="15" spans="1:7" ht="284.25" customHeight="1" thickBot="1" x14ac:dyDescent="0.3">
      <c r="A15" s="381" t="s">
        <v>358</v>
      </c>
      <c r="B15" s="382"/>
      <c r="C15" s="382"/>
      <c r="D15" s="382"/>
      <c r="E15" s="382"/>
      <c r="F15" s="383"/>
    </row>
    <row r="16" spans="1:7" ht="21.75" customHeight="1" thickBot="1" x14ac:dyDescent="0.3">
      <c r="A16" s="138"/>
      <c r="B16" s="138"/>
      <c r="C16" s="138"/>
      <c r="D16" s="138"/>
      <c r="E16" s="138"/>
      <c r="F16" s="138"/>
    </row>
    <row r="17" spans="1:6" ht="23.25" customHeight="1" thickBot="1" x14ac:dyDescent="0.3">
      <c r="A17" s="365" t="s">
        <v>360</v>
      </c>
      <c r="B17" s="366"/>
      <c r="C17" s="366"/>
      <c r="D17" s="366"/>
      <c r="E17" s="366"/>
      <c r="F17" s="367"/>
    </row>
    <row r="18" spans="1:6" ht="81.75" customHeight="1" x14ac:dyDescent="0.25">
      <c r="A18" s="368" t="s">
        <v>361</v>
      </c>
      <c r="B18" s="369"/>
      <c r="C18" s="369"/>
      <c r="D18" s="369"/>
      <c r="E18" s="369"/>
      <c r="F18" s="370"/>
    </row>
    <row r="19" spans="1:6" ht="71.25" customHeight="1" thickBot="1" x14ac:dyDescent="0.3">
      <c r="A19" s="371"/>
      <c r="B19" s="372"/>
      <c r="C19" s="372"/>
      <c r="D19" s="372"/>
      <c r="E19" s="372"/>
      <c r="F19" s="373"/>
    </row>
    <row r="20" spans="1:6" ht="14.4" thickBot="1" x14ac:dyDescent="0.3"/>
    <row r="21" spans="1:6" ht="27" customHeight="1" x14ac:dyDescent="0.25">
      <c r="A21" s="384" t="s">
        <v>318</v>
      </c>
      <c r="B21" s="385"/>
      <c r="C21" s="385"/>
      <c r="D21" s="385"/>
      <c r="E21" s="385"/>
      <c r="F21" s="386"/>
    </row>
    <row r="22" spans="1:6" ht="363" customHeight="1" thickBot="1" x14ac:dyDescent="0.3">
      <c r="A22" s="387" t="s">
        <v>328</v>
      </c>
      <c r="B22" s="388"/>
      <c r="C22" s="388"/>
      <c r="D22" s="388"/>
      <c r="E22" s="388"/>
      <c r="F22" s="389"/>
    </row>
    <row r="23" spans="1:6" ht="14.4" thickBot="1" x14ac:dyDescent="0.3"/>
    <row r="24" spans="1:6" ht="28.5" customHeight="1" thickBot="1" x14ac:dyDescent="0.3">
      <c r="A24" s="390" t="s">
        <v>319</v>
      </c>
      <c r="B24" s="391"/>
      <c r="C24" s="391"/>
      <c r="D24" s="391"/>
      <c r="E24" s="391"/>
      <c r="F24" s="392"/>
    </row>
    <row r="25" spans="1:6" ht="375" customHeight="1" x14ac:dyDescent="0.25">
      <c r="A25" s="400" t="s">
        <v>297</v>
      </c>
      <c r="B25" s="401"/>
      <c r="C25" s="401"/>
      <c r="D25" s="401"/>
      <c r="E25" s="401"/>
      <c r="F25" s="402"/>
    </row>
    <row r="26" spans="1:6" ht="27.6" customHeight="1" thickBot="1" x14ac:dyDescent="0.3">
      <c r="A26" s="403"/>
      <c r="B26" s="404"/>
      <c r="C26" s="404"/>
      <c r="D26" s="404"/>
      <c r="E26" s="404"/>
      <c r="F26" s="405"/>
    </row>
    <row r="27" spans="1:6" ht="25.5" customHeight="1" thickBot="1" x14ac:dyDescent="0.3">
      <c r="A27" s="138"/>
      <c r="B27" s="138"/>
      <c r="C27" s="138"/>
      <c r="D27" s="138"/>
      <c r="E27" s="138"/>
      <c r="F27" s="138"/>
    </row>
    <row r="28" spans="1:6" ht="27" customHeight="1" x14ac:dyDescent="0.25">
      <c r="A28" s="393" t="s">
        <v>320</v>
      </c>
      <c r="B28" s="394"/>
      <c r="C28" s="394"/>
      <c r="D28" s="394"/>
      <c r="E28" s="394"/>
      <c r="F28" s="395"/>
    </row>
    <row r="29" spans="1:6" ht="210.75" customHeight="1" thickBot="1" x14ac:dyDescent="0.3">
      <c r="A29" s="396" t="s">
        <v>294</v>
      </c>
      <c r="B29" s="382"/>
      <c r="C29" s="382"/>
      <c r="D29" s="382"/>
      <c r="E29" s="382"/>
      <c r="F29" s="383"/>
    </row>
    <row r="30" spans="1:6" ht="14.4" thickBot="1" x14ac:dyDescent="0.3"/>
    <row r="31" spans="1:6" ht="30.75" customHeight="1" x14ac:dyDescent="0.25">
      <c r="A31" s="397" t="s">
        <v>321</v>
      </c>
      <c r="B31" s="398"/>
      <c r="C31" s="398"/>
      <c r="D31" s="398"/>
      <c r="E31" s="398"/>
      <c r="F31" s="399"/>
    </row>
    <row r="32" spans="1:6" ht="138" customHeight="1" thickBot="1" x14ac:dyDescent="0.3">
      <c r="A32" s="442" t="s">
        <v>295</v>
      </c>
      <c r="B32" s="443"/>
      <c r="C32" s="443"/>
      <c r="D32" s="443"/>
      <c r="E32" s="443"/>
      <c r="F32" s="444"/>
    </row>
    <row r="33" spans="1:6" ht="14.4" thickBot="1" x14ac:dyDescent="0.3"/>
    <row r="34" spans="1:6" ht="28.5" customHeight="1" x14ac:dyDescent="0.25">
      <c r="A34" s="445" t="s">
        <v>322</v>
      </c>
      <c r="B34" s="446"/>
      <c r="C34" s="446"/>
      <c r="D34" s="446"/>
      <c r="E34" s="446"/>
      <c r="F34" s="447"/>
    </row>
    <row r="35" spans="1:6" ht="219" customHeight="1" thickBot="1" x14ac:dyDescent="0.3">
      <c r="A35" s="396" t="s">
        <v>288</v>
      </c>
      <c r="B35" s="382"/>
      <c r="C35" s="382"/>
      <c r="D35" s="382"/>
      <c r="E35" s="382"/>
      <c r="F35" s="383"/>
    </row>
    <row r="36" spans="1:6" ht="14.4" thickBot="1" x14ac:dyDescent="0.3"/>
    <row r="37" spans="1:6" ht="27.75" customHeight="1" x14ac:dyDescent="0.25">
      <c r="A37" s="445" t="s">
        <v>323</v>
      </c>
      <c r="B37" s="446"/>
      <c r="C37" s="446"/>
      <c r="D37" s="446"/>
      <c r="E37" s="446"/>
      <c r="F37" s="447"/>
    </row>
    <row r="38" spans="1:6" ht="170.25" customHeight="1" thickBot="1" x14ac:dyDescent="0.3">
      <c r="A38" s="396" t="s">
        <v>289</v>
      </c>
      <c r="B38" s="382"/>
      <c r="C38" s="382"/>
      <c r="D38" s="382"/>
      <c r="E38" s="382"/>
      <c r="F38" s="383"/>
    </row>
    <row r="39" spans="1:6" ht="14.4" thickBot="1" x14ac:dyDescent="0.3"/>
    <row r="40" spans="1:6" ht="27.75" customHeight="1" x14ac:dyDescent="0.25">
      <c r="A40" s="406" t="s">
        <v>324</v>
      </c>
      <c r="B40" s="407"/>
      <c r="C40" s="407"/>
      <c r="D40" s="407"/>
      <c r="E40" s="407"/>
      <c r="F40" s="408"/>
    </row>
    <row r="41" spans="1:6" ht="208.5" customHeight="1" thickBot="1" x14ac:dyDescent="0.3">
      <c r="A41" s="381" t="s">
        <v>354</v>
      </c>
      <c r="B41" s="382"/>
      <c r="C41" s="382"/>
      <c r="D41" s="382"/>
      <c r="E41" s="382"/>
      <c r="F41" s="383"/>
    </row>
    <row r="42" spans="1:6" ht="14.4" thickBot="1" x14ac:dyDescent="0.3"/>
    <row r="43" spans="1:6" ht="29.25" customHeight="1" x14ac:dyDescent="0.25">
      <c r="A43" s="436" t="s">
        <v>359</v>
      </c>
      <c r="B43" s="437"/>
      <c r="C43" s="437"/>
      <c r="D43" s="437"/>
      <c r="E43" s="437"/>
      <c r="F43" s="438"/>
    </row>
    <row r="44" spans="1:6" ht="274.5" customHeight="1" thickBot="1" x14ac:dyDescent="0.3">
      <c r="A44" s="396" t="s">
        <v>282</v>
      </c>
      <c r="B44" s="382"/>
      <c r="C44" s="382"/>
      <c r="D44" s="382"/>
      <c r="E44" s="382"/>
      <c r="F44" s="383"/>
    </row>
    <row r="45" spans="1:6" ht="14.4" thickBot="1" x14ac:dyDescent="0.3"/>
    <row r="46" spans="1:6" ht="29.25" customHeight="1" x14ac:dyDescent="0.25">
      <c r="A46" s="436" t="s">
        <v>325</v>
      </c>
      <c r="B46" s="437"/>
      <c r="C46" s="437"/>
      <c r="D46" s="437"/>
      <c r="E46" s="437"/>
      <c r="F46" s="438"/>
    </row>
    <row r="47" spans="1:6" s="209" customFormat="1" ht="181.5" customHeight="1" thickBot="1" x14ac:dyDescent="0.35">
      <c r="A47" s="439" t="s">
        <v>283</v>
      </c>
      <c r="B47" s="440"/>
      <c r="C47" s="440"/>
      <c r="D47" s="440"/>
      <c r="E47" s="440"/>
      <c r="F47" s="441"/>
    </row>
    <row r="48" spans="1:6" ht="15.75" customHeight="1" thickBot="1" x14ac:dyDescent="0.3">
      <c r="A48" s="138"/>
      <c r="B48" s="138"/>
      <c r="C48" s="138"/>
      <c r="D48" s="138"/>
      <c r="E48" s="138"/>
      <c r="F48" s="138"/>
    </row>
    <row r="49" spans="1:6" ht="19.5" customHeight="1" x14ac:dyDescent="0.25">
      <c r="A49" s="409" t="s">
        <v>326</v>
      </c>
      <c r="B49" s="410"/>
      <c r="C49" s="410"/>
      <c r="D49" s="410"/>
      <c r="E49" s="410"/>
      <c r="F49" s="411"/>
    </row>
    <row r="50" spans="1:6" ht="363" customHeight="1" thickBot="1" x14ac:dyDescent="0.3">
      <c r="A50" s="412" t="s">
        <v>290</v>
      </c>
      <c r="B50" s="413"/>
      <c r="C50" s="413"/>
      <c r="D50" s="413"/>
      <c r="E50" s="413"/>
      <c r="F50" s="414"/>
    </row>
    <row r="51" spans="1:6" ht="14.4" thickBot="1" x14ac:dyDescent="0.3"/>
    <row r="52" spans="1:6" ht="27.75" customHeight="1" x14ac:dyDescent="0.25">
      <c r="A52" s="374" t="s">
        <v>327</v>
      </c>
      <c r="B52" s="375"/>
      <c r="C52" s="375"/>
      <c r="D52" s="375"/>
      <c r="E52" s="375"/>
      <c r="F52" s="376"/>
    </row>
    <row r="53" spans="1:6" ht="409.6" customHeight="1" x14ac:dyDescent="0.25">
      <c r="A53" s="377" t="s">
        <v>293</v>
      </c>
      <c r="B53" s="378"/>
      <c r="C53" s="378"/>
      <c r="D53" s="378"/>
      <c r="E53" s="378"/>
      <c r="F53" s="379"/>
    </row>
    <row r="54" spans="1:6" ht="77.25" customHeight="1" thickBot="1" x14ac:dyDescent="0.3">
      <c r="A54" s="371"/>
      <c r="B54" s="372"/>
      <c r="C54" s="372"/>
      <c r="D54" s="372"/>
      <c r="E54" s="372"/>
      <c r="F54" s="373"/>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85" zoomScaleNormal="85" workbookViewId="0">
      <selection activeCell="I9" sqref="I9"/>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94"/>
      <c r="B1" s="1051" t="s">
        <v>408</v>
      </c>
      <c r="C1" s="1052"/>
      <c r="D1" s="1053"/>
      <c r="E1" s="1059" t="s">
        <v>587</v>
      </c>
      <c r="F1" s="672"/>
    </row>
    <row r="2" spans="1:6" ht="13.8" customHeight="1" x14ac:dyDescent="0.25">
      <c r="A2" s="495"/>
      <c r="B2" s="504" t="s">
        <v>390</v>
      </c>
      <c r="C2" s="505"/>
      <c r="D2" s="1054"/>
      <c r="E2" s="1060" t="s">
        <v>588</v>
      </c>
      <c r="F2" s="673"/>
    </row>
    <row r="3" spans="1:6" ht="15" customHeight="1" x14ac:dyDescent="0.25">
      <c r="A3" s="495"/>
      <c r="B3" s="1055"/>
      <c r="C3" s="1056"/>
      <c r="D3" s="1057"/>
      <c r="E3" s="1060" t="s">
        <v>590</v>
      </c>
      <c r="F3" s="673"/>
    </row>
    <row r="4" spans="1:6" ht="14.4" thickBot="1" x14ac:dyDescent="0.3">
      <c r="A4" s="495"/>
      <c r="B4" s="499"/>
      <c r="C4" s="500"/>
      <c r="D4" s="1058"/>
      <c r="E4" s="1060" t="s">
        <v>589</v>
      </c>
      <c r="F4" s="674"/>
    </row>
    <row r="5" spans="1:6" ht="15.6" x14ac:dyDescent="0.25">
      <c r="A5" s="686"/>
      <c r="B5" s="687"/>
      <c r="C5" s="687"/>
      <c r="D5" s="687"/>
      <c r="E5" s="687"/>
      <c r="F5" s="688"/>
    </row>
    <row r="6" spans="1:6" ht="39.75" customHeight="1" x14ac:dyDescent="0.25">
      <c r="A6" s="682" t="str">
        <f>CONTEXTO!A8</f>
        <v xml:space="preserve">PROCESO: Gestión de Hacienda Pública </v>
      </c>
      <c r="B6" s="683"/>
      <c r="C6" s="683"/>
      <c r="D6" s="683"/>
      <c r="E6" s="683"/>
      <c r="F6" s="684"/>
    </row>
    <row r="7" spans="1:6" s="72" customFormat="1" ht="78" customHeight="1" thickBot="1" x14ac:dyDescent="0.3">
      <c r="A7" s="679"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80"/>
      <c r="C7" s="680"/>
      <c r="D7" s="680"/>
      <c r="E7" s="680"/>
      <c r="F7" s="681"/>
    </row>
    <row r="8" spans="1:6" s="72" customFormat="1" ht="25.5" customHeight="1" thickBot="1" x14ac:dyDescent="0.3">
      <c r="A8" s="685"/>
      <c r="B8" s="685"/>
      <c r="C8" s="685"/>
      <c r="D8" s="685"/>
      <c r="E8" s="685"/>
      <c r="F8" s="685"/>
    </row>
    <row r="9" spans="1:6" s="72" customFormat="1" ht="69" customHeight="1" x14ac:dyDescent="0.25">
      <c r="A9" s="85" t="s">
        <v>244</v>
      </c>
      <c r="B9" s="86" t="s">
        <v>243</v>
      </c>
      <c r="C9" s="87" t="s">
        <v>245</v>
      </c>
      <c r="D9" s="88" t="s">
        <v>70</v>
      </c>
      <c r="E9" s="89" t="s">
        <v>65</v>
      </c>
      <c r="F9" s="90" t="s">
        <v>66</v>
      </c>
    </row>
    <row r="10" spans="1:6" s="72" customFormat="1" ht="32.25" customHeight="1" x14ac:dyDescent="0.25">
      <c r="A10" s="695" t="s">
        <v>492</v>
      </c>
      <c r="B10" s="217" t="s">
        <v>493</v>
      </c>
      <c r="C10" s="696" t="s">
        <v>494</v>
      </c>
      <c r="D10" s="271" t="s">
        <v>495</v>
      </c>
      <c r="E10" s="696" t="s">
        <v>496</v>
      </c>
      <c r="F10" s="678" t="s">
        <v>505</v>
      </c>
    </row>
    <row r="11" spans="1:6" ht="55.5" customHeight="1" x14ac:dyDescent="0.25">
      <c r="A11" s="695"/>
      <c r="B11" s="675" t="s">
        <v>425</v>
      </c>
      <c r="C11" s="696"/>
      <c r="D11" s="271" t="s">
        <v>497</v>
      </c>
      <c r="E11" s="696"/>
      <c r="F11" s="678"/>
    </row>
    <row r="12" spans="1:6" ht="60.75" customHeight="1" x14ac:dyDescent="0.25">
      <c r="A12" s="695"/>
      <c r="B12" s="677"/>
      <c r="C12" s="696"/>
      <c r="D12" s="218" t="s">
        <v>498</v>
      </c>
      <c r="E12" s="696"/>
      <c r="F12" s="678"/>
    </row>
    <row r="13" spans="1:6" ht="67.5" customHeight="1" x14ac:dyDescent="0.25">
      <c r="A13" s="692" t="s">
        <v>499</v>
      </c>
      <c r="B13" s="217" t="s">
        <v>500</v>
      </c>
      <c r="C13" s="675" t="s">
        <v>501</v>
      </c>
      <c r="D13" s="219" t="s">
        <v>502</v>
      </c>
      <c r="E13" s="675" t="s">
        <v>503</v>
      </c>
      <c r="F13" s="678" t="s">
        <v>505</v>
      </c>
    </row>
    <row r="14" spans="1:6" ht="63.75" customHeight="1" x14ac:dyDescent="0.25">
      <c r="A14" s="693"/>
      <c r="B14" s="217" t="s">
        <v>422</v>
      </c>
      <c r="C14" s="676"/>
      <c r="D14" s="219" t="s">
        <v>497</v>
      </c>
      <c r="E14" s="676"/>
      <c r="F14" s="678"/>
    </row>
    <row r="15" spans="1:6" ht="155.25" customHeight="1" x14ac:dyDescent="0.25">
      <c r="A15" s="694"/>
      <c r="B15" s="297" t="str">
        <f>[1]CONTEXTO!D24</f>
        <v>Incumplimiento en la gestión del CLDO del Impuesto predial unificado dentro de los términos establecidos en el procedimiento PRO-GHP-05 FACTURACION  I.P.U para la actividad No. 11-12 y 13 (C.L.D.O)</v>
      </c>
      <c r="C15" s="677"/>
      <c r="D15" s="298" t="s">
        <v>504</v>
      </c>
      <c r="E15" s="677"/>
      <c r="F15" s="678"/>
    </row>
    <row r="16" spans="1:6" ht="64.5" customHeight="1" x14ac:dyDescent="0.25">
      <c r="A16" s="695"/>
      <c r="B16" s="217"/>
      <c r="C16" s="696"/>
      <c r="D16" s="218"/>
      <c r="E16" s="696" t="s">
        <v>250</v>
      </c>
      <c r="F16" s="678"/>
    </row>
    <row r="17" spans="1:6" ht="63.75" customHeight="1" x14ac:dyDescent="0.25">
      <c r="A17" s="695"/>
      <c r="B17" s="217"/>
      <c r="C17" s="696"/>
      <c r="D17" s="217"/>
      <c r="E17" s="696"/>
      <c r="F17" s="678"/>
    </row>
    <row r="18" spans="1:6" ht="50.25" customHeight="1" x14ac:dyDescent="0.25">
      <c r="A18" s="695"/>
      <c r="B18" s="217"/>
      <c r="C18" s="696"/>
      <c r="D18" s="217"/>
      <c r="E18" s="696"/>
      <c r="F18" s="678"/>
    </row>
    <row r="19" spans="1:6" ht="58.5" customHeight="1" x14ac:dyDescent="0.25">
      <c r="A19" s="220"/>
      <c r="B19" s="221"/>
      <c r="C19" s="221"/>
      <c r="D19" s="221"/>
      <c r="E19" s="689" t="s">
        <v>251</v>
      </c>
      <c r="F19" s="678"/>
    </row>
    <row r="20" spans="1:6" ht="67.5" customHeight="1" x14ac:dyDescent="0.25">
      <c r="A20" s="220"/>
      <c r="B20" s="221"/>
      <c r="C20" s="221"/>
      <c r="D20" s="221"/>
      <c r="E20" s="690"/>
      <c r="F20" s="678"/>
    </row>
    <row r="21" spans="1:6" ht="78.75" customHeight="1" x14ac:dyDescent="0.25">
      <c r="A21" s="220"/>
      <c r="B21" s="221"/>
      <c r="C21" s="221"/>
      <c r="D21" s="221"/>
      <c r="E21" s="691"/>
      <c r="F21" s="678"/>
    </row>
    <row r="22" spans="1:6" ht="71.25" customHeight="1" x14ac:dyDescent="0.25">
      <c r="A22" s="220"/>
      <c r="B22" s="221"/>
      <c r="C22" s="221"/>
      <c r="D22" s="221"/>
      <c r="E22" s="689" t="s">
        <v>231</v>
      </c>
      <c r="F22" s="678"/>
    </row>
    <row r="23" spans="1:6" ht="80.25" customHeight="1" x14ac:dyDescent="0.25">
      <c r="A23" s="220"/>
      <c r="B23" s="221"/>
      <c r="C23" s="221"/>
      <c r="D23" s="221"/>
      <c r="E23" s="690"/>
      <c r="F23" s="678"/>
    </row>
    <row r="24" spans="1:6" ht="69.75" customHeight="1" x14ac:dyDescent="0.25">
      <c r="A24" s="220"/>
      <c r="B24" s="221"/>
      <c r="C24" s="221"/>
      <c r="D24" s="221"/>
      <c r="E24" s="691"/>
      <c r="F24" s="678"/>
    </row>
    <row r="25" spans="1:6" ht="54.75" customHeight="1" x14ac:dyDescent="0.25">
      <c r="A25" s="220"/>
      <c r="B25" s="221"/>
      <c r="C25" s="221"/>
      <c r="D25" s="221"/>
      <c r="E25" s="689" t="s">
        <v>252</v>
      </c>
      <c r="F25" s="678"/>
    </row>
    <row r="26" spans="1:6" ht="65.25" customHeight="1" x14ac:dyDescent="0.25">
      <c r="A26" s="220"/>
      <c r="B26" s="221"/>
      <c r="C26" s="221"/>
      <c r="D26" s="221"/>
      <c r="E26" s="690"/>
      <c r="F26" s="678"/>
    </row>
    <row r="27" spans="1:6" ht="69.75" customHeight="1" x14ac:dyDescent="0.25">
      <c r="A27" s="220"/>
      <c r="B27" s="221"/>
      <c r="C27" s="221"/>
      <c r="D27" s="221"/>
      <c r="E27" s="691"/>
      <c r="F27" s="678"/>
    </row>
    <row r="28" spans="1:6" ht="68.25" customHeight="1" x14ac:dyDescent="0.25">
      <c r="A28" s="220"/>
      <c r="B28" s="221"/>
      <c r="C28" s="221"/>
      <c r="D28" s="221"/>
      <c r="E28" s="689" t="s">
        <v>246</v>
      </c>
      <c r="F28" s="678"/>
    </row>
    <row r="29" spans="1:6" ht="69" customHeight="1" x14ac:dyDescent="0.25">
      <c r="A29" s="220"/>
      <c r="B29" s="221"/>
      <c r="C29" s="221"/>
      <c r="D29" s="221"/>
      <c r="E29" s="690"/>
      <c r="F29" s="678"/>
    </row>
    <row r="30" spans="1:6" ht="59.25" customHeight="1" x14ac:dyDescent="0.25">
      <c r="A30" s="220"/>
      <c r="B30" s="221"/>
      <c r="C30" s="221"/>
      <c r="D30" s="221"/>
      <c r="E30" s="691"/>
      <c r="F30" s="678"/>
    </row>
    <row r="31" spans="1:6" ht="57" customHeight="1" x14ac:dyDescent="0.25">
      <c r="A31" s="220"/>
      <c r="B31" s="221"/>
      <c r="C31" s="221"/>
      <c r="D31" s="221"/>
      <c r="E31" s="689" t="s">
        <v>247</v>
      </c>
      <c r="F31" s="678"/>
    </row>
    <row r="32" spans="1:6" ht="61.5" customHeight="1" x14ac:dyDescent="0.25">
      <c r="A32" s="220"/>
      <c r="B32" s="221"/>
      <c r="C32" s="221"/>
      <c r="D32" s="221"/>
      <c r="E32" s="690"/>
      <c r="F32" s="678"/>
    </row>
    <row r="33" spans="1:6" ht="71.25" customHeight="1" x14ac:dyDescent="0.25">
      <c r="A33" s="220"/>
      <c r="B33" s="221"/>
      <c r="C33" s="221"/>
      <c r="D33" s="221"/>
      <c r="E33" s="691"/>
      <c r="F33" s="678"/>
    </row>
    <row r="34" spans="1:6" ht="64.5" customHeight="1" x14ac:dyDescent="0.25">
      <c r="A34" s="222"/>
      <c r="B34" s="223"/>
      <c r="C34" s="223"/>
      <c r="D34" s="223"/>
      <c r="E34" s="697" t="s">
        <v>248</v>
      </c>
      <c r="F34" s="678"/>
    </row>
    <row r="35" spans="1:6" ht="74.25" customHeight="1" x14ac:dyDescent="0.25">
      <c r="A35" s="224"/>
      <c r="B35" s="225"/>
      <c r="C35" s="225"/>
      <c r="D35" s="225"/>
      <c r="E35" s="698"/>
      <c r="F35" s="678"/>
    </row>
    <row r="36" spans="1:6" ht="54.75" customHeight="1" x14ac:dyDescent="0.25">
      <c r="A36" s="224"/>
      <c r="B36" s="225"/>
      <c r="C36" s="225"/>
      <c r="D36" s="225"/>
      <c r="E36" s="700"/>
      <c r="F36" s="678"/>
    </row>
    <row r="37" spans="1:6" ht="77.25" customHeight="1" x14ac:dyDescent="0.25">
      <c r="A37" s="224"/>
      <c r="B37" s="225"/>
      <c r="C37" s="225"/>
      <c r="D37" s="225"/>
      <c r="E37" s="697" t="s">
        <v>249</v>
      </c>
      <c r="F37" s="678"/>
    </row>
    <row r="38" spans="1:6" ht="66.75" customHeight="1" x14ac:dyDescent="0.25">
      <c r="A38" s="224"/>
      <c r="B38" s="225"/>
      <c r="C38" s="225"/>
      <c r="D38" s="225"/>
      <c r="E38" s="698"/>
      <c r="F38" s="678"/>
    </row>
    <row r="39" spans="1:6" ht="52.5" customHeight="1" thickBot="1" x14ac:dyDescent="0.3">
      <c r="A39" s="226"/>
      <c r="B39" s="227"/>
      <c r="C39" s="227"/>
      <c r="D39" s="227"/>
      <c r="E39" s="699"/>
      <c r="F39" s="678"/>
    </row>
    <row r="40" spans="1:6" ht="66" customHeight="1" x14ac:dyDescent="0.25"/>
    <row r="41" spans="1:6" ht="76.5" customHeight="1" x14ac:dyDescent="0.25"/>
  </sheetData>
  <sheetProtection selectLockedCells="1"/>
  <mergeCells count="35">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B11:B12"/>
    <mergeCell ref="A1:A4"/>
    <mergeCell ref="F1:F4"/>
    <mergeCell ref="E13:E15"/>
    <mergeCell ref="F10:F12"/>
    <mergeCell ref="F13:F15"/>
    <mergeCell ref="A7:F7"/>
    <mergeCell ref="A6:F6"/>
    <mergeCell ref="A8:F8"/>
    <mergeCell ref="A5:F5"/>
    <mergeCell ref="B1:D1"/>
    <mergeCell ref="B2:D4"/>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zoomScale="85" zoomScaleNormal="85" workbookViewId="0">
      <selection activeCell="J10" sqref="J10"/>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8.5546875" style="1" customWidth="1"/>
    <col min="5" max="5" width="27.88671875" style="1" customWidth="1"/>
    <col min="6" max="6" width="14.5546875" style="1" customWidth="1"/>
    <col min="7" max="16384" width="11.44140625" style="1"/>
  </cols>
  <sheetData>
    <row r="1" spans="1:6" s="25" customFormat="1" ht="24" customHeight="1" x14ac:dyDescent="0.25">
      <c r="A1" s="647"/>
      <c r="B1" s="1061" t="s">
        <v>406</v>
      </c>
      <c r="C1" s="1062"/>
      <c r="D1" s="1063"/>
      <c r="E1" s="30" t="s">
        <v>364</v>
      </c>
      <c r="F1" s="716"/>
    </row>
    <row r="2" spans="1:6" s="25" customFormat="1" ht="17.25" customHeight="1" x14ac:dyDescent="0.25">
      <c r="A2" s="648"/>
      <c r="B2" s="758" t="s">
        <v>388</v>
      </c>
      <c r="C2" s="759"/>
      <c r="D2" s="760"/>
      <c r="E2" s="31" t="s">
        <v>362</v>
      </c>
      <c r="F2" s="717"/>
    </row>
    <row r="3" spans="1:6" s="25" customFormat="1" ht="20.25" customHeight="1" x14ac:dyDescent="0.25">
      <c r="A3" s="648"/>
      <c r="B3" s="426"/>
      <c r="C3" s="1050"/>
      <c r="D3" s="428"/>
      <c r="E3" s="31" t="s">
        <v>369</v>
      </c>
      <c r="F3" s="717"/>
    </row>
    <row r="4" spans="1:6" s="25" customFormat="1" ht="20.25" customHeight="1" thickBot="1" x14ac:dyDescent="0.3">
      <c r="A4" s="648"/>
      <c r="B4" s="757"/>
      <c r="C4" s="473"/>
      <c r="D4" s="608"/>
      <c r="E4" s="31" t="s">
        <v>389</v>
      </c>
      <c r="F4" s="718"/>
    </row>
    <row r="5" spans="1:6" ht="15.6" x14ac:dyDescent="0.25">
      <c r="A5" s="686"/>
      <c r="B5" s="687"/>
      <c r="C5" s="687"/>
      <c r="D5" s="687"/>
      <c r="E5" s="687"/>
      <c r="F5" s="688"/>
    </row>
    <row r="6" spans="1:6" s="72" customFormat="1" ht="25.5" customHeight="1" x14ac:dyDescent="0.25">
      <c r="A6" s="725" t="str">
        <f>CONTEXTO!A8</f>
        <v xml:space="preserve">PROCESO: Gestión de Hacienda Pública </v>
      </c>
      <c r="B6" s="726"/>
      <c r="C6" s="726"/>
      <c r="D6" s="726"/>
      <c r="E6" s="726"/>
      <c r="F6" s="727"/>
    </row>
    <row r="7" spans="1:6" s="72" customFormat="1" ht="65.25" customHeight="1" thickBot="1" x14ac:dyDescent="0.3">
      <c r="A7" s="72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29"/>
      <c r="C7" s="729"/>
      <c r="D7" s="729"/>
      <c r="E7" s="729"/>
      <c r="F7" s="730"/>
    </row>
    <row r="8" spans="1:6" s="72" customFormat="1" ht="18.75" customHeight="1" thickBot="1" x14ac:dyDescent="0.3">
      <c r="A8" s="685"/>
      <c r="B8" s="685"/>
      <c r="C8" s="685"/>
      <c r="D8" s="685"/>
      <c r="E8" s="685"/>
      <c r="F8" s="719"/>
    </row>
    <row r="9" spans="1:6" ht="31.5" customHeight="1" x14ac:dyDescent="0.25">
      <c r="A9" s="91" t="s">
        <v>65</v>
      </c>
      <c r="B9" s="92" t="s">
        <v>67</v>
      </c>
      <c r="C9" s="92" t="s">
        <v>68</v>
      </c>
      <c r="D9" s="152" t="s">
        <v>69</v>
      </c>
      <c r="E9" s="509" t="s">
        <v>70</v>
      </c>
      <c r="F9" s="510"/>
    </row>
    <row r="10" spans="1:6" ht="56.25" customHeight="1" x14ac:dyDescent="0.25">
      <c r="A10" s="722" t="str">
        <f>'IDENTIFICACION DE RIESGOS'!E10:E12</f>
        <v>Posibilidad de recibir o solicitar cualquier dadiva para modificar y/o alterar los datos existentes en los distintos sistemas de información</v>
      </c>
      <c r="B10" s="723" t="s">
        <v>506</v>
      </c>
      <c r="C10" s="724" t="str">
        <f>'IDENTIFICACION DE RIESGOS'!F10:F12</f>
        <v>CORRUPCION</v>
      </c>
      <c r="D10" s="103" t="str">
        <f>'IDENTIFICACION DE RIESGOS'!B10</f>
        <v>Falta de capacidad de liderazgo</v>
      </c>
      <c r="E10" s="600" t="str">
        <f>'IDENTIFICACION DE RIESGOS'!D10</f>
        <v xml:space="preserve">Pérdida de credibilidad institucional </v>
      </c>
      <c r="F10" s="658"/>
    </row>
    <row r="11" spans="1:6" ht="45" customHeight="1" x14ac:dyDescent="0.25">
      <c r="A11" s="722"/>
      <c r="B11" s="723"/>
      <c r="C11" s="724"/>
      <c r="D11" s="103" t="str">
        <f>'IDENTIFICACION DE RIESGOS'!B11</f>
        <v xml:space="preserve">Falta de ética profesional y compromiso en el desarrollo de las actividades del procesos </v>
      </c>
      <c r="E11" s="600" t="str">
        <f>'IDENTIFICACION DE RIESGOS'!D11</f>
        <v xml:space="preserve">Sanciones disciplinarias, fiscales y penales </v>
      </c>
      <c r="F11" s="658"/>
    </row>
    <row r="12" spans="1:6" ht="47.25" customHeight="1" x14ac:dyDescent="0.25">
      <c r="A12" s="722"/>
      <c r="B12" s="723"/>
      <c r="C12" s="724"/>
      <c r="D12" s="103">
        <f>'IDENTIFICACION DE RIESGOS'!B12</f>
        <v>0</v>
      </c>
      <c r="E12" s="470" t="str">
        <f>'IDENTIFICACION DE RIESGOS'!D12</f>
        <v>Disminucion en el recaudo y sanciones</v>
      </c>
      <c r="F12" s="472"/>
    </row>
    <row r="13" spans="1:6" ht="53.25" customHeight="1" x14ac:dyDescent="0.25">
      <c r="A13" s="701" t="str">
        <f>'IDENTIFICACION DE RIESGOS'!E13:E15</f>
        <v>Posibilidad de recibir o solicitar cualquier dadiva para omitir requisitos en el desarrollo de los trámites y servicios del proceso de gestión de Hacienda Pública</v>
      </c>
      <c r="B13" s="704" t="s">
        <v>507</v>
      </c>
      <c r="C13" s="711" t="str">
        <f>'IDENTIFICACION DE RIESGOS'!F13:F15</f>
        <v>CORRUPCION</v>
      </c>
      <c r="D13" s="103" t="str">
        <f>'IDENTIFICACION DE RIESGOS'!B13</f>
        <v>Falta de información clara y debilidad en canales de acceso a la publicidad de las condiciones del trámite</v>
      </c>
      <c r="E13" s="707" t="str">
        <f>'IDENTIFICACION DE RIESGOS'!D13</f>
        <v>Pérdida de credibilidad institucional</v>
      </c>
      <c r="F13" s="708"/>
    </row>
    <row r="14" spans="1:6" ht="43.5" customHeight="1" x14ac:dyDescent="0.25">
      <c r="A14" s="702"/>
      <c r="B14" s="705"/>
      <c r="C14" s="712"/>
      <c r="D14" s="103" t="str">
        <f>'IDENTIFICACION DE RIESGOS'!B14</f>
        <v xml:space="preserve">Falta de controles de la gestión de trámites </v>
      </c>
      <c r="E14" s="707" t="str">
        <f>'IDENTIFICACION DE RIESGOS'!D14</f>
        <v xml:space="preserve">Sanciones disciplinarias, fiscales y penales </v>
      </c>
      <c r="F14" s="708"/>
    </row>
    <row r="15" spans="1:6" ht="86.25" customHeight="1" x14ac:dyDescent="0.25">
      <c r="A15" s="703"/>
      <c r="B15" s="706"/>
      <c r="C15" s="713"/>
      <c r="D15" s="299" t="str">
        <f>'IDENTIFICACION DE RIESGOS'!B15</f>
        <v>Incumplimiento en la gestión del CLDO del Impuesto predial unificado dentro de los términos establecidos en el procedimiento PRO-GHP-05 FACTURACION  I.P.U para la actividad No. 11-12 y 13 (C.L.D.O)</v>
      </c>
      <c r="E15" s="709" t="str">
        <f>'IDENTIFICACION DE RIESGOS'!D15</f>
        <v>prescripción y detrimento patrimonial</v>
      </c>
      <c r="F15" s="710"/>
    </row>
    <row r="16" spans="1:6" ht="53.25" customHeight="1" x14ac:dyDescent="0.25">
      <c r="A16" s="722" t="str">
        <f>'IDENTIFICACION DE RIESGOS'!E16:E18</f>
        <v>c</v>
      </c>
      <c r="B16" s="723"/>
      <c r="C16" s="724">
        <f>'IDENTIFICACION DE RIESGOS'!F16:F18</f>
        <v>0</v>
      </c>
      <c r="D16" s="103">
        <f>'IDENTIFICACION DE RIESGOS'!B16</f>
        <v>0</v>
      </c>
      <c r="E16" s="600">
        <f>'IDENTIFICACION DE RIESGOS'!D16</f>
        <v>0</v>
      </c>
      <c r="F16" s="658"/>
    </row>
    <row r="17" spans="1:6" ht="42.75" customHeight="1" x14ac:dyDescent="0.25">
      <c r="A17" s="722"/>
      <c r="B17" s="723"/>
      <c r="C17" s="724"/>
      <c r="D17" s="103">
        <f>'IDENTIFICACION DE RIESGOS'!B17</f>
        <v>0</v>
      </c>
      <c r="E17" s="714">
        <f>'IDENTIFICACION DE RIESGOS'!D17</f>
        <v>0</v>
      </c>
      <c r="F17" s="715"/>
    </row>
    <row r="18" spans="1:6" ht="63" customHeight="1" x14ac:dyDescent="0.25">
      <c r="A18" s="722"/>
      <c r="B18" s="723"/>
      <c r="C18" s="724"/>
      <c r="D18" s="103">
        <f>'IDENTIFICACION DE RIESGOS'!B18</f>
        <v>0</v>
      </c>
      <c r="E18" s="600">
        <f>'IDENTIFICACION DE RIESGOS'!D18</f>
        <v>0</v>
      </c>
      <c r="F18" s="658"/>
    </row>
    <row r="19" spans="1:6" ht="57" customHeight="1" x14ac:dyDescent="0.25">
      <c r="A19" s="731" t="str">
        <f>'IDENTIFICACION DE RIESGOS'!E19</f>
        <v>d</v>
      </c>
      <c r="B19" s="734"/>
      <c r="C19" s="711">
        <f>'IDENTIFICACION DE RIESGOS'!F19</f>
        <v>0</v>
      </c>
      <c r="D19" s="108">
        <f>'IDENTIFICACION DE RIESGOS'!B19</f>
        <v>0</v>
      </c>
      <c r="E19" s="720">
        <f>'IDENTIFICACION DE RIESGOS'!D19</f>
        <v>0</v>
      </c>
      <c r="F19" s="721"/>
    </row>
    <row r="20" spans="1:6" ht="57" customHeight="1" x14ac:dyDescent="0.25">
      <c r="A20" s="732"/>
      <c r="B20" s="735"/>
      <c r="C20" s="712"/>
      <c r="D20" s="108">
        <f>'IDENTIFICACION DE RIESGOS'!B20</f>
        <v>0</v>
      </c>
      <c r="E20" s="720">
        <f>'IDENTIFICACION DE RIESGOS'!D20</f>
        <v>0</v>
      </c>
      <c r="F20" s="721"/>
    </row>
    <row r="21" spans="1:6" ht="57" customHeight="1" x14ac:dyDescent="0.25">
      <c r="A21" s="733"/>
      <c r="B21" s="736"/>
      <c r="C21" s="713"/>
      <c r="D21" s="108">
        <f>'IDENTIFICACION DE RIESGOS'!B21</f>
        <v>0</v>
      </c>
      <c r="E21" s="720">
        <f>'IDENTIFICACION DE RIESGOS'!D21</f>
        <v>0</v>
      </c>
      <c r="F21" s="721"/>
    </row>
    <row r="22" spans="1:6" ht="63" customHeight="1" x14ac:dyDescent="0.25">
      <c r="A22" s="731" t="str">
        <f>'IDENTIFICACION DE RIESGOS'!E22</f>
        <v>e</v>
      </c>
      <c r="B22" s="734"/>
      <c r="C22" s="711">
        <f>'IDENTIFICACION DE RIESGOS'!F22</f>
        <v>0</v>
      </c>
      <c r="D22" s="108">
        <f>'IDENTIFICACION DE RIESGOS'!B22</f>
        <v>0</v>
      </c>
      <c r="E22" s="720">
        <f>'IDENTIFICACION DE RIESGOS'!D22</f>
        <v>0</v>
      </c>
      <c r="F22" s="721"/>
    </row>
    <row r="23" spans="1:6" ht="54.75" customHeight="1" x14ac:dyDescent="0.25">
      <c r="A23" s="732"/>
      <c r="B23" s="735"/>
      <c r="C23" s="712"/>
      <c r="D23" s="108">
        <f>'IDENTIFICACION DE RIESGOS'!B23</f>
        <v>0</v>
      </c>
      <c r="E23" s="720">
        <f>'IDENTIFICACION DE RIESGOS'!D23</f>
        <v>0</v>
      </c>
      <c r="F23" s="721"/>
    </row>
    <row r="24" spans="1:6" ht="54.75" customHeight="1" x14ac:dyDescent="0.25">
      <c r="A24" s="733"/>
      <c r="B24" s="736"/>
      <c r="C24" s="713"/>
      <c r="D24" s="108">
        <f>'IDENTIFICACION DE RIESGOS'!B24</f>
        <v>0</v>
      </c>
      <c r="E24" s="720">
        <f>'IDENTIFICACION DE RIESGOS'!D24</f>
        <v>0</v>
      </c>
      <c r="F24" s="721"/>
    </row>
    <row r="25" spans="1:6" ht="47.25" customHeight="1" x14ac:dyDescent="0.25">
      <c r="A25" s="731" t="str">
        <f>'IDENTIFICACION DE RIESGOS'!E25</f>
        <v>f</v>
      </c>
      <c r="B25" s="734"/>
      <c r="C25" s="711">
        <f>'IDENTIFICACION DE RIESGOS'!F25</f>
        <v>0</v>
      </c>
      <c r="D25" s="108">
        <f>'IDENTIFICACION DE RIESGOS'!B25</f>
        <v>0</v>
      </c>
      <c r="E25" s="720">
        <f>'IDENTIFICACION DE RIESGOS'!D25</f>
        <v>0</v>
      </c>
      <c r="F25" s="721"/>
    </row>
    <row r="26" spans="1:6" ht="44.25" customHeight="1" x14ac:dyDescent="0.25">
      <c r="A26" s="732"/>
      <c r="B26" s="735"/>
      <c r="C26" s="712"/>
      <c r="D26" s="108">
        <f>'IDENTIFICACION DE RIESGOS'!B26</f>
        <v>0</v>
      </c>
      <c r="E26" s="720">
        <f>'IDENTIFICACION DE RIESGOS'!D26</f>
        <v>0</v>
      </c>
      <c r="F26" s="721"/>
    </row>
    <row r="27" spans="1:6" ht="45" customHeight="1" x14ac:dyDescent="0.25">
      <c r="A27" s="733"/>
      <c r="B27" s="736"/>
      <c r="C27" s="713"/>
      <c r="D27" s="108">
        <f>'IDENTIFICACION DE RIESGOS'!B27</f>
        <v>0</v>
      </c>
      <c r="E27" s="720">
        <f>'IDENTIFICACION DE RIESGOS'!D27</f>
        <v>0</v>
      </c>
      <c r="F27" s="721"/>
    </row>
    <row r="28" spans="1:6" ht="58.5" customHeight="1" x14ac:dyDescent="0.25">
      <c r="A28" s="731" t="str">
        <f>'IDENTIFICACION DE RIESGOS'!E28</f>
        <v>g</v>
      </c>
      <c r="B28" s="734"/>
      <c r="C28" s="711">
        <f>'IDENTIFICACION DE RIESGOS'!F28</f>
        <v>0</v>
      </c>
      <c r="D28" s="108">
        <f>'IDENTIFICACION DE RIESGOS'!B28</f>
        <v>0</v>
      </c>
      <c r="E28" s="720">
        <f>'IDENTIFICACION DE RIESGOS'!D28</f>
        <v>0</v>
      </c>
      <c r="F28" s="721"/>
    </row>
    <row r="29" spans="1:6" ht="55.5" customHeight="1" x14ac:dyDescent="0.25">
      <c r="A29" s="732"/>
      <c r="B29" s="735"/>
      <c r="C29" s="712"/>
      <c r="D29" s="108">
        <f>'IDENTIFICACION DE RIESGOS'!B29</f>
        <v>0</v>
      </c>
      <c r="E29" s="720">
        <f>'IDENTIFICACION DE RIESGOS'!D29</f>
        <v>0</v>
      </c>
      <c r="F29" s="721"/>
    </row>
    <row r="30" spans="1:6" ht="63.75" customHeight="1" x14ac:dyDescent="0.25">
      <c r="A30" s="733"/>
      <c r="B30" s="736"/>
      <c r="C30" s="713"/>
      <c r="D30" s="108">
        <f>'IDENTIFICACION DE RIESGOS'!B30</f>
        <v>0</v>
      </c>
      <c r="E30" s="720">
        <f>'IDENTIFICACION DE RIESGOS'!D30</f>
        <v>0</v>
      </c>
      <c r="F30" s="721"/>
    </row>
    <row r="31" spans="1:6" ht="47.25" customHeight="1" x14ac:dyDescent="0.25">
      <c r="A31" s="731" t="str">
        <f>'IDENTIFICACION DE RIESGOS'!E31</f>
        <v>h</v>
      </c>
      <c r="B31" s="734"/>
      <c r="C31" s="711">
        <f>'IDENTIFICACION DE RIESGOS'!F31</f>
        <v>0</v>
      </c>
      <c r="D31" s="108">
        <f>'IDENTIFICACION DE RIESGOS'!B31</f>
        <v>0</v>
      </c>
      <c r="E31" s="720">
        <f>'IDENTIFICACION DE RIESGOS'!D31</f>
        <v>0</v>
      </c>
      <c r="F31" s="721"/>
    </row>
    <row r="32" spans="1:6" ht="55.5" customHeight="1" x14ac:dyDescent="0.25">
      <c r="A32" s="732"/>
      <c r="B32" s="735"/>
      <c r="C32" s="712"/>
      <c r="D32" s="108">
        <f>'IDENTIFICACION DE RIESGOS'!B32</f>
        <v>0</v>
      </c>
      <c r="E32" s="720">
        <f>'IDENTIFICACION DE RIESGOS'!D32</f>
        <v>0</v>
      </c>
      <c r="F32" s="721"/>
    </row>
    <row r="33" spans="1:6" ht="57.75" customHeight="1" x14ac:dyDescent="0.25">
      <c r="A33" s="733"/>
      <c r="B33" s="736"/>
      <c r="C33" s="713"/>
      <c r="D33" s="108">
        <f>'IDENTIFICACION DE RIESGOS'!B33</f>
        <v>0</v>
      </c>
      <c r="E33" s="720">
        <f>'IDENTIFICACION DE RIESGOS'!D33</f>
        <v>0</v>
      </c>
      <c r="F33" s="721"/>
    </row>
    <row r="34" spans="1:6" ht="45.75" customHeight="1" x14ac:dyDescent="0.25">
      <c r="A34" s="737" t="str">
        <f>'IDENTIFICACION DE RIESGOS'!E34</f>
        <v>i</v>
      </c>
      <c r="B34" s="749"/>
      <c r="C34" s="740">
        <f>'IDENTIFICACION DE RIESGOS'!F34</f>
        <v>0</v>
      </c>
      <c r="D34" s="109">
        <f>'IDENTIFICACION DE RIESGOS'!B34</f>
        <v>0</v>
      </c>
      <c r="E34" s="743">
        <f>'IDENTIFICACION DE RIESGOS'!D34</f>
        <v>0</v>
      </c>
      <c r="F34" s="744"/>
    </row>
    <row r="35" spans="1:6" ht="57.75" customHeight="1" x14ac:dyDescent="0.25">
      <c r="A35" s="738"/>
      <c r="B35" s="750"/>
      <c r="C35" s="741"/>
      <c r="D35" s="110">
        <f>'IDENTIFICACION DE RIESGOS'!B35</f>
        <v>0</v>
      </c>
      <c r="E35" s="743">
        <f>'IDENTIFICACION DE RIESGOS'!D35</f>
        <v>0</v>
      </c>
      <c r="F35" s="744"/>
    </row>
    <row r="36" spans="1:6" ht="51" customHeight="1" x14ac:dyDescent="0.25">
      <c r="A36" s="739"/>
      <c r="B36" s="751"/>
      <c r="C36" s="742"/>
      <c r="D36" s="110">
        <f>'IDENTIFICACION DE RIESGOS'!B36</f>
        <v>0</v>
      </c>
      <c r="E36" s="743">
        <f>'IDENTIFICACION DE RIESGOS'!D36</f>
        <v>0</v>
      </c>
      <c r="F36" s="744"/>
    </row>
    <row r="37" spans="1:6" ht="51" customHeight="1" x14ac:dyDescent="0.25">
      <c r="A37" s="737" t="str">
        <f>'IDENTIFICACION DE RIESGOS'!E37</f>
        <v>j</v>
      </c>
      <c r="B37" s="749"/>
      <c r="C37" s="740">
        <f>'IDENTIFICACION DE RIESGOS'!F39</f>
        <v>0</v>
      </c>
      <c r="D37" s="110">
        <f>'IDENTIFICACION DE RIESGOS'!B37</f>
        <v>0</v>
      </c>
      <c r="E37" s="743">
        <f>'IDENTIFICACION DE RIESGOS'!D37</f>
        <v>0</v>
      </c>
      <c r="F37" s="744"/>
    </row>
    <row r="38" spans="1:6" ht="51" customHeight="1" x14ac:dyDescent="0.25">
      <c r="A38" s="738"/>
      <c r="B38" s="750"/>
      <c r="C38" s="741"/>
      <c r="D38" s="110">
        <f>'IDENTIFICACION DE RIESGOS'!B38</f>
        <v>0</v>
      </c>
      <c r="E38" s="743">
        <f>'IDENTIFICACION DE RIESGOS'!D38</f>
        <v>0</v>
      </c>
      <c r="F38" s="744"/>
    </row>
    <row r="39" spans="1:6" ht="54" customHeight="1" thickBot="1" x14ac:dyDescent="0.3">
      <c r="A39" s="746"/>
      <c r="B39" s="752"/>
      <c r="C39" s="745"/>
      <c r="D39" s="111">
        <f>'IDENTIFICACION DE RIESGOS'!B39</f>
        <v>0</v>
      </c>
      <c r="E39" s="747">
        <f>'IDENTIFICACION DE RIESGOS'!D39</f>
        <v>0</v>
      </c>
      <c r="F39" s="748"/>
    </row>
  </sheetData>
  <sheetProtection selectLockedCells="1"/>
  <mergeCells count="69">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F1:F4"/>
    <mergeCell ref="B1:D1"/>
    <mergeCell ref="B2:D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2" zoomScaleNormal="100" workbookViewId="0">
      <selection activeCell="V6" sqref="V6"/>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5" customWidth="1"/>
    <col min="20" max="20" width="18.88671875" style="1" customWidth="1"/>
    <col min="21" max="16384" width="11.44140625" style="1"/>
  </cols>
  <sheetData>
    <row r="1" spans="1:23" s="25" customFormat="1" ht="27.75" customHeight="1" x14ac:dyDescent="0.25">
      <c r="A1" s="647"/>
      <c r="B1" s="423" t="s">
        <v>406</v>
      </c>
      <c r="C1" s="424"/>
      <c r="D1" s="424"/>
      <c r="E1" s="424"/>
      <c r="F1" s="424"/>
      <c r="G1" s="424"/>
      <c r="H1" s="424"/>
      <c r="I1" s="424"/>
      <c r="J1" s="424"/>
      <c r="K1" s="424"/>
      <c r="L1" s="424"/>
      <c r="M1" s="424"/>
      <c r="N1" s="424"/>
      <c r="O1" s="424"/>
      <c r="P1" s="425"/>
      <c r="Q1" s="599" t="s">
        <v>385</v>
      </c>
      <c r="R1" s="599"/>
      <c r="S1" s="599"/>
      <c r="T1" s="716"/>
    </row>
    <row r="2" spans="1:23" s="25" customFormat="1" ht="20.25" customHeight="1" x14ac:dyDescent="0.25">
      <c r="A2" s="648"/>
      <c r="B2" s="757"/>
      <c r="C2" s="473"/>
      <c r="D2" s="473"/>
      <c r="E2" s="473"/>
      <c r="F2" s="473"/>
      <c r="G2" s="473"/>
      <c r="H2" s="473"/>
      <c r="I2" s="473"/>
      <c r="J2" s="473"/>
      <c r="K2" s="473"/>
      <c r="L2" s="473"/>
      <c r="M2" s="473"/>
      <c r="N2" s="473"/>
      <c r="O2" s="473"/>
      <c r="P2" s="608"/>
      <c r="Q2" s="600" t="s">
        <v>362</v>
      </c>
      <c r="R2" s="600"/>
      <c r="S2" s="600"/>
      <c r="T2" s="717"/>
    </row>
    <row r="3" spans="1:23" s="25" customFormat="1" ht="18.75" customHeight="1" x14ac:dyDescent="0.25">
      <c r="A3" s="648"/>
      <c r="B3" s="758" t="s">
        <v>384</v>
      </c>
      <c r="C3" s="759"/>
      <c r="D3" s="759"/>
      <c r="E3" s="759"/>
      <c r="F3" s="759"/>
      <c r="G3" s="759"/>
      <c r="H3" s="759"/>
      <c r="I3" s="759"/>
      <c r="J3" s="759"/>
      <c r="K3" s="759"/>
      <c r="L3" s="759"/>
      <c r="M3" s="759"/>
      <c r="N3" s="759"/>
      <c r="O3" s="759"/>
      <c r="P3" s="760"/>
      <c r="Q3" s="600" t="s">
        <v>386</v>
      </c>
      <c r="R3" s="600"/>
      <c r="S3" s="600"/>
      <c r="T3" s="717"/>
    </row>
    <row r="4" spans="1:23" s="25" customFormat="1" ht="19.5" customHeight="1" thickBot="1" x14ac:dyDescent="0.3">
      <c r="A4" s="775"/>
      <c r="B4" s="429"/>
      <c r="C4" s="430"/>
      <c r="D4" s="430"/>
      <c r="E4" s="430"/>
      <c r="F4" s="430"/>
      <c r="G4" s="430"/>
      <c r="H4" s="430"/>
      <c r="I4" s="430"/>
      <c r="J4" s="430"/>
      <c r="K4" s="430"/>
      <c r="L4" s="430"/>
      <c r="M4" s="430"/>
      <c r="N4" s="430"/>
      <c r="O4" s="430"/>
      <c r="P4" s="431"/>
      <c r="Q4" s="600" t="s">
        <v>387</v>
      </c>
      <c r="R4" s="600"/>
      <c r="S4" s="600"/>
      <c r="T4" s="718"/>
    </row>
    <row r="5" spans="1:23" ht="19.5" customHeight="1" x14ac:dyDescent="0.25">
      <c r="A5" s="686"/>
      <c r="B5" s="687"/>
      <c r="C5" s="687"/>
      <c r="D5" s="687"/>
      <c r="E5" s="687"/>
      <c r="F5" s="687"/>
      <c r="G5" s="687"/>
      <c r="H5" s="687"/>
      <c r="I5" s="687"/>
      <c r="J5" s="687"/>
      <c r="K5" s="687"/>
      <c r="L5" s="687"/>
      <c r="M5" s="687"/>
      <c r="N5" s="687"/>
      <c r="O5" s="687"/>
      <c r="P5" s="687"/>
      <c r="Q5" s="687"/>
      <c r="R5" s="687"/>
      <c r="S5" s="687"/>
      <c r="T5" s="688"/>
    </row>
    <row r="6" spans="1:23" ht="24.75" customHeight="1" x14ac:dyDescent="0.25">
      <c r="A6" s="725" t="str">
        <f>CONTEXTO!A8</f>
        <v xml:space="preserve">PROCESO: Gestión de Hacienda Pública </v>
      </c>
      <c r="B6" s="726"/>
      <c r="C6" s="726"/>
      <c r="D6" s="726"/>
      <c r="E6" s="726"/>
      <c r="F6" s="726"/>
      <c r="G6" s="726"/>
      <c r="H6" s="726"/>
      <c r="I6" s="726"/>
      <c r="J6" s="726"/>
      <c r="K6" s="726"/>
      <c r="L6" s="726"/>
      <c r="M6" s="726"/>
      <c r="N6" s="726"/>
      <c r="O6" s="726"/>
      <c r="P6" s="726"/>
      <c r="Q6" s="726"/>
      <c r="R6" s="726"/>
      <c r="S6" s="726"/>
      <c r="T6" s="727"/>
    </row>
    <row r="7" spans="1:23" ht="66.75" customHeight="1" thickBot="1" x14ac:dyDescent="0.3">
      <c r="A7" s="772"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73"/>
      <c r="C7" s="773"/>
      <c r="D7" s="773"/>
      <c r="E7" s="773"/>
      <c r="F7" s="773"/>
      <c r="G7" s="773"/>
      <c r="H7" s="773"/>
      <c r="I7" s="773"/>
      <c r="J7" s="773"/>
      <c r="K7" s="773"/>
      <c r="L7" s="773"/>
      <c r="M7" s="773"/>
      <c r="N7" s="773"/>
      <c r="O7" s="773"/>
      <c r="P7" s="773"/>
      <c r="Q7" s="773"/>
      <c r="R7" s="773"/>
      <c r="S7" s="773"/>
      <c r="T7" s="774"/>
    </row>
    <row r="8" spans="1:23" ht="19.5" customHeight="1" thickBot="1" x14ac:dyDescent="0.3">
      <c r="A8" s="685"/>
      <c r="B8" s="685"/>
      <c r="C8" s="685"/>
      <c r="D8" s="685"/>
      <c r="E8" s="685"/>
      <c r="F8" s="685"/>
      <c r="G8" s="685"/>
      <c r="H8" s="685"/>
      <c r="I8" s="685"/>
      <c r="J8" s="685"/>
      <c r="K8" s="685"/>
      <c r="L8" s="685"/>
      <c r="M8" s="685"/>
      <c r="N8" s="685"/>
      <c r="O8" s="685"/>
      <c r="P8" s="685"/>
      <c r="Q8" s="685"/>
      <c r="R8" s="685"/>
      <c r="S8" s="685"/>
      <c r="T8" s="719"/>
    </row>
    <row r="9" spans="1:23" ht="37.5" customHeight="1" x14ac:dyDescent="0.25">
      <c r="A9" s="761" t="s">
        <v>65</v>
      </c>
      <c r="B9" s="762"/>
      <c r="C9" s="765" t="s">
        <v>72</v>
      </c>
      <c r="D9" s="766"/>
      <c r="E9" s="766"/>
      <c r="F9" s="766"/>
      <c r="G9" s="766"/>
      <c r="H9" s="766"/>
      <c r="I9" s="766"/>
      <c r="J9" s="766"/>
      <c r="K9" s="766"/>
      <c r="L9" s="766"/>
      <c r="M9" s="766"/>
      <c r="N9" s="766"/>
      <c r="O9" s="766"/>
      <c r="P9" s="766"/>
      <c r="Q9" s="766"/>
      <c r="R9" s="766"/>
      <c r="S9" s="766"/>
      <c r="T9" s="767"/>
    </row>
    <row r="10" spans="1:23" ht="25.5" customHeight="1" x14ac:dyDescent="0.25">
      <c r="A10" s="763"/>
      <c r="B10" s="764"/>
      <c r="C10" s="69" t="s">
        <v>41</v>
      </c>
      <c r="D10" s="69" t="s">
        <v>42</v>
      </c>
      <c r="E10" s="69" t="s">
        <v>43</v>
      </c>
      <c r="F10" s="69" t="s">
        <v>44</v>
      </c>
      <c r="G10" s="69" t="s">
        <v>45</v>
      </c>
      <c r="H10" s="69" t="s">
        <v>46</v>
      </c>
      <c r="I10" s="69" t="s">
        <v>47</v>
      </c>
      <c r="J10" s="69" t="s">
        <v>48</v>
      </c>
      <c r="K10" s="69" t="s">
        <v>49</v>
      </c>
      <c r="L10" s="69" t="s">
        <v>50</v>
      </c>
      <c r="M10" s="69" t="s">
        <v>51</v>
      </c>
      <c r="N10" s="69" t="s">
        <v>52</v>
      </c>
      <c r="O10" s="69" t="s">
        <v>53</v>
      </c>
      <c r="P10" s="69" t="s">
        <v>54</v>
      </c>
      <c r="Q10" s="69" t="s">
        <v>55</v>
      </c>
      <c r="R10" s="70" t="s">
        <v>56</v>
      </c>
      <c r="S10" s="73" t="s">
        <v>57</v>
      </c>
      <c r="T10" s="93" t="s">
        <v>73</v>
      </c>
    </row>
    <row r="11" spans="1:23" ht="44.25" customHeight="1" x14ac:dyDescent="0.25">
      <c r="A11" s="768" t="str">
        <f>DESCRIPCION!A10</f>
        <v>Posibilidad de recibir o solicitar cualquier dadiva para modificar y/o alterar los datos existentes en los distintos sistemas de información</v>
      </c>
      <c r="B11" s="769"/>
      <c r="C11" s="213">
        <v>5</v>
      </c>
      <c r="D11" s="213">
        <v>5</v>
      </c>
      <c r="E11" s="213">
        <v>5</v>
      </c>
      <c r="F11" s="213">
        <v>4</v>
      </c>
      <c r="G11" s="213">
        <v>4</v>
      </c>
      <c r="H11" s="213"/>
      <c r="I11" s="213"/>
      <c r="J11" s="213"/>
      <c r="K11" s="213"/>
      <c r="L11" s="213"/>
      <c r="M11" s="213"/>
      <c r="N11" s="213"/>
      <c r="O11" s="213"/>
      <c r="P11" s="213"/>
      <c r="Q11" s="213"/>
      <c r="R11" s="106">
        <f>SUM(C11:Q11)</f>
        <v>23</v>
      </c>
      <c r="S11" s="112">
        <f t="shared" ref="S11:S20" si="0">IF(ISERROR(AVERAGE(C11:Q11)),0,AVERAGE(C11:Q11))</f>
        <v>4.5999999999999996</v>
      </c>
      <c r="T11" s="76" t="str">
        <f>IF(AND(S11&gt;=1,S11&lt;1.5),"Rara Vez",IF(AND(S11&gt;=1.6,S11&lt;2.5),"Improbable",IF(AND(S11&gt;=2.6,S11&lt;3.5),"Posible",IF(AND(S11&gt;=3.6,S11&lt;4.5),"Probable",IF(AND(S11&gt;=4.6),"Casi Seguro"," ")))))</f>
        <v>Casi Seguro</v>
      </c>
      <c r="W11" s="74"/>
    </row>
    <row r="12" spans="1:23" ht="38.25" customHeight="1" x14ac:dyDescent="0.25">
      <c r="A12" s="770" t="str">
        <f>DESCRIPCION!A13</f>
        <v>Posibilidad de recibir o solicitar cualquier dadiva para omitir requisitos en el desarrollo de los trámites y servicios del proceso de gestión de Hacienda Pública</v>
      </c>
      <c r="B12" s="771"/>
      <c r="C12" s="213">
        <v>5</v>
      </c>
      <c r="D12" s="213">
        <v>5</v>
      </c>
      <c r="E12" s="213">
        <v>5</v>
      </c>
      <c r="F12" s="213">
        <v>5</v>
      </c>
      <c r="G12" s="213">
        <v>5</v>
      </c>
      <c r="H12" s="213"/>
      <c r="I12" s="213"/>
      <c r="J12" s="213"/>
      <c r="K12" s="213"/>
      <c r="L12" s="213"/>
      <c r="M12" s="213"/>
      <c r="N12" s="213"/>
      <c r="O12" s="213"/>
      <c r="P12" s="213"/>
      <c r="Q12" s="213"/>
      <c r="R12" s="106">
        <f>SUM(C12:Q12)</f>
        <v>25</v>
      </c>
      <c r="S12" s="112">
        <f t="shared" si="0"/>
        <v>5</v>
      </c>
      <c r="T12" s="76" t="str">
        <f>IF(AND(S12&gt;=1,S12&lt;1.5),"Rara Vez",IF(AND(S12&gt;=1.6,S12&lt;2.5),"Improbable",IF(AND(S12&gt;=2.6,S12&lt;3.5),"Posible",IF(AND(S12&gt;=3.6,S12&lt;4.5),"Probable",IF(AND(S12&gt;=4.6),"Casi Seguro"," ")))))</f>
        <v>Casi Seguro</v>
      </c>
      <c r="W12" s="74"/>
    </row>
    <row r="13" spans="1:23" ht="39.75" customHeight="1" x14ac:dyDescent="0.25">
      <c r="A13" s="768" t="str">
        <f>DESCRIPCION!A16</f>
        <v>c</v>
      </c>
      <c r="B13" s="769"/>
      <c r="C13" s="213"/>
      <c r="D13" s="213"/>
      <c r="E13" s="213"/>
      <c r="F13" s="213"/>
      <c r="G13" s="213"/>
      <c r="H13" s="213"/>
      <c r="I13" s="213"/>
      <c r="J13" s="213"/>
      <c r="K13" s="213"/>
      <c r="L13" s="213"/>
      <c r="M13" s="213"/>
      <c r="N13" s="213"/>
      <c r="O13" s="213"/>
      <c r="P13" s="213"/>
      <c r="Q13" s="213"/>
      <c r="R13" s="106">
        <f t="shared" ref="R13:R20" si="1">SUM(C13:Q13)</f>
        <v>0</v>
      </c>
      <c r="S13" s="112">
        <f t="shared" si="0"/>
        <v>0</v>
      </c>
      <c r="T13" s="76" t="str">
        <f t="shared" ref="T13:T20" si="2">IF(AND(S13&gt;=1,S13&lt;1.5),"Rara Vez",IF(AND(S13&gt;=1.6,S13&lt;2.5),"Improbable",IF(AND(S13&gt;=2.6,S13&lt;3.5),"Posible",IF(AND(S13&gt;=3.6,S13&lt;4.5),"Probable",IF(AND(S13&gt;=4.6),"Casi Seguro"," ")))))</f>
        <v xml:space="preserve"> </v>
      </c>
    </row>
    <row r="14" spans="1:23" ht="39.75" customHeight="1" x14ac:dyDescent="0.25">
      <c r="A14" s="753" t="str">
        <f>DESCRIPCION!A19</f>
        <v>d</v>
      </c>
      <c r="B14" s="754"/>
      <c r="C14" s="213"/>
      <c r="D14" s="213"/>
      <c r="E14" s="213"/>
      <c r="F14" s="213"/>
      <c r="G14" s="213"/>
      <c r="H14" s="213"/>
      <c r="I14" s="213"/>
      <c r="J14" s="213"/>
      <c r="K14" s="213"/>
      <c r="L14" s="213"/>
      <c r="M14" s="213"/>
      <c r="N14" s="213"/>
      <c r="O14" s="213"/>
      <c r="P14" s="213"/>
      <c r="Q14" s="213"/>
      <c r="R14" s="106">
        <f t="shared" si="1"/>
        <v>0</v>
      </c>
      <c r="S14" s="112">
        <f t="shared" si="0"/>
        <v>0</v>
      </c>
      <c r="T14" s="76" t="str">
        <f t="shared" si="2"/>
        <v xml:space="preserve"> </v>
      </c>
    </row>
    <row r="15" spans="1:23" ht="39.75" customHeight="1" x14ac:dyDescent="0.25">
      <c r="A15" s="753" t="str">
        <f>DESCRIPCION!A22</f>
        <v>e</v>
      </c>
      <c r="B15" s="754"/>
      <c r="C15" s="213"/>
      <c r="D15" s="213"/>
      <c r="E15" s="213"/>
      <c r="F15" s="213"/>
      <c r="G15" s="213"/>
      <c r="H15" s="213"/>
      <c r="I15" s="213"/>
      <c r="J15" s="213"/>
      <c r="K15" s="213"/>
      <c r="L15" s="213"/>
      <c r="M15" s="213"/>
      <c r="N15" s="213"/>
      <c r="O15" s="213"/>
      <c r="P15" s="213"/>
      <c r="Q15" s="213"/>
      <c r="R15" s="106">
        <f t="shared" si="1"/>
        <v>0</v>
      </c>
      <c r="S15" s="112">
        <f t="shared" si="0"/>
        <v>0</v>
      </c>
      <c r="T15" s="76" t="str">
        <f t="shared" si="2"/>
        <v xml:space="preserve"> </v>
      </c>
    </row>
    <row r="16" spans="1:23" ht="39.75" customHeight="1" x14ac:dyDescent="0.25">
      <c r="A16" s="753" t="str">
        <f>DESCRIPCION!A25</f>
        <v>f</v>
      </c>
      <c r="B16" s="754"/>
      <c r="C16" s="213"/>
      <c r="D16" s="213"/>
      <c r="E16" s="213"/>
      <c r="F16" s="213"/>
      <c r="G16" s="213"/>
      <c r="H16" s="213"/>
      <c r="I16" s="213"/>
      <c r="J16" s="213"/>
      <c r="K16" s="213"/>
      <c r="L16" s="213"/>
      <c r="M16" s="213"/>
      <c r="N16" s="213"/>
      <c r="O16" s="213"/>
      <c r="P16" s="213"/>
      <c r="Q16" s="213"/>
      <c r="R16" s="106">
        <f t="shared" si="1"/>
        <v>0</v>
      </c>
      <c r="S16" s="112">
        <f t="shared" si="0"/>
        <v>0</v>
      </c>
      <c r="T16" s="76" t="str">
        <f t="shared" si="2"/>
        <v xml:space="preserve"> </v>
      </c>
    </row>
    <row r="17" spans="1:20" ht="39.75" customHeight="1" x14ac:dyDescent="0.25">
      <c r="A17" s="753" t="str">
        <f>DESCRIPCION!A28</f>
        <v>g</v>
      </c>
      <c r="B17" s="754"/>
      <c r="C17" s="213"/>
      <c r="D17" s="213"/>
      <c r="E17" s="213"/>
      <c r="F17" s="213"/>
      <c r="G17" s="213"/>
      <c r="H17" s="213"/>
      <c r="I17" s="213"/>
      <c r="J17" s="213"/>
      <c r="K17" s="213"/>
      <c r="L17" s="213"/>
      <c r="M17" s="213"/>
      <c r="N17" s="213"/>
      <c r="O17" s="213"/>
      <c r="P17" s="213"/>
      <c r="Q17" s="213"/>
      <c r="R17" s="106">
        <f t="shared" si="1"/>
        <v>0</v>
      </c>
      <c r="S17" s="112">
        <f t="shared" si="0"/>
        <v>0</v>
      </c>
      <c r="T17" s="76" t="str">
        <f t="shared" si="2"/>
        <v xml:space="preserve"> </v>
      </c>
    </row>
    <row r="18" spans="1:20" ht="39.75" customHeight="1" x14ac:dyDescent="0.25">
      <c r="A18" s="753" t="str">
        <f>DESCRIPCION!A31</f>
        <v>h</v>
      </c>
      <c r="B18" s="754"/>
      <c r="C18" s="213"/>
      <c r="D18" s="213"/>
      <c r="E18" s="213"/>
      <c r="F18" s="213"/>
      <c r="G18" s="213"/>
      <c r="H18" s="213"/>
      <c r="I18" s="213"/>
      <c r="J18" s="213"/>
      <c r="K18" s="213"/>
      <c r="L18" s="213"/>
      <c r="M18" s="213"/>
      <c r="N18" s="213"/>
      <c r="O18" s="213"/>
      <c r="P18" s="213"/>
      <c r="Q18" s="213"/>
      <c r="R18" s="106">
        <f t="shared" si="1"/>
        <v>0</v>
      </c>
      <c r="S18" s="112">
        <f t="shared" si="0"/>
        <v>0</v>
      </c>
      <c r="T18" s="76" t="str">
        <f t="shared" si="2"/>
        <v xml:space="preserve"> </v>
      </c>
    </row>
    <row r="19" spans="1:20" ht="39.75" customHeight="1" x14ac:dyDescent="0.25">
      <c r="A19" s="753" t="str">
        <f>DESCRIPCION!A34</f>
        <v>i</v>
      </c>
      <c r="B19" s="754"/>
      <c r="C19" s="213"/>
      <c r="D19" s="213"/>
      <c r="E19" s="213"/>
      <c r="F19" s="213"/>
      <c r="G19" s="213"/>
      <c r="H19" s="213"/>
      <c r="I19" s="213"/>
      <c r="J19" s="213"/>
      <c r="K19" s="213"/>
      <c r="L19" s="213"/>
      <c r="M19" s="213"/>
      <c r="N19" s="213"/>
      <c r="O19" s="213"/>
      <c r="P19" s="213"/>
      <c r="Q19" s="213"/>
      <c r="R19" s="106">
        <f t="shared" si="1"/>
        <v>0</v>
      </c>
      <c r="S19" s="112">
        <f t="shared" si="0"/>
        <v>0</v>
      </c>
      <c r="T19" s="76" t="str">
        <f t="shared" si="2"/>
        <v xml:space="preserve"> </v>
      </c>
    </row>
    <row r="20" spans="1:20" ht="39.75" customHeight="1" thickBot="1" x14ac:dyDescent="0.3">
      <c r="A20" s="755" t="str">
        <f>DESCRIPCION!A37</f>
        <v>j</v>
      </c>
      <c r="B20" s="756"/>
      <c r="C20" s="213"/>
      <c r="D20" s="213"/>
      <c r="E20" s="213"/>
      <c r="F20" s="213"/>
      <c r="G20" s="213"/>
      <c r="H20" s="213"/>
      <c r="I20" s="213"/>
      <c r="J20" s="213"/>
      <c r="K20" s="213"/>
      <c r="L20" s="213"/>
      <c r="M20" s="213"/>
      <c r="N20" s="213"/>
      <c r="O20" s="213"/>
      <c r="P20" s="213"/>
      <c r="Q20" s="213"/>
      <c r="R20" s="107">
        <f t="shared" si="1"/>
        <v>0</v>
      </c>
      <c r="S20" s="113">
        <f t="shared" si="0"/>
        <v>0</v>
      </c>
      <c r="T20" s="94"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26" zoomScale="85" zoomScaleNormal="85" workbookViewId="0">
      <selection activeCell="F1" sqref="F1:F4"/>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21" style="1" customWidth="1"/>
    <col min="7" max="16384" width="11.44140625" style="1"/>
  </cols>
  <sheetData>
    <row r="1" spans="1:6" ht="22.5" customHeight="1" x14ac:dyDescent="0.25">
      <c r="A1" s="535"/>
      <c r="B1" s="538" t="s">
        <v>407</v>
      </c>
      <c r="C1" s="599" t="s">
        <v>383</v>
      </c>
      <c r="D1" s="599"/>
      <c r="E1" s="599"/>
      <c r="F1" s="795"/>
    </row>
    <row r="2" spans="1:6" ht="15.75" customHeight="1" x14ac:dyDescent="0.25">
      <c r="A2" s="536"/>
      <c r="B2" s="539"/>
      <c r="C2" s="600" t="s">
        <v>372</v>
      </c>
      <c r="D2" s="600"/>
      <c r="E2" s="600"/>
      <c r="F2" s="796"/>
    </row>
    <row r="3" spans="1:6" ht="15" customHeight="1" x14ac:dyDescent="0.25">
      <c r="A3" s="536"/>
      <c r="B3" s="539" t="s">
        <v>381</v>
      </c>
      <c r="C3" s="600" t="s">
        <v>363</v>
      </c>
      <c r="D3" s="600"/>
      <c r="E3" s="600"/>
      <c r="F3" s="796"/>
    </row>
    <row r="4" spans="1:6" ht="15.75" customHeight="1" x14ac:dyDescent="0.25">
      <c r="A4" s="536"/>
      <c r="B4" s="539"/>
      <c r="C4" s="600" t="s">
        <v>382</v>
      </c>
      <c r="D4" s="600"/>
      <c r="E4" s="600"/>
      <c r="F4" s="796"/>
    </row>
    <row r="5" spans="1:6" ht="15.75" customHeight="1" x14ac:dyDescent="0.25">
      <c r="A5" s="789"/>
      <c r="B5" s="790"/>
      <c r="C5" s="790"/>
      <c r="D5" s="790"/>
      <c r="E5" s="790"/>
      <c r="F5" s="791"/>
    </row>
    <row r="6" spans="1:6" x14ac:dyDescent="0.25">
      <c r="A6" s="545" t="str">
        <f>+CONTEXTO!A8</f>
        <v xml:space="preserve">PROCESO: Gestión de Hacienda Pública </v>
      </c>
      <c r="B6" s="546"/>
      <c r="C6" s="546"/>
      <c r="D6" s="546"/>
      <c r="E6" s="546"/>
      <c r="F6" s="547"/>
    </row>
    <row r="7" spans="1:6" ht="12.75" customHeight="1" x14ac:dyDescent="0.25">
      <c r="A7" s="545"/>
      <c r="B7" s="546"/>
      <c r="C7" s="546"/>
      <c r="D7" s="546"/>
      <c r="E7" s="546"/>
      <c r="F7" s="547"/>
    </row>
    <row r="8" spans="1:6" ht="60.75" customHeight="1" x14ac:dyDescent="0.25">
      <c r="A8" s="54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49"/>
      <c r="C8" s="549"/>
      <c r="D8" s="549"/>
      <c r="E8" s="549"/>
      <c r="F8" s="550"/>
    </row>
    <row r="9" spans="1:6" ht="3.75" customHeight="1" thickBot="1" x14ac:dyDescent="0.3">
      <c r="A9" s="551"/>
      <c r="B9" s="552"/>
      <c r="C9" s="552"/>
      <c r="D9" s="552"/>
      <c r="E9" s="552"/>
      <c r="F9" s="553"/>
    </row>
    <row r="10" spans="1:6" ht="13.5" customHeight="1" thickBot="1" x14ac:dyDescent="0.3">
      <c r="A10" s="554"/>
      <c r="B10" s="554"/>
      <c r="C10" s="554"/>
      <c r="D10" s="554"/>
      <c r="E10" s="554"/>
      <c r="F10" s="554"/>
    </row>
    <row r="11" spans="1:6" ht="34.5" customHeight="1" x14ac:dyDescent="0.25">
      <c r="A11" s="782" t="s">
        <v>76</v>
      </c>
      <c r="B11" s="516" t="s">
        <v>77</v>
      </c>
      <c r="C11" s="516"/>
      <c r="D11" s="784" t="s">
        <v>78</v>
      </c>
      <c r="E11" s="784"/>
      <c r="F11" s="780" t="s">
        <v>79</v>
      </c>
    </row>
    <row r="12" spans="1:6" ht="21" customHeight="1" x14ac:dyDescent="0.25">
      <c r="A12" s="783"/>
      <c r="B12" s="517"/>
      <c r="C12" s="517"/>
      <c r="D12" s="99" t="s">
        <v>80</v>
      </c>
      <c r="E12" s="99" t="s">
        <v>81</v>
      </c>
      <c r="F12" s="781"/>
    </row>
    <row r="13" spans="1:6" ht="26.25" customHeight="1" x14ac:dyDescent="0.25">
      <c r="A13" s="555" t="s">
        <v>496</v>
      </c>
      <c r="B13" s="525" t="s">
        <v>82</v>
      </c>
      <c r="C13" s="525"/>
      <c r="D13" s="211" t="s">
        <v>120</v>
      </c>
      <c r="E13" s="211"/>
      <c r="F13" s="792" t="str">
        <f>IF(D28="X","CATASTROFICO",IF(AND(D32&gt;0,D32&lt;=5),"MODERADO",IF(AND(D32&gt;=6,D32&lt;=11),"MAYOR",IF(AND(D32&gt;=12,D32&lt;=19),"CATASTROFICO",IF(AND(D32=0),"MENOR")))))</f>
        <v>CATASTROFICO</v>
      </c>
    </row>
    <row r="14" spans="1:6" ht="26.25" customHeight="1" x14ac:dyDescent="0.25">
      <c r="A14" s="520"/>
      <c r="B14" s="525" t="s">
        <v>83</v>
      </c>
      <c r="C14" s="525"/>
      <c r="D14" s="211" t="s">
        <v>120</v>
      </c>
      <c r="E14" s="211"/>
      <c r="F14" s="793"/>
    </row>
    <row r="15" spans="1:6" ht="26.25" customHeight="1" x14ac:dyDescent="0.25">
      <c r="A15" s="520"/>
      <c r="B15" s="525" t="s">
        <v>84</v>
      </c>
      <c r="C15" s="525"/>
      <c r="D15" s="211"/>
      <c r="E15" s="211" t="s">
        <v>120</v>
      </c>
      <c r="F15" s="793"/>
    </row>
    <row r="16" spans="1:6" ht="26.25" customHeight="1" x14ac:dyDescent="0.25">
      <c r="A16" s="520"/>
      <c r="B16" s="525" t="s">
        <v>85</v>
      </c>
      <c r="C16" s="525"/>
      <c r="D16" s="211"/>
      <c r="E16" s="211" t="s">
        <v>120</v>
      </c>
      <c r="F16" s="793"/>
    </row>
    <row r="17" spans="1:6" ht="26.25" customHeight="1" x14ac:dyDescent="0.25">
      <c r="A17" s="520"/>
      <c r="B17" s="525" t="s">
        <v>86</v>
      </c>
      <c r="C17" s="525"/>
      <c r="D17" s="211" t="s">
        <v>120</v>
      </c>
      <c r="E17" s="211"/>
      <c r="F17" s="793"/>
    </row>
    <row r="18" spans="1:6" ht="26.25" customHeight="1" x14ac:dyDescent="0.25">
      <c r="A18" s="520"/>
      <c r="B18" s="525" t="s">
        <v>87</v>
      </c>
      <c r="C18" s="525"/>
      <c r="D18" s="211" t="s">
        <v>120</v>
      </c>
      <c r="E18" s="211"/>
      <c r="F18" s="793"/>
    </row>
    <row r="19" spans="1:6" ht="26.25" customHeight="1" x14ac:dyDescent="0.25">
      <c r="A19" s="520"/>
      <c r="B19" s="525" t="s">
        <v>88</v>
      </c>
      <c r="C19" s="525"/>
      <c r="D19" s="211" t="s">
        <v>120</v>
      </c>
      <c r="E19" s="211"/>
      <c r="F19" s="793"/>
    </row>
    <row r="20" spans="1:6" ht="33" customHeight="1" x14ac:dyDescent="0.25">
      <c r="A20" s="520"/>
      <c r="B20" s="525" t="s">
        <v>89</v>
      </c>
      <c r="C20" s="525"/>
      <c r="D20" s="211"/>
      <c r="E20" s="211" t="s">
        <v>120</v>
      </c>
      <c r="F20" s="793"/>
    </row>
    <row r="21" spans="1:6" ht="26.25" customHeight="1" x14ac:dyDescent="0.25">
      <c r="A21" s="520"/>
      <c r="B21" s="525" t="s">
        <v>90</v>
      </c>
      <c r="C21" s="525"/>
      <c r="D21" s="211" t="s">
        <v>120</v>
      </c>
      <c r="E21" s="211"/>
      <c r="F21" s="793"/>
    </row>
    <row r="22" spans="1:6" ht="26.25" customHeight="1" x14ac:dyDescent="0.25">
      <c r="A22" s="520"/>
      <c r="B22" s="525" t="s">
        <v>91</v>
      </c>
      <c r="C22" s="525"/>
      <c r="D22" s="211" t="s">
        <v>120</v>
      </c>
      <c r="E22" s="211"/>
      <c r="F22" s="793"/>
    </row>
    <row r="23" spans="1:6" ht="26.25" customHeight="1" x14ac:dyDescent="0.25">
      <c r="A23" s="520"/>
      <c r="B23" s="525" t="s">
        <v>92</v>
      </c>
      <c r="C23" s="525"/>
      <c r="D23" s="211" t="s">
        <v>120</v>
      </c>
      <c r="E23" s="211"/>
      <c r="F23" s="793"/>
    </row>
    <row r="24" spans="1:6" ht="26.25" customHeight="1" x14ac:dyDescent="0.25">
      <c r="A24" s="520"/>
      <c r="B24" s="525" t="s">
        <v>93</v>
      </c>
      <c r="C24" s="525"/>
      <c r="D24" s="211" t="s">
        <v>120</v>
      </c>
      <c r="E24" s="211"/>
      <c r="F24" s="793"/>
    </row>
    <row r="25" spans="1:6" ht="26.25" customHeight="1" x14ac:dyDescent="0.25">
      <c r="A25" s="520"/>
      <c r="B25" s="525" t="s">
        <v>94</v>
      </c>
      <c r="C25" s="525"/>
      <c r="D25" s="211" t="s">
        <v>120</v>
      </c>
      <c r="E25" s="211"/>
      <c r="F25" s="793"/>
    </row>
    <row r="26" spans="1:6" ht="26.25" customHeight="1" x14ac:dyDescent="0.25">
      <c r="A26" s="520"/>
      <c r="B26" s="525" t="s">
        <v>95</v>
      </c>
      <c r="C26" s="525"/>
      <c r="D26" s="211" t="s">
        <v>120</v>
      </c>
      <c r="E26" s="211"/>
      <c r="F26" s="793"/>
    </row>
    <row r="27" spans="1:6" ht="26.25" customHeight="1" x14ac:dyDescent="0.25">
      <c r="A27" s="520"/>
      <c r="B27" s="525" t="s">
        <v>96</v>
      </c>
      <c r="C27" s="525"/>
      <c r="D27" s="211" t="s">
        <v>120</v>
      </c>
      <c r="E27" s="211"/>
      <c r="F27" s="793"/>
    </row>
    <row r="28" spans="1:6" ht="26.25" customHeight="1" x14ac:dyDescent="0.25">
      <c r="A28" s="520"/>
      <c r="B28" s="525" t="s">
        <v>97</v>
      </c>
      <c r="C28" s="525"/>
      <c r="D28" s="211"/>
      <c r="E28" s="211" t="s">
        <v>120</v>
      </c>
      <c r="F28" s="793"/>
    </row>
    <row r="29" spans="1:6" ht="26.25" customHeight="1" x14ac:dyDescent="0.25">
      <c r="A29" s="520"/>
      <c r="B29" s="525" t="s">
        <v>98</v>
      </c>
      <c r="C29" s="525"/>
      <c r="D29" s="211"/>
      <c r="E29" s="211" t="s">
        <v>120</v>
      </c>
      <c r="F29" s="793"/>
    </row>
    <row r="30" spans="1:6" ht="26.25" customHeight="1" x14ac:dyDescent="0.25">
      <c r="A30" s="520"/>
      <c r="B30" s="525" t="s">
        <v>99</v>
      </c>
      <c r="C30" s="525"/>
      <c r="D30" s="211"/>
      <c r="E30" s="211" t="s">
        <v>120</v>
      </c>
      <c r="F30" s="793"/>
    </row>
    <row r="31" spans="1:6" ht="26.25" customHeight="1" x14ac:dyDescent="0.25">
      <c r="A31" s="520"/>
      <c r="B31" s="525" t="s">
        <v>100</v>
      </c>
      <c r="C31" s="525"/>
      <c r="D31" s="211"/>
      <c r="E31" s="211" t="s">
        <v>120</v>
      </c>
      <c r="F31" s="793"/>
    </row>
    <row r="32" spans="1:6" ht="16.2" thickBot="1" x14ac:dyDescent="0.35">
      <c r="A32" s="521"/>
      <c r="B32" s="785" t="s">
        <v>56</v>
      </c>
      <c r="C32" s="786"/>
      <c r="D32" s="95">
        <f>+NOOO!B54</f>
        <v>12</v>
      </c>
      <c r="E32" s="96"/>
      <c r="F32" s="794"/>
    </row>
    <row r="33" spans="1:6" ht="15.75" customHeight="1" thickBot="1" x14ac:dyDescent="0.3">
      <c r="A33" s="787"/>
      <c r="B33" s="380"/>
      <c r="C33" s="380"/>
      <c r="D33" s="380"/>
      <c r="E33" s="380"/>
      <c r="F33" s="788"/>
    </row>
    <row r="34" spans="1:6" ht="34.5" customHeight="1" x14ac:dyDescent="0.25">
      <c r="A34" s="782" t="s">
        <v>76</v>
      </c>
      <c r="B34" s="516" t="s">
        <v>77</v>
      </c>
      <c r="C34" s="516"/>
      <c r="D34" s="784" t="s">
        <v>78</v>
      </c>
      <c r="E34" s="784"/>
      <c r="F34" s="780" t="s">
        <v>79</v>
      </c>
    </row>
    <row r="35" spans="1:6" ht="21" customHeight="1" x14ac:dyDescent="0.25">
      <c r="A35" s="783"/>
      <c r="B35" s="517"/>
      <c r="C35" s="517"/>
      <c r="D35" s="77" t="s">
        <v>80</v>
      </c>
      <c r="E35" s="77" t="s">
        <v>81</v>
      </c>
      <c r="F35" s="781"/>
    </row>
    <row r="36" spans="1:6" ht="26.25" customHeight="1" x14ac:dyDescent="0.25">
      <c r="A36" s="555" t="s">
        <v>503</v>
      </c>
      <c r="B36" s="525" t="s">
        <v>82</v>
      </c>
      <c r="C36" s="525"/>
      <c r="D36" s="211" t="s">
        <v>120</v>
      </c>
      <c r="E36" s="211"/>
      <c r="F36" s="778" t="str">
        <f>IF(D51="X","CATASTROFICO",IF(AND(D55&gt;0,D55&lt;=5),"MODERADO",IF(AND(D55&gt;=6,D55&lt;=11),"MAYOR",IF(AND(D55&gt;=12,D55&lt;=19),"CATASTROFICO"," "))))</f>
        <v>MAYOR</v>
      </c>
    </row>
    <row r="37" spans="1:6" ht="26.25" customHeight="1" x14ac:dyDescent="0.25">
      <c r="A37" s="520"/>
      <c r="B37" s="525" t="s">
        <v>83</v>
      </c>
      <c r="C37" s="525"/>
      <c r="D37" s="211" t="s">
        <v>120</v>
      </c>
      <c r="E37" s="211"/>
      <c r="F37" s="778"/>
    </row>
    <row r="38" spans="1:6" ht="26.25" customHeight="1" x14ac:dyDescent="0.25">
      <c r="A38" s="520"/>
      <c r="B38" s="525" t="s">
        <v>84</v>
      </c>
      <c r="C38" s="525"/>
      <c r="D38" s="211"/>
      <c r="E38" s="211" t="s">
        <v>120</v>
      </c>
      <c r="F38" s="778"/>
    </row>
    <row r="39" spans="1:6" ht="26.25" customHeight="1" x14ac:dyDescent="0.25">
      <c r="A39" s="520"/>
      <c r="B39" s="525" t="s">
        <v>85</v>
      </c>
      <c r="C39" s="525"/>
      <c r="D39" s="211"/>
      <c r="E39" s="211" t="s">
        <v>120</v>
      </c>
      <c r="F39" s="778"/>
    </row>
    <row r="40" spans="1:6" ht="26.25" customHeight="1" x14ac:dyDescent="0.25">
      <c r="A40" s="520"/>
      <c r="B40" s="525" t="s">
        <v>86</v>
      </c>
      <c r="C40" s="525"/>
      <c r="D40" s="211" t="s">
        <v>120</v>
      </c>
      <c r="E40" s="211"/>
      <c r="F40" s="778"/>
    </row>
    <row r="41" spans="1:6" ht="26.25" customHeight="1" x14ac:dyDescent="0.25">
      <c r="A41" s="520"/>
      <c r="B41" s="525" t="s">
        <v>87</v>
      </c>
      <c r="C41" s="525"/>
      <c r="D41" s="211" t="s">
        <v>120</v>
      </c>
      <c r="E41" s="211"/>
      <c r="F41" s="778"/>
    </row>
    <row r="42" spans="1:6" ht="26.25" customHeight="1" x14ac:dyDescent="0.25">
      <c r="A42" s="520"/>
      <c r="B42" s="525" t="s">
        <v>88</v>
      </c>
      <c r="C42" s="525"/>
      <c r="D42" s="211" t="s">
        <v>120</v>
      </c>
      <c r="E42" s="211"/>
      <c r="F42" s="778"/>
    </row>
    <row r="43" spans="1:6" ht="33" customHeight="1" x14ac:dyDescent="0.25">
      <c r="A43" s="520"/>
      <c r="B43" s="525" t="s">
        <v>89</v>
      </c>
      <c r="C43" s="525"/>
      <c r="D43" s="211"/>
      <c r="E43" s="211" t="s">
        <v>120</v>
      </c>
      <c r="F43" s="778"/>
    </row>
    <row r="44" spans="1:6" ht="26.25" customHeight="1" x14ac:dyDescent="0.25">
      <c r="A44" s="520"/>
      <c r="B44" s="525" t="s">
        <v>90</v>
      </c>
      <c r="C44" s="525"/>
      <c r="D44" s="211"/>
      <c r="E44" s="211" t="s">
        <v>120</v>
      </c>
      <c r="F44" s="778"/>
    </row>
    <row r="45" spans="1:6" ht="26.25" customHeight="1" x14ac:dyDescent="0.25">
      <c r="A45" s="520"/>
      <c r="B45" s="525" t="s">
        <v>91</v>
      </c>
      <c r="C45" s="525"/>
      <c r="D45" s="211" t="s">
        <v>120</v>
      </c>
      <c r="E45" s="211"/>
      <c r="F45" s="778"/>
    </row>
    <row r="46" spans="1:6" ht="26.25" customHeight="1" x14ac:dyDescent="0.25">
      <c r="A46" s="520"/>
      <c r="B46" s="525" t="s">
        <v>92</v>
      </c>
      <c r="C46" s="525"/>
      <c r="D46" s="211" t="s">
        <v>120</v>
      </c>
      <c r="E46" s="211"/>
      <c r="F46" s="778"/>
    </row>
    <row r="47" spans="1:6" ht="26.25" customHeight="1" x14ac:dyDescent="0.25">
      <c r="A47" s="520"/>
      <c r="B47" s="525" t="s">
        <v>93</v>
      </c>
      <c r="C47" s="525"/>
      <c r="D47" s="215" t="s">
        <v>120</v>
      </c>
      <c r="E47" s="215"/>
      <c r="F47" s="778"/>
    </row>
    <row r="48" spans="1:6" ht="26.25" customHeight="1" x14ac:dyDescent="0.25">
      <c r="A48" s="520"/>
      <c r="B48" s="525" t="s">
        <v>94</v>
      </c>
      <c r="C48" s="525"/>
      <c r="D48" s="215" t="s">
        <v>120</v>
      </c>
      <c r="E48" s="215"/>
      <c r="F48" s="778"/>
    </row>
    <row r="49" spans="1:6" ht="26.25" customHeight="1" x14ac:dyDescent="0.25">
      <c r="A49" s="520"/>
      <c r="B49" s="525" t="s">
        <v>95</v>
      </c>
      <c r="C49" s="525"/>
      <c r="D49" s="215" t="s">
        <v>120</v>
      </c>
      <c r="E49" s="215"/>
      <c r="F49" s="778"/>
    </row>
    <row r="50" spans="1:6" ht="26.25" customHeight="1" x14ac:dyDescent="0.25">
      <c r="A50" s="520"/>
      <c r="B50" s="525" t="s">
        <v>96</v>
      </c>
      <c r="C50" s="525"/>
      <c r="D50" s="215" t="s">
        <v>120</v>
      </c>
      <c r="E50" s="215"/>
      <c r="F50" s="778"/>
    </row>
    <row r="51" spans="1:6" ht="26.25" customHeight="1" x14ac:dyDescent="0.25">
      <c r="A51" s="520"/>
      <c r="B51" s="525" t="s">
        <v>97</v>
      </c>
      <c r="C51" s="525"/>
      <c r="D51" s="215"/>
      <c r="E51" s="215" t="s">
        <v>120</v>
      </c>
      <c r="F51" s="778"/>
    </row>
    <row r="52" spans="1:6" ht="26.25" customHeight="1" x14ac:dyDescent="0.25">
      <c r="A52" s="520"/>
      <c r="B52" s="525" t="s">
        <v>98</v>
      </c>
      <c r="C52" s="525"/>
      <c r="D52" s="215"/>
      <c r="E52" s="215" t="s">
        <v>120</v>
      </c>
      <c r="F52" s="778"/>
    </row>
    <row r="53" spans="1:6" ht="26.25" customHeight="1" x14ac:dyDescent="0.25">
      <c r="A53" s="520"/>
      <c r="B53" s="525" t="s">
        <v>99</v>
      </c>
      <c r="C53" s="525"/>
      <c r="D53" s="215"/>
      <c r="E53" s="215" t="s">
        <v>120</v>
      </c>
      <c r="F53" s="778"/>
    </row>
    <row r="54" spans="1:6" ht="26.25" customHeight="1" x14ac:dyDescent="0.25">
      <c r="A54" s="520"/>
      <c r="B54" s="525" t="s">
        <v>100</v>
      </c>
      <c r="C54" s="525"/>
      <c r="D54" s="215"/>
      <c r="E54" s="215" t="s">
        <v>120</v>
      </c>
      <c r="F54" s="778"/>
    </row>
    <row r="55" spans="1:6" ht="16.2" thickBot="1" x14ac:dyDescent="0.35">
      <c r="A55" s="521"/>
      <c r="B55" s="785" t="s">
        <v>56</v>
      </c>
      <c r="C55" s="786"/>
      <c r="D55" s="95">
        <f>+NOOO!B77</f>
        <v>11</v>
      </c>
      <c r="E55" s="96"/>
      <c r="F55" s="779"/>
    </row>
    <row r="56" spans="1:6" ht="14.4" thickBot="1" x14ac:dyDescent="0.3"/>
    <row r="57" spans="1:6" ht="34.5" customHeight="1" x14ac:dyDescent="0.25">
      <c r="A57" s="782" t="s">
        <v>76</v>
      </c>
      <c r="B57" s="516" t="s">
        <v>77</v>
      </c>
      <c r="C57" s="516"/>
      <c r="D57" s="784" t="s">
        <v>78</v>
      </c>
      <c r="E57" s="784"/>
      <c r="F57" s="780" t="s">
        <v>79</v>
      </c>
    </row>
    <row r="58" spans="1:6" ht="21" customHeight="1" x14ac:dyDescent="0.25">
      <c r="A58" s="783"/>
      <c r="B58" s="517"/>
      <c r="C58" s="517"/>
      <c r="D58" s="77" t="s">
        <v>80</v>
      </c>
      <c r="E58" s="77" t="s">
        <v>81</v>
      </c>
      <c r="F58" s="781"/>
    </row>
    <row r="59" spans="1:6" ht="26.25" customHeight="1" x14ac:dyDescent="0.25">
      <c r="A59" s="776"/>
      <c r="B59" s="525" t="s">
        <v>82</v>
      </c>
      <c r="C59" s="525"/>
      <c r="D59" s="216"/>
      <c r="E59" s="216"/>
      <c r="F59" s="778" t="str">
        <f>IF(D74="X","CATASTROFICO",IF(AND(D78&gt;0,D78&lt;=5),"MODERADO",IF(AND(D78&gt;=6,D78&lt;=11),"MAYOR",IF(AND(D78&gt;=12,D78&lt;=19),"CATASTROFICO"," "))))</f>
        <v xml:space="preserve"> </v>
      </c>
    </row>
    <row r="60" spans="1:6" ht="26.25" customHeight="1" x14ac:dyDescent="0.25">
      <c r="A60" s="776"/>
      <c r="B60" s="525" t="s">
        <v>83</v>
      </c>
      <c r="C60" s="525"/>
      <c r="D60" s="216"/>
      <c r="E60" s="216"/>
      <c r="F60" s="778"/>
    </row>
    <row r="61" spans="1:6" ht="26.25" customHeight="1" x14ac:dyDescent="0.25">
      <c r="A61" s="776"/>
      <c r="B61" s="525" t="s">
        <v>84</v>
      </c>
      <c r="C61" s="525"/>
      <c r="D61" s="216"/>
      <c r="E61" s="216"/>
      <c r="F61" s="778"/>
    </row>
    <row r="62" spans="1:6" ht="26.25" customHeight="1" x14ac:dyDescent="0.25">
      <c r="A62" s="776"/>
      <c r="B62" s="525" t="s">
        <v>85</v>
      </c>
      <c r="C62" s="525"/>
      <c r="D62" s="216"/>
      <c r="E62" s="216"/>
      <c r="F62" s="778"/>
    </row>
    <row r="63" spans="1:6" ht="26.25" customHeight="1" x14ac:dyDescent="0.25">
      <c r="A63" s="776"/>
      <c r="B63" s="525" t="s">
        <v>86</v>
      </c>
      <c r="C63" s="525"/>
      <c r="D63" s="216"/>
      <c r="E63" s="216"/>
      <c r="F63" s="778"/>
    </row>
    <row r="64" spans="1:6" ht="26.25" customHeight="1" x14ac:dyDescent="0.25">
      <c r="A64" s="776"/>
      <c r="B64" s="525" t="s">
        <v>87</v>
      </c>
      <c r="C64" s="525"/>
      <c r="D64" s="216"/>
      <c r="E64" s="216"/>
      <c r="F64" s="778"/>
    </row>
    <row r="65" spans="1:6" ht="26.25" customHeight="1" x14ac:dyDescent="0.25">
      <c r="A65" s="776"/>
      <c r="B65" s="525" t="s">
        <v>88</v>
      </c>
      <c r="C65" s="525"/>
      <c r="D65" s="216"/>
      <c r="E65" s="216"/>
      <c r="F65" s="778"/>
    </row>
    <row r="66" spans="1:6" ht="32.25" customHeight="1" x14ac:dyDescent="0.25">
      <c r="A66" s="776"/>
      <c r="B66" s="525" t="s">
        <v>89</v>
      </c>
      <c r="C66" s="525"/>
      <c r="D66" s="216"/>
      <c r="E66" s="216"/>
      <c r="F66" s="778"/>
    </row>
    <row r="67" spans="1:6" ht="26.25" customHeight="1" x14ac:dyDescent="0.25">
      <c r="A67" s="776"/>
      <c r="B67" s="525" t="s">
        <v>90</v>
      </c>
      <c r="C67" s="525"/>
      <c r="D67" s="216"/>
      <c r="E67" s="216"/>
      <c r="F67" s="778"/>
    </row>
    <row r="68" spans="1:6" ht="26.25" customHeight="1" x14ac:dyDescent="0.25">
      <c r="A68" s="776"/>
      <c r="B68" s="525" t="s">
        <v>91</v>
      </c>
      <c r="C68" s="525"/>
      <c r="D68" s="216"/>
      <c r="E68" s="216"/>
      <c r="F68" s="778"/>
    </row>
    <row r="69" spans="1:6" ht="26.25" customHeight="1" x14ac:dyDescent="0.25">
      <c r="A69" s="776"/>
      <c r="B69" s="525" t="s">
        <v>92</v>
      </c>
      <c r="C69" s="525"/>
      <c r="D69" s="216"/>
      <c r="E69" s="216"/>
      <c r="F69" s="778"/>
    </row>
    <row r="70" spans="1:6" ht="26.25" customHeight="1" x14ac:dyDescent="0.25">
      <c r="A70" s="776"/>
      <c r="B70" s="525" t="s">
        <v>93</v>
      </c>
      <c r="C70" s="525"/>
      <c r="D70" s="216"/>
      <c r="E70" s="216"/>
      <c r="F70" s="778"/>
    </row>
    <row r="71" spans="1:6" ht="26.25" customHeight="1" x14ac:dyDescent="0.25">
      <c r="A71" s="776"/>
      <c r="B71" s="525" t="s">
        <v>94</v>
      </c>
      <c r="C71" s="525"/>
      <c r="D71" s="216"/>
      <c r="E71" s="216"/>
      <c r="F71" s="778"/>
    </row>
    <row r="72" spans="1:6" ht="26.25" customHeight="1" x14ac:dyDescent="0.25">
      <c r="A72" s="776"/>
      <c r="B72" s="525" t="s">
        <v>95</v>
      </c>
      <c r="C72" s="525"/>
      <c r="D72" s="216"/>
      <c r="E72" s="216"/>
      <c r="F72" s="778"/>
    </row>
    <row r="73" spans="1:6" ht="26.25" customHeight="1" x14ac:dyDescent="0.25">
      <c r="A73" s="776"/>
      <c r="B73" s="525" t="s">
        <v>96</v>
      </c>
      <c r="C73" s="525"/>
      <c r="D73" s="216"/>
      <c r="E73" s="216"/>
      <c r="F73" s="778"/>
    </row>
    <row r="74" spans="1:6" ht="26.25" customHeight="1" x14ac:dyDescent="0.25">
      <c r="A74" s="776"/>
      <c r="B74" s="525" t="s">
        <v>97</v>
      </c>
      <c r="C74" s="525"/>
      <c r="D74" s="216"/>
      <c r="E74" s="216"/>
      <c r="F74" s="778"/>
    </row>
    <row r="75" spans="1:6" ht="26.25" customHeight="1" x14ac:dyDescent="0.25">
      <c r="A75" s="776"/>
      <c r="B75" s="525" t="s">
        <v>98</v>
      </c>
      <c r="C75" s="525"/>
      <c r="D75" s="216"/>
      <c r="E75" s="216"/>
      <c r="F75" s="778"/>
    </row>
    <row r="76" spans="1:6" ht="26.25" customHeight="1" x14ac:dyDescent="0.25">
      <c r="A76" s="776"/>
      <c r="B76" s="525" t="s">
        <v>99</v>
      </c>
      <c r="C76" s="525"/>
      <c r="D76" s="216"/>
      <c r="E76" s="216"/>
      <c r="F76" s="778"/>
    </row>
    <row r="77" spans="1:6" ht="26.25" customHeight="1" x14ac:dyDescent="0.25">
      <c r="A77" s="776"/>
      <c r="B77" s="525" t="s">
        <v>100</v>
      </c>
      <c r="C77" s="525"/>
      <c r="D77" s="216"/>
      <c r="E77" s="216"/>
      <c r="F77" s="778"/>
    </row>
    <row r="78" spans="1:6" ht="16.2" thickBot="1" x14ac:dyDescent="0.35">
      <c r="A78" s="777"/>
      <c r="B78" s="785" t="s">
        <v>56</v>
      </c>
      <c r="C78" s="786"/>
      <c r="D78" s="95">
        <f>+NOOO!B100</f>
        <v>0</v>
      </c>
      <c r="E78" s="96"/>
      <c r="F78" s="779"/>
    </row>
    <row r="79" spans="1:6" ht="14.4" thickBot="1" x14ac:dyDescent="0.3"/>
    <row r="80" spans="1:6" ht="34.5" customHeight="1" x14ac:dyDescent="0.25">
      <c r="A80" s="782" t="s">
        <v>76</v>
      </c>
      <c r="B80" s="516" t="s">
        <v>77</v>
      </c>
      <c r="C80" s="516"/>
      <c r="D80" s="784" t="s">
        <v>78</v>
      </c>
      <c r="E80" s="784"/>
      <c r="F80" s="780" t="s">
        <v>79</v>
      </c>
    </row>
    <row r="81" spans="1:6" ht="21" customHeight="1" x14ac:dyDescent="0.25">
      <c r="A81" s="783"/>
      <c r="B81" s="517"/>
      <c r="C81" s="517"/>
      <c r="D81" s="77" t="s">
        <v>80</v>
      </c>
      <c r="E81" s="77" t="s">
        <v>81</v>
      </c>
      <c r="F81" s="781"/>
    </row>
    <row r="82" spans="1:6" ht="26.25" customHeight="1" x14ac:dyDescent="0.25">
      <c r="A82" s="776"/>
      <c r="B82" s="525" t="s">
        <v>82</v>
      </c>
      <c r="C82" s="525"/>
      <c r="D82" s="216"/>
      <c r="E82" s="216"/>
      <c r="F82" s="778" t="str">
        <f>IF(D97="X","CATASTROFICO",IF(AND(D101&gt;0,D101&lt;=5),"MODERADO",IF(AND(D101&gt;=6,D101&lt;=11),"MAYOR",IF(AND(D101&gt;=12,D101&lt;=19),"CATASTROFICO"," "))))</f>
        <v xml:space="preserve"> </v>
      </c>
    </row>
    <row r="83" spans="1:6" ht="26.25" customHeight="1" x14ac:dyDescent="0.25">
      <c r="A83" s="776"/>
      <c r="B83" s="525" t="s">
        <v>83</v>
      </c>
      <c r="C83" s="525"/>
      <c r="D83" s="216"/>
      <c r="E83" s="216"/>
      <c r="F83" s="778"/>
    </row>
    <row r="84" spans="1:6" ht="26.25" customHeight="1" x14ac:dyDescent="0.25">
      <c r="A84" s="776"/>
      <c r="B84" s="525" t="s">
        <v>84</v>
      </c>
      <c r="C84" s="525"/>
      <c r="D84" s="216"/>
      <c r="E84" s="216"/>
      <c r="F84" s="778"/>
    </row>
    <row r="85" spans="1:6" ht="26.25" customHeight="1" x14ac:dyDescent="0.25">
      <c r="A85" s="776"/>
      <c r="B85" s="525" t="s">
        <v>85</v>
      </c>
      <c r="C85" s="525"/>
      <c r="D85" s="216"/>
      <c r="E85" s="216"/>
      <c r="F85" s="778"/>
    </row>
    <row r="86" spans="1:6" ht="26.25" customHeight="1" x14ac:dyDescent="0.25">
      <c r="A86" s="776"/>
      <c r="B86" s="525" t="s">
        <v>86</v>
      </c>
      <c r="C86" s="525"/>
      <c r="D86" s="216"/>
      <c r="E86" s="216"/>
      <c r="F86" s="778"/>
    </row>
    <row r="87" spans="1:6" ht="26.25" customHeight="1" x14ac:dyDescent="0.25">
      <c r="A87" s="776"/>
      <c r="B87" s="525" t="s">
        <v>87</v>
      </c>
      <c r="C87" s="525"/>
      <c r="D87" s="216"/>
      <c r="E87" s="216"/>
      <c r="F87" s="778"/>
    </row>
    <row r="88" spans="1:6" ht="26.25" customHeight="1" x14ac:dyDescent="0.25">
      <c r="A88" s="776"/>
      <c r="B88" s="525" t="s">
        <v>88</v>
      </c>
      <c r="C88" s="525"/>
      <c r="D88" s="216"/>
      <c r="E88" s="216"/>
      <c r="F88" s="778"/>
    </row>
    <row r="89" spans="1:6" ht="33" customHeight="1" x14ac:dyDescent="0.25">
      <c r="A89" s="776"/>
      <c r="B89" s="525" t="s">
        <v>89</v>
      </c>
      <c r="C89" s="525"/>
      <c r="D89" s="216"/>
      <c r="E89" s="216"/>
      <c r="F89" s="778"/>
    </row>
    <row r="90" spans="1:6" ht="26.25" customHeight="1" x14ac:dyDescent="0.25">
      <c r="A90" s="776"/>
      <c r="B90" s="525" t="s">
        <v>90</v>
      </c>
      <c r="C90" s="525"/>
      <c r="D90" s="216"/>
      <c r="E90" s="216"/>
      <c r="F90" s="778"/>
    </row>
    <row r="91" spans="1:6" ht="26.25" customHeight="1" x14ac:dyDescent="0.25">
      <c r="A91" s="776"/>
      <c r="B91" s="525" t="s">
        <v>91</v>
      </c>
      <c r="C91" s="525"/>
      <c r="D91" s="216"/>
      <c r="E91" s="216"/>
      <c r="F91" s="778"/>
    </row>
    <row r="92" spans="1:6" ht="26.25" customHeight="1" x14ac:dyDescent="0.25">
      <c r="A92" s="776"/>
      <c r="B92" s="525" t="s">
        <v>92</v>
      </c>
      <c r="C92" s="525"/>
      <c r="D92" s="216"/>
      <c r="E92" s="216"/>
      <c r="F92" s="778"/>
    </row>
    <row r="93" spans="1:6" ht="26.25" customHeight="1" x14ac:dyDescent="0.25">
      <c r="A93" s="776"/>
      <c r="B93" s="525" t="s">
        <v>93</v>
      </c>
      <c r="C93" s="525"/>
      <c r="D93" s="216"/>
      <c r="E93" s="216"/>
      <c r="F93" s="778"/>
    </row>
    <row r="94" spans="1:6" ht="26.25" customHeight="1" x14ac:dyDescent="0.25">
      <c r="A94" s="776"/>
      <c r="B94" s="525" t="s">
        <v>94</v>
      </c>
      <c r="C94" s="525"/>
      <c r="D94" s="216"/>
      <c r="E94" s="216"/>
      <c r="F94" s="778"/>
    </row>
    <row r="95" spans="1:6" ht="26.25" customHeight="1" x14ac:dyDescent="0.25">
      <c r="A95" s="776"/>
      <c r="B95" s="525" t="s">
        <v>95</v>
      </c>
      <c r="C95" s="525"/>
      <c r="D95" s="216"/>
      <c r="E95" s="216"/>
      <c r="F95" s="778"/>
    </row>
    <row r="96" spans="1:6" ht="26.25" customHeight="1" x14ac:dyDescent="0.25">
      <c r="A96" s="776"/>
      <c r="B96" s="525" t="s">
        <v>96</v>
      </c>
      <c r="C96" s="525"/>
      <c r="D96" s="216"/>
      <c r="E96" s="216"/>
      <c r="F96" s="778"/>
    </row>
    <row r="97" spans="1:6" ht="26.25" customHeight="1" x14ac:dyDescent="0.25">
      <c r="A97" s="776"/>
      <c r="B97" s="525" t="s">
        <v>97</v>
      </c>
      <c r="C97" s="525"/>
      <c r="D97" s="216"/>
      <c r="E97" s="216"/>
      <c r="F97" s="778"/>
    </row>
    <row r="98" spans="1:6" ht="26.25" customHeight="1" x14ac:dyDescent="0.25">
      <c r="A98" s="776"/>
      <c r="B98" s="525" t="s">
        <v>98</v>
      </c>
      <c r="C98" s="525"/>
      <c r="D98" s="216"/>
      <c r="E98" s="216"/>
      <c r="F98" s="778"/>
    </row>
    <row r="99" spans="1:6" ht="26.25" customHeight="1" x14ac:dyDescent="0.25">
      <c r="A99" s="776"/>
      <c r="B99" s="525" t="s">
        <v>99</v>
      </c>
      <c r="C99" s="525"/>
      <c r="D99" s="216"/>
      <c r="E99" s="216"/>
      <c r="F99" s="778"/>
    </row>
    <row r="100" spans="1:6" ht="26.25" customHeight="1" x14ac:dyDescent="0.25">
      <c r="A100" s="776"/>
      <c r="B100" s="525" t="s">
        <v>100</v>
      </c>
      <c r="C100" s="525"/>
      <c r="D100" s="216"/>
      <c r="E100" s="216"/>
      <c r="F100" s="778"/>
    </row>
    <row r="101" spans="1:6" ht="16.2" thickBot="1" x14ac:dyDescent="0.35">
      <c r="A101" s="777"/>
      <c r="B101" s="785" t="s">
        <v>56</v>
      </c>
      <c r="C101" s="786"/>
      <c r="D101" s="95">
        <f>+NOOO!B123</f>
        <v>0</v>
      </c>
      <c r="E101" s="96"/>
      <c r="F101" s="779"/>
    </row>
    <row r="102" spans="1:6" ht="14.4" thickBot="1" x14ac:dyDescent="0.3"/>
    <row r="103" spans="1:6" ht="34.5" customHeight="1" x14ac:dyDescent="0.25">
      <c r="A103" s="782" t="s">
        <v>76</v>
      </c>
      <c r="B103" s="516" t="s">
        <v>77</v>
      </c>
      <c r="C103" s="516"/>
      <c r="D103" s="784" t="s">
        <v>78</v>
      </c>
      <c r="E103" s="784"/>
      <c r="F103" s="780" t="s">
        <v>79</v>
      </c>
    </row>
    <row r="104" spans="1:6" ht="21" customHeight="1" x14ac:dyDescent="0.25">
      <c r="A104" s="783"/>
      <c r="B104" s="517"/>
      <c r="C104" s="517"/>
      <c r="D104" s="77" t="s">
        <v>80</v>
      </c>
      <c r="E104" s="77" t="s">
        <v>81</v>
      </c>
      <c r="F104" s="781"/>
    </row>
    <row r="105" spans="1:6" ht="26.25" customHeight="1" x14ac:dyDescent="0.25">
      <c r="A105" s="776"/>
      <c r="B105" s="525" t="s">
        <v>82</v>
      </c>
      <c r="C105" s="525"/>
      <c r="D105" s="216"/>
      <c r="E105" s="216"/>
      <c r="F105" s="778" t="str">
        <f>IF(D120="X","CATASTROFICO",IF(AND(D124&gt;0,D124&lt;=5),"MODERADO",IF(AND(D124&gt;=6,D124&lt;=11),"MAYOR",IF(AND(D124&gt;=12,D124&lt;=19),"CATASTROFICO"," "))))</f>
        <v xml:space="preserve"> </v>
      </c>
    </row>
    <row r="106" spans="1:6" ht="26.25" customHeight="1" x14ac:dyDescent="0.25">
      <c r="A106" s="776"/>
      <c r="B106" s="525" t="s">
        <v>83</v>
      </c>
      <c r="C106" s="525"/>
      <c r="D106" s="216"/>
      <c r="E106" s="216"/>
      <c r="F106" s="778"/>
    </row>
    <row r="107" spans="1:6" ht="26.25" customHeight="1" x14ac:dyDescent="0.25">
      <c r="A107" s="776"/>
      <c r="B107" s="525" t="s">
        <v>84</v>
      </c>
      <c r="C107" s="525"/>
      <c r="D107" s="216"/>
      <c r="E107" s="216"/>
      <c r="F107" s="778"/>
    </row>
    <row r="108" spans="1:6" ht="26.25" customHeight="1" x14ac:dyDescent="0.25">
      <c r="A108" s="776"/>
      <c r="B108" s="525" t="s">
        <v>85</v>
      </c>
      <c r="C108" s="525"/>
      <c r="D108" s="216"/>
      <c r="E108" s="216"/>
      <c r="F108" s="778"/>
    </row>
    <row r="109" spans="1:6" ht="26.25" customHeight="1" x14ac:dyDescent="0.25">
      <c r="A109" s="776"/>
      <c r="B109" s="525" t="s">
        <v>86</v>
      </c>
      <c r="C109" s="525"/>
      <c r="D109" s="216"/>
      <c r="E109" s="216"/>
      <c r="F109" s="778"/>
    </row>
    <row r="110" spans="1:6" ht="26.25" customHeight="1" x14ac:dyDescent="0.25">
      <c r="A110" s="776"/>
      <c r="B110" s="525" t="s">
        <v>87</v>
      </c>
      <c r="C110" s="525"/>
      <c r="D110" s="216"/>
      <c r="E110" s="216"/>
      <c r="F110" s="778"/>
    </row>
    <row r="111" spans="1:6" ht="26.25" customHeight="1" x14ac:dyDescent="0.25">
      <c r="A111" s="776"/>
      <c r="B111" s="525" t="s">
        <v>88</v>
      </c>
      <c r="C111" s="525"/>
      <c r="D111" s="216"/>
      <c r="E111" s="216"/>
      <c r="F111" s="778"/>
    </row>
    <row r="112" spans="1:6" ht="36" customHeight="1" x14ac:dyDescent="0.25">
      <c r="A112" s="776"/>
      <c r="B112" s="525" t="s">
        <v>89</v>
      </c>
      <c r="C112" s="525"/>
      <c r="D112" s="216"/>
      <c r="E112" s="216"/>
      <c r="F112" s="778"/>
    </row>
    <row r="113" spans="1:6" ht="26.25" customHeight="1" x14ac:dyDescent="0.25">
      <c r="A113" s="776"/>
      <c r="B113" s="525" t="s">
        <v>90</v>
      </c>
      <c r="C113" s="525"/>
      <c r="D113" s="216"/>
      <c r="E113" s="216"/>
      <c r="F113" s="778"/>
    </row>
    <row r="114" spans="1:6" ht="26.25" customHeight="1" x14ac:dyDescent="0.25">
      <c r="A114" s="776"/>
      <c r="B114" s="525" t="s">
        <v>91</v>
      </c>
      <c r="C114" s="525"/>
      <c r="D114" s="216"/>
      <c r="E114" s="216"/>
      <c r="F114" s="778"/>
    </row>
    <row r="115" spans="1:6" ht="26.25" customHeight="1" x14ac:dyDescent="0.25">
      <c r="A115" s="776"/>
      <c r="B115" s="525" t="s">
        <v>92</v>
      </c>
      <c r="C115" s="525"/>
      <c r="D115" s="216"/>
      <c r="E115" s="216"/>
      <c r="F115" s="778"/>
    </row>
    <row r="116" spans="1:6" ht="26.25" customHeight="1" x14ac:dyDescent="0.25">
      <c r="A116" s="776"/>
      <c r="B116" s="525" t="s">
        <v>93</v>
      </c>
      <c r="C116" s="525"/>
      <c r="D116" s="216"/>
      <c r="E116" s="216"/>
      <c r="F116" s="778"/>
    </row>
    <row r="117" spans="1:6" ht="26.25" customHeight="1" x14ac:dyDescent="0.25">
      <c r="A117" s="776"/>
      <c r="B117" s="525" t="s">
        <v>94</v>
      </c>
      <c r="C117" s="525"/>
      <c r="D117" s="216"/>
      <c r="E117" s="216"/>
      <c r="F117" s="778"/>
    </row>
    <row r="118" spans="1:6" ht="26.25" customHeight="1" x14ac:dyDescent="0.25">
      <c r="A118" s="776"/>
      <c r="B118" s="525" t="s">
        <v>95</v>
      </c>
      <c r="C118" s="525"/>
      <c r="D118" s="216"/>
      <c r="E118" s="216"/>
      <c r="F118" s="778"/>
    </row>
    <row r="119" spans="1:6" ht="26.25" customHeight="1" x14ac:dyDescent="0.25">
      <c r="A119" s="776"/>
      <c r="B119" s="525" t="s">
        <v>96</v>
      </c>
      <c r="C119" s="525"/>
      <c r="D119" s="216"/>
      <c r="E119" s="216"/>
      <c r="F119" s="778"/>
    </row>
    <row r="120" spans="1:6" ht="26.25" customHeight="1" x14ac:dyDescent="0.25">
      <c r="A120" s="776"/>
      <c r="B120" s="525" t="s">
        <v>97</v>
      </c>
      <c r="C120" s="525"/>
      <c r="D120" s="216"/>
      <c r="E120" s="216"/>
      <c r="F120" s="778"/>
    </row>
    <row r="121" spans="1:6" ht="26.25" customHeight="1" x14ac:dyDescent="0.25">
      <c r="A121" s="776"/>
      <c r="B121" s="525" t="s">
        <v>98</v>
      </c>
      <c r="C121" s="525"/>
      <c r="D121" s="216"/>
      <c r="E121" s="216"/>
      <c r="F121" s="778"/>
    </row>
    <row r="122" spans="1:6" ht="26.25" customHeight="1" x14ac:dyDescent="0.25">
      <c r="A122" s="776"/>
      <c r="B122" s="525" t="s">
        <v>99</v>
      </c>
      <c r="C122" s="525"/>
      <c r="D122" s="216"/>
      <c r="E122" s="216"/>
      <c r="F122" s="778"/>
    </row>
    <row r="123" spans="1:6" ht="26.25" customHeight="1" x14ac:dyDescent="0.25">
      <c r="A123" s="776"/>
      <c r="B123" s="525" t="s">
        <v>100</v>
      </c>
      <c r="C123" s="525"/>
      <c r="D123" s="216"/>
      <c r="E123" s="216"/>
      <c r="F123" s="778"/>
    </row>
    <row r="124" spans="1:6" ht="16.2" thickBot="1" x14ac:dyDescent="0.35">
      <c r="A124" s="777"/>
      <c r="B124" s="785" t="s">
        <v>56</v>
      </c>
      <c r="C124" s="786"/>
      <c r="D124" s="95">
        <f>+NOOO!B146</f>
        <v>0</v>
      </c>
      <c r="E124" s="96"/>
      <c r="F124" s="779"/>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31" zoomScale="85" zoomScaleNormal="85" workbookViewId="0">
      <selection activeCell="D37" sqref="D37:D3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s="25" customFormat="1" ht="15" customHeight="1" x14ac:dyDescent="0.25">
      <c r="A1" s="647"/>
      <c r="B1" s="448"/>
      <c r="C1" s="448" t="s">
        <v>409</v>
      </c>
      <c r="D1" s="448"/>
      <c r="E1" s="448"/>
      <c r="F1" s="448"/>
      <c r="G1" s="599" t="s">
        <v>378</v>
      </c>
      <c r="H1" s="599"/>
      <c r="I1" s="599"/>
      <c r="J1" s="845"/>
      <c r="K1" s="420"/>
    </row>
    <row r="2" spans="1:11" s="25" customFormat="1" ht="15" customHeight="1" x14ac:dyDescent="0.25">
      <c r="A2" s="648"/>
      <c r="B2" s="449"/>
      <c r="C2" s="449"/>
      <c r="D2" s="449"/>
      <c r="E2" s="449"/>
      <c r="F2" s="449"/>
      <c r="G2" s="600" t="s">
        <v>368</v>
      </c>
      <c r="H2" s="600"/>
      <c r="I2" s="600"/>
      <c r="J2" s="846"/>
      <c r="K2" s="421"/>
    </row>
    <row r="3" spans="1:11" s="25" customFormat="1" ht="20.25" customHeight="1" x14ac:dyDescent="0.25">
      <c r="A3" s="648"/>
      <c r="B3" s="449"/>
      <c r="C3" s="449" t="s">
        <v>367</v>
      </c>
      <c r="D3" s="449"/>
      <c r="E3" s="449"/>
      <c r="F3" s="449"/>
      <c r="G3" s="600" t="s">
        <v>379</v>
      </c>
      <c r="H3" s="600"/>
      <c r="I3" s="600"/>
      <c r="J3" s="846"/>
      <c r="K3" s="421"/>
    </row>
    <row r="4" spans="1:11" s="25" customFormat="1" ht="15.75" customHeight="1" x14ac:dyDescent="0.25">
      <c r="A4" s="648"/>
      <c r="B4" s="449"/>
      <c r="C4" s="449"/>
      <c r="D4" s="449"/>
      <c r="E4" s="449"/>
      <c r="F4" s="449"/>
      <c r="G4" s="600" t="s">
        <v>380</v>
      </c>
      <c r="H4" s="600"/>
      <c r="I4" s="600"/>
      <c r="J4" s="846"/>
      <c r="K4" s="421"/>
    </row>
    <row r="5" spans="1:11" ht="15.75" customHeight="1" x14ac:dyDescent="0.25">
      <c r="A5" s="451"/>
      <c r="B5" s="452"/>
      <c r="C5" s="452"/>
      <c r="D5" s="452"/>
      <c r="E5" s="452"/>
      <c r="F5" s="452"/>
      <c r="G5" s="452"/>
      <c r="H5" s="452"/>
      <c r="I5" s="452"/>
      <c r="J5" s="452"/>
      <c r="K5" s="453"/>
    </row>
    <row r="6" spans="1:11" x14ac:dyDescent="0.25">
      <c r="A6" s="853" t="s">
        <v>101</v>
      </c>
      <c r="B6" s="854"/>
      <c r="C6" s="854"/>
      <c r="D6" s="854"/>
      <c r="E6" s="854"/>
      <c r="F6" s="854"/>
      <c r="G6" s="854"/>
      <c r="H6" s="854"/>
      <c r="I6" s="854"/>
      <c r="J6" s="854"/>
      <c r="K6" s="855"/>
    </row>
    <row r="7" spans="1:11" ht="11.25" customHeight="1" x14ac:dyDescent="0.25">
      <c r="A7" s="853"/>
      <c r="B7" s="854"/>
      <c r="C7" s="854"/>
      <c r="D7" s="854"/>
      <c r="E7" s="854"/>
      <c r="F7" s="854"/>
      <c r="G7" s="854"/>
      <c r="H7" s="854"/>
      <c r="I7" s="854"/>
      <c r="J7" s="854"/>
      <c r="K7" s="855"/>
    </row>
    <row r="8" spans="1:11" ht="24" customHeight="1" x14ac:dyDescent="0.25">
      <c r="A8" s="849" t="str">
        <f>CONTEXTO!A8</f>
        <v xml:space="preserve">PROCESO: Gestión de Hacienda Pública </v>
      </c>
      <c r="B8" s="455"/>
      <c r="C8" s="455"/>
      <c r="D8" s="455"/>
      <c r="E8" s="455"/>
      <c r="F8" s="455"/>
      <c r="G8" s="455"/>
      <c r="H8" s="455"/>
      <c r="I8" s="455"/>
      <c r="J8" s="455"/>
      <c r="K8" s="456"/>
    </row>
    <row r="9" spans="1:11" ht="56.25" customHeight="1" thickBot="1" x14ac:dyDescent="0.3">
      <c r="A9" s="85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851"/>
      <c r="C9" s="851"/>
      <c r="D9" s="851"/>
      <c r="E9" s="851"/>
      <c r="F9" s="851"/>
      <c r="G9" s="851"/>
      <c r="H9" s="851"/>
      <c r="I9" s="851"/>
      <c r="J9" s="851"/>
      <c r="K9" s="852"/>
    </row>
    <row r="10" spans="1:11" ht="19.5" customHeight="1" thickBot="1" x14ac:dyDescent="0.3">
      <c r="A10" s="847"/>
      <c r="B10" s="848"/>
      <c r="C10" s="848"/>
      <c r="D10" s="848"/>
      <c r="E10" s="848"/>
      <c r="F10" s="848"/>
      <c r="G10" s="848"/>
      <c r="H10" s="848"/>
      <c r="I10" s="848"/>
      <c r="J10" s="848"/>
      <c r="K10" s="848"/>
    </row>
    <row r="11" spans="1:11" ht="29.25" customHeight="1" thickBot="1" x14ac:dyDescent="0.3">
      <c r="A11" s="141" t="s">
        <v>102</v>
      </c>
      <c r="B11" s="816" t="str">
        <f>DESCRIPCION!A10</f>
        <v>Posibilidad de recibir o solicitar cualquier dadiva para modificar y/o alterar los datos existentes en los distintos sistemas de información</v>
      </c>
      <c r="C11" s="817"/>
      <c r="D11" s="817"/>
      <c r="E11" s="817"/>
      <c r="F11" s="817"/>
      <c r="G11" s="817"/>
      <c r="H11" s="817"/>
      <c r="I11" s="818"/>
      <c r="J11" s="142" t="s">
        <v>332</v>
      </c>
      <c r="K11" s="145" t="str">
        <f>IF(J17="x","EXTREMA",IF(J19="x","ALTA",IF(J21="x","MODERADA",IF(J23="x","BAJA",""))))</f>
        <v>EXTREMA</v>
      </c>
    </row>
    <row r="12" spans="1:11" ht="16.5" customHeight="1" thickBot="1" x14ac:dyDescent="0.3">
      <c r="A12" s="797" t="s">
        <v>104</v>
      </c>
      <c r="B12" s="798"/>
      <c r="C12" s="798"/>
      <c r="D12" s="799" t="str">
        <f>PROBABILIDAD!T11</f>
        <v>Casi Seguro</v>
      </c>
      <c r="E12" s="800"/>
      <c r="F12" s="797" t="s">
        <v>333</v>
      </c>
      <c r="G12" s="798"/>
      <c r="H12" s="798"/>
      <c r="I12" s="801"/>
      <c r="J12" s="802" t="s">
        <v>117</v>
      </c>
      <c r="K12" s="803"/>
    </row>
    <row r="13" spans="1:11" x14ac:dyDescent="0.25">
      <c r="A13" s="172"/>
      <c r="B13" s="153"/>
      <c r="C13" s="153"/>
      <c r="D13" s="153"/>
      <c r="E13" s="153"/>
      <c r="F13" s="153"/>
      <c r="G13" s="153"/>
      <c r="H13" s="153"/>
      <c r="I13" s="153"/>
      <c r="J13" s="168"/>
      <c r="K13" s="169"/>
    </row>
    <row r="14" spans="1:11" x14ac:dyDescent="0.25">
      <c r="A14" s="172"/>
      <c r="B14" s="153"/>
      <c r="C14" s="173"/>
      <c r="D14" s="153"/>
      <c r="E14" s="153"/>
      <c r="F14" s="153"/>
      <c r="G14" s="153"/>
      <c r="H14" s="153"/>
      <c r="I14" s="153"/>
      <c r="J14" s="168"/>
      <c r="K14" s="169"/>
    </row>
    <row r="15" spans="1:11" ht="30" customHeight="1" x14ac:dyDescent="0.25">
      <c r="A15" s="813" t="s">
        <v>104</v>
      </c>
      <c r="B15" s="153">
        <v>5</v>
      </c>
      <c r="C15" s="814"/>
      <c r="D15" s="810"/>
      <c r="E15" s="811"/>
      <c r="F15" s="811"/>
      <c r="G15" s="811" t="s">
        <v>120</v>
      </c>
      <c r="H15" s="153"/>
      <c r="I15" s="153"/>
      <c r="J15" s="820" t="s">
        <v>103</v>
      </c>
      <c r="K15" s="821"/>
    </row>
    <row r="16" spans="1:11" ht="30" customHeight="1" x14ac:dyDescent="0.25">
      <c r="A16" s="813"/>
      <c r="B16" s="153" t="s">
        <v>106</v>
      </c>
      <c r="C16" s="815"/>
      <c r="D16" s="810"/>
      <c r="E16" s="811"/>
      <c r="F16" s="811"/>
      <c r="G16" s="811"/>
      <c r="H16" s="153"/>
      <c r="I16" s="153"/>
      <c r="J16" s="155"/>
      <c r="K16" s="156"/>
    </row>
    <row r="17" spans="1:11" ht="30" customHeight="1" x14ac:dyDescent="0.25">
      <c r="A17" s="813"/>
      <c r="B17" s="153">
        <v>4</v>
      </c>
      <c r="C17" s="856"/>
      <c r="D17" s="810"/>
      <c r="E17" s="810"/>
      <c r="F17" s="819"/>
      <c r="G17" s="811"/>
      <c r="H17" s="153"/>
      <c r="I17" s="153"/>
      <c r="J17" s="159" t="str">
        <f xml:space="preserve"> IF(OR(E15="X",F15="X",G15="x",F17="x",G17="X",F19="X",G19="X",G21="X" ),"x","")</f>
        <v>x</v>
      </c>
      <c r="K17" s="156" t="s">
        <v>105</v>
      </c>
    </row>
    <row r="18" spans="1:11" ht="30" customHeight="1" x14ac:dyDescent="0.25">
      <c r="A18" s="813"/>
      <c r="B18" s="153" t="s">
        <v>108</v>
      </c>
      <c r="C18" s="857"/>
      <c r="D18" s="810"/>
      <c r="E18" s="810"/>
      <c r="F18" s="819"/>
      <c r="G18" s="811"/>
      <c r="H18" s="153"/>
      <c r="I18" s="153"/>
      <c r="J18" s="160"/>
      <c r="K18" s="156"/>
    </row>
    <row r="19" spans="1:11" ht="30" customHeight="1" x14ac:dyDescent="0.25">
      <c r="A19" s="813"/>
      <c r="B19" s="153">
        <v>3</v>
      </c>
      <c r="C19" s="804"/>
      <c r="D19" s="808"/>
      <c r="E19" s="809"/>
      <c r="F19" s="819"/>
      <c r="G19" s="811"/>
      <c r="H19" s="153"/>
      <c r="I19" s="153"/>
      <c r="J19" s="161" t="str">
        <f xml:space="preserve"> IF(OR(C15="X",D15="X",D17="x",E17="x",E19="X",F21="X",F23="X",G23="X" ),"x","")</f>
        <v/>
      </c>
      <c r="K19" s="156" t="s">
        <v>107</v>
      </c>
    </row>
    <row r="20" spans="1:11" ht="30" customHeight="1" x14ac:dyDescent="0.25">
      <c r="A20" s="813"/>
      <c r="B20" s="153" t="s">
        <v>110</v>
      </c>
      <c r="C20" s="805"/>
      <c r="D20" s="808"/>
      <c r="E20" s="810"/>
      <c r="F20" s="819"/>
      <c r="G20" s="811"/>
      <c r="H20" s="153"/>
      <c r="I20" s="153"/>
      <c r="J20" s="162"/>
      <c r="K20" s="156"/>
    </row>
    <row r="21" spans="1:11" ht="30" customHeight="1" x14ac:dyDescent="0.25">
      <c r="A21" s="813"/>
      <c r="B21" s="153">
        <v>2</v>
      </c>
      <c r="C21" s="804"/>
      <c r="D21" s="806"/>
      <c r="E21" s="807"/>
      <c r="F21" s="809"/>
      <c r="G21" s="811"/>
      <c r="H21" s="153"/>
      <c r="I21" s="153"/>
      <c r="J21" s="163" t="str">
        <f xml:space="preserve"> IF(OR(C17="X",D19="X",E21="x",E23="x" ),"x","")</f>
        <v/>
      </c>
      <c r="K21" s="156" t="s">
        <v>109</v>
      </c>
    </row>
    <row r="22" spans="1:11" ht="30" customHeight="1" x14ac:dyDescent="0.25">
      <c r="A22" s="813"/>
      <c r="B22" s="153" t="s">
        <v>229</v>
      </c>
      <c r="C22" s="805"/>
      <c r="D22" s="806"/>
      <c r="E22" s="808"/>
      <c r="F22" s="810"/>
      <c r="G22" s="811"/>
      <c r="H22" s="153"/>
      <c r="I22" s="153"/>
      <c r="J22" s="162"/>
      <c r="K22" s="156"/>
    </row>
    <row r="23" spans="1:11" ht="30" customHeight="1" x14ac:dyDescent="0.25">
      <c r="A23" s="813"/>
      <c r="B23" s="153">
        <v>1</v>
      </c>
      <c r="C23" s="804"/>
      <c r="D23" s="835"/>
      <c r="E23" s="837"/>
      <c r="F23" s="839"/>
      <c r="G23" s="841"/>
      <c r="H23" s="153"/>
      <c r="I23" s="153"/>
      <c r="J23" s="164" t="str">
        <f xml:space="preserve"> IF(OR(C19="X",C21="X",C23="x",D21="x",D23="x" ),"x","")</f>
        <v/>
      </c>
      <c r="K23" s="156" t="s">
        <v>111</v>
      </c>
    </row>
    <row r="24" spans="1:11" ht="30" customHeight="1" x14ac:dyDescent="0.25">
      <c r="A24" s="813"/>
      <c r="B24" s="153" t="s">
        <v>112</v>
      </c>
      <c r="C24" s="834"/>
      <c r="D24" s="836"/>
      <c r="E24" s="838"/>
      <c r="F24" s="840"/>
      <c r="G24" s="842"/>
      <c r="H24" s="153"/>
      <c r="I24" s="153"/>
      <c r="J24" s="143"/>
      <c r="K24" s="144"/>
    </row>
    <row r="25" spans="1:11" x14ac:dyDescent="0.25">
      <c r="A25" s="172"/>
      <c r="B25" s="153"/>
      <c r="C25" s="153">
        <v>1</v>
      </c>
      <c r="D25" s="153">
        <v>2</v>
      </c>
      <c r="E25" s="153">
        <v>3</v>
      </c>
      <c r="F25" s="153">
        <v>4</v>
      </c>
      <c r="G25" s="153">
        <v>5</v>
      </c>
      <c r="H25" s="153"/>
      <c r="I25" s="153"/>
      <c r="J25" s="822"/>
      <c r="K25" s="823"/>
    </row>
    <row r="26" spans="1:11" x14ac:dyDescent="0.25">
      <c r="A26" s="172"/>
      <c r="B26" s="153"/>
      <c r="C26" s="153" t="s">
        <v>113</v>
      </c>
      <c r="D26" s="153" t="s">
        <v>114</v>
      </c>
      <c r="E26" s="153" t="s">
        <v>115</v>
      </c>
      <c r="F26" s="153" t="s">
        <v>116</v>
      </c>
      <c r="G26" s="153" t="s">
        <v>117</v>
      </c>
      <c r="H26" s="153"/>
      <c r="I26" s="153"/>
      <c r="J26" s="153"/>
      <c r="K26" s="169"/>
    </row>
    <row r="27" spans="1:11" x14ac:dyDescent="0.25">
      <c r="A27" s="172"/>
      <c r="B27" s="153"/>
      <c r="C27" s="812" t="s">
        <v>118</v>
      </c>
      <c r="D27" s="812"/>
      <c r="E27" s="812"/>
      <c r="F27" s="812"/>
      <c r="G27" s="812"/>
      <c r="H27" s="153"/>
      <c r="I27" s="153"/>
      <c r="J27" s="153"/>
      <c r="K27" s="169"/>
    </row>
    <row r="28" spans="1:11" x14ac:dyDescent="0.25">
      <c r="A28" s="172"/>
      <c r="B28" s="153"/>
      <c r="C28" s="812"/>
      <c r="D28" s="812"/>
      <c r="E28" s="812"/>
      <c r="F28" s="812"/>
      <c r="G28" s="812"/>
      <c r="H28" s="153"/>
      <c r="I28" s="153"/>
      <c r="J28" s="153"/>
      <c r="K28" s="169"/>
    </row>
    <row r="29" spans="1:11" ht="15.75" customHeight="1" thickBot="1" x14ac:dyDescent="0.3">
      <c r="A29" s="174"/>
      <c r="B29" s="175"/>
      <c r="C29" s="175"/>
      <c r="D29" s="175"/>
      <c r="E29" s="175"/>
      <c r="F29" s="175"/>
      <c r="G29" s="175"/>
      <c r="H29" s="175"/>
      <c r="I29" s="175"/>
      <c r="J29" s="175"/>
      <c r="K29" s="176"/>
    </row>
    <row r="30" spans="1:11" ht="14.4" thickBot="1" x14ac:dyDescent="0.3"/>
    <row r="31" spans="1:11" ht="28.5" customHeight="1" thickBot="1" x14ac:dyDescent="0.3">
      <c r="A31" s="97" t="s">
        <v>102</v>
      </c>
      <c r="B31" s="833" t="str">
        <f>DESCRIPCION!A13</f>
        <v>Posibilidad de recibir o solicitar cualquier dadiva para omitir requisitos en el desarrollo de los trámites y servicios del proceso de gestión de Hacienda Pública</v>
      </c>
      <c r="C31" s="817"/>
      <c r="D31" s="817"/>
      <c r="E31" s="817"/>
      <c r="F31" s="817"/>
      <c r="G31" s="817"/>
      <c r="H31" s="817"/>
      <c r="I31" s="818"/>
      <c r="J31" s="142" t="s">
        <v>332</v>
      </c>
      <c r="K31" s="140" t="str">
        <f>IF(J37="x","EXTREMA",IF(J39="x","ALTA",IF(J41="x","MODERADA",IF(J43="x","BAJA",""))))</f>
        <v>EXTREMA</v>
      </c>
    </row>
    <row r="32" spans="1:11" ht="16.2" thickBot="1" x14ac:dyDescent="0.3">
      <c r="A32" s="797" t="s">
        <v>104</v>
      </c>
      <c r="B32" s="798"/>
      <c r="C32" s="798"/>
      <c r="D32" s="799" t="str">
        <f>PROBABILIDAD!T12</f>
        <v>Casi Seguro</v>
      </c>
      <c r="E32" s="800"/>
      <c r="F32" s="797" t="s">
        <v>333</v>
      </c>
      <c r="G32" s="798"/>
      <c r="H32" s="798"/>
      <c r="I32" s="801"/>
      <c r="J32" s="802"/>
      <c r="K32" s="803"/>
    </row>
    <row r="33" spans="1:11" ht="14.4" x14ac:dyDescent="0.25">
      <c r="A33" s="167"/>
      <c r="B33" s="166"/>
      <c r="C33" s="166"/>
      <c r="D33" s="166"/>
      <c r="E33" s="166"/>
      <c r="F33" s="166"/>
      <c r="G33" s="166"/>
      <c r="H33" s="166"/>
      <c r="I33" s="166"/>
      <c r="J33" s="168"/>
      <c r="K33" s="169"/>
    </row>
    <row r="34" spans="1:11" ht="15" thickBot="1" x14ac:dyDescent="0.3">
      <c r="A34" s="167"/>
      <c r="B34" s="165"/>
      <c r="C34" s="166"/>
      <c r="D34" s="166"/>
      <c r="E34" s="166"/>
      <c r="F34" s="166"/>
      <c r="G34" s="166"/>
      <c r="H34" s="166"/>
      <c r="I34" s="166"/>
      <c r="J34" s="168"/>
      <c r="K34" s="169"/>
    </row>
    <row r="35" spans="1:11" ht="30.75" customHeight="1" thickBot="1" x14ac:dyDescent="0.3">
      <c r="A35" s="826" t="s">
        <v>104</v>
      </c>
      <c r="B35" s="165">
        <v>5</v>
      </c>
      <c r="C35" s="843"/>
      <c r="D35" s="829"/>
      <c r="E35" s="827"/>
      <c r="F35" s="827" t="s">
        <v>120</v>
      </c>
      <c r="G35" s="827"/>
      <c r="H35" s="166"/>
      <c r="I35" s="166"/>
      <c r="J35" s="824" t="s">
        <v>103</v>
      </c>
      <c r="K35" s="825"/>
    </row>
    <row r="36" spans="1:11" ht="21" customHeight="1" thickBot="1" x14ac:dyDescent="0.3">
      <c r="A36" s="826"/>
      <c r="B36" s="165" t="s">
        <v>106</v>
      </c>
      <c r="C36" s="843"/>
      <c r="D36" s="829"/>
      <c r="E36" s="827"/>
      <c r="F36" s="827"/>
      <c r="G36" s="827"/>
      <c r="H36" s="166"/>
      <c r="I36" s="166"/>
      <c r="J36" s="170"/>
      <c r="K36" s="20"/>
    </row>
    <row r="37" spans="1:11" ht="34.5" customHeight="1" thickBot="1" x14ac:dyDescent="0.3">
      <c r="A37" s="826"/>
      <c r="B37" s="165">
        <v>4</v>
      </c>
      <c r="C37" s="828"/>
      <c r="D37" s="829"/>
      <c r="E37" s="829"/>
      <c r="F37" s="830"/>
      <c r="G37" s="827"/>
      <c r="H37" s="166"/>
      <c r="I37" s="166"/>
      <c r="J37" s="180" t="str">
        <f xml:space="preserve"> IF(OR(E35="X",F35="X",G35="x",F37="x",G37="X",F39="X",G39="X",G41="X" ),"x","")</f>
        <v>x</v>
      </c>
      <c r="K37" s="20" t="s">
        <v>105</v>
      </c>
    </row>
    <row r="38" spans="1:11" ht="29.4" thickBot="1" x14ac:dyDescent="0.3">
      <c r="A38" s="826"/>
      <c r="B38" s="165" t="s">
        <v>108</v>
      </c>
      <c r="C38" s="828"/>
      <c r="D38" s="829"/>
      <c r="E38" s="829"/>
      <c r="F38" s="831"/>
      <c r="G38" s="827"/>
      <c r="H38" s="166"/>
      <c r="I38" s="166"/>
      <c r="J38" s="181"/>
      <c r="K38" s="20"/>
    </row>
    <row r="39" spans="1:11" ht="35.25" customHeight="1" thickBot="1" x14ac:dyDescent="0.3">
      <c r="A39" s="826"/>
      <c r="B39" s="165">
        <v>3</v>
      </c>
      <c r="C39" s="832"/>
      <c r="D39" s="844"/>
      <c r="E39" s="858"/>
      <c r="F39" s="830"/>
      <c r="G39" s="827"/>
      <c r="H39" s="166"/>
      <c r="I39" s="166"/>
      <c r="J39" s="182" t="str">
        <f xml:space="preserve"> IF(OR(C35="X",D35="X",D37="x",E37="x",E39="X",F41="X",F43="X",G43="X" ),"x","")</f>
        <v/>
      </c>
      <c r="K39" s="20" t="s">
        <v>107</v>
      </c>
    </row>
    <row r="40" spans="1:11" ht="29.4" thickBot="1" x14ac:dyDescent="0.3">
      <c r="A40" s="826"/>
      <c r="B40" s="165" t="s">
        <v>110</v>
      </c>
      <c r="C40" s="832"/>
      <c r="D40" s="844"/>
      <c r="E40" s="829"/>
      <c r="F40" s="831"/>
      <c r="G40" s="827"/>
      <c r="H40" s="166"/>
      <c r="I40" s="166"/>
      <c r="J40" s="183"/>
      <c r="K40" s="20"/>
    </row>
    <row r="41" spans="1:11" ht="36" customHeight="1" thickBot="1" x14ac:dyDescent="0.3">
      <c r="A41" s="826"/>
      <c r="B41" s="165">
        <v>2</v>
      </c>
      <c r="C41" s="832"/>
      <c r="D41" s="861"/>
      <c r="E41" s="868"/>
      <c r="F41" s="869"/>
      <c r="G41" s="827"/>
      <c r="H41" s="166"/>
      <c r="I41" s="166"/>
      <c r="J41" s="184" t="str">
        <f xml:space="preserve"> IF(OR(C37="X",D39="X",E41="x",E43="x" ),"x","")</f>
        <v/>
      </c>
      <c r="K41" s="20" t="s">
        <v>109</v>
      </c>
    </row>
    <row r="42" spans="1:11" ht="29.4" thickBot="1" x14ac:dyDescent="0.3">
      <c r="A42" s="826"/>
      <c r="B42" s="165" t="s">
        <v>229</v>
      </c>
      <c r="C42" s="832"/>
      <c r="D42" s="861"/>
      <c r="E42" s="844"/>
      <c r="F42" s="870"/>
      <c r="G42" s="827"/>
      <c r="H42" s="166"/>
      <c r="I42" s="166"/>
      <c r="J42" s="183"/>
      <c r="K42" s="20"/>
    </row>
    <row r="43" spans="1:11" ht="38.25" customHeight="1" thickBot="1" x14ac:dyDescent="0.3">
      <c r="A43" s="826"/>
      <c r="B43" s="165">
        <v>1</v>
      </c>
      <c r="C43" s="832"/>
      <c r="D43" s="861"/>
      <c r="E43" s="863"/>
      <c r="F43" s="865"/>
      <c r="G43" s="829"/>
      <c r="H43" s="166"/>
      <c r="I43" s="166"/>
      <c r="J43" s="185" t="str">
        <f xml:space="preserve"> IF(OR(C39="X",C41="X",D41="x",C43="x",D43="x" ),"x","")</f>
        <v/>
      </c>
      <c r="K43" s="20" t="s">
        <v>111</v>
      </c>
    </row>
    <row r="44" spans="1:11" ht="17.25" customHeight="1" thickBot="1" x14ac:dyDescent="0.3">
      <c r="A44" s="826"/>
      <c r="B44" s="165" t="s">
        <v>112</v>
      </c>
      <c r="C44" s="860"/>
      <c r="D44" s="862"/>
      <c r="E44" s="864"/>
      <c r="F44" s="866"/>
      <c r="G44" s="867"/>
      <c r="H44" s="171"/>
      <c r="I44" s="166"/>
      <c r="J44" s="166"/>
      <c r="K44" s="165"/>
    </row>
    <row r="45" spans="1:11" ht="14.4" x14ac:dyDescent="0.25">
      <c r="A45" s="167"/>
      <c r="B45" s="166"/>
      <c r="C45" s="166">
        <v>1</v>
      </c>
      <c r="D45" s="166">
        <v>2</v>
      </c>
      <c r="E45" s="166">
        <v>3</v>
      </c>
      <c r="F45" s="166">
        <v>4</v>
      </c>
      <c r="G45" s="166">
        <v>5</v>
      </c>
      <c r="H45" s="166"/>
      <c r="I45" s="166"/>
      <c r="J45" s="166"/>
      <c r="K45" s="165"/>
    </row>
    <row r="46" spans="1:11" ht="14.4" x14ac:dyDescent="0.25">
      <c r="A46" s="167"/>
      <c r="B46" s="166"/>
      <c r="C46" s="166" t="s">
        <v>113</v>
      </c>
      <c r="D46" s="166" t="s">
        <v>114</v>
      </c>
      <c r="E46" s="166" t="s">
        <v>115</v>
      </c>
      <c r="F46" s="166" t="s">
        <v>116</v>
      </c>
      <c r="G46" s="166" t="s">
        <v>117</v>
      </c>
      <c r="H46" s="166"/>
      <c r="I46" s="166"/>
      <c r="J46" s="166"/>
      <c r="K46" s="165"/>
    </row>
    <row r="47" spans="1:11" ht="14.4" x14ac:dyDescent="0.25">
      <c r="A47" s="167"/>
      <c r="B47" s="166"/>
      <c r="C47" s="859" t="s">
        <v>118</v>
      </c>
      <c r="D47" s="859"/>
      <c r="E47" s="859"/>
      <c r="F47" s="859"/>
      <c r="G47" s="859"/>
      <c r="H47" s="166"/>
      <c r="I47" s="166"/>
      <c r="J47" s="166"/>
      <c r="K47" s="165"/>
    </row>
    <row r="48" spans="1:11" ht="14.4" x14ac:dyDescent="0.25">
      <c r="A48" s="167"/>
      <c r="B48" s="166"/>
      <c r="C48" s="859"/>
      <c r="D48" s="859"/>
      <c r="E48" s="859"/>
      <c r="F48" s="859"/>
      <c r="G48" s="859"/>
      <c r="H48" s="166"/>
      <c r="I48" s="166"/>
      <c r="J48" s="166"/>
      <c r="K48" s="165"/>
    </row>
    <row r="49" spans="1:11" ht="22.5" customHeight="1" thickBot="1" x14ac:dyDescent="0.35">
      <c r="A49" s="21"/>
      <c r="B49" s="19"/>
      <c r="C49" s="19"/>
      <c r="D49" s="19"/>
      <c r="E49" s="19"/>
      <c r="F49" s="19"/>
      <c r="G49" s="19"/>
      <c r="H49" s="19"/>
      <c r="I49" s="19"/>
      <c r="J49" s="19"/>
      <c r="K49" s="139"/>
    </row>
    <row r="50" spans="1:11" ht="14.4" thickBot="1" x14ac:dyDescent="0.3"/>
    <row r="51" spans="1:11" ht="36.75" customHeight="1" thickBot="1" x14ac:dyDescent="0.3">
      <c r="A51" s="146" t="s">
        <v>102</v>
      </c>
      <c r="B51" s="816" t="str">
        <f>DESCRIPCION!A16</f>
        <v>c</v>
      </c>
      <c r="C51" s="817"/>
      <c r="D51" s="817"/>
      <c r="E51" s="817"/>
      <c r="F51" s="817"/>
      <c r="G51" s="817"/>
      <c r="H51" s="817"/>
      <c r="I51" s="818"/>
      <c r="J51" s="142" t="s">
        <v>332</v>
      </c>
      <c r="K51" s="140" t="str">
        <f>IF(J57="x","EXTREMA",IF(J59="x","ALTA",IF(J61="x","MODERADA",IF(J63="x","BAJA",""))))</f>
        <v/>
      </c>
    </row>
    <row r="52" spans="1:11" ht="16.2" thickBot="1" x14ac:dyDescent="0.3">
      <c r="A52" s="797" t="s">
        <v>104</v>
      </c>
      <c r="B52" s="798"/>
      <c r="C52" s="798"/>
      <c r="D52" s="799" t="str">
        <f>PROBABILIDAD!T13</f>
        <v xml:space="preserve"> </v>
      </c>
      <c r="E52" s="800"/>
      <c r="F52" s="797" t="s">
        <v>333</v>
      </c>
      <c r="G52" s="798"/>
      <c r="H52" s="798"/>
      <c r="I52" s="801"/>
      <c r="J52" s="802"/>
      <c r="K52" s="803"/>
    </row>
    <row r="53" spans="1:11" ht="14.4" x14ac:dyDescent="0.25">
      <c r="A53" s="167"/>
      <c r="B53" s="166"/>
      <c r="C53" s="166"/>
      <c r="D53" s="166"/>
      <c r="E53" s="166"/>
      <c r="F53" s="166"/>
      <c r="G53" s="166"/>
      <c r="H53" s="166"/>
      <c r="I53" s="166"/>
      <c r="J53" s="168"/>
      <c r="K53" s="169"/>
    </row>
    <row r="54" spans="1:11" ht="15" thickBot="1" x14ac:dyDescent="0.3">
      <c r="A54" s="167"/>
      <c r="B54" s="165"/>
      <c r="C54" s="166"/>
      <c r="D54" s="166"/>
      <c r="E54" s="166"/>
      <c r="F54" s="166"/>
      <c r="G54" s="166"/>
      <c r="H54" s="166"/>
      <c r="I54" s="166"/>
      <c r="J54" s="168"/>
      <c r="K54" s="169"/>
    </row>
    <row r="55" spans="1:11" ht="26.25" customHeight="1" thickBot="1" x14ac:dyDescent="0.3">
      <c r="A55" s="826" t="s">
        <v>104</v>
      </c>
      <c r="B55" s="165">
        <v>5</v>
      </c>
      <c r="C55" s="843"/>
      <c r="D55" s="829"/>
      <c r="E55" s="827"/>
      <c r="F55" s="827"/>
      <c r="G55" s="827"/>
      <c r="H55" s="166"/>
      <c r="I55" s="166"/>
      <c r="J55" s="824" t="s">
        <v>103</v>
      </c>
      <c r="K55" s="825"/>
    </row>
    <row r="56" spans="1:11" ht="18.75" customHeight="1" thickBot="1" x14ac:dyDescent="0.3">
      <c r="A56" s="826"/>
      <c r="B56" s="165" t="s">
        <v>106</v>
      </c>
      <c r="C56" s="843"/>
      <c r="D56" s="829"/>
      <c r="E56" s="827"/>
      <c r="F56" s="827"/>
      <c r="G56" s="827"/>
      <c r="H56" s="166"/>
      <c r="I56" s="166"/>
      <c r="J56" s="170"/>
      <c r="K56" s="20"/>
    </row>
    <row r="57" spans="1:11" ht="30.75" customHeight="1" thickBot="1" x14ac:dyDescent="0.3">
      <c r="A57" s="826"/>
      <c r="B57" s="165">
        <v>4</v>
      </c>
      <c r="C57" s="828"/>
      <c r="D57" s="829"/>
      <c r="E57" s="829"/>
      <c r="F57" s="830"/>
      <c r="G57" s="827"/>
      <c r="H57" s="166"/>
      <c r="I57" s="166"/>
      <c r="J57" s="180" t="str">
        <f xml:space="preserve"> IF(OR(E55="X",F55="X",G55="x",F57="x",G57="X",F59="X",G59="X",G61="X" ),"x","")</f>
        <v/>
      </c>
      <c r="K57" s="20" t="s">
        <v>105</v>
      </c>
    </row>
    <row r="58" spans="1:11" ht="29.4" thickBot="1" x14ac:dyDescent="0.3">
      <c r="A58" s="826"/>
      <c r="B58" s="165" t="s">
        <v>108</v>
      </c>
      <c r="C58" s="828"/>
      <c r="D58" s="829"/>
      <c r="E58" s="829"/>
      <c r="F58" s="831"/>
      <c r="G58" s="827"/>
      <c r="H58" s="166"/>
      <c r="I58" s="166"/>
      <c r="J58" s="181"/>
      <c r="K58" s="20"/>
    </row>
    <row r="59" spans="1:11" ht="26.25" customHeight="1" thickBot="1" x14ac:dyDescent="0.3">
      <c r="A59" s="826"/>
      <c r="B59" s="165">
        <v>3</v>
      </c>
      <c r="C59" s="832"/>
      <c r="D59" s="844"/>
      <c r="E59" s="858"/>
      <c r="F59" s="830"/>
      <c r="G59" s="827"/>
      <c r="H59" s="166"/>
      <c r="I59" s="166"/>
      <c r="J59" s="182" t="str">
        <f xml:space="preserve"> IF(OR(C55="X",D55="X",D57="x",E57="x",E59="X",F61="X",F63="X",G63="X" ),"x","")</f>
        <v/>
      </c>
      <c r="K59" s="20" t="s">
        <v>107</v>
      </c>
    </row>
    <row r="60" spans="1:11" ht="29.4" thickBot="1" x14ac:dyDescent="0.3">
      <c r="A60" s="826"/>
      <c r="B60" s="165" t="s">
        <v>110</v>
      </c>
      <c r="C60" s="832"/>
      <c r="D60" s="844"/>
      <c r="E60" s="829"/>
      <c r="F60" s="831"/>
      <c r="G60" s="827"/>
      <c r="H60" s="166"/>
      <c r="I60" s="166"/>
      <c r="J60" s="183"/>
      <c r="K60" s="20"/>
    </row>
    <row r="61" spans="1:11" ht="30" customHeight="1" thickBot="1" x14ac:dyDescent="0.3">
      <c r="A61" s="826"/>
      <c r="B61" s="165">
        <v>2</v>
      </c>
      <c r="C61" s="832"/>
      <c r="D61" s="861"/>
      <c r="E61" s="868"/>
      <c r="F61" s="869"/>
      <c r="G61" s="827"/>
      <c r="H61" s="166"/>
      <c r="I61" s="166"/>
      <c r="J61" s="184" t="str">
        <f xml:space="preserve"> IF(OR(C57="X",D59="X",E61="x",E63="x" ),"x","")</f>
        <v/>
      </c>
      <c r="K61" s="20" t="s">
        <v>109</v>
      </c>
    </row>
    <row r="62" spans="1:11" ht="29.4" thickBot="1" x14ac:dyDescent="0.3">
      <c r="A62" s="826"/>
      <c r="B62" s="165" t="s">
        <v>229</v>
      </c>
      <c r="C62" s="832"/>
      <c r="D62" s="861"/>
      <c r="E62" s="844"/>
      <c r="F62" s="870"/>
      <c r="G62" s="827"/>
      <c r="H62" s="166"/>
      <c r="I62" s="166"/>
      <c r="J62" s="183"/>
      <c r="K62" s="20"/>
    </row>
    <row r="63" spans="1:11" ht="30.75" customHeight="1" thickBot="1" x14ac:dyDescent="0.3">
      <c r="A63" s="826"/>
      <c r="B63" s="165">
        <v>1</v>
      </c>
      <c r="C63" s="832"/>
      <c r="D63" s="861"/>
      <c r="E63" s="844"/>
      <c r="F63" s="829"/>
      <c r="G63" s="829"/>
      <c r="H63" s="166"/>
      <c r="I63" s="166"/>
      <c r="J63" s="185" t="str">
        <f xml:space="preserve"> IF(OR(C59="X",C61="X",D61="x",C63="x",D63="x" ),"x","")</f>
        <v/>
      </c>
      <c r="K63" s="20" t="s">
        <v>111</v>
      </c>
    </row>
    <row r="64" spans="1:11" ht="20.25" customHeight="1" thickBot="1" x14ac:dyDescent="0.3">
      <c r="A64" s="826"/>
      <c r="B64" s="165" t="s">
        <v>112</v>
      </c>
      <c r="C64" s="860"/>
      <c r="D64" s="862"/>
      <c r="E64" s="864"/>
      <c r="F64" s="867"/>
      <c r="G64" s="867"/>
      <c r="H64" s="171"/>
      <c r="I64" s="166"/>
      <c r="J64" s="166"/>
      <c r="K64" s="165"/>
    </row>
    <row r="65" spans="1:11" ht="14.4" x14ac:dyDescent="0.25">
      <c r="A65" s="167"/>
      <c r="B65" s="166"/>
      <c r="C65" s="166">
        <v>1</v>
      </c>
      <c r="D65" s="166">
        <v>2</v>
      </c>
      <c r="E65" s="166">
        <v>3</v>
      </c>
      <c r="F65" s="166">
        <v>4</v>
      </c>
      <c r="G65" s="166">
        <v>5</v>
      </c>
      <c r="H65" s="166"/>
      <c r="I65" s="166"/>
      <c r="J65" s="166"/>
      <c r="K65" s="165"/>
    </row>
    <row r="66" spans="1:11" ht="14.4" x14ac:dyDescent="0.25">
      <c r="A66" s="167"/>
      <c r="B66" s="166"/>
      <c r="C66" s="166" t="s">
        <v>113</v>
      </c>
      <c r="D66" s="166" t="s">
        <v>114</v>
      </c>
      <c r="E66" s="166" t="s">
        <v>115</v>
      </c>
      <c r="F66" s="166" t="s">
        <v>116</v>
      </c>
      <c r="G66" s="166" t="s">
        <v>117</v>
      </c>
      <c r="H66" s="166"/>
      <c r="I66" s="166"/>
      <c r="J66" s="166"/>
      <c r="K66" s="165"/>
    </row>
    <row r="67" spans="1:11" ht="15" customHeight="1" x14ac:dyDescent="0.25">
      <c r="A67" s="167"/>
      <c r="B67" s="166"/>
      <c r="C67" s="859" t="s">
        <v>118</v>
      </c>
      <c r="D67" s="859"/>
      <c r="E67" s="859"/>
      <c r="F67" s="859"/>
      <c r="G67" s="859"/>
      <c r="H67" s="166"/>
      <c r="I67" s="166"/>
      <c r="J67" s="166"/>
      <c r="K67" s="165"/>
    </row>
    <row r="68" spans="1:11" ht="15" customHeight="1" x14ac:dyDescent="0.25">
      <c r="A68" s="167"/>
      <c r="B68" s="166"/>
      <c r="C68" s="859"/>
      <c r="D68" s="859"/>
      <c r="E68" s="859"/>
      <c r="F68" s="859"/>
      <c r="G68" s="859"/>
      <c r="H68" s="166"/>
      <c r="I68" s="166"/>
      <c r="J68" s="166"/>
      <c r="K68" s="165"/>
    </row>
    <row r="69" spans="1:11" ht="45.75" customHeight="1" thickBot="1" x14ac:dyDescent="0.3">
      <c r="A69" s="177"/>
      <c r="B69" s="178"/>
      <c r="C69" s="178"/>
      <c r="D69" s="178"/>
      <c r="E69" s="178"/>
      <c r="F69" s="178"/>
      <c r="G69" s="178"/>
      <c r="H69" s="178"/>
      <c r="I69" s="178"/>
      <c r="J69" s="178"/>
      <c r="K69" s="179"/>
    </row>
    <row r="70" spans="1:11" ht="14.4" thickBot="1" x14ac:dyDescent="0.3"/>
    <row r="71" spans="1:11" ht="30.75" customHeight="1" thickBot="1" x14ac:dyDescent="0.3">
      <c r="A71" s="97" t="s">
        <v>102</v>
      </c>
      <c r="B71" s="833" t="str">
        <f>DESCRIPCION!A19</f>
        <v>d</v>
      </c>
      <c r="C71" s="817"/>
      <c r="D71" s="817"/>
      <c r="E71" s="817"/>
      <c r="F71" s="817"/>
      <c r="G71" s="817"/>
      <c r="H71" s="817"/>
      <c r="I71" s="818"/>
      <c r="J71" s="142" t="s">
        <v>332</v>
      </c>
      <c r="K71" s="140" t="str">
        <f>IF(J77="x","EXTREMA",IF(J79="x","ALTA",IF(J81="x","MODERADA",IF(J83="x","BAJA",""))))</f>
        <v/>
      </c>
    </row>
    <row r="72" spans="1:11" ht="16.2" thickBot="1" x14ac:dyDescent="0.3">
      <c r="A72" s="797" t="s">
        <v>104</v>
      </c>
      <c r="B72" s="798"/>
      <c r="C72" s="798"/>
      <c r="D72" s="799" t="str">
        <f>PROBABILIDAD!T14</f>
        <v xml:space="preserve"> </v>
      </c>
      <c r="E72" s="800"/>
      <c r="F72" s="797" t="s">
        <v>333</v>
      </c>
      <c r="G72" s="798"/>
      <c r="H72" s="798"/>
      <c r="I72" s="801"/>
      <c r="J72" s="802"/>
      <c r="K72" s="803"/>
    </row>
    <row r="73" spans="1:11" ht="21.75" customHeight="1" x14ac:dyDescent="0.25">
      <c r="A73" s="172"/>
      <c r="B73" s="153"/>
      <c r="C73" s="153"/>
      <c r="D73" s="153"/>
      <c r="E73" s="153"/>
      <c r="F73" s="153"/>
      <c r="G73" s="153"/>
      <c r="H73" s="153"/>
      <c r="I73" s="153"/>
      <c r="J73" s="168"/>
      <c r="K73" s="169"/>
    </row>
    <row r="74" spans="1:11" ht="18.75" customHeight="1" x14ac:dyDescent="0.25">
      <c r="A74" s="172"/>
      <c r="B74" s="153"/>
      <c r="C74" s="173"/>
      <c r="D74" s="153"/>
      <c r="E74" s="153"/>
      <c r="F74" s="153"/>
      <c r="G74" s="153"/>
      <c r="H74" s="153"/>
      <c r="I74" s="153"/>
      <c r="J74" s="168"/>
      <c r="K74" s="169"/>
    </row>
    <row r="75" spans="1:11" ht="42.75" customHeight="1" x14ac:dyDescent="0.25">
      <c r="A75" s="813" t="s">
        <v>104</v>
      </c>
      <c r="B75" s="153">
        <v>5</v>
      </c>
      <c r="C75" s="814"/>
      <c r="D75" s="810"/>
      <c r="E75" s="811"/>
      <c r="F75" s="811"/>
      <c r="G75" s="811"/>
      <c r="H75" s="153"/>
      <c r="I75" s="153"/>
      <c r="J75" s="820" t="s">
        <v>103</v>
      </c>
      <c r="K75" s="821"/>
    </row>
    <row r="76" spans="1:11" x14ac:dyDescent="0.25">
      <c r="A76" s="813"/>
      <c r="B76" s="153" t="s">
        <v>106</v>
      </c>
      <c r="C76" s="815"/>
      <c r="D76" s="810"/>
      <c r="E76" s="811"/>
      <c r="F76" s="811"/>
      <c r="G76" s="811"/>
      <c r="H76" s="153"/>
      <c r="I76" s="153"/>
      <c r="J76" s="155"/>
      <c r="K76" s="156"/>
    </row>
    <row r="77" spans="1:11" ht="29.25" customHeight="1" x14ac:dyDescent="0.25">
      <c r="A77" s="813"/>
      <c r="B77" s="153">
        <v>4</v>
      </c>
      <c r="C77" s="856"/>
      <c r="D77" s="810"/>
      <c r="E77" s="810"/>
      <c r="F77" s="819"/>
      <c r="G77" s="811"/>
      <c r="H77" s="153"/>
      <c r="I77" s="153"/>
      <c r="J77" s="159" t="str">
        <f xml:space="preserve"> IF(OR(E75="X",F75="X",G75="x",F77="x",G77="X",F79="X",G79="X",G81="X" ),"x","")</f>
        <v/>
      </c>
      <c r="K77" s="156" t="s">
        <v>105</v>
      </c>
    </row>
    <row r="78" spans="1:11" ht="28.2" x14ac:dyDescent="0.25">
      <c r="A78" s="813"/>
      <c r="B78" s="153" t="s">
        <v>108</v>
      </c>
      <c r="C78" s="857"/>
      <c r="D78" s="810"/>
      <c r="E78" s="810"/>
      <c r="F78" s="819"/>
      <c r="G78" s="811"/>
      <c r="H78" s="153"/>
      <c r="I78" s="153"/>
      <c r="J78" s="160"/>
      <c r="K78" s="156"/>
    </row>
    <row r="79" spans="1:11" ht="29.25" customHeight="1" x14ac:dyDescent="0.25">
      <c r="A79" s="813"/>
      <c r="B79" s="153">
        <v>3</v>
      </c>
      <c r="C79" s="804"/>
      <c r="D79" s="808"/>
      <c r="E79" s="809"/>
      <c r="F79" s="819"/>
      <c r="G79" s="811"/>
      <c r="H79" s="153"/>
      <c r="I79" s="153"/>
      <c r="J79" s="161" t="str">
        <f xml:space="preserve"> IF(OR(C75="X",D75="X",D77="x",E77="x",E79="X",F81="X",F83="X",G83="X" ),"x","")</f>
        <v/>
      </c>
      <c r="K79" s="156" t="s">
        <v>107</v>
      </c>
    </row>
    <row r="80" spans="1:11" ht="28.2" x14ac:dyDescent="0.25">
      <c r="A80" s="813"/>
      <c r="B80" s="153" t="s">
        <v>110</v>
      </c>
      <c r="C80" s="805"/>
      <c r="D80" s="808"/>
      <c r="E80" s="810"/>
      <c r="F80" s="819"/>
      <c r="G80" s="811"/>
      <c r="H80" s="153"/>
      <c r="I80" s="153"/>
      <c r="J80" s="162"/>
      <c r="K80" s="156"/>
    </row>
    <row r="81" spans="1:11" ht="29.25" customHeight="1" x14ac:dyDescent="0.25">
      <c r="A81" s="813"/>
      <c r="B81" s="153">
        <v>2</v>
      </c>
      <c r="C81" s="804"/>
      <c r="D81" s="806"/>
      <c r="E81" s="807"/>
      <c r="F81" s="809"/>
      <c r="G81" s="811"/>
      <c r="H81" s="153"/>
      <c r="I81" s="153"/>
      <c r="J81" s="163" t="str">
        <f xml:space="preserve"> IF(OR(C77="X",D79="X",E81="x",E83="x" ),"x","")</f>
        <v/>
      </c>
      <c r="K81" s="156" t="s">
        <v>109</v>
      </c>
    </row>
    <row r="82" spans="1:11" ht="28.2" x14ac:dyDescent="0.25">
      <c r="A82" s="813"/>
      <c r="B82" s="153" t="s">
        <v>229</v>
      </c>
      <c r="C82" s="805"/>
      <c r="D82" s="806"/>
      <c r="E82" s="808"/>
      <c r="F82" s="810"/>
      <c r="G82" s="811"/>
      <c r="H82" s="153"/>
      <c r="I82" s="153"/>
      <c r="J82" s="162"/>
      <c r="K82" s="156"/>
    </row>
    <row r="83" spans="1:11" ht="28.5" customHeight="1" x14ac:dyDescent="0.25">
      <c r="A83" s="813"/>
      <c r="B83" s="153">
        <v>1</v>
      </c>
      <c r="C83" s="804"/>
      <c r="D83" s="835"/>
      <c r="E83" s="837"/>
      <c r="F83" s="839"/>
      <c r="G83" s="841"/>
      <c r="H83" s="153"/>
      <c r="I83" s="153"/>
      <c r="J83" s="164" t="str">
        <f xml:space="preserve"> IF(OR(C79="X",C81="X",D81="x",D83="x",C83="x" ),"x","")</f>
        <v/>
      </c>
      <c r="K83" s="156" t="s">
        <v>111</v>
      </c>
    </row>
    <row r="84" spans="1:11" ht="19.5" customHeight="1" x14ac:dyDescent="0.25">
      <c r="A84" s="813"/>
      <c r="B84" s="153" t="s">
        <v>112</v>
      </c>
      <c r="C84" s="834"/>
      <c r="D84" s="836"/>
      <c r="E84" s="838"/>
      <c r="F84" s="840"/>
      <c r="G84" s="842"/>
      <c r="H84" s="153"/>
      <c r="I84" s="153"/>
      <c r="J84" s="153"/>
      <c r="K84" s="154"/>
    </row>
    <row r="85" spans="1:11" x14ac:dyDescent="0.25">
      <c r="A85" s="172"/>
      <c r="B85" s="153"/>
      <c r="C85" s="153">
        <v>1</v>
      </c>
      <c r="D85" s="153">
        <v>2</v>
      </c>
      <c r="E85" s="153">
        <v>3</v>
      </c>
      <c r="F85" s="153">
        <v>4</v>
      </c>
      <c r="G85" s="153">
        <v>5</v>
      </c>
      <c r="H85" s="153"/>
      <c r="I85" s="153"/>
      <c r="J85" s="153"/>
      <c r="K85" s="154"/>
    </row>
    <row r="86" spans="1:11" x14ac:dyDescent="0.25">
      <c r="A86" s="172"/>
      <c r="B86" s="153"/>
      <c r="C86" s="153" t="s">
        <v>113</v>
      </c>
      <c r="D86" s="153" t="s">
        <v>114</v>
      </c>
      <c r="E86" s="153" t="s">
        <v>115</v>
      </c>
      <c r="F86" s="153" t="s">
        <v>116</v>
      </c>
      <c r="G86" s="153" t="s">
        <v>117</v>
      </c>
      <c r="H86" s="153"/>
      <c r="I86" s="153"/>
      <c r="J86" s="153"/>
      <c r="K86" s="154"/>
    </row>
    <row r="87" spans="1:11" x14ac:dyDescent="0.25">
      <c r="A87" s="172"/>
      <c r="B87" s="153"/>
      <c r="C87" s="812" t="s">
        <v>118</v>
      </c>
      <c r="D87" s="812"/>
      <c r="E87" s="812"/>
      <c r="F87" s="812"/>
      <c r="G87" s="812"/>
      <c r="H87" s="153"/>
      <c r="I87" s="153"/>
      <c r="J87" s="153"/>
      <c r="K87" s="154"/>
    </row>
    <row r="88" spans="1:11" x14ac:dyDescent="0.25">
      <c r="A88" s="172"/>
      <c r="B88" s="153"/>
      <c r="C88" s="812"/>
      <c r="D88" s="812"/>
      <c r="E88" s="812"/>
      <c r="F88" s="812"/>
      <c r="G88" s="812"/>
      <c r="H88" s="153"/>
      <c r="I88" s="153"/>
      <c r="J88" s="153"/>
      <c r="K88" s="154"/>
    </row>
    <row r="89" spans="1:11" ht="14.4" thickBot="1" x14ac:dyDescent="0.3">
      <c r="A89" s="79"/>
      <c r="B89" s="80"/>
      <c r="C89" s="80"/>
      <c r="D89" s="80"/>
      <c r="E89" s="80"/>
      <c r="F89" s="80"/>
      <c r="G89" s="80"/>
      <c r="H89" s="80"/>
      <c r="I89" s="80"/>
      <c r="J89" s="80"/>
      <c r="K89" s="81"/>
    </row>
    <row r="90" spans="1:11" ht="14.4" thickBot="1" x14ac:dyDescent="0.3"/>
    <row r="91" spans="1:11" ht="33.75" customHeight="1" thickBot="1" x14ac:dyDescent="0.3">
      <c r="A91" s="141" t="s">
        <v>102</v>
      </c>
      <c r="B91" s="816" t="str">
        <f>DESCRIPCION!A22</f>
        <v>e</v>
      </c>
      <c r="C91" s="817"/>
      <c r="D91" s="817"/>
      <c r="E91" s="817"/>
      <c r="F91" s="817"/>
      <c r="G91" s="817"/>
      <c r="H91" s="817"/>
      <c r="I91" s="818"/>
      <c r="J91" s="142" t="s">
        <v>332</v>
      </c>
      <c r="K91" s="140" t="str">
        <f>IF(J97="x","EXTREMA",IF(J99="x","ALTA",IF(J101="x","MODERADA",IF(J103="x","BAJA",""))))</f>
        <v/>
      </c>
    </row>
    <row r="92" spans="1:11" ht="16.2" thickBot="1" x14ac:dyDescent="0.3">
      <c r="A92" s="797" t="s">
        <v>104</v>
      </c>
      <c r="B92" s="798"/>
      <c r="C92" s="798"/>
      <c r="D92" s="799" t="str">
        <f>PROBABILIDAD!T15</f>
        <v xml:space="preserve"> </v>
      </c>
      <c r="E92" s="800"/>
      <c r="F92" s="797" t="s">
        <v>333</v>
      </c>
      <c r="G92" s="798"/>
      <c r="H92" s="798"/>
      <c r="I92" s="801"/>
      <c r="J92" s="802"/>
      <c r="K92" s="803"/>
    </row>
    <row r="93" spans="1:11" x14ac:dyDescent="0.25">
      <c r="A93" s="78"/>
      <c r="B93" s="82"/>
      <c r="C93" s="82"/>
      <c r="D93" s="82"/>
      <c r="E93" s="82"/>
      <c r="F93" s="82"/>
      <c r="G93" s="82"/>
      <c r="H93" s="82"/>
      <c r="I93" s="82"/>
      <c r="K93" s="71"/>
    </row>
    <row r="94" spans="1:11" x14ac:dyDescent="0.25">
      <c r="A94" s="172"/>
      <c r="B94" s="153"/>
      <c r="C94" s="173"/>
      <c r="D94" s="153"/>
      <c r="E94" s="153"/>
      <c r="F94" s="153"/>
      <c r="G94" s="153"/>
      <c r="H94" s="153"/>
      <c r="I94" s="153"/>
      <c r="J94" s="168"/>
      <c r="K94" s="169"/>
    </row>
    <row r="95" spans="1:11" ht="56.25" customHeight="1" x14ac:dyDescent="0.25">
      <c r="A95" s="813" t="s">
        <v>104</v>
      </c>
      <c r="B95" s="153">
        <v>5</v>
      </c>
      <c r="C95" s="814"/>
      <c r="D95" s="810"/>
      <c r="E95" s="811"/>
      <c r="F95" s="811"/>
      <c r="G95" s="811"/>
      <c r="H95" s="153"/>
      <c r="I95" s="153"/>
      <c r="J95" s="820" t="s">
        <v>103</v>
      </c>
      <c r="K95" s="821"/>
    </row>
    <row r="96" spans="1:11" ht="5.25" customHeight="1" x14ac:dyDescent="0.25">
      <c r="A96" s="813"/>
      <c r="B96" s="153" t="s">
        <v>106</v>
      </c>
      <c r="C96" s="815"/>
      <c r="D96" s="810"/>
      <c r="E96" s="811"/>
      <c r="F96" s="811"/>
      <c r="G96" s="811"/>
      <c r="H96" s="153"/>
      <c r="I96" s="153"/>
      <c r="J96" s="155"/>
      <c r="K96" s="156"/>
    </row>
    <row r="97" spans="1:11" ht="27.75" customHeight="1" x14ac:dyDescent="0.25">
      <c r="A97" s="813"/>
      <c r="B97" s="153">
        <v>4</v>
      </c>
      <c r="C97" s="856"/>
      <c r="D97" s="810"/>
      <c r="E97" s="810"/>
      <c r="F97" s="819"/>
      <c r="G97" s="811"/>
      <c r="H97" s="153"/>
      <c r="I97" s="153"/>
      <c r="J97" s="159" t="str">
        <f xml:space="preserve"> IF(OR(E95="X",F95="X",G95="x",F97="x",G97="X",F99="X",G99="X",G101="X" ),"x","")</f>
        <v/>
      </c>
      <c r="K97" s="156" t="s">
        <v>105</v>
      </c>
    </row>
    <row r="98" spans="1:11" ht="28.2" x14ac:dyDescent="0.25">
      <c r="A98" s="813"/>
      <c r="B98" s="153" t="s">
        <v>108</v>
      </c>
      <c r="C98" s="857"/>
      <c r="D98" s="810"/>
      <c r="E98" s="810"/>
      <c r="F98" s="819"/>
      <c r="G98" s="811"/>
      <c r="H98" s="153"/>
      <c r="I98" s="153"/>
      <c r="J98" s="160"/>
      <c r="K98" s="156"/>
    </row>
    <row r="99" spans="1:11" ht="27" customHeight="1" x14ac:dyDescent="0.25">
      <c r="A99" s="813"/>
      <c r="B99" s="153">
        <v>3</v>
      </c>
      <c r="C99" s="804"/>
      <c r="D99" s="808"/>
      <c r="E99" s="809"/>
      <c r="F99" s="819"/>
      <c r="G99" s="811"/>
      <c r="H99" s="153"/>
      <c r="I99" s="153"/>
      <c r="J99" s="161" t="str">
        <f xml:space="preserve"> IF(OR(C95="X",D95="X",D97="x",E97="x",E99="X",F101="X",F103="X",G103="X" ),"x","")</f>
        <v/>
      </c>
      <c r="K99" s="156" t="s">
        <v>107</v>
      </c>
    </row>
    <row r="100" spans="1:11" ht="28.2" x14ac:dyDescent="0.25">
      <c r="A100" s="813"/>
      <c r="B100" s="153" t="s">
        <v>110</v>
      </c>
      <c r="C100" s="805"/>
      <c r="D100" s="808"/>
      <c r="E100" s="810"/>
      <c r="F100" s="819"/>
      <c r="G100" s="811"/>
      <c r="H100" s="153"/>
      <c r="I100" s="153"/>
      <c r="J100" s="162"/>
      <c r="K100" s="156"/>
    </row>
    <row r="101" spans="1:11" ht="25.5" customHeight="1" x14ac:dyDescent="0.25">
      <c r="A101" s="813"/>
      <c r="B101" s="153">
        <v>2</v>
      </c>
      <c r="C101" s="804"/>
      <c r="D101" s="806"/>
      <c r="E101" s="807"/>
      <c r="F101" s="809"/>
      <c r="G101" s="811"/>
      <c r="H101" s="153"/>
      <c r="I101" s="153"/>
      <c r="J101" s="163" t="str">
        <f xml:space="preserve"> IF(OR(C97="X",D99="X",E103="x",E101="x" ),"x","")</f>
        <v/>
      </c>
      <c r="K101" s="156" t="s">
        <v>109</v>
      </c>
    </row>
    <row r="102" spans="1:11" ht="28.2" x14ac:dyDescent="0.25">
      <c r="A102" s="813"/>
      <c r="B102" s="153" t="s">
        <v>229</v>
      </c>
      <c r="C102" s="805"/>
      <c r="D102" s="806"/>
      <c r="E102" s="808"/>
      <c r="F102" s="810"/>
      <c r="G102" s="811"/>
      <c r="H102" s="153"/>
      <c r="I102" s="153"/>
      <c r="J102" s="162"/>
      <c r="K102" s="156"/>
    </row>
    <row r="103" spans="1:11" ht="29.25" customHeight="1" x14ac:dyDescent="0.25">
      <c r="A103" s="813"/>
      <c r="B103" s="153">
        <v>1</v>
      </c>
      <c r="C103" s="804"/>
      <c r="D103" s="835"/>
      <c r="E103" s="837"/>
      <c r="F103" s="839"/>
      <c r="G103" s="841"/>
      <c r="H103" s="153"/>
      <c r="I103" s="153"/>
      <c r="J103" s="164" t="str">
        <f xml:space="preserve"> IF(OR(C99="X",C101="X",C103="x",D101="x",D103="x" ),"x","")</f>
        <v/>
      </c>
      <c r="K103" s="156" t="s">
        <v>111</v>
      </c>
    </row>
    <row r="104" spans="1:11" ht="13.5" customHeight="1" x14ac:dyDescent="0.25">
      <c r="A104" s="813"/>
      <c r="B104" s="153" t="s">
        <v>112</v>
      </c>
      <c r="C104" s="834"/>
      <c r="D104" s="836"/>
      <c r="E104" s="838"/>
      <c r="F104" s="840"/>
      <c r="G104" s="842"/>
      <c r="H104" s="153"/>
      <c r="I104" s="153"/>
      <c r="J104" s="153"/>
      <c r="K104" s="154"/>
    </row>
    <row r="105" spans="1:11" x14ac:dyDescent="0.25">
      <c r="A105" s="172"/>
      <c r="B105" s="153"/>
      <c r="C105" s="153">
        <v>1</v>
      </c>
      <c r="D105" s="153">
        <v>2</v>
      </c>
      <c r="E105" s="153">
        <v>3</v>
      </c>
      <c r="F105" s="153">
        <v>4</v>
      </c>
      <c r="G105" s="153">
        <v>5</v>
      </c>
      <c r="H105" s="153"/>
      <c r="I105" s="153"/>
      <c r="J105" s="153"/>
      <c r="K105" s="154"/>
    </row>
    <row r="106" spans="1:11" x14ac:dyDescent="0.25">
      <c r="A106" s="172"/>
      <c r="B106" s="153"/>
      <c r="C106" s="153" t="s">
        <v>113</v>
      </c>
      <c r="D106" s="153" t="s">
        <v>114</v>
      </c>
      <c r="E106" s="153" t="s">
        <v>115</v>
      </c>
      <c r="F106" s="153" t="s">
        <v>116</v>
      </c>
      <c r="G106" s="153" t="s">
        <v>117</v>
      </c>
      <c r="H106" s="153"/>
      <c r="I106" s="153"/>
      <c r="J106" s="153"/>
      <c r="K106" s="154"/>
    </row>
    <row r="107" spans="1:11" x14ac:dyDescent="0.25">
      <c r="A107" s="172"/>
      <c r="B107" s="153"/>
      <c r="C107" s="812" t="s">
        <v>118</v>
      </c>
      <c r="D107" s="812"/>
      <c r="E107" s="812"/>
      <c r="F107" s="812"/>
      <c r="G107" s="812"/>
      <c r="H107" s="153"/>
      <c r="I107" s="153"/>
      <c r="J107" s="153"/>
      <c r="K107" s="154"/>
    </row>
    <row r="108" spans="1:11" x14ac:dyDescent="0.25">
      <c r="A108" s="172"/>
      <c r="B108" s="153"/>
      <c r="C108" s="812"/>
      <c r="D108" s="812"/>
      <c r="E108" s="812"/>
      <c r="F108" s="812"/>
      <c r="G108" s="812"/>
      <c r="H108" s="153"/>
      <c r="I108" s="153"/>
      <c r="J108" s="153"/>
      <c r="K108" s="154"/>
    </row>
    <row r="109" spans="1:11" ht="14.4" thickBot="1" x14ac:dyDescent="0.3">
      <c r="A109" s="79"/>
      <c r="B109" s="80"/>
      <c r="C109" s="80"/>
      <c r="D109" s="80"/>
      <c r="E109" s="80"/>
      <c r="F109" s="80"/>
      <c r="G109" s="80"/>
      <c r="H109" s="80"/>
      <c r="I109" s="80"/>
      <c r="J109" s="80"/>
      <c r="K109" s="81"/>
    </row>
    <row r="110" spans="1:11" ht="14.4" thickBot="1" x14ac:dyDescent="0.3"/>
    <row r="111" spans="1:11" ht="33.75" customHeight="1" thickBot="1" x14ac:dyDescent="0.3">
      <c r="A111" s="141" t="s">
        <v>102</v>
      </c>
      <c r="B111" s="816" t="str">
        <f>DESCRIPCION!A25</f>
        <v>f</v>
      </c>
      <c r="C111" s="817"/>
      <c r="D111" s="817"/>
      <c r="E111" s="817"/>
      <c r="F111" s="817"/>
      <c r="G111" s="817"/>
      <c r="H111" s="817"/>
      <c r="I111" s="818"/>
      <c r="J111" s="142" t="s">
        <v>332</v>
      </c>
      <c r="K111" s="140" t="str">
        <f>IF(J117="x","EXTREMA",IF(J119="x","ALTA",IF(J121="x","MODERADA",IF(J123="x","BAJA",""))))</f>
        <v/>
      </c>
    </row>
    <row r="112" spans="1:11" ht="16.2" thickBot="1" x14ac:dyDescent="0.3">
      <c r="A112" s="797" t="s">
        <v>104</v>
      </c>
      <c r="B112" s="798"/>
      <c r="C112" s="798"/>
      <c r="D112" s="799" t="str">
        <f>PROBABILIDAD!T16</f>
        <v xml:space="preserve"> </v>
      </c>
      <c r="E112" s="800"/>
      <c r="F112" s="797" t="s">
        <v>333</v>
      </c>
      <c r="G112" s="798"/>
      <c r="H112" s="798"/>
      <c r="I112" s="801"/>
      <c r="J112" s="802"/>
      <c r="K112" s="803"/>
    </row>
    <row r="113" spans="1:11" x14ac:dyDescent="0.25">
      <c r="A113" s="172"/>
      <c r="B113" s="153"/>
      <c r="C113" s="153"/>
      <c r="D113" s="153"/>
      <c r="E113" s="153"/>
      <c r="F113" s="153"/>
      <c r="G113" s="153"/>
      <c r="H113" s="153"/>
      <c r="I113" s="153"/>
      <c r="K113" s="71"/>
    </row>
    <row r="114" spans="1:11" x14ac:dyDescent="0.25">
      <c r="A114" s="172"/>
      <c r="B114" s="153"/>
      <c r="C114" s="173"/>
      <c r="D114" s="153"/>
      <c r="E114" s="153"/>
      <c r="F114" s="153"/>
      <c r="G114" s="153"/>
      <c r="H114" s="153"/>
      <c r="I114" s="153"/>
      <c r="K114" s="71"/>
    </row>
    <row r="115" spans="1:11" ht="32.4" x14ac:dyDescent="0.25">
      <c r="A115" s="813" t="s">
        <v>104</v>
      </c>
      <c r="B115" s="153">
        <v>5</v>
      </c>
      <c r="C115" s="871"/>
      <c r="D115" s="873"/>
      <c r="E115" s="874"/>
      <c r="F115" s="874"/>
      <c r="G115" s="874"/>
      <c r="H115" s="186"/>
      <c r="I115" s="153"/>
      <c r="J115" s="820" t="s">
        <v>103</v>
      </c>
      <c r="K115" s="821"/>
    </row>
    <row r="116" spans="1:11" ht="32.4" x14ac:dyDescent="0.25">
      <c r="A116" s="813"/>
      <c r="B116" s="153" t="s">
        <v>106</v>
      </c>
      <c r="C116" s="872"/>
      <c r="D116" s="873"/>
      <c r="E116" s="874"/>
      <c r="F116" s="874"/>
      <c r="G116" s="874"/>
      <c r="H116" s="186"/>
      <c r="I116" s="153"/>
      <c r="J116" s="155"/>
      <c r="K116" s="156"/>
    </row>
    <row r="117" spans="1:11" ht="32.4" x14ac:dyDescent="0.25">
      <c r="A117" s="813"/>
      <c r="B117" s="153">
        <v>4</v>
      </c>
      <c r="C117" s="875"/>
      <c r="D117" s="873"/>
      <c r="E117" s="873"/>
      <c r="F117" s="877"/>
      <c r="G117" s="874"/>
      <c r="H117" s="186"/>
      <c r="I117" s="153"/>
      <c r="J117" s="159" t="str">
        <f xml:space="preserve"> IF(OR(E115="X",F115="X",G115="x",F117="x",G117="X",F119="X",G119="X",G121="X" ),"x","")</f>
        <v/>
      </c>
      <c r="K117" s="156" t="s">
        <v>105</v>
      </c>
    </row>
    <row r="118" spans="1:11" ht="32.4" x14ac:dyDescent="0.25">
      <c r="A118" s="813"/>
      <c r="B118" s="153" t="s">
        <v>108</v>
      </c>
      <c r="C118" s="876"/>
      <c r="D118" s="873"/>
      <c r="E118" s="873"/>
      <c r="F118" s="877"/>
      <c r="G118" s="874"/>
      <c r="H118" s="186"/>
      <c r="I118" s="153"/>
      <c r="J118" s="160"/>
      <c r="K118" s="156"/>
    </row>
    <row r="119" spans="1:11" ht="32.4" x14ac:dyDescent="0.25">
      <c r="A119" s="813"/>
      <c r="B119" s="153">
        <v>3</v>
      </c>
      <c r="C119" s="878"/>
      <c r="D119" s="880"/>
      <c r="E119" s="890"/>
      <c r="F119" s="877"/>
      <c r="G119" s="874"/>
      <c r="H119" s="186"/>
      <c r="I119" s="153"/>
      <c r="J119" s="161" t="str">
        <f xml:space="preserve"> IF(OR(C115="X",D115="X",D117="x",E117="x",E119="X",F121="X",F123="X",G123="X" ),"x","")</f>
        <v/>
      </c>
      <c r="K119" s="156" t="s">
        <v>107</v>
      </c>
    </row>
    <row r="120" spans="1:11" ht="32.4" x14ac:dyDescent="0.25">
      <c r="A120" s="813"/>
      <c r="B120" s="153" t="s">
        <v>110</v>
      </c>
      <c r="C120" s="879"/>
      <c r="D120" s="880"/>
      <c r="E120" s="873"/>
      <c r="F120" s="877"/>
      <c r="G120" s="874"/>
      <c r="H120" s="186"/>
      <c r="I120" s="153"/>
      <c r="J120" s="162"/>
      <c r="K120" s="156"/>
    </row>
    <row r="121" spans="1:11" ht="32.4" x14ac:dyDescent="0.25">
      <c r="A121" s="813"/>
      <c r="B121" s="153">
        <v>2</v>
      </c>
      <c r="C121" s="878"/>
      <c r="D121" s="891"/>
      <c r="E121" s="892"/>
      <c r="F121" s="890"/>
      <c r="G121" s="874"/>
      <c r="H121" s="186"/>
      <c r="I121" s="153"/>
      <c r="J121" s="163" t="str">
        <f xml:space="preserve"> IF(OR(C117="X",D119="X",E121="x",E123="x" ),"x","")</f>
        <v/>
      </c>
      <c r="K121" s="156" t="s">
        <v>109</v>
      </c>
    </row>
    <row r="122" spans="1:11" ht="32.4" x14ac:dyDescent="0.25">
      <c r="A122" s="813"/>
      <c r="B122" s="153" t="s">
        <v>229</v>
      </c>
      <c r="C122" s="879"/>
      <c r="D122" s="891"/>
      <c r="E122" s="880"/>
      <c r="F122" s="873"/>
      <c r="G122" s="874"/>
      <c r="H122" s="186"/>
      <c r="I122" s="153"/>
      <c r="J122" s="162"/>
      <c r="K122" s="156"/>
    </row>
    <row r="123" spans="1:11" ht="32.4" x14ac:dyDescent="0.25">
      <c r="A123" s="813"/>
      <c r="B123" s="153">
        <v>1</v>
      </c>
      <c r="C123" s="878"/>
      <c r="D123" s="882"/>
      <c r="E123" s="884"/>
      <c r="F123" s="886"/>
      <c r="G123" s="888"/>
      <c r="H123" s="186"/>
      <c r="I123" s="153"/>
      <c r="J123" s="164" t="str">
        <f xml:space="preserve"> IF(OR(C119="X",C121="X",D121="x",C123="x",D123="x" ),"x","")</f>
        <v/>
      </c>
      <c r="K123" s="156" t="s">
        <v>111</v>
      </c>
    </row>
    <row r="124" spans="1:11" ht="32.4" x14ac:dyDescent="0.25">
      <c r="A124" s="813"/>
      <c r="B124" s="153" t="s">
        <v>112</v>
      </c>
      <c r="C124" s="881"/>
      <c r="D124" s="883"/>
      <c r="E124" s="885"/>
      <c r="F124" s="887"/>
      <c r="G124" s="889"/>
      <c r="H124" s="186"/>
      <c r="I124" s="153"/>
      <c r="J124" s="153"/>
      <c r="K124" s="154"/>
    </row>
    <row r="125" spans="1:11" x14ac:dyDescent="0.25">
      <c r="A125" s="172"/>
      <c r="B125" s="153"/>
      <c r="C125" s="153">
        <v>1</v>
      </c>
      <c r="D125" s="153">
        <v>2</v>
      </c>
      <c r="E125" s="153">
        <v>3</v>
      </c>
      <c r="F125" s="153">
        <v>4</v>
      </c>
      <c r="G125" s="153">
        <v>5</v>
      </c>
      <c r="H125" s="153"/>
      <c r="I125" s="153"/>
      <c r="J125" s="153"/>
      <c r="K125" s="154"/>
    </row>
    <row r="126" spans="1:11" x14ac:dyDescent="0.25">
      <c r="A126" s="172"/>
      <c r="B126" s="153"/>
      <c r="C126" s="153" t="s">
        <v>113</v>
      </c>
      <c r="D126" s="153" t="s">
        <v>114</v>
      </c>
      <c r="E126" s="153" t="s">
        <v>115</v>
      </c>
      <c r="F126" s="153" t="s">
        <v>116</v>
      </c>
      <c r="G126" s="153" t="s">
        <v>117</v>
      </c>
      <c r="H126" s="153"/>
      <c r="I126" s="153"/>
      <c r="J126" s="153"/>
      <c r="K126" s="154"/>
    </row>
    <row r="127" spans="1:11" x14ac:dyDescent="0.25">
      <c r="A127" s="172"/>
      <c r="B127" s="153"/>
      <c r="C127" s="812" t="s">
        <v>118</v>
      </c>
      <c r="D127" s="812"/>
      <c r="E127" s="812"/>
      <c r="F127" s="812"/>
      <c r="G127" s="812"/>
      <c r="H127" s="153"/>
      <c r="I127" s="153"/>
      <c r="J127" s="153"/>
      <c r="K127" s="154"/>
    </row>
    <row r="128" spans="1:11" x14ac:dyDescent="0.25">
      <c r="A128" s="172"/>
      <c r="B128" s="153"/>
      <c r="C128" s="812"/>
      <c r="D128" s="812"/>
      <c r="E128" s="812"/>
      <c r="F128" s="812"/>
      <c r="G128" s="812"/>
      <c r="H128" s="153"/>
      <c r="I128" s="153"/>
      <c r="J128" s="153"/>
      <c r="K128" s="154"/>
    </row>
    <row r="129" spans="1:11" ht="14.4" thickBot="1" x14ac:dyDescent="0.3">
      <c r="A129" s="79"/>
      <c r="B129" s="80"/>
      <c r="C129" s="80"/>
      <c r="D129" s="80"/>
      <c r="E129" s="80"/>
      <c r="F129" s="80"/>
      <c r="G129" s="80"/>
      <c r="H129" s="80"/>
      <c r="I129" s="80"/>
      <c r="J129" s="80"/>
      <c r="K129" s="81"/>
    </row>
    <row r="130" spans="1:11" ht="14.4" thickBot="1" x14ac:dyDescent="0.3"/>
    <row r="131" spans="1:11" ht="38.25" customHeight="1" thickBot="1" x14ac:dyDescent="0.3">
      <c r="A131" s="141" t="s">
        <v>102</v>
      </c>
      <c r="B131" s="816" t="str">
        <f>DESCRIPCION!A28</f>
        <v>g</v>
      </c>
      <c r="C131" s="817"/>
      <c r="D131" s="817"/>
      <c r="E131" s="817"/>
      <c r="F131" s="817"/>
      <c r="G131" s="817"/>
      <c r="H131" s="817"/>
      <c r="I131" s="818"/>
      <c r="J131" s="142" t="s">
        <v>332</v>
      </c>
      <c r="K131" s="140" t="str">
        <f>IF(J137="x","EXTREMA",IF(J139="x","ALTA",IF(J141="x","MODERADA",IF(J143="x","BAJA",""))))</f>
        <v/>
      </c>
    </row>
    <row r="132" spans="1:11" ht="16.2" thickBot="1" x14ac:dyDescent="0.3">
      <c r="A132" s="797" t="s">
        <v>104</v>
      </c>
      <c r="B132" s="798"/>
      <c r="C132" s="798"/>
      <c r="D132" s="799" t="str">
        <f>PROBABILIDAD!T17</f>
        <v xml:space="preserve"> </v>
      </c>
      <c r="E132" s="800"/>
      <c r="F132" s="797" t="s">
        <v>333</v>
      </c>
      <c r="G132" s="798"/>
      <c r="H132" s="798"/>
      <c r="I132" s="801"/>
      <c r="J132" s="802"/>
      <c r="K132" s="803"/>
    </row>
    <row r="133" spans="1:11" x14ac:dyDescent="0.25">
      <c r="A133" s="172"/>
      <c r="B133" s="153"/>
      <c r="C133" s="153"/>
      <c r="D133" s="153"/>
      <c r="E133" s="153"/>
      <c r="F133" s="153"/>
      <c r="G133" s="153"/>
      <c r="H133" s="153"/>
      <c r="I133" s="153"/>
      <c r="J133" s="168"/>
      <c r="K133" s="169"/>
    </row>
    <row r="134" spans="1:11" x14ac:dyDescent="0.25">
      <c r="A134" s="172"/>
      <c r="B134" s="153"/>
      <c r="C134" s="173"/>
      <c r="D134" s="153"/>
      <c r="E134" s="153"/>
      <c r="F134" s="153"/>
      <c r="G134" s="153"/>
      <c r="H134" s="153"/>
      <c r="I134" s="153"/>
      <c r="J134" s="168"/>
      <c r="K134" s="169"/>
    </row>
    <row r="135" spans="1:11" ht="45.75" customHeight="1" x14ac:dyDescent="0.25">
      <c r="A135" s="813" t="s">
        <v>104</v>
      </c>
      <c r="B135" s="153">
        <v>5</v>
      </c>
      <c r="C135" s="814"/>
      <c r="D135" s="810"/>
      <c r="E135" s="811"/>
      <c r="F135" s="811"/>
      <c r="G135" s="811"/>
      <c r="H135" s="153"/>
      <c r="I135" s="153"/>
      <c r="J135" s="820" t="s">
        <v>103</v>
      </c>
      <c r="K135" s="821"/>
    </row>
    <row r="136" spans="1:11" x14ac:dyDescent="0.25">
      <c r="A136" s="813"/>
      <c r="B136" s="153" t="s">
        <v>106</v>
      </c>
      <c r="C136" s="815"/>
      <c r="D136" s="810"/>
      <c r="E136" s="811"/>
      <c r="F136" s="811"/>
      <c r="G136" s="811"/>
      <c r="H136" s="153"/>
      <c r="I136" s="153"/>
      <c r="J136" s="155"/>
      <c r="K136" s="156"/>
    </row>
    <row r="137" spans="1:11" ht="27" customHeight="1" x14ac:dyDescent="0.25">
      <c r="A137" s="813"/>
      <c r="B137" s="153">
        <v>4</v>
      </c>
      <c r="C137" s="856"/>
      <c r="D137" s="810"/>
      <c r="E137" s="810"/>
      <c r="F137" s="819"/>
      <c r="G137" s="811"/>
      <c r="H137" s="153"/>
      <c r="I137" s="153"/>
      <c r="J137" s="159" t="str">
        <f xml:space="preserve"> IF(OR(E135="X",F135="X",G135="x",F137="x",G137="X",F139="X",G139="X",G141="X" ),"x","")</f>
        <v/>
      </c>
      <c r="K137" s="156" t="s">
        <v>105</v>
      </c>
    </row>
    <row r="138" spans="1:11" ht="28.2" x14ac:dyDescent="0.25">
      <c r="A138" s="813"/>
      <c r="B138" s="153" t="s">
        <v>108</v>
      </c>
      <c r="C138" s="857"/>
      <c r="D138" s="810"/>
      <c r="E138" s="810"/>
      <c r="F138" s="819"/>
      <c r="G138" s="811"/>
      <c r="H138" s="153"/>
      <c r="I138" s="153"/>
      <c r="J138" s="160"/>
      <c r="K138" s="156"/>
    </row>
    <row r="139" spans="1:11" ht="32.25" customHeight="1" x14ac:dyDescent="0.25">
      <c r="A139" s="813"/>
      <c r="B139" s="153">
        <v>3</v>
      </c>
      <c r="C139" s="804"/>
      <c r="D139" s="808"/>
      <c r="E139" s="809"/>
      <c r="F139" s="819"/>
      <c r="G139" s="811"/>
      <c r="H139" s="153"/>
      <c r="I139" s="153"/>
      <c r="J139" s="161" t="str">
        <f xml:space="preserve"> IF(OR(C135="X",D135="X",D137="x",E137="x",E139="X",F141="X",F143="X",G143="X" ),"x","")</f>
        <v/>
      </c>
      <c r="K139" s="156" t="s">
        <v>107</v>
      </c>
    </row>
    <row r="140" spans="1:11" ht="28.2" x14ac:dyDescent="0.25">
      <c r="A140" s="813"/>
      <c r="B140" s="153" t="s">
        <v>110</v>
      </c>
      <c r="C140" s="805"/>
      <c r="D140" s="808"/>
      <c r="E140" s="810"/>
      <c r="F140" s="819"/>
      <c r="G140" s="811"/>
      <c r="H140" s="153"/>
      <c r="I140" s="153"/>
      <c r="J140" s="162"/>
      <c r="K140" s="156"/>
    </row>
    <row r="141" spans="1:11" ht="27.75" customHeight="1" x14ac:dyDescent="0.25">
      <c r="A141" s="813"/>
      <c r="B141" s="153">
        <v>2</v>
      </c>
      <c r="C141" s="804"/>
      <c r="D141" s="806"/>
      <c r="E141" s="807"/>
      <c r="F141" s="809"/>
      <c r="G141" s="811"/>
      <c r="H141" s="153"/>
      <c r="I141" s="153"/>
      <c r="J141" s="163" t="str">
        <f xml:space="preserve"> IF(OR(C137="X",D139="X",E141="x",E143="x" ),"x","")</f>
        <v/>
      </c>
      <c r="K141" s="156" t="s">
        <v>109</v>
      </c>
    </row>
    <row r="142" spans="1:11" ht="28.2" x14ac:dyDescent="0.25">
      <c r="A142" s="813"/>
      <c r="B142" s="153" t="s">
        <v>229</v>
      </c>
      <c r="C142" s="805"/>
      <c r="D142" s="806"/>
      <c r="E142" s="808"/>
      <c r="F142" s="810"/>
      <c r="G142" s="811"/>
      <c r="H142" s="153"/>
      <c r="I142" s="153"/>
      <c r="J142" s="162"/>
      <c r="K142" s="156"/>
    </row>
    <row r="143" spans="1:11" ht="30" customHeight="1" x14ac:dyDescent="0.25">
      <c r="A143" s="813"/>
      <c r="B143" s="153">
        <v>1</v>
      </c>
      <c r="C143" s="804"/>
      <c r="D143" s="835"/>
      <c r="E143" s="837"/>
      <c r="F143" s="839"/>
      <c r="G143" s="841"/>
      <c r="H143" s="153"/>
      <c r="I143" s="153"/>
      <c r="J143" s="164" t="str">
        <f xml:space="preserve"> IF(OR(C139="X",C141="X",C143="x",D141="x",D143="x" ),"x","")</f>
        <v/>
      </c>
      <c r="K143" s="156" t="s">
        <v>111</v>
      </c>
    </row>
    <row r="144" spans="1:11" x14ac:dyDescent="0.25">
      <c r="A144" s="813"/>
      <c r="B144" s="153" t="s">
        <v>112</v>
      </c>
      <c r="C144" s="834"/>
      <c r="D144" s="836"/>
      <c r="E144" s="838"/>
      <c r="F144" s="840"/>
      <c r="G144" s="842"/>
      <c r="H144" s="153"/>
      <c r="I144" s="153"/>
      <c r="J144" s="153"/>
      <c r="K144" s="154"/>
    </row>
    <row r="145" spans="1:11" x14ac:dyDescent="0.25">
      <c r="A145" s="172"/>
      <c r="B145" s="153"/>
      <c r="C145" s="153">
        <v>1</v>
      </c>
      <c r="D145" s="153">
        <v>2</v>
      </c>
      <c r="E145" s="153">
        <v>3</v>
      </c>
      <c r="F145" s="153">
        <v>4</v>
      </c>
      <c r="G145" s="153">
        <v>5</v>
      </c>
      <c r="H145" s="153"/>
      <c r="I145" s="153"/>
      <c r="J145" s="153"/>
      <c r="K145" s="154"/>
    </row>
    <row r="146" spans="1:11" x14ac:dyDescent="0.25">
      <c r="A146" s="172"/>
      <c r="B146" s="153"/>
      <c r="C146" s="153" t="s">
        <v>113</v>
      </c>
      <c r="D146" s="153" t="s">
        <v>114</v>
      </c>
      <c r="E146" s="153" t="s">
        <v>115</v>
      </c>
      <c r="F146" s="153" t="s">
        <v>116</v>
      </c>
      <c r="G146" s="153" t="s">
        <v>117</v>
      </c>
      <c r="H146" s="153"/>
      <c r="I146" s="153"/>
      <c r="J146" s="153"/>
      <c r="K146" s="154"/>
    </row>
    <row r="147" spans="1:11" x14ac:dyDescent="0.25">
      <c r="A147" s="172"/>
      <c r="B147" s="153"/>
      <c r="C147" s="812" t="s">
        <v>118</v>
      </c>
      <c r="D147" s="812"/>
      <c r="E147" s="812"/>
      <c r="F147" s="812"/>
      <c r="G147" s="812"/>
      <c r="H147" s="153"/>
      <c r="I147" s="153"/>
      <c r="J147" s="153"/>
      <c r="K147" s="154"/>
    </row>
    <row r="148" spans="1:11" x14ac:dyDescent="0.25">
      <c r="A148" s="172"/>
      <c r="B148" s="153"/>
      <c r="C148" s="812"/>
      <c r="D148" s="812"/>
      <c r="E148" s="812"/>
      <c r="F148" s="812"/>
      <c r="G148" s="812"/>
      <c r="H148" s="153"/>
      <c r="I148" s="153"/>
      <c r="J148" s="153"/>
      <c r="K148" s="154"/>
    </row>
    <row r="149" spans="1:11" ht="14.4" thickBot="1" x14ac:dyDescent="0.3">
      <c r="A149" s="174"/>
      <c r="B149" s="175"/>
      <c r="C149" s="175"/>
      <c r="D149" s="175"/>
      <c r="E149" s="175"/>
      <c r="F149" s="175"/>
      <c r="G149" s="175"/>
      <c r="H149" s="175"/>
      <c r="I149" s="175"/>
      <c r="J149" s="175"/>
      <c r="K149" s="176"/>
    </row>
    <row r="150" spans="1:11" ht="14.4" thickBot="1" x14ac:dyDescent="0.3"/>
    <row r="151" spans="1:11" ht="31.5" customHeight="1" thickBot="1" x14ac:dyDescent="0.3">
      <c r="A151" s="141" t="s">
        <v>102</v>
      </c>
      <c r="B151" s="816" t="str">
        <f>DESCRIPCION!A31</f>
        <v>h</v>
      </c>
      <c r="C151" s="817"/>
      <c r="D151" s="817"/>
      <c r="E151" s="817"/>
      <c r="F151" s="817"/>
      <c r="G151" s="817"/>
      <c r="H151" s="817"/>
      <c r="I151" s="818"/>
      <c r="J151" s="142" t="s">
        <v>332</v>
      </c>
      <c r="K151" s="140" t="str">
        <f>IF(J157="x","EXTREMA",IF(J159="x","ALTA",IF(J161="x","MODERADA",IF(J163="x","BAJA",""))))</f>
        <v/>
      </c>
    </row>
    <row r="152" spans="1:11" ht="16.2" thickBot="1" x14ac:dyDescent="0.3">
      <c r="A152" s="797" t="s">
        <v>104</v>
      </c>
      <c r="B152" s="798"/>
      <c r="C152" s="798"/>
      <c r="D152" s="799" t="str">
        <f>PROBABILIDAD!T18</f>
        <v xml:space="preserve"> </v>
      </c>
      <c r="E152" s="800"/>
      <c r="F152" s="797" t="s">
        <v>333</v>
      </c>
      <c r="G152" s="798"/>
      <c r="H152" s="798"/>
      <c r="I152" s="801"/>
      <c r="J152" s="802"/>
      <c r="K152" s="803"/>
    </row>
    <row r="153" spans="1:11" x14ac:dyDescent="0.25">
      <c r="A153" s="172"/>
      <c r="B153" s="153"/>
      <c r="C153" s="153"/>
      <c r="D153" s="153"/>
      <c r="E153" s="153"/>
      <c r="F153" s="153"/>
      <c r="G153" s="153"/>
      <c r="H153" s="153"/>
      <c r="I153" s="153"/>
      <c r="J153" s="168"/>
      <c r="K153" s="169"/>
    </row>
    <row r="154" spans="1:11" x14ac:dyDescent="0.25">
      <c r="A154" s="172"/>
      <c r="B154" s="153"/>
      <c r="C154" s="173"/>
      <c r="D154" s="153"/>
      <c r="E154" s="153"/>
      <c r="F154" s="153"/>
      <c r="G154" s="153"/>
      <c r="H154" s="153"/>
      <c r="I154" s="153"/>
      <c r="J154" s="168"/>
      <c r="K154" s="169"/>
    </row>
    <row r="155" spans="1:11" ht="36" customHeight="1" x14ac:dyDescent="0.25">
      <c r="A155" s="813" t="s">
        <v>104</v>
      </c>
      <c r="B155" s="153">
        <v>5</v>
      </c>
      <c r="C155" s="814"/>
      <c r="D155" s="810"/>
      <c r="E155" s="811"/>
      <c r="F155" s="811"/>
      <c r="G155" s="811"/>
      <c r="H155" s="153"/>
      <c r="I155" s="153"/>
      <c r="J155" s="820" t="s">
        <v>103</v>
      </c>
      <c r="K155" s="821"/>
    </row>
    <row r="156" spans="1:11" x14ac:dyDescent="0.25">
      <c r="A156" s="813"/>
      <c r="B156" s="153" t="s">
        <v>106</v>
      </c>
      <c r="C156" s="815"/>
      <c r="D156" s="810"/>
      <c r="E156" s="811"/>
      <c r="F156" s="811"/>
      <c r="G156" s="811"/>
      <c r="H156" s="153"/>
      <c r="I156" s="153"/>
      <c r="J156" s="155"/>
      <c r="K156" s="156"/>
    </row>
    <row r="157" spans="1:11" ht="27" customHeight="1" x14ac:dyDescent="0.25">
      <c r="A157" s="813"/>
      <c r="B157" s="153">
        <v>4</v>
      </c>
      <c r="C157" s="856"/>
      <c r="D157" s="810"/>
      <c r="E157" s="810"/>
      <c r="F157" s="819"/>
      <c r="G157" s="811"/>
      <c r="H157" s="153"/>
      <c r="I157" s="153"/>
      <c r="J157" s="159" t="str">
        <f xml:space="preserve"> IF(OR(E155="X",F155="X",G155="x",F157="x",G157="X",F159="X",G159="X",G161="X" ),"x","")</f>
        <v/>
      </c>
      <c r="K157" s="156" t="s">
        <v>105</v>
      </c>
    </row>
    <row r="158" spans="1:11" ht="28.2" x14ac:dyDescent="0.25">
      <c r="A158" s="813"/>
      <c r="B158" s="153" t="s">
        <v>108</v>
      </c>
      <c r="C158" s="857"/>
      <c r="D158" s="810"/>
      <c r="E158" s="810"/>
      <c r="F158" s="819"/>
      <c r="G158" s="811"/>
      <c r="H158" s="153"/>
      <c r="I158" s="153"/>
      <c r="J158" s="160"/>
      <c r="K158" s="156"/>
    </row>
    <row r="159" spans="1:11" ht="27.75" customHeight="1" x14ac:dyDescent="0.25">
      <c r="A159" s="813"/>
      <c r="B159" s="153">
        <v>3</v>
      </c>
      <c r="C159" s="804"/>
      <c r="D159" s="808"/>
      <c r="E159" s="809"/>
      <c r="F159" s="819"/>
      <c r="G159" s="811"/>
      <c r="H159" s="153"/>
      <c r="I159" s="153"/>
      <c r="J159" s="161" t="str">
        <f xml:space="preserve"> IF(OR(C155="X",D155="X",D157="x",E157="x",E159="X",F161="X",F163="X",G163="X" ),"x","")</f>
        <v/>
      </c>
      <c r="K159" s="156" t="s">
        <v>107</v>
      </c>
    </row>
    <row r="160" spans="1:11" ht="28.2" x14ac:dyDescent="0.25">
      <c r="A160" s="813"/>
      <c r="B160" s="153" t="s">
        <v>110</v>
      </c>
      <c r="C160" s="805"/>
      <c r="D160" s="808"/>
      <c r="E160" s="810"/>
      <c r="F160" s="819"/>
      <c r="G160" s="811"/>
      <c r="H160" s="153"/>
      <c r="I160" s="153"/>
      <c r="J160" s="162"/>
      <c r="K160" s="156"/>
    </row>
    <row r="161" spans="1:11" ht="27.75" customHeight="1" x14ac:dyDescent="0.25">
      <c r="A161" s="813"/>
      <c r="B161" s="153">
        <v>2</v>
      </c>
      <c r="C161" s="804"/>
      <c r="D161" s="806"/>
      <c r="E161" s="807"/>
      <c r="F161" s="809"/>
      <c r="G161" s="811"/>
      <c r="H161" s="153"/>
      <c r="I161" s="153"/>
      <c r="J161" s="163" t="str">
        <f xml:space="preserve"> IF(OR(C157="X",D159="X",E161="x",E163="x" ),"x","")</f>
        <v/>
      </c>
      <c r="K161" s="156" t="s">
        <v>109</v>
      </c>
    </row>
    <row r="162" spans="1:11" ht="28.2" x14ac:dyDescent="0.25">
      <c r="A162" s="813"/>
      <c r="B162" s="153" t="s">
        <v>229</v>
      </c>
      <c r="C162" s="805"/>
      <c r="D162" s="806"/>
      <c r="E162" s="808"/>
      <c r="F162" s="810"/>
      <c r="G162" s="811"/>
      <c r="H162" s="153"/>
      <c r="I162" s="153"/>
      <c r="J162" s="162"/>
      <c r="K162" s="156"/>
    </row>
    <row r="163" spans="1:11" ht="28.2" x14ac:dyDescent="0.25">
      <c r="A163" s="813"/>
      <c r="B163" s="153">
        <v>1</v>
      </c>
      <c r="C163" s="804"/>
      <c r="D163" s="835"/>
      <c r="E163" s="837"/>
      <c r="F163" s="839"/>
      <c r="G163" s="841"/>
      <c r="H163" s="153"/>
      <c r="I163" s="153"/>
      <c r="J163" s="164" t="str">
        <f xml:space="preserve"> IF(OR(C159="X",C161="X",C163="x",D161="x",D163="x" ),"x","")</f>
        <v/>
      </c>
      <c r="K163" s="156" t="s">
        <v>111</v>
      </c>
    </row>
    <row r="164" spans="1:11" ht="26.25" customHeight="1" x14ac:dyDescent="0.25">
      <c r="A164" s="813"/>
      <c r="B164" s="153" t="s">
        <v>112</v>
      </c>
      <c r="C164" s="834"/>
      <c r="D164" s="836"/>
      <c r="E164" s="838"/>
      <c r="F164" s="840"/>
      <c r="G164" s="842"/>
      <c r="H164" s="153"/>
      <c r="I164" s="153"/>
      <c r="J164" s="153"/>
      <c r="K164" s="154"/>
    </row>
    <row r="165" spans="1:11" x14ac:dyDescent="0.25">
      <c r="A165" s="172"/>
      <c r="B165" s="153"/>
      <c r="C165" s="153">
        <v>1</v>
      </c>
      <c r="D165" s="153">
        <v>2</v>
      </c>
      <c r="E165" s="153">
        <v>3</v>
      </c>
      <c r="F165" s="153">
        <v>4</v>
      </c>
      <c r="G165" s="153">
        <v>5</v>
      </c>
      <c r="H165" s="153"/>
      <c r="I165" s="153"/>
      <c r="J165" s="153"/>
      <c r="K165" s="154"/>
    </row>
    <row r="166" spans="1:11" x14ac:dyDescent="0.25">
      <c r="A166" s="172"/>
      <c r="B166" s="153"/>
      <c r="C166" s="153" t="s">
        <v>113</v>
      </c>
      <c r="D166" s="153" t="s">
        <v>114</v>
      </c>
      <c r="E166" s="153" t="s">
        <v>115</v>
      </c>
      <c r="F166" s="153" t="s">
        <v>116</v>
      </c>
      <c r="G166" s="153" t="s">
        <v>117</v>
      </c>
      <c r="H166" s="153"/>
      <c r="I166" s="153"/>
      <c r="J166" s="153"/>
      <c r="K166" s="154"/>
    </row>
    <row r="167" spans="1:11" x14ac:dyDescent="0.25">
      <c r="A167" s="172"/>
      <c r="B167" s="153"/>
      <c r="C167" s="812" t="s">
        <v>118</v>
      </c>
      <c r="D167" s="812"/>
      <c r="E167" s="812"/>
      <c r="F167" s="812"/>
      <c r="G167" s="812"/>
      <c r="H167" s="153"/>
      <c r="I167" s="153"/>
      <c r="J167" s="153"/>
      <c r="K167" s="154"/>
    </row>
    <row r="168" spans="1:11" x14ac:dyDescent="0.25">
      <c r="A168" s="172"/>
      <c r="B168" s="153"/>
      <c r="C168" s="812"/>
      <c r="D168" s="812"/>
      <c r="E168" s="812"/>
      <c r="F168" s="812"/>
      <c r="G168" s="812"/>
      <c r="H168" s="153"/>
      <c r="I168" s="153"/>
      <c r="J168" s="153"/>
      <c r="K168" s="154"/>
    </row>
    <row r="169" spans="1:11" ht="14.4" thickBot="1" x14ac:dyDescent="0.3">
      <c r="A169" s="174"/>
      <c r="B169" s="175"/>
      <c r="C169" s="175"/>
      <c r="D169" s="175"/>
      <c r="E169" s="175"/>
      <c r="F169" s="175"/>
      <c r="G169" s="175"/>
      <c r="H169" s="175"/>
      <c r="I169" s="175"/>
      <c r="J169" s="175"/>
      <c r="K169" s="176"/>
    </row>
    <row r="171" spans="1:11" ht="14.4" thickBot="1" x14ac:dyDescent="0.3"/>
    <row r="172" spans="1:11" ht="33.75" customHeight="1" thickBot="1" x14ac:dyDescent="0.3">
      <c r="A172" s="141" t="s">
        <v>102</v>
      </c>
      <c r="B172" s="893" t="str">
        <f>DESCRIPCION!A34</f>
        <v>i</v>
      </c>
      <c r="C172" s="894"/>
      <c r="D172" s="894"/>
      <c r="E172" s="894"/>
      <c r="F172" s="894"/>
      <c r="G172" s="894"/>
      <c r="H172" s="894"/>
      <c r="I172" s="895"/>
      <c r="J172" s="142" t="s">
        <v>332</v>
      </c>
      <c r="K172" s="140" t="str">
        <f>IF(J178="x","EXTREMA",IF(J180="x","ALTA",IF(J182="x","MODERADA",IF(J184="x","BAJA",""))))</f>
        <v/>
      </c>
    </row>
    <row r="173" spans="1:11" ht="16.2" thickBot="1" x14ac:dyDescent="0.3">
      <c r="A173" s="797" t="s">
        <v>104</v>
      </c>
      <c r="B173" s="798"/>
      <c r="C173" s="798"/>
      <c r="D173" s="799" t="str">
        <f>PROBABILIDAD!T19</f>
        <v xml:space="preserve"> </v>
      </c>
      <c r="E173" s="800"/>
      <c r="F173" s="797" t="s">
        <v>333</v>
      </c>
      <c r="G173" s="798"/>
      <c r="H173" s="798"/>
      <c r="I173" s="801"/>
      <c r="J173" s="802"/>
      <c r="K173" s="803"/>
    </row>
    <row r="174" spans="1:11" x14ac:dyDescent="0.25">
      <c r="A174" s="172"/>
      <c r="B174" s="153"/>
      <c r="C174" s="153"/>
      <c r="D174" s="153"/>
      <c r="E174" s="153"/>
      <c r="F174" s="153"/>
      <c r="G174" s="153"/>
      <c r="H174" s="153"/>
      <c r="I174" s="153"/>
      <c r="J174" s="168"/>
      <c r="K174" s="169"/>
    </row>
    <row r="175" spans="1:11" x14ac:dyDescent="0.25">
      <c r="A175" s="172"/>
      <c r="B175" s="153"/>
      <c r="C175" s="173"/>
      <c r="D175" s="153"/>
      <c r="E175" s="153"/>
      <c r="F175" s="153"/>
      <c r="G175" s="153"/>
      <c r="H175" s="153"/>
      <c r="I175" s="153"/>
      <c r="J175" s="168"/>
      <c r="K175" s="169"/>
    </row>
    <row r="176" spans="1:11" ht="31.5" customHeight="1" x14ac:dyDescent="0.25">
      <c r="A176" s="813" t="s">
        <v>104</v>
      </c>
      <c r="B176" s="153">
        <v>5</v>
      </c>
      <c r="C176" s="814"/>
      <c r="D176" s="810"/>
      <c r="E176" s="811"/>
      <c r="F176" s="811"/>
      <c r="G176" s="811"/>
      <c r="H176" s="153"/>
      <c r="I176" s="153"/>
      <c r="J176" s="820" t="s">
        <v>103</v>
      </c>
      <c r="K176" s="821"/>
    </row>
    <row r="177" spans="1:11" x14ac:dyDescent="0.25">
      <c r="A177" s="813"/>
      <c r="B177" s="153" t="s">
        <v>106</v>
      </c>
      <c r="C177" s="815"/>
      <c r="D177" s="810"/>
      <c r="E177" s="811"/>
      <c r="F177" s="811"/>
      <c r="G177" s="811"/>
      <c r="H177" s="153"/>
      <c r="I177" s="153"/>
      <c r="J177" s="155"/>
      <c r="K177" s="156"/>
    </row>
    <row r="178" spans="1:11" ht="27.75" customHeight="1" x14ac:dyDescent="0.25">
      <c r="A178" s="813"/>
      <c r="B178" s="153">
        <v>4</v>
      </c>
      <c r="C178" s="856"/>
      <c r="D178" s="810"/>
      <c r="E178" s="810"/>
      <c r="F178" s="819"/>
      <c r="G178" s="811"/>
      <c r="H178" s="153"/>
      <c r="I178" s="153"/>
      <c r="J178" s="159" t="str">
        <f xml:space="preserve"> IF(OR(E176="X",F176="X",G176="x",F178="x",G178="X",F180="X",G180="X",G182="X" ),"x","")</f>
        <v/>
      </c>
      <c r="K178" s="156" t="s">
        <v>105</v>
      </c>
    </row>
    <row r="179" spans="1:11" ht="28.2" x14ac:dyDescent="0.25">
      <c r="A179" s="813"/>
      <c r="B179" s="153" t="s">
        <v>108</v>
      </c>
      <c r="C179" s="857"/>
      <c r="D179" s="810"/>
      <c r="E179" s="810"/>
      <c r="F179" s="819"/>
      <c r="G179" s="811"/>
      <c r="H179" s="153"/>
      <c r="I179" s="153"/>
      <c r="J179" s="160"/>
      <c r="K179" s="156"/>
    </row>
    <row r="180" spans="1:11" ht="32.25" customHeight="1" x14ac:dyDescent="0.25">
      <c r="A180" s="813"/>
      <c r="B180" s="153">
        <v>3</v>
      </c>
      <c r="C180" s="804"/>
      <c r="D180" s="808"/>
      <c r="E180" s="809"/>
      <c r="F180" s="819"/>
      <c r="G180" s="811"/>
      <c r="H180" s="153"/>
      <c r="I180" s="153"/>
      <c r="J180" s="161" t="str">
        <f xml:space="preserve"> IF(OR(C176="X",D176="X",D178="x",E178="x",E180="X",F182="X",F184="X",G184="X" ),"x","")</f>
        <v/>
      </c>
      <c r="K180" s="156" t="s">
        <v>107</v>
      </c>
    </row>
    <row r="181" spans="1:11" ht="28.2" x14ac:dyDescent="0.25">
      <c r="A181" s="813"/>
      <c r="B181" s="153" t="s">
        <v>110</v>
      </c>
      <c r="C181" s="805"/>
      <c r="D181" s="808"/>
      <c r="E181" s="810"/>
      <c r="F181" s="819"/>
      <c r="G181" s="811"/>
      <c r="H181" s="153"/>
      <c r="I181" s="153"/>
      <c r="J181" s="162"/>
      <c r="K181" s="156"/>
    </row>
    <row r="182" spans="1:11" ht="32.25" customHeight="1" x14ac:dyDescent="0.25">
      <c r="A182" s="813"/>
      <c r="B182" s="153">
        <v>2</v>
      </c>
      <c r="C182" s="804"/>
      <c r="D182" s="806"/>
      <c r="E182" s="807"/>
      <c r="F182" s="809"/>
      <c r="G182" s="811"/>
      <c r="H182" s="153"/>
      <c r="I182" s="153"/>
      <c r="J182" s="163" t="str">
        <f xml:space="preserve"> IF(OR(E182="X",D180="X",C178="x",E184="x" ),"x","")</f>
        <v/>
      </c>
      <c r="K182" s="156" t="s">
        <v>109</v>
      </c>
    </row>
    <row r="183" spans="1:11" ht="28.2" x14ac:dyDescent="0.25">
      <c r="A183" s="813"/>
      <c r="B183" s="153" t="s">
        <v>229</v>
      </c>
      <c r="C183" s="805"/>
      <c r="D183" s="806"/>
      <c r="E183" s="808"/>
      <c r="F183" s="810"/>
      <c r="G183" s="811"/>
      <c r="H183" s="153"/>
      <c r="I183" s="153"/>
      <c r="J183" s="162"/>
      <c r="K183" s="156"/>
    </row>
    <row r="184" spans="1:11" ht="28.2" x14ac:dyDescent="0.25">
      <c r="A184" s="813"/>
      <c r="B184" s="153">
        <v>1</v>
      </c>
      <c r="C184" s="804"/>
      <c r="D184" s="835"/>
      <c r="E184" s="837"/>
      <c r="F184" s="839"/>
      <c r="G184" s="841"/>
      <c r="H184" s="153"/>
      <c r="I184" s="153"/>
      <c r="J184" s="164" t="str">
        <f xml:space="preserve"> IF(OR(C180="X",C182="X",D182="x",D184="x",C184="x" ),"x","")</f>
        <v/>
      </c>
      <c r="K184" s="156" t="s">
        <v>111</v>
      </c>
    </row>
    <row r="185" spans="1:11" ht="24" customHeight="1" x14ac:dyDescent="0.25">
      <c r="A185" s="813"/>
      <c r="B185" s="153" t="s">
        <v>112</v>
      </c>
      <c r="C185" s="834"/>
      <c r="D185" s="836"/>
      <c r="E185" s="838"/>
      <c r="F185" s="840"/>
      <c r="G185" s="842"/>
      <c r="H185" s="153"/>
      <c r="I185" s="153"/>
      <c r="J185" s="153"/>
      <c r="K185" s="154"/>
    </row>
    <row r="186" spans="1:11" x14ac:dyDescent="0.25">
      <c r="A186" s="172"/>
      <c r="B186" s="153"/>
      <c r="C186" s="153">
        <v>1</v>
      </c>
      <c r="D186" s="153">
        <v>2</v>
      </c>
      <c r="E186" s="153">
        <v>3</v>
      </c>
      <c r="F186" s="153">
        <v>4</v>
      </c>
      <c r="G186" s="153">
        <v>5</v>
      </c>
      <c r="H186" s="153"/>
      <c r="I186" s="153"/>
      <c r="J186" s="153"/>
      <c r="K186" s="154"/>
    </row>
    <row r="187" spans="1:11" x14ac:dyDescent="0.25">
      <c r="A187" s="172"/>
      <c r="B187" s="153"/>
      <c r="C187" s="153" t="s">
        <v>113</v>
      </c>
      <c r="D187" s="153" t="s">
        <v>114</v>
      </c>
      <c r="E187" s="153" t="s">
        <v>115</v>
      </c>
      <c r="F187" s="153" t="s">
        <v>116</v>
      </c>
      <c r="G187" s="153" t="s">
        <v>117</v>
      </c>
      <c r="H187" s="153"/>
      <c r="I187" s="153"/>
      <c r="J187" s="153"/>
      <c r="K187" s="154"/>
    </row>
    <row r="188" spans="1:11" x14ac:dyDescent="0.25">
      <c r="A188" s="172"/>
      <c r="B188" s="153"/>
      <c r="C188" s="812" t="s">
        <v>118</v>
      </c>
      <c r="D188" s="812"/>
      <c r="E188" s="812"/>
      <c r="F188" s="812"/>
      <c r="G188" s="812"/>
      <c r="H188" s="153"/>
      <c r="I188" s="153"/>
      <c r="J188" s="153"/>
      <c r="K188" s="154"/>
    </row>
    <row r="189" spans="1:11" x14ac:dyDescent="0.25">
      <c r="A189" s="172"/>
      <c r="B189" s="153"/>
      <c r="C189" s="812"/>
      <c r="D189" s="812"/>
      <c r="E189" s="812"/>
      <c r="F189" s="812"/>
      <c r="G189" s="812"/>
      <c r="H189" s="153"/>
      <c r="I189" s="153"/>
      <c r="J189" s="153"/>
      <c r="K189" s="154"/>
    </row>
    <row r="190" spans="1:11" ht="14.4" thickBot="1" x14ac:dyDescent="0.3">
      <c r="A190" s="79"/>
      <c r="B190" s="80"/>
      <c r="C190" s="80"/>
      <c r="D190" s="80"/>
      <c r="E190" s="80"/>
      <c r="F190" s="80"/>
      <c r="G190" s="80"/>
      <c r="H190" s="80"/>
      <c r="I190" s="80"/>
      <c r="J190" s="80"/>
      <c r="K190" s="81"/>
    </row>
    <row r="191" spans="1:11" ht="14.4" thickBot="1" x14ac:dyDescent="0.3"/>
    <row r="192" spans="1:11" ht="33" customHeight="1" thickBot="1" x14ac:dyDescent="0.3">
      <c r="A192" s="141" t="s">
        <v>102</v>
      </c>
      <c r="B192" s="816" t="str">
        <f>DESCRIPCION!A37</f>
        <v>j</v>
      </c>
      <c r="C192" s="817"/>
      <c r="D192" s="817"/>
      <c r="E192" s="817"/>
      <c r="F192" s="817"/>
      <c r="G192" s="817"/>
      <c r="H192" s="817"/>
      <c r="I192" s="818"/>
      <c r="J192" s="142" t="s">
        <v>332</v>
      </c>
      <c r="K192" s="140" t="str">
        <f>IF(J198="x","EXTREMA",IF(J200="x","ALTA",IF(J202="x","MODERADA",IF(J204="x","BAJA",""))))</f>
        <v/>
      </c>
    </row>
    <row r="193" spans="1:11" ht="16.2" thickBot="1" x14ac:dyDescent="0.3">
      <c r="A193" s="797" t="s">
        <v>104</v>
      </c>
      <c r="B193" s="798"/>
      <c r="C193" s="798"/>
      <c r="D193" s="799" t="str">
        <f>PROBABILIDAD!T20</f>
        <v xml:space="preserve"> </v>
      </c>
      <c r="E193" s="800"/>
      <c r="F193" s="797" t="s">
        <v>333</v>
      </c>
      <c r="G193" s="798"/>
      <c r="H193" s="798"/>
      <c r="I193" s="801"/>
      <c r="J193" s="802"/>
      <c r="K193" s="803"/>
    </row>
    <row r="194" spans="1:11" x14ac:dyDescent="0.25">
      <c r="A194" s="172"/>
      <c r="B194" s="153"/>
      <c r="C194" s="153"/>
      <c r="D194" s="153"/>
      <c r="E194" s="153"/>
      <c r="F194" s="153"/>
      <c r="G194" s="153"/>
      <c r="H194" s="153"/>
      <c r="I194" s="153"/>
      <c r="J194" s="168"/>
      <c r="K194" s="169"/>
    </row>
    <row r="195" spans="1:11" x14ac:dyDescent="0.25">
      <c r="A195" s="172"/>
      <c r="B195" s="153"/>
      <c r="C195" s="173"/>
      <c r="D195" s="153"/>
      <c r="E195" s="153"/>
      <c r="F195" s="153"/>
      <c r="G195" s="153"/>
      <c r="H195" s="153"/>
      <c r="I195" s="153"/>
      <c r="J195" s="168"/>
      <c r="K195" s="169"/>
    </row>
    <row r="196" spans="1:11" ht="27" customHeight="1" x14ac:dyDescent="0.25">
      <c r="A196" s="813" t="s">
        <v>104</v>
      </c>
      <c r="B196" s="153">
        <v>5</v>
      </c>
      <c r="C196" s="814"/>
      <c r="D196" s="810"/>
      <c r="E196" s="811"/>
      <c r="F196" s="811"/>
      <c r="G196" s="811"/>
      <c r="H196" s="153"/>
      <c r="I196" s="153"/>
      <c r="J196" s="820" t="s">
        <v>103</v>
      </c>
      <c r="K196" s="821"/>
    </row>
    <row r="197" spans="1:11" x14ac:dyDescent="0.25">
      <c r="A197" s="813"/>
      <c r="B197" s="153" t="s">
        <v>106</v>
      </c>
      <c r="C197" s="815"/>
      <c r="D197" s="810"/>
      <c r="E197" s="811"/>
      <c r="F197" s="811"/>
      <c r="G197" s="811"/>
      <c r="H197" s="153"/>
      <c r="I197" s="153"/>
      <c r="J197" s="155"/>
      <c r="K197" s="156"/>
    </row>
    <row r="198" spans="1:11" ht="30.75" customHeight="1" x14ac:dyDescent="0.25">
      <c r="A198" s="813"/>
      <c r="B198" s="153">
        <v>4</v>
      </c>
      <c r="C198" s="856"/>
      <c r="D198" s="810"/>
      <c r="E198" s="810"/>
      <c r="F198" s="819"/>
      <c r="G198" s="811"/>
      <c r="H198" s="153"/>
      <c r="I198" s="153"/>
      <c r="J198" s="159" t="str">
        <f xml:space="preserve"> IF(OR(E196="X",F196="X",G196="x",F198="x",G198="X",F200="X",G200="X",G202="X" ),"x","")</f>
        <v/>
      </c>
      <c r="K198" s="156" t="s">
        <v>105</v>
      </c>
    </row>
    <row r="199" spans="1:11" ht="28.2" x14ac:dyDescent="0.25">
      <c r="A199" s="813"/>
      <c r="B199" s="153" t="s">
        <v>108</v>
      </c>
      <c r="C199" s="857"/>
      <c r="D199" s="810"/>
      <c r="E199" s="810"/>
      <c r="F199" s="819"/>
      <c r="G199" s="811"/>
      <c r="H199" s="153"/>
      <c r="I199" s="153"/>
      <c r="J199" s="160"/>
      <c r="K199" s="156"/>
    </row>
    <row r="200" spans="1:11" ht="25.5" customHeight="1" x14ac:dyDescent="0.25">
      <c r="A200" s="813"/>
      <c r="B200" s="153">
        <v>3</v>
      </c>
      <c r="C200" s="804"/>
      <c r="D200" s="808"/>
      <c r="E200" s="809"/>
      <c r="F200" s="819"/>
      <c r="G200" s="811"/>
      <c r="H200" s="153"/>
      <c r="I200" s="153"/>
      <c r="J200" s="161" t="str">
        <f xml:space="preserve"> IF(OR(C196="X",D196="X",D198="x",E198="x",E200="X",F202="X",F204="X",G204="X" ),"x","")</f>
        <v/>
      </c>
      <c r="K200" s="156" t="s">
        <v>107</v>
      </c>
    </row>
    <row r="201" spans="1:11" ht="28.2" x14ac:dyDescent="0.25">
      <c r="A201" s="813"/>
      <c r="B201" s="153" t="s">
        <v>110</v>
      </c>
      <c r="C201" s="805"/>
      <c r="D201" s="808"/>
      <c r="E201" s="810"/>
      <c r="F201" s="819"/>
      <c r="G201" s="811"/>
      <c r="H201" s="153"/>
      <c r="I201" s="153"/>
      <c r="J201" s="162"/>
      <c r="K201" s="156"/>
    </row>
    <row r="202" spans="1:11" ht="32.25" customHeight="1" x14ac:dyDescent="0.25">
      <c r="A202" s="813"/>
      <c r="B202" s="153">
        <v>2</v>
      </c>
      <c r="C202" s="804"/>
      <c r="D202" s="806"/>
      <c r="E202" s="807"/>
      <c r="F202" s="809"/>
      <c r="G202" s="811"/>
      <c r="H202" s="153"/>
      <c r="I202" s="153"/>
      <c r="J202" s="163" t="str">
        <f xml:space="preserve"> IF(OR(C198="X",D200="X",E202="x",E204="x" ),"x","")</f>
        <v/>
      </c>
      <c r="K202" s="156" t="s">
        <v>109</v>
      </c>
    </row>
    <row r="203" spans="1:11" ht="28.2" x14ac:dyDescent="0.25">
      <c r="A203" s="813"/>
      <c r="B203" s="153" t="s">
        <v>229</v>
      </c>
      <c r="C203" s="805"/>
      <c r="D203" s="806"/>
      <c r="E203" s="808"/>
      <c r="F203" s="810"/>
      <c r="G203" s="811"/>
      <c r="H203" s="153"/>
      <c r="I203" s="153"/>
      <c r="J203" s="162"/>
      <c r="K203" s="156"/>
    </row>
    <row r="204" spans="1:11" ht="28.2" x14ac:dyDescent="0.25">
      <c r="A204" s="813"/>
      <c r="B204" s="153">
        <v>1</v>
      </c>
      <c r="C204" s="804"/>
      <c r="D204" s="835"/>
      <c r="E204" s="837"/>
      <c r="F204" s="839"/>
      <c r="G204" s="841"/>
      <c r="H204" s="153"/>
      <c r="I204" s="153"/>
      <c r="J204" s="164" t="str">
        <f xml:space="preserve"> IF(OR(C200="X",C202="X",D202="x",D204="x",C204="x" ),"x","")</f>
        <v/>
      </c>
      <c r="K204" s="156" t="s">
        <v>111</v>
      </c>
    </row>
    <row r="205" spans="1:11" ht="26.25" customHeight="1" x14ac:dyDescent="0.25">
      <c r="A205" s="813"/>
      <c r="B205" s="153" t="s">
        <v>112</v>
      </c>
      <c r="C205" s="834"/>
      <c r="D205" s="836"/>
      <c r="E205" s="838"/>
      <c r="F205" s="840"/>
      <c r="G205" s="842"/>
      <c r="H205" s="153"/>
      <c r="I205" s="153"/>
      <c r="J205" s="153"/>
      <c r="K205" s="154"/>
    </row>
    <row r="206" spans="1:11" x14ac:dyDescent="0.25">
      <c r="A206" s="172"/>
      <c r="B206" s="153"/>
      <c r="C206" s="153">
        <v>1</v>
      </c>
      <c r="D206" s="153">
        <v>2</v>
      </c>
      <c r="E206" s="153">
        <v>3</v>
      </c>
      <c r="F206" s="153">
        <v>4</v>
      </c>
      <c r="G206" s="153">
        <v>5</v>
      </c>
      <c r="H206" s="153"/>
      <c r="I206" s="153"/>
      <c r="J206" s="153"/>
      <c r="K206" s="154"/>
    </row>
    <row r="207" spans="1:11" x14ac:dyDescent="0.25">
      <c r="A207" s="172"/>
      <c r="B207" s="153"/>
      <c r="C207" s="153" t="s">
        <v>113</v>
      </c>
      <c r="D207" s="153" t="s">
        <v>114</v>
      </c>
      <c r="E207" s="153" t="s">
        <v>115</v>
      </c>
      <c r="F207" s="153" t="s">
        <v>116</v>
      </c>
      <c r="G207" s="153" t="s">
        <v>117</v>
      </c>
      <c r="H207" s="153"/>
      <c r="I207" s="153"/>
      <c r="J207" s="153"/>
      <c r="K207" s="154"/>
    </row>
    <row r="208" spans="1:11" x14ac:dyDescent="0.25">
      <c r="A208" s="172"/>
      <c r="B208" s="153"/>
      <c r="C208" s="812" t="s">
        <v>118</v>
      </c>
      <c r="D208" s="812"/>
      <c r="E208" s="812"/>
      <c r="F208" s="812"/>
      <c r="G208" s="812"/>
      <c r="H208" s="153"/>
      <c r="I208" s="153"/>
      <c r="J208" s="153"/>
      <c r="K208" s="154"/>
    </row>
    <row r="209" spans="1:11" x14ac:dyDescent="0.25">
      <c r="A209" s="172"/>
      <c r="B209" s="153"/>
      <c r="C209" s="812"/>
      <c r="D209" s="812"/>
      <c r="E209" s="812"/>
      <c r="F209" s="812"/>
      <c r="G209" s="812"/>
      <c r="H209" s="153"/>
      <c r="I209" s="153"/>
      <c r="J209" s="153"/>
      <c r="K209" s="154"/>
    </row>
    <row r="210" spans="1:11" ht="14.4" thickBot="1" x14ac:dyDescent="0.3">
      <c r="A210" s="79"/>
      <c r="B210" s="80"/>
      <c r="C210" s="80"/>
      <c r="D210" s="80"/>
      <c r="E210" s="80"/>
      <c r="F210" s="80"/>
      <c r="G210" s="80"/>
      <c r="H210" s="80"/>
      <c r="I210" s="80"/>
      <c r="J210" s="80"/>
      <c r="K210" s="81"/>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68" zoomScaleNormal="68" workbookViewId="0">
      <selection activeCell="C44" sqref="C44:C50"/>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8" style="1" customWidth="1"/>
    <col min="13" max="16384" width="11.44140625" style="1"/>
  </cols>
  <sheetData>
    <row r="1" spans="1:230" s="24" customFormat="1" ht="21.75" customHeight="1" x14ac:dyDescent="0.3">
      <c r="A1" s="929"/>
      <c r="B1" s="1012" t="s">
        <v>410</v>
      </c>
      <c r="C1" s="424"/>
      <c r="D1" s="424"/>
      <c r="E1" s="424"/>
      <c r="F1" s="424"/>
      <c r="G1" s="424"/>
      <c r="H1" s="425"/>
      <c r="I1" s="599" t="s">
        <v>364</v>
      </c>
      <c r="J1" s="599"/>
      <c r="K1" s="1000"/>
    </row>
    <row r="2" spans="1:230" s="24" customFormat="1" ht="21.75" customHeight="1" x14ac:dyDescent="0.3">
      <c r="A2" s="930"/>
      <c r="B2" s="426"/>
      <c r="C2" s="427"/>
      <c r="D2" s="427"/>
      <c r="E2" s="427"/>
      <c r="F2" s="427"/>
      <c r="G2" s="427"/>
      <c r="H2" s="428"/>
      <c r="I2" s="600" t="s">
        <v>362</v>
      </c>
      <c r="J2" s="600"/>
      <c r="K2" s="1001"/>
    </row>
    <row r="3" spans="1:230" s="24" customFormat="1" ht="23.25" customHeight="1" x14ac:dyDescent="0.3">
      <c r="A3" s="930"/>
      <c r="B3" s="449" t="s">
        <v>376</v>
      </c>
      <c r="C3" s="449"/>
      <c r="D3" s="449"/>
      <c r="E3" s="449"/>
      <c r="F3" s="449"/>
      <c r="G3" s="449"/>
      <c r="H3" s="449"/>
      <c r="I3" s="600" t="s">
        <v>369</v>
      </c>
      <c r="J3" s="600"/>
      <c r="K3" s="1001"/>
    </row>
    <row r="4" spans="1:230" s="24" customFormat="1" ht="24.75" customHeight="1" thickBot="1" x14ac:dyDescent="0.35">
      <c r="A4" s="931"/>
      <c r="B4" s="540"/>
      <c r="C4" s="540"/>
      <c r="D4" s="540"/>
      <c r="E4" s="540"/>
      <c r="F4" s="540"/>
      <c r="G4" s="540"/>
      <c r="H4" s="540"/>
      <c r="I4" s="1011" t="s">
        <v>377</v>
      </c>
      <c r="J4" s="1011"/>
      <c r="K4" s="1002"/>
    </row>
    <row r="5" spans="1:230" ht="14.4" thickBot="1" x14ac:dyDescent="0.3">
      <c r="B5" s="380"/>
      <c r="C5" s="380"/>
      <c r="D5" s="380"/>
      <c r="E5" s="380"/>
      <c r="F5" s="380"/>
      <c r="G5" s="380"/>
    </row>
    <row r="6" spans="1:230" customFormat="1" ht="24" customHeight="1" x14ac:dyDescent="0.3">
      <c r="A6" s="1005" t="str">
        <f>CONTEXTO!A8</f>
        <v xml:space="preserve">PROCESO: Gestión de Hacienda Pública </v>
      </c>
      <c r="B6" s="1006"/>
      <c r="C6" s="1006"/>
      <c r="D6" s="1006"/>
      <c r="E6" s="1006"/>
      <c r="F6" s="1006"/>
      <c r="G6" s="1006"/>
      <c r="H6" s="1006"/>
      <c r="I6" s="1006"/>
      <c r="J6" s="1006"/>
      <c r="K6" s="1007"/>
    </row>
    <row r="7" spans="1:230" customFormat="1" ht="54.75" customHeight="1" thickBot="1" x14ac:dyDescent="0.35">
      <c r="A7" s="100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1009"/>
      <c r="C7" s="1009"/>
      <c r="D7" s="1009"/>
      <c r="E7" s="1009"/>
      <c r="F7" s="1009"/>
      <c r="G7" s="1009"/>
      <c r="H7" s="1009"/>
      <c r="I7" s="1009"/>
      <c r="J7" s="1009"/>
      <c r="K7" s="1010"/>
    </row>
    <row r="8" spans="1:230" ht="14.4" thickBot="1" x14ac:dyDescent="0.3">
      <c r="C8" s="32"/>
      <c r="D8" s="32"/>
      <c r="E8" s="32"/>
      <c r="F8" s="32"/>
      <c r="G8" s="32"/>
      <c r="H8" s="32"/>
    </row>
    <row r="9" spans="1:230" s="53" customFormat="1" ht="30" customHeight="1" x14ac:dyDescent="0.3">
      <c r="A9" s="961" t="s">
        <v>74</v>
      </c>
      <c r="B9" s="959" t="s">
        <v>212</v>
      </c>
      <c r="C9" s="963" t="s">
        <v>230</v>
      </c>
      <c r="D9" s="965" t="s">
        <v>187</v>
      </c>
      <c r="E9" s="965"/>
      <c r="F9" s="965"/>
      <c r="G9" s="965"/>
      <c r="H9" s="965"/>
      <c r="I9" s="104" t="s">
        <v>188</v>
      </c>
      <c r="J9" s="966" t="s">
        <v>189</v>
      </c>
      <c r="K9" s="968" t="s">
        <v>190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962"/>
      <c r="B10" s="960"/>
      <c r="C10" s="964"/>
      <c r="D10" s="105" t="s">
        <v>191</v>
      </c>
      <c r="E10" s="51" t="s">
        <v>192</v>
      </c>
      <c r="F10" s="151" t="s">
        <v>193</v>
      </c>
      <c r="G10" s="151" t="s">
        <v>194</v>
      </c>
      <c r="H10" s="105" t="s">
        <v>195</v>
      </c>
      <c r="I10" s="52" t="s">
        <v>196</v>
      </c>
      <c r="J10" s="967"/>
      <c r="K10" s="969"/>
    </row>
    <row r="11" spans="1:230" ht="20.25" customHeight="1" x14ac:dyDescent="0.25">
      <c r="A11" s="1003" t="str">
        <f>DESCRIPCION!A10</f>
        <v>Posibilidad de recibir o solicitar cualquier dadiva para modificar y/o alterar los datos existentes en los distintos sistemas de información</v>
      </c>
      <c r="B11" s="924" t="str">
        <f>DESCRIPCION!D10</f>
        <v>Falta de capacidad de liderazgo</v>
      </c>
      <c r="C11" s="990" t="s">
        <v>508</v>
      </c>
      <c r="D11" s="936" t="s">
        <v>197</v>
      </c>
      <c r="E11" s="124" t="s">
        <v>198</v>
      </c>
      <c r="F11" s="245" t="s">
        <v>161</v>
      </c>
      <c r="G11" s="125">
        <v>15</v>
      </c>
      <c r="H11" s="955" t="str">
        <f>IF(AND(G18&gt;0,G18&lt;=85),"Débil",IF(AND(G18&gt;85,G18&lt;=95),"Moderado",IF(G18&gt;96,"Fuerte"," ")))</f>
        <v>Débil</v>
      </c>
      <c r="I11" s="939" t="s">
        <v>184</v>
      </c>
      <c r="J11" s="97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75" t="str">
        <f>IF(J11="Fuerte","NO",IF(J11=" "," ","SI"))</f>
        <v>SI</v>
      </c>
      <c r="L11" s="61"/>
    </row>
    <row r="12" spans="1:230" ht="29.25" customHeight="1" x14ac:dyDescent="0.25">
      <c r="A12" s="1003"/>
      <c r="B12" s="924"/>
      <c r="C12" s="991"/>
      <c r="D12" s="936"/>
      <c r="E12" s="100" t="s">
        <v>199</v>
      </c>
      <c r="F12" s="65" t="s">
        <v>163</v>
      </c>
      <c r="G12" s="64">
        <v>15</v>
      </c>
      <c r="H12" s="955"/>
      <c r="I12" s="957"/>
      <c r="J12" s="973"/>
      <c r="K12" s="976"/>
    </row>
    <row r="13" spans="1:230" ht="43.5" customHeight="1" x14ac:dyDescent="0.25">
      <c r="A13" s="1003"/>
      <c r="B13" s="924"/>
      <c r="C13" s="991"/>
      <c r="D13" s="50" t="s">
        <v>200</v>
      </c>
      <c r="E13" s="100" t="s">
        <v>201</v>
      </c>
      <c r="F13" s="65" t="s">
        <v>167</v>
      </c>
      <c r="G13" s="64">
        <v>0</v>
      </c>
      <c r="H13" s="955"/>
      <c r="I13" s="957"/>
      <c r="J13" s="973"/>
      <c r="K13" s="976"/>
      <c r="N13" s="210"/>
    </row>
    <row r="14" spans="1:230" ht="43.5" customHeight="1" x14ac:dyDescent="0.25">
      <c r="A14" s="1003"/>
      <c r="B14" s="924"/>
      <c r="C14" s="991"/>
      <c r="D14" s="50" t="s">
        <v>202</v>
      </c>
      <c r="E14" s="100" t="s">
        <v>203</v>
      </c>
      <c r="F14" s="211" t="s">
        <v>169</v>
      </c>
      <c r="G14" s="64">
        <v>15</v>
      </c>
      <c r="H14" s="955"/>
      <c r="I14" s="957"/>
      <c r="J14" s="973"/>
      <c r="K14" s="976"/>
      <c r="L14" s="1">
        <v>1</v>
      </c>
    </row>
    <row r="15" spans="1:230" ht="29.25" customHeight="1" x14ac:dyDescent="0.25">
      <c r="A15" s="1003"/>
      <c r="B15" s="924"/>
      <c r="C15" s="991"/>
      <c r="D15" s="50" t="s">
        <v>259</v>
      </c>
      <c r="E15" s="100" t="s">
        <v>205</v>
      </c>
      <c r="F15" s="65" t="s">
        <v>173</v>
      </c>
      <c r="G15" s="64">
        <v>15</v>
      </c>
      <c r="H15" s="955"/>
      <c r="I15" s="957"/>
      <c r="J15" s="973"/>
      <c r="K15" s="976"/>
    </row>
    <row r="16" spans="1:230" ht="43.5" customHeight="1" x14ac:dyDescent="0.25">
      <c r="A16" s="1003"/>
      <c r="B16" s="924"/>
      <c r="C16" s="991"/>
      <c r="D16" s="50" t="s">
        <v>260</v>
      </c>
      <c r="E16" s="100" t="s">
        <v>207</v>
      </c>
      <c r="F16" s="211" t="s">
        <v>176</v>
      </c>
      <c r="G16" s="64">
        <v>15</v>
      </c>
      <c r="H16" s="955"/>
      <c r="I16" s="957"/>
      <c r="J16" s="973"/>
      <c r="K16" s="976"/>
    </row>
    <row r="17" spans="1:76" ht="29.25" customHeight="1" x14ac:dyDescent="0.25">
      <c r="A17" s="1004"/>
      <c r="B17" s="924"/>
      <c r="C17" s="992"/>
      <c r="D17" s="45" t="s">
        <v>208</v>
      </c>
      <c r="E17" s="100" t="s">
        <v>209</v>
      </c>
      <c r="F17" s="65" t="s">
        <v>179</v>
      </c>
      <c r="G17" s="64">
        <v>10</v>
      </c>
      <c r="H17" s="956"/>
      <c r="I17" s="957"/>
      <c r="J17" s="974"/>
      <c r="K17" s="976"/>
    </row>
    <row r="18" spans="1:76" ht="15" thickBot="1" x14ac:dyDescent="0.3">
      <c r="A18" s="116"/>
      <c r="B18" s="115"/>
      <c r="C18" s="114"/>
      <c r="D18" s="57"/>
      <c r="E18" s="58" t="s">
        <v>210</v>
      </c>
      <c r="F18" s="16"/>
      <c r="G18" s="126">
        <f>SUM(G11:G17)</f>
        <v>85</v>
      </c>
      <c r="H18" s="59"/>
      <c r="I18" s="117"/>
      <c r="J18" s="117"/>
      <c r="K18" s="118"/>
    </row>
    <row r="19" spans="1:76" ht="14.4" thickBot="1" x14ac:dyDescent="0.3">
      <c r="A19" s="55"/>
    </row>
    <row r="20" spans="1:76" s="54" customFormat="1" ht="30" customHeight="1" x14ac:dyDescent="0.3">
      <c r="A20" s="961" t="s">
        <v>74</v>
      </c>
      <c r="B20" s="959" t="s">
        <v>212</v>
      </c>
      <c r="C20" s="963" t="s">
        <v>186</v>
      </c>
      <c r="D20" s="965" t="s">
        <v>187</v>
      </c>
      <c r="E20" s="965"/>
      <c r="F20" s="965"/>
      <c r="G20" s="965"/>
      <c r="H20" s="965"/>
      <c r="I20" s="104" t="s">
        <v>188</v>
      </c>
      <c r="J20" s="966" t="s">
        <v>189</v>
      </c>
      <c r="K20" s="968" t="s">
        <v>190</v>
      </c>
    </row>
    <row r="21" spans="1:76" s="54" customFormat="1" ht="55.8" thickBot="1" x14ac:dyDescent="0.35">
      <c r="A21" s="962"/>
      <c r="B21" s="994"/>
      <c r="C21" s="964"/>
      <c r="D21" s="105" t="s">
        <v>191</v>
      </c>
      <c r="E21" s="51" t="s">
        <v>192</v>
      </c>
      <c r="F21" s="105" t="s">
        <v>193</v>
      </c>
      <c r="G21" s="105" t="s">
        <v>194</v>
      </c>
      <c r="H21" s="105" t="s">
        <v>211</v>
      </c>
      <c r="I21" s="52" t="s">
        <v>196</v>
      </c>
      <c r="J21" s="967"/>
      <c r="K21" s="969"/>
    </row>
    <row r="22" spans="1:76" ht="20.25" customHeight="1" x14ac:dyDescent="0.25">
      <c r="A22" s="995" t="str">
        <f>DESCRIPCION!A10</f>
        <v>Posibilidad de recibir o solicitar cualquier dadiva para modificar y/o alterar los datos existentes en los distintos sistemas de información</v>
      </c>
      <c r="B22" s="998" t="str">
        <f>DESCRIPCION!D11</f>
        <v xml:space="preserve">Falta de ética profesional y compromiso en el desarrollo de las actividades del procesos </v>
      </c>
      <c r="C22" s="993" t="s">
        <v>509</v>
      </c>
      <c r="D22" s="935" t="s">
        <v>197</v>
      </c>
      <c r="E22" s="102" t="s">
        <v>198</v>
      </c>
      <c r="F22" s="212" t="s">
        <v>161</v>
      </c>
      <c r="G22" s="128">
        <f>IF(F22="Asignado",15,0)</f>
        <v>15</v>
      </c>
      <c r="H22" s="955" t="str">
        <f>IF(AND(G29&gt;0,G29&lt;=85),"Débil",IF(AND(G29&gt;85,G29&lt;=95),"Moderado",IF(G29&gt;96,"Fuerte"," ")))</f>
        <v>Débil</v>
      </c>
      <c r="I22" s="939" t="s">
        <v>183</v>
      </c>
      <c r="J22" s="97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975" t="str">
        <f>IF(J22="Fuerte","NO",IF(J22=" "," ","SI"))</f>
        <v>SI</v>
      </c>
    </row>
    <row r="23" spans="1:76" ht="29.25" customHeight="1" x14ac:dyDescent="0.25">
      <c r="A23" s="996"/>
      <c r="B23" s="999"/>
      <c r="C23" s="970"/>
      <c r="D23" s="936"/>
      <c r="E23" s="100" t="s">
        <v>199</v>
      </c>
      <c r="F23" s="65" t="s">
        <v>163</v>
      </c>
      <c r="G23" s="64">
        <f>IF(F23="Adecuado",15,0)</f>
        <v>15</v>
      </c>
      <c r="H23" s="955"/>
      <c r="I23" s="957"/>
      <c r="J23" s="973"/>
      <c r="K23" s="976"/>
    </row>
    <row r="24" spans="1:76" ht="43.5" customHeight="1" x14ac:dyDescent="0.25">
      <c r="A24" s="996"/>
      <c r="B24" s="999"/>
      <c r="C24" s="970"/>
      <c r="D24" s="50" t="s">
        <v>200</v>
      </c>
      <c r="E24" s="100" t="s">
        <v>201</v>
      </c>
      <c r="F24" s="65" t="s">
        <v>167</v>
      </c>
      <c r="G24" s="64">
        <v>0</v>
      </c>
      <c r="H24" s="955"/>
      <c r="I24" s="957"/>
      <c r="J24" s="973"/>
      <c r="K24" s="976"/>
    </row>
    <row r="25" spans="1:76" ht="43.5" customHeight="1" x14ac:dyDescent="0.25">
      <c r="A25" s="996"/>
      <c r="B25" s="999"/>
      <c r="C25" s="970"/>
      <c r="D25" s="50" t="s">
        <v>202</v>
      </c>
      <c r="E25" s="100" t="s">
        <v>203</v>
      </c>
      <c r="F25" s="211" t="s">
        <v>169</v>
      </c>
      <c r="G25" s="64">
        <v>15</v>
      </c>
      <c r="H25" s="955"/>
      <c r="I25" s="957"/>
      <c r="J25" s="973"/>
      <c r="K25" s="976"/>
      <c r="L25" s="1">
        <v>2</v>
      </c>
    </row>
    <row r="26" spans="1:76" ht="29.25" customHeight="1" x14ac:dyDescent="0.25">
      <c r="A26" s="996"/>
      <c r="B26" s="999"/>
      <c r="C26" s="970"/>
      <c r="D26" s="50" t="s">
        <v>204</v>
      </c>
      <c r="E26" s="100" t="s">
        <v>205</v>
      </c>
      <c r="F26" s="65" t="s">
        <v>173</v>
      </c>
      <c r="G26" s="64">
        <v>15</v>
      </c>
      <c r="H26" s="955"/>
      <c r="I26" s="957"/>
      <c r="J26" s="973"/>
      <c r="K26" s="976"/>
    </row>
    <row r="27" spans="1:76" ht="43.5" customHeight="1" x14ac:dyDescent="0.25">
      <c r="A27" s="996"/>
      <c r="B27" s="999"/>
      <c r="C27" s="970"/>
      <c r="D27" s="50" t="s">
        <v>206</v>
      </c>
      <c r="E27" s="100" t="s">
        <v>207</v>
      </c>
      <c r="F27" s="211" t="s">
        <v>176</v>
      </c>
      <c r="G27" s="64">
        <v>15</v>
      </c>
      <c r="H27" s="955"/>
      <c r="I27" s="957"/>
      <c r="J27" s="973"/>
      <c r="K27" s="976"/>
    </row>
    <row r="28" spans="1:76" ht="29.25" customHeight="1" x14ac:dyDescent="0.25">
      <c r="A28" s="997"/>
      <c r="B28" s="999"/>
      <c r="C28" s="971"/>
      <c r="D28" s="45" t="s">
        <v>208</v>
      </c>
      <c r="E28" s="100" t="s">
        <v>209</v>
      </c>
      <c r="F28" s="65" t="s">
        <v>179</v>
      </c>
      <c r="G28" s="64">
        <v>10</v>
      </c>
      <c r="H28" s="956"/>
      <c r="I28" s="957"/>
      <c r="J28" s="974"/>
      <c r="K28" s="976"/>
    </row>
    <row r="29" spans="1:76" s="60" customFormat="1" ht="15" thickBot="1" x14ac:dyDescent="0.3">
      <c r="A29" s="116"/>
      <c r="B29" s="119"/>
      <c r="C29" s="56"/>
      <c r="D29" s="57"/>
      <c r="E29" s="127" t="s">
        <v>210</v>
      </c>
      <c r="F29" s="126"/>
      <c r="G29" s="126">
        <f>SUM(G22:G28)</f>
        <v>85</v>
      </c>
      <c r="H29" s="59"/>
      <c r="I29" s="117"/>
      <c r="J29" s="117"/>
      <c r="K29" s="1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961" t="s">
        <v>74</v>
      </c>
      <c r="B31" s="959" t="s">
        <v>212</v>
      </c>
      <c r="C31" s="963" t="s">
        <v>186</v>
      </c>
      <c r="D31" s="965" t="s">
        <v>187</v>
      </c>
      <c r="E31" s="965"/>
      <c r="F31" s="965"/>
      <c r="G31" s="965"/>
      <c r="H31" s="965"/>
      <c r="I31" s="104" t="s">
        <v>188</v>
      </c>
      <c r="J31" s="966" t="s">
        <v>189</v>
      </c>
      <c r="K31" s="968" t="s">
        <v>190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962"/>
      <c r="B32" s="960"/>
      <c r="C32" s="964"/>
      <c r="D32" s="105" t="s">
        <v>191</v>
      </c>
      <c r="E32" s="51" t="s">
        <v>192</v>
      </c>
      <c r="F32" s="105" t="s">
        <v>193</v>
      </c>
      <c r="G32" s="105" t="s">
        <v>194</v>
      </c>
      <c r="H32" s="105" t="s">
        <v>211</v>
      </c>
      <c r="I32" s="52" t="s">
        <v>196</v>
      </c>
      <c r="J32" s="967"/>
      <c r="K32" s="969"/>
    </row>
    <row r="33" spans="1:12" ht="20.25" customHeight="1" x14ac:dyDescent="0.25">
      <c r="A33" s="981" t="str">
        <f>DESCRIPCION!A13</f>
        <v>Posibilidad de recibir o solicitar cualquier dadiva para omitir requisitos en el desarrollo de los trámites y servicios del proceso de gestión de Hacienda Pública</v>
      </c>
      <c r="B33" s="923" t="str">
        <f>DESCRIPCION!D13</f>
        <v>Falta de información clara y debilidad en canales de acceso a la publicidad de las condiciones del trámite</v>
      </c>
      <c r="C33" s="990" t="s">
        <v>511</v>
      </c>
      <c r="D33" s="936" t="s">
        <v>197</v>
      </c>
      <c r="E33" s="124" t="s">
        <v>198</v>
      </c>
      <c r="F33" s="68" t="s">
        <v>161</v>
      </c>
      <c r="G33" s="125">
        <f>IF(F33="Asignado",15,0)</f>
        <v>15</v>
      </c>
      <c r="H33" s="955" t="str">
        <f>IF(AND(G40&gt;0,G40&lt;=85),"Débil",IF(AND(G40&gt;85,G40&lt;=95),"Moderado",IF(G40&gt;96,"Fuerte"," ")))</f>
        <v>Débil</v>
      </c>
      <c r="I33" s="939" t="s">
        <v>184</v>
      </c>
      <c r="J33" s="97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975" t="str">
        <f>IF(J33="Fuerte","NO",IF(J33=" "," ","SI"))</f>
        <v>SI</v>
      </c>
    </row>
    <row r="34" spans="1:12" ht="27.6" x14ac:dyDescent="0.25">
      <c r="A34" s="982"/>
      <c r="B34" s="924"/>
      <c r="C34" s="991"/>
      <c r="D34" s="936"/>
      <c r="E34" s="100" t="s">
        <v>199</v>
      </c>
      <c r="F34" s="65" t="s">
        <v>163</v>
      </c>
      <c r="G34" s="64">
        <f>IF(F34="Adecuado",15,0)</f>
        <v>15</v>
      </c>
      <c r="H34" s="955"/>
      <c r="I34" s="957"/>
      <c r="J34" s="973"/>
      <c r="K34" s="976"/>
    </row>
    <row r="35" spans="1:12" ht="27.6" x14ac:dyDescent="0.25">
      <c r="A35" s="982"/>
      <c r="B35" s="924"/>
      <c r="C35" s="991"/>
      <c r="D35" s="50" t="s">
        <v>200</v>
      </c>
      <c r="E35" s="100" t="s">
        <v>201</v>
      </c>
      <c r="F35" s="65" t="s">
        <v>167</v>
      </c>
      <c r="G35" s="64">
        <f>IF(F35="Oportuna",15,0)</f>
        <v>0</v>
      </c>
      <c r="H35" s="955"/>
      <c r="I35" s="957"/>
      <c r="J35" s="973"/>
      <c r="K35" s="976"/>
    </row>
    <row r="36" spans="1:12" ht="41.4" x14ac:dyDescent="0.25">
      <c r="A36" s="982"/>
      <c r="B36" s="924"/>
      <c r="C36" s="991"/>
      <c r="D36" s="50" t="s">
        <v>202</v>
      </c>
      <c r="E36" s="100" t="s">
        <v>203</v>
      </c>
      <c r="F36" s="211" t="s">
        <v>169</v>
      </c>
      <c r="G36" s="64">
        <f>IF(F36="Prevenir",15,IF(F36="Detectar",10,0))</f>
        <v>15</v>
      </c>
      <c r="H36" s="955"/>
      <c r="I36" s="957"/>
      <c r="J36" s="973"/>
      <c r="K36" s="976"/>
      <c r="L36" s="1">
        <v>3</v>
      </c>
    </row>
    <row r="37" spans="1:12" ht="27.6" x14ac:dyDescent="0.25">
      <c r="A37" s="982"/>
      <c r="B37" s="924"/>
      <c r="C37" s="991"/>
      <c r="D37" s="50" t="s">
        <v>204</v>
      </c>
      <c r="E37" s="100" t="s">
        <v>205</v>
      </c>
      <c r="F37" s="65" t="s">
        <v>173</v>
      </c>
      <c r="G37" s="64">
        <f>IF(F37="Confiable",15,0)</f>
        <v>15</v>
      </c>
      <c r="H37" s="955"/>
      <c r="I37" s="957"/>
      <c r="J37" s="973"/>
      <c r="K37" s="976"/>
    </row>
    <row r="38" spans="1:12" ht="55.2" x14ac:dyDescent="0.25">
      <c r="A38" s="982"/>
      <c r="B38" s="924"/>
      <c r="C38" s="991"/>
      <c r="D38" s="50" t="s">
        <v>206</v>
      </c>
      <c r="E38" s="100" t="s">
        <v>207</v>
      </c>
      <c r="F38" s="211" t="s">
        <v>177</v>
      </c>
      <c r="G38" s="64">
        <f>IF(F38="Se investigan y se resuelven oportunamente",15,0)</f>
        <v>0</v>
      </c>
      <c r="H38" s="955"/>
      <c r="I38" s="957"/>
      <c r="J38" s="973"/>
      <c r="K38" s="976"/>
    </row>
    <row r="39" spans="1:12" ht="27.6" x14ac:dyDescent="0.25">
      <c r="A39" s="983"/>
      <c r="B39" s="925"/>
      <c r="C39" s="992"/>
      <c r="D39" s="45" t="s">
        <v>208</v>
      </c>
      <c r="E39" s="100" t="s">
        <v>209</v>
      </c>
      <c r="F39" s="65" t="s">
        <v>180</v>
      </c>
      <c r="G39" s="64">
        <f>IF(F39="Completa",10,IF(F39="Incompleta",5,0))</f>
        <v>5</v>
      </c>
      <c r="H39" s="956"/>
      <c r="I39" s="957"/>
      <c r="J39" s="974"/>
      <c r="K39" s="976"/>
    </row>
    <row r="40" spans="1:12" ht="15" thickBot="1" x14ac:dyDescent="0.3">
      <c r="A40" s="120"/>
      <c r="B40" s="121"/>
      <c r="C40" s="114"/>
      <c r="D40" s="57"/>
      <c r="E40" s="129" t="s">
        <v>210</v>
      </c>
      <c r="F40" s="126"/>
      <c r="G40" s="126">
        <f>SUM(G33:G39)</f>
        <v>65</v>
      </c>
      <c r="H40" s="59"/>
      <c r="I40" s="117"/>
      <c r="J40" s="117"/>
      <c r="K40" s="118"/>
    </row>
    <row r="41" spans="1:12" ht="14.4" thickBot="1" x14ac:dyDescent="0.3">
      <c r="A41" s="55"/>
    </row>
    <row r="42" spans="1:12" s="54" customFormat="1" ht="30" customHeight="1" x14ac:dyDescent="0.3">
      <c r="A42" s="961" t="s">
        <v>74</v>
      </c>
      <c r="B42" s="959" t="s">
        <v>212</v>
      </c>
      <c r="C42" s="963" t="s">
        <v>186</v>
      </c>
      <c r="D42" s="965" t="s">
        <v>187</v>
      </c>
      <c r="E42" s="965"/>
      <c r="F42" s="965"/>
      <c r="G42" s="965"/>
      <c r="H42" s="965"/>
      <c r="I42" s="104" t="s">
        <v>188</v>
      </c>
      <c r="J42" s="966" t="s">
        <v>189</v>
      </c>
      <c r="K42" s="968" t="s">
        <v>190</v>
      </c>
    </row>
    <row r="43" spans="1:12" s="54" customFormat="1" ht="55.8" thickBot="1" x14ac:dyDescent="0.35">
      <c r="A43" s="962"/>
      <c r="B43" s="960"/>
      <c r="C43" s="964"/>
      <c r="D43" s="105" t="s">
        <v>191</v>
      </c>
      <c r="E43" s="51" t="s">
        <v>192</v>
      </c>
      <c r="F43" s="105" t="s">
        <v>193</v>
      </c>
      <c r="G43" s="105" t="s">
        <v>194</v>
      </c>
      <c r="H43" s="105" t="s">
        <v>211</v>
      </c>
      <c r="I43" s="52" t="s">
        <v>196</v>
      </c>
      <c r="J43" s="967"/>
      <c r="K43" s="969"/>
    </row>
    <row r="44" spans="1:12" ht="20.25" customHeight="1" x14ac:dyDescent="0.25">
      <c r="A44" s="981" t="str">
        <f>DESCRIPCION!A13</f>
        <v>Posibilidad de recibir o solicitar cualquier dadiva para omitir requisitos en el desarrollo de los trámites y servicios del proceso de gestión de Hacienda Pública</v>
      </c>
      <c r="B44" s="977" t="str">
        <f>DESCRIPCION!D14</f>
        <v xml:space="preserve">Falta de controles de la gestión de trámites </v>
      </c>
      <c r="C44" s="989" t="s">
        <v>512</v>
      </c>
      <c r="D44" s="936" t="s">
        <v>197</v>
      </c>
      <c r="E44" s="124" t="s">
        <v>198</v>
      </c>
      <c r="F44" s="68" t="s">
        <v>161</v>
      </c>
      <c r="G44" s="125">
        <f>IF(F44="Asignado",15,0)</f>
        <v>15</v>
      </c>
      <c r="H44" s="955" t="str">
        <f>IF(AND(G51&gt;0,G51&lt;=85),"Débil",IF(AND(G51&gt;85,G51&lt;=95),"Moderado",IF(G51&gt;96,"Fuerte"," ")))</f>
        <v>Débil</v>
      </c>
      <c r="I44" s="939" t="s">
        <v>184</v>
      </c>
      <c r="J44" s="97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975" t="str">
        <f>IF(J44="Fuerte","NO",IF(J44=" "," ","SI"))</f>
        <v>SI</v>
      </c>
    </row>
    <row r="45" spans="1:12" ht="27.6" x14ac:dyDescent="0.25">
      <c r="A45" s="982"/>
      <c r="B45" s="978"/>
      <c r="C45" s="970"/>
      <c r="D45" s="936"/>
      <c r="E45" s="100" t="s">
        <v>199</v>
      </c>
      <c r="F45" s="65" t="s">
        <v>163</v>
      </c>
      <c r="G45" s="64">
        <f>IF(F45="Adecuado",15,0)</f>
        <v>15</v>
      </c>
      <c r="H45" s="955"/>
      <c r="I45" s="957"/>
      <c r="J45" s="973"/>
      <c r="K45" s="976"/>
    </row>
    <row r="46" spans="1:12" ht="27.6" x14ac:dyDescent="0.25">
      <c r="A46" s="982"/>
      <c r="B46" s="978"/>
      <c r="C46" s="970"/>
      <c r="D46" s="50" t="s">
        <v>200</v>
      </c>
      <c r="E46" s="100" t="s">
        <v>201</v>
      </c>
      <c r="F46" s="65" t="s">
        <v>166</v>
      </c>
      <c r="G46" s="64">
        <f>IF(F46="Oportuna",15,0)</f>
        <v>15</v>
      </c>
      <c r="H46" s="955"/>
      <c r="I46" s="957"/>
      <c r="J46" s="973"/>
      <c r="K46" s="976"/>
      <c r="L46" s="1">
        <v>4</v>
      </c>
    </row>
    <row r="47" spans="1:12" ht="41.4" x14ac:dyDescent="0.25">
      <c r="A47" s="982"/>
      <c r="B47" s="978"/>
      <c r="C47" s="970"/>
      <c r="D47" s="50" t="s">
        <v>202</v>
      </c>
      <c r="E47" s="100" t="s">
        <v>203</v>
      </c>
      <c r="F47" s="211" t="s">
        <v>169</v>
      </c>
      <c r="G47" s="64">
        <f>IF(F47="Prevenir",15,IF(F47="Detectar",10,0))</f>
        <v>15</v>
      </c>
      <c r="H47" s="955"/>
      <c r="I47" s="957"/>
      <c r="J47" s="973"/>
      <c r="K47" s="976"/>
    </row>
    <row r="48" spans="1:12" ht="27.6" x14ac:dyDescent="0.25">
      <c r="A48" s="982"/>
      <c r="B48" s="978"/>
      <c r="C48" s="970"/>
      <c r="D48" s="50" t="s">
        <v>204</v>
      </c>
      <c r="E48" s="100" t="s">
        <v>205</v>
      </c>
      <c r="F48" s="65" t="s">
        <v>173</v>
      </c>
      <c r="G48" s="64">
        <f>IF(F48="Confiable",15,0)</f>
        <v>15</v>
      </c>
      <c r="H48" s="955"/>
      <c r="I48" s="957"/>
      <c r="J48" s="973"/>
      <c r="K48" s="976"/>
    </row>
    <row r="49" spans="1:77" ht="55.2" x14ac:dyDescent="0.25">
      <c r="A49" s="982"/>
      <c r="B49" s="978"/>
      <c r="C49" s="970"/>
      <c r="D49" s="50" t="s">
        <v>206</v>
      </c>
      <c r="E49" s="100" t="s">
        <v>207</v>
      </c>
      <c r="F49" s="211" t="s">
        <v>177</v>
      </c>
      <c r="G49" s="64">
        <f>IF(F49="Se investigan y se resuelven oportunamente",15,0)</f>
        <v>0</v>
      </c>
      <c r="H49" s="955"/>
      <c r="I49" s="957"/>
      <c r="J49" s="973"/>
      <c r="K49" s="976"/>
    </row>
    <row r="50" spans="1:77" ht="27.6" x14ac:dyDescent="0.25">
      <c r="A50" s="983"/>
      <c r="B50" s="978"/>
      <c r="C50" s="971"/>
      <c r="D50" s="45" t="s">
        <v>208</v>
      </c>
      <c r="E50" s="100" t="s">
        <v>209</v>
      </c>
      <c r="F50" s="65" t="s">
        <v>179</v>
      </c>
      <c r="G50" s="64">
        <f>IF(F50="Completa",10,IF(F50="Incompleta",5,0))</f>
        <v>10</v>
      </c>
      <c r="H50" s="956"/>
      <c r="I50" s="957"/>
      <c r="J50" s="974"/>
      <c r="K50" s="976"/>
    </row>
    <row r="51" spans="1:77" s="60" customFormat="1" ht="15" thickBot="1" x14ac:dyDescent="0.3">
      <c r="A51" s="120"/>
      <c r="B51" s="122"/>
      <c r="C51" s="56"/>
      <c r="D51" s="57"/>
      <c r="E51" s="129" t="s">
        <v>210</v>
      </c>
      <c r="F51" s="126"/>
      <c r="G51" s="126">
        <f>SUM(G44:G50)</f>
        <v>85</v>
      </c>
      <c r="H51" s="59"/>
      <c r="I51" s="117"/>
      <c r="J51" s="117"/>
      <c r="K51" s="1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961" t="s">
        <v>74</v>
      </c>
      <c r="B53" s="959" t="s">
        <v>212</v>
      </c>
      <c r="C53" s="963" t="s">
        <v>186</v>
      </c>
      <c r="D53" s="965" t="s">
        <v>187</v>
      </c>
      <c r="E53" s="965"/>
      <c r="F53" s="965"/>
      <c r="G53" s="965"/>
      <c r="H53" s="965"/>
      <c r="I53" s="104" t="s">
        <v>188</v>
      </c>
      <c r="J53" s="966" t="s">
        <v>189</v>
      </c>
      <c r="K53" s="968" t="s">
        <v>190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962"/>
      <c r="B54" s="960"/>
      <c r="C54" s="964"/>
      <c r="D54" s="105" t="s">
        <v>191</v>
      </c>
      <c r="E54" s="51" t="s">
        <v>192</v>
      </c>
      <c r="F54" s="105" t="s">
        <v>193</v>
      </c>
      <c r="G54" s="105" t="s">
        <v>194</v>
      </c>
      <c r="H54" s="105" t="s">
        <v>211</v>
      </c>
      <c r="I54" s="52" t="s">
        <v>196</v>
      </c>
      <c r="J54" s="967"/>
      <c r="K54" s="969"/>
    </row>
    <row r="55" spans="1:77" ht="20.25" customHeight="1" x14ac:dyDescent="0.25">
      <c r="A55" s="981" t="str">
        <f>DESCRIPCION!A13</f>
        <v>Posibilidad de recibir o solicitar cualquier dadiva para omitir requisitos en el desarrollo de los trámites y servicios del proceso de gestión de Hacienda Pública</v>
      </c>
      <c r="B55" s="984" t="str">
        <f>DESCRIPCION!D15</f>
        <v>Incumplimiento en la gestión del CLDO del Impuesto predial unificado dentro de los términos establecidos en el procedimiento PRO-GHP-05 FACTURACION  I.P.U para la actividad No. 11-12 y 13 (C.L.D.O)</v>
      </c>
      <c r="C55" s="987" t="s">
        <v>510</v>
      </c>
      <c r="D55" s="936" t="s">
        <v>197</v>
      </c>
      <c r="E55" s="124" t="s">
        <v>198</v>
      </c>
      <c r="F55" s="68" t="s">
        <v>162</v>
      </c>
      <c r="G55" s="125">
        <f>IF(F55="Asignado",15,0)</f>
        <v>0</v>
      </c>
      <c r="H55" s="955" t="str">
        <f>IF(AND(G62&gt;0,G62&lt;=85),"Débil",IF(AND(G62&gt;85,G62&lt;=95),"Moderado",IF(G62&gt;96,"Fuerte"," ")))</f>
        <v>Débil</v>
      </c>
      <c r="I55" s="939" t="s">
        <v>184</v>
      </c>
      <c r="J55" s="97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975" t="str">
        <f>IF(J55="Fuerte","NO",IF(J55=" "," ","SI"))</f>
        <v>SI</v>
      </c>
    </row>
    <row r="56" spans="1:77" ht="27.6" x14ac:dyDescent="0.25">
      <c r="A56" s="982"/>
      <c r="B56" s="985"/>
      <c r="C56" s="988"/>
      <c r="D56" s="936"/>
      <c r="E56" s="100" t="s">
        <v>199</v>
      </c>
      <c r="F56" s="65" t="s">
        <v>164</v>
      </c>
      <c r="G56" s="64">
        <f>IF(F56="Adecuado",15,0)</f>
        <v>0</v>
      </c>
      <c r="H56" s="955"/>
      <c r="I56" s="957"/>
      <c r="J56" s="973"/>
      <c r="K56" s="976"/>
    </row>
    <row r="57" spans="1:77" ht="27.6" x14ac:dyDescent="0.25">
      <c r="A57" s="982"/>
      <c r="B57" s="985"/>
      <c r="C57" s="988"/>
      <c r="D57" s="50" t="s">
        <v>200</v>
      </c>
      <c r="E57" s="100" t="s">
        <v>201</v>
      </c>
      <c r="F57" s="65" t="s">
        <v>167</v>
      </c>
      <c r="G57" s="64">
        <f>IF(F57="Oportuna",15,0)</f>
        <v>0</v>
      </c>
      <c r="H57" s="955"/>
      <c r="I57" s="957"/>
      <c r="J57" s="973"/>
      <c r="K57" s="976"/>
    </row>
    <row r="58" spans="1:77" ht="41.4" x14ac:dyDescent="0.25">
      <c r="A58" s="982"/>
      <c r="B58" s="985"/>
      <c r="C58" s="988"/>
      <c r="D58" s="50" t="s">
        <v>202</v>
      </c>
      <c r="E58" s="100" t="s">
        <v>203</v>
      </c>
      <c r="F58" s="211" t="s">
        <v>170</v>
      </c>
      <c r="G58" s="64">
        <f>IF(F58="Prevenir",15,IF(F58="Detectar",10,0))</f>
        <v>10</v>
      </c>
      <c r="H58" s="955"/>
      <c r="I58" s="957"/>
      <c r="J58" s="973"/>
      <c r="K58" s="976"/>
    </row>
    <row r="59" spans="1:77" ht="27.6" x14ac:dyDescent="0.25">
      <c r="A59" s="982"/>
      <c r="B59" s="985"/>
      <c r="C59" s="988"/>
      <c r="D59" s="50" t="s">
        <v>204</v>
      </c>
      <c r="E59" s="100" t="s">
        <v>205</v>
      </c>
      <c r="F59" s="65" t="s">
        <v>173</v>
      </c>
      <c r="G59" s="64">
        <f>IF(F59="Confiable",15,0)</f>
        <v>15</v>
      </c>
      <c r="H59" s="955"/>
      <c r="I59" s="957"/>
      <c r="J59" s="973"/>
      <c r="K59" s="976"/>
    </row>
    <row r="60" spans="1:77" ht="55.2" x14ac:dyDescent="0.25">
      <c r="A60" s="982"/>
      <c r="B60" s="985"/>
      <c r="C60" s="988"/>
      <c r="D60" s="50" t="s">
        <v>206</v>
      </c>
      <c r="E60" s="100" t="s">
        <v>207</v>
      </c>
      <c r="F60" s="211" t="s">
        <v>177</v>
      </c>
      <c r="G60" s="64">
        <f>IF(F60="Se investigan y se resuelven oportunamente",15,0)</f>
        <v>0</v>
      </c>
      <c r="H60" s="955"/>
      <c r="I60" s="957"/>
      <c r="J60" s="973"/>
      <c r="K60" s="976"/>
    </row>
    <row r="61" spans="1:77" ht="27.6" x14ac:dyDescent="0.25">
      <c r="A61" s="983"/>
      <c r="B61" s="986"/>
      <c r="C61" s="988"/>
      <c r="D61" s="45" t="s">
        <v>208</v>
      </c>
      <c r="E61" s="100" t="s">
        <v>209</v>
      </c>
      <c r="F61" s="65" t="s">
        <v>179</v>
      </c>
      <c r="G61" s="64">
        <f>IF(F61="Completa",10,IF(F61="Incompleta",5,0))</f>
        <v>10</v>
      </c>
      <c r="H61" s="956"/>
      <c r="I61" s="957"/>
      <c r="J61" s="974"/>
      <c r="K61" s="976"/>
    </row>
    <row r="62" spans="1:77" ht="15" thickBot="1" x14ac:dyDescent="0.3">
      <c r="A62" s="120"/>
      <c r="B62" s="121"/>
      <c r="C62" s="123"/>
      <c r="D62" s="57"/>
      <c r="E62" s="58" t="s">
        <v>210</v>
      </c>
      <c r="F62" s="16"/>
      <c r="G62" s="16">
        <f>SUM(G55:G61)</f>
        <v>35</v>
      </c>
      <c r="H62" s="59"/>
      <c r="I62" s="117"/>
      <c r="J62" s="117"/>
      <c r="K62" s="118"/>
    </row>
    <row r="63" spans="1:77" ht="14.4" thickBot="1" x14ac:dyDescent="0.3">
      <c r="A63" s="55"/>
    </row>
    <row r="64" spans="1:77" ht="27" customHeight="1" x14ac:dyDescent="0.25">
      <c r="A64" s="961" t="s">
        <v>74</v>
      </c>
      <c r="B64" s="959" t="s">
        <v>212</v>
      </c>
      <c r="C64" s="963" t="s">
        <v>186</v>
      </c>
      <c r="D64" s="965" t="s">
        <v>187</v>
      </c>
      <c r="E64" s="965"/>
      <c r="F64" s="965"/>
      <c r="G64" s="965"/>
      <c r="H64" s="965"/>
      <c r="I64" s="104" t="s">
        <v>188</v>
      </c>
      <c r="J64" s="966" t="s">
        <v>189</v>
      </c>
      <c r="K64" s="968" t="s">
        <v>190</v>
      </c>
    </row>
    <row r="65" spans="1:11" ht="37.5" customHeight="1" thickBot="1" x14ac:dyDescent="0.3">
      <c r="A65" s="962"/>
      <c r="B65" s="960"/>
      <c r="C65" s="964"/>
      <c r="D65" s="105" t="s">
        <v>191</v>
      </c>
      <c r="E65" s="51" t="s">
        <v>192</v>
      </c>
      <c r="F65" s="105" t="s">
        <v>193</v>
      </c>
      <c r="G65" s="105" t="s">
        <v>194</v>
      </c>
      <c r="H65" s="105" t="s">
        <v>211</v>
      </c>
      <c r="I65" s="52" t="s">
        <v>196</v>
      </c>
      <c r="J65" s="967"/>
      <c r="K65" s="969"/>
    </row>
    <row r="66" spans="1:11" ht="28.5" customHeight="1" x14ac:dyDescent="0.25">
      <c r="A66" s="932"/>
      <c r="B66" s="977"/>
      <c r="C66" s="980"/>
      <c r="D66" s="936" t="s">
        <v>197</v>
      </c>
      <c r="E66" s="124" t="s">
        <v>198</v>
      </c>
      <c r="F66" s="68" t="s">
        <v>160</v>
      </c>
      <c r="G66" s="125">
        <f>IF(F66="Asignado",15,0)</f>
        <v>0</v>
      </c>
      <c r="H66" s="955" t="str">
        <f>IF(AND(G73&gt;0,G73&lt;=85),"Débil",IF(AND(G73&gt;85,G73&lt;=95),"Moderado",IF(G73&gt;96,"Fuerte"," ")))</f>
        <v xml:space="preserve"> </v>
      </c>
      <c r="I66" s="939" t="s">
        <v>160</v>
      </c>
      <c r="J66" s="92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28" t="str">
        <f>IF(J66="Fuerte","NO",IF(J66=" "," ","SI"))</f>
        <v xml:space="preserve"> </v>
      </c>
    </row>
    <row r="67" spans="1:11" ht="31.5" customHeight="1" x14ac:dyDescent="0.25">
      <c r="A67" s="933"/>
      <c r="B67" s="978"/>
      <c r="C67" s="970"/>
      <c r="D67" s="936"/>
      <c r="E67" s="100" t="s">
        <v>199</v>
      </c>
      <c r="F67" s="65" t="s">
        <v>160</v>
      </c>
      <c r="G67" s="64">
        <f>IF(F67="Adecuado",15,0)</f>
        <v>0</v>
      </c>
      <c r="H67" s="955"/>
      <c r="I67" s="957"/>
      <c r="J67" s="951"/>
      <c r="K67" s="953"/>
    </row>
    <row r="68" spans="1:11" ht="34.5" customHeight="1" x14ac:dyDescent="0.25">
      <c r="A68" s="933"/>
      <c r="B68" s="978"/>
      <c r="C68" s="970"/>
      <c r="D68" s="50" t="s">
        <v>200</v>
      </c>
      <c r="E68" s="100" t="s">
        <v>201</v>
      </c>
      <c r="F68" s="65" t="s">
        <v>160</v>
      </c>
      <c r="G68" s="64">
        <f>IF(F68="Oportuna",15,0)</f>
        <v>0</v>
      </c>
      <c r="H68" s="955"/>
      <c r="I68" s="957"/>
      <c r="J68" s="951"/>
      <c r="K68" s="953"/>
    </row>
    <row r="69" spans="1:11" ht="46.5" customHeight="1" x14ac:dyDescent="0.25">
      <c r="A69" s="933"/>
      <c r="B69" s="978"/>
      <c r="C69" s="970"/>
      <c r="D69" s="50" t="s">
        <v>202</v>
      </c>
      <c r="E69" s="100" t="s">
        <v>203</v>
      </c>
      <c r="F69" s="211" t="s">
        <v>160</v>
      </c>
      <c r="G69" s="64">
        <f>IF(F69="Prevenir",15,IF(F69="Detectar",10,0))</f>
        <v>0</v>
      </c>
      <c r="H69" s="955"/>
      <c r="I69" s="957"/>
      <c r="J69" s="951"/>
      <c r="K69" s="953"/>
    </row>
    <row r="70" spans="1:11" ht="42.75" customHeight="1" x14ac:dyDescent="0.25">
      <c r="A70" s="933"/>
      <c r="B70" s="978"/>
      <c r="C70" s="970"/>
      <c r="D70" s="50" t="s">
        <v>204</v>
      </c>
      <c r="E70" s="100" t="s">
        <v>205</v>
      </c>
      <c r="F70" s="65" t="s">
        <v>160</v>
      </c>
      <c r="G70" s="64">
        <f>IF(F70="Confiable",15,0)</f>
        <v>0</v>
      </c>
      <c r="H70" s="955"/>
      <c r="I70" s="957"/>
      <c r="J70" s="951"/>
      <c r="K70" s="953"/>
    </row>
    <row r="71" spans="1:11" ht="47.25" customHeight="1" x14ac:dyDescent="0.25">
      <c r="A71" s="933"/>
      <c r="B71" s="978"/>
      <c r="C71" s="970"/>
      <c r="D71" s="50" t="s">
        <v>206</v>
      </c>
      <c r="E71" s="100" t="s">
        <v>207</v>
      </c>
      <c r="F71" s="211" t="s">
        <v>160</v>
      </c>
      <c r="G71" s="64">
        <f>IF(F71="Se investigan y se resuelven oportunamente",15,0)</f>
        <v>0</v>
      </c>
      <c r="H71" s="955"/>
      <c r="I71" s="957"/>
      <c r="J71" s="951"/>
      <c r="K71" s="953"/>
    </row>
    <row r="72" spans="1:11" ht="48" customHeight="1" x14ac:dyDescent="0.25">
      <c r="A72" s="934"/>
      <c r="B72" s="979"/>
      <c r="C72" s="970"/>
      <c r="D72" s="45" t="s">
        <v>208</v>
      </c>
      <c r="E72" s="100" t="s">
        <v>209</v>
      </c>
      <c r="F72" s="65" t="s">
        <v>160</v>
      </c>
      <c r="G72" s="64">
        <f>IF(F72="Completa",10,IF(F72="Incompleta",5,0))</f>
        <v>0</v>
      </c>
      <c r="H72" s="956"/>
      <c r="I72" s="957"/>
      <c r="J72" s="951"/>
      <c r="K72" s="953"/>
    </row>
    <row r="73" spans="1:11" ht="29.25" customHeight="1" thickBot="1" x14ac:dyDescent="0.3">
      <c r="A73" s="120"/>
      <c r="B73" s="121"/>
      <c r="C73" s="123"/>
      <c r="D73" s="57"/>
      <c r="E73" s="129" t="s">
        <v>210</v>
      </c>
      <c r="F73" s="126"/>
      <c r="G73" s="126">
        <f>SUM(G66:G72)</f>
        <v>0</v>
      </c>
      <c r="H73" s="59"/>
      <c r="I73" s="117"/>
      <c r="J73" s="117"/>
      <c r="K73" s="118"/>
    </row>
    <row r="74" spans="1:11" ht="18.75" customHeight="1" thickBot="1" x14ac:dyDescent="0.3">
      <c r="A74" s="55"/>
    </row>
    <row r="75" spans="1:11" s="54" customFormat="1" ht="30" customHeight="1" x14ac:dyDescent="0.3">
      <c r="A75" s="961" t="s">
        <v>74</v>
      </c>
      <c r="B75" s="959" t="s">
        <v>212</v>
      </c>
      <c r="C75" s="963" t="s">
        <v>186</v>
      </c>
      <c r="D75" s="965" t="s">
        <v>187</v>
      </c>
      <c r="E75" s="965"/>
      <c r="F75" s="965"/>
      <c r="G75" s="965"/>
      <c r="H75" s="965"/>
      <c r="I75" s="104" t="s">
        <v>188</v>
      </c>
      <c r="J75" s="966" t="s">
        <v>189</v>
      </c>
      <c r="K75" s="968" t="s">
        <v>190</v>
      </c>
    </row>
    <row r="76" spans="1:11" s="54" customFormat="1" ht="55.8" thickBot="1" x14ac:dyDescent="0.35">
      <c r="A76" s="962"/>
      <c r="B76" s="960"/>
      <c r="C76" s="964"/>
      <c r="D76" s="105" t="s">
        <v>191</v>
      </c>
      <c r="E76" s="51" t="s">
        <v>192</v>
      </c>
      <c r="F76" s="105" t="s">
        <v>193</v>
      </c>
      <c r="G76" s="105" t="s">
        <v>194</v>
      </c>
      <c r="H76" s="105" t="s">
        <v>211</v>
      </c>
      <c r="I76" s="52" t="s">
        <v>196</v>
      </c>
      <c r="J76" s="967"/>
      <c r="K76" s="969"/>
    </row>
    <row r="77" spans="1:11" ht="20.25" customHeight="1" x14ac:dyDescent="0.25">
      <c r="A77" s="932"/>
      <c r="B77" s="977"/>
      <c r="C77" s="970"/>
      <c r="D77" s="936" t="s">
        <v>197</v>
      </c>
      <c r="E77" s="124" t="s">
        <v>198</v>
      </c>
      <c r="F77" s="68" t="s">
        <v>161</v>
      </c>
      <c r="G77" s="125">
        <f>IF(F77="Asignado",15,0)</f>
        <v>15</v>
      </c>
      <c r="H77" s="955" t="str">
        <f>IF(AND(G84&gt;0,G84&lt;=85),"Débil",IF(AND(G84&gt;85,G84&lt;=95),"Moderado",IF(G84&gt;96,"Fuerte"," ")))</f>
        <v>Fuerte</v>
      </c>
      <c r="I77" s="939" t="s">
        <v>183</v>
      </c>
      <c r="J77" s="92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28" t="str">
        <f>IF(J77="Fuerte","NO",IF(J77=" "," ","SI"))</f>
        <v>NO</v>
      </c>
    </row>
    <row r="78" spans="1:11" ht="27.6" x14ac:dyDescent="0.25">
      <c r="A78" s="933"/>
      <c r="B78" s="978"/>
      <c r="C78" s="970"/>
      <c r="D78" s="936"/>
      <c r="E78" s="100" t="s">
        <v>199</v>
      </c>
      <c r="F78" s="65" t="s">
        <v>163</v>
      </c>
      <c r="G78" s="64">
        <f>IF(F78="Adecuado",15,0)</f>
        <v>15</v>
      </c>
      <c r="H78" s="955"/>
      <c r="I78" s="957"/>
      <c r="J78" s="951"/>
      <c r="K78" s="953"/>
    </row>
    <row r="79" spans="1:11" ht="27.6" x14ac:dyDescent="0.25">
      <c r="A79" s="933"/>
      <c r="B79" s="978"/>
      <c r="C79" s="970"/>
      <c r="D79" s="50" t="s">
        <v>200</v>
      </c>
      <c r="E79" s="100" t="s">
        <v>201</v>
      </c>
      <c r="F79" s="65" t="s">
        <v>166</v>
      </c>
      <c r="G79" s="64">
        <f>IF(F79="Oportuna",15,0)</f>
        <v>15</v>
      </c>
      <c r="H79" s="955"/>
      <c r="I79" s="957"/>
      <c r="J79" s="951"/>
      <c r="K79" s="953"/>
    </row>
    <row r="80" spans="1:11" ht="41.4" x14ac:dyDescent="0.25">
      <c r="A80" s="933"/>
      <c r="B80" s="978"/>
      <c r="C80" s="970"/>
      <c r="D80" s="50" t="s">
        <v>202</v>
      </c>
      <c r="E80" s="100" t="s">
        <v>203</v>
      </c>
      <c r="F80" s="211" t="s">
        <v>169</v>
      </c>
      <c r="G80" s="64">
        <f>IF(F80="Prevenir",15,IF(F80="Detectar",10,0))</f>
        <v>15</v>
      </c>
      <c r="H80" s="955"/>
      <c r="I80" s="957"/>
      <c r="J80" s="951"/>
      <c r="K80" s="953"/>
    </row>
    <row r="81" spans="1:78" ht="27.6" x14ac:dyDescent="0.25">
      <c r="A81" s="933"/>
      <c r="B81" s="978"/>
      <c r="C81" s="970"/>
      <c r="D81" s="50" t="s">
        <v>204</v>
      </c>
      <c r="E81" s="100" t="s">
        <v>205</v>
      </c>
      <c r="F81" s="65" t="s">
        <v>173</v>
      </c>
      <c r="G81" s="64">
        <f>IF(F81="Confiable",15,0)</f>
        <v>15</v>
      </c>
      <c r="H81" s="955"/>
      <c r="I81" s="957"/>
      <c r="J81" s="951"/>
      <c r="K81" s="953"/>
    </row>
    <row r="82" spans="1:78" ht="41.4" x14ac:dyDescent="0.25">
      <c r="A82" s="933"/>
      <c r="B82" s="978"/>
      <c r="C82" s="970"/>
      <c r="D82" s="50" t="s">
        <v>206</v>
      </c>
      <c r="E82" s="100" t="s">
        <v>207</v>
      </c>
      <c r="F82" s="211" t="s">
        <v>176</v>
      </c>
      <c r="G82" s="64">
        <f>IF(F82="Se investigan y se resuelven oportunamente",15,0)</f>
        <v>15</v>
      </c>
      <c r="H82" s="955"/>
      <c r="I82" s="957"/>
      <c r="J82" s="951"/>
      <c r="K82" s="953"/>
    </row>
    <row r="83" spans="1:78" ht="27.6" x14ac:dyDescent="0.25">
      <c r="A83" s="934"/>
      <c r="B83" s="979"/>
      <c r="C83" s="971"/>
      <c r="D83" s="45" t="s">
        <v>208</v>
      </c>
      <c r="E83" s="100" t="s">
        <v>209</v>
      </c>
      <c r="F83" s="65" t="s">
        <v>179</v>
      </c>
      <c r="G83" s="64">
        <f>IF(F83="Completa",10,IF(F83="Incompleta",5,0))</f>
        <v>10</v>
      </c>
      <c r="H83" s="956"/>
      <c r="I83" s="957"/>
      <c r="J83" s="951"/>
      <c r="K83" s="953"/>
    </row>
    <row r="84" spans="1:78" s="60" customFormat="1" ht="15" thickBot="1" x14ac:dyDescent="0.3">
      <c r="A84" s="120"/>
      <c r="B84" s="121"/>
      <c r="C84" s="56" t="s">
        <v>231</v>
      </c>
      <c r="D84" s="57"/>
      <c r="E84" s="129" t="s">
        <v>210</v>
      </c>
      <c r="F84" s="126"/>
      <c r="G84" s="126">
        <f>SUM(G77:G83)</f>
        <v>100</v>
      </c>
      <c r="H84" s="59"/>
      <c r="I84" s="117"/>
      <c r="J84" s="117"/>
      <c r="K84" s="1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961" t="s">
        <v>74</v>
      </c>
      <c r="B86" s="959" t="s">
        <v>212</v>
      </c>
      <c r="C86" s="963" t="s">
        <v>186</v>
      </c>
      <c r="D86" s="965" t="s">
        <v>187</v>
      </c>
      <c r="E86" s="965"/>
      <c r="F86" s="965"/>
      <c r="G86" s="965"/>
      <c r="H86" s="965"/>
      <c r="I86" s="104" t="s">
        <v>188</v>
      </c>
      <c r="J86" s="966" t="s">
        <v>189</v>
      </c>
      <c r="K86" s="968" t="s">
        <v>190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962"/>
      <c r="B87" s="960"/>
      <c r="C87" s="964"/>
      <c r="D87" s="105" t="s">
        <v>191</v>
      </c>
      <c r="E87" s="51" t="s">
        <v>192</v>
      </c>
      <c r="F87" s="105" t="s">
        <v>193</v>
      </c>
      <c r="G87" s="105" t="s">
        <v>194</v>
      </c>
      <c r="H87" s="105" t="s">
        <v>211</v>
      </c>
      <c r="I87" s="52" t="s">
        <v>196</v>
      </c>
      <c r="J87" s="967"/>
      <c r="K87" s="969"/>
    </row>
    <row r="88" spans="1:78" ht="20.25" customHeight="1" x14ac:dyDescent="0.25">
      <c r="A88" s="932" t="str">
        <f>DESCRIPCION!A16</f>
        <v>c</v>
      </c>
      <c r="B88" s="977">
        <f>DESCRIPCION!D17</f>
        <v>0</v>
      </c>
      <c r="C88" s="970" t="s">
        <v>232</v>
      </c>
      <c r="D88" s="936" t="s">
        <v>197</v>
      </c>
      <c r="E88" s="124" t="s">
        <v>198</v>
      </c>
      <c r="F88" s="68" t="s">
        <v>160</v>
      </c>
      <c r="G88" s="125">
        <f>IF(F88="Asignado",15,0)</f>
        <v>0</v>
      </c>
      <c r="H88" s="955" t="str">
        <f>IF(AND(G95&gt;0,G95&lt;=85),"Débil",IF(AND(G95&gt;85,G95&lt;=95),"Moderado",IF(G95&gt;96,"Fuerte"," ")))</f>
        <v xml:space="preserve"> </v>
      </c>
      <c r="I88" s="939" t="s">
        <v>160</v>
      </c>
      <c r="J88" s="92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28" t="str">
        <f>IF(J88="Fuerte","NO",IF(J88=" "," ","SI"))</f>
        <v xml:space="preserve"> </v>
      </c>
    </row>
    <row r="89" spans="1:78" ht="27.6" x14ac:dyDescent="0.25">
      <c r="A89" s="933"/>
      <c r="B89" s="978"/>
      <c r="C89" s="970"/>
      <c r="D89" s="936"/>
      <c r="E89" s="100" t="s">
        <v>199</v>
      </c>
      <c r="F89" s="65" t="s">
        <v>160</v>
      </c>
      <c r="G89" s="64">
        <f>IF(F89="Adecuado",15,0)</f>
        <v>0</v>
      </c>
      <c r="H89" s="955"/>
      <c r="I89" s="957"/>
      <c r="J89" s="951"/>
      <c r="K89" s="953"/>
    </row>
    <row r="90" spans="1:78" ht="27.6" x14ac:dyDescent="0.25">
      <c r="A90" s="933"/>
      <c r="B90" s="978"/>
      <c r="C90" s="970"/>
      <c r="D90" s="50" t="s">
        <v>200</v>
      </c>
      <c r="E90" s="100" t="s">
        <v>201</v>
      </c>
      <c r="F90" s="65" t="s">
        <v>160</v>
      </c>
      <c r="G90" s="64">
        <f>IF(F90="Oportuna",15,0)</f>
        <v>0</v>
      </c>
      <c r="H90" s="955"/>
      <c r="I90" s="957"/>
      <c r="J90" s="951"/>
      <c r="K90" s="953"/>
    </row>
    <row r="91" spans="1:78" ht="41.4" x14ac:dyDescent="0.25">
      <c r="A91" s="933"/>
      <c r="B91" s="978"/>
      <c r="C91" s="970"/>
      <c r="D91" s="50" t="s">
        <v>202</v>
      </c>
      <c r="E91" s="100" t="s">
        <v>203</v>
      </c>
      <c r="F91" s="211" t="s">
        <v>160</v>
      </c>
      <c r="G91" s="64">
        <f>IF(F91="Prevenir",15,IF(F91="Detectar",10,0))</f>
        <v>0</v>
      </c>
      <c r="H91" s="955"/>
      <c r="I91" s="957"/>
      <c r="J91" s="951"/>
      <c r="K91" s="953"/>
    </row>
    <row r="92" spans="1:78" ht="27.6" x14ac:dyDescent="0.25">
      <c r="A92" s="933"/>
      <c r="B92" s="978"/>
      <c r="C92" s="970"/>
      <c r="D92" s="50" t="s">
        <v>204</v>
      </c>
      <c r="E92" s="100" t="s">
        <v>205</v>
      </c>
      <c r="F92" s="65" t="s">
        <v>160</v>
      </c>
      <c r="G92" s="64">
        <f>IF(F92="Confiable",15,0)</f>
        <v>0</v>
      </c>
      <c r="H92" s="955"/>
      <c r="I92" s="957"/>
      <c r="J92" s="951"/>
      <c r="K92" s="953"/>
    </row>
    <row r="93" spans="1:78" ht="41.4" x14ac:dyDescent="0.25">
      <c r="A93" s="933"/>
      <c r="B93" s="978"/>
      <c r="C93" s="970"/>
      <c r="D93" s="50" t="s">
        <v>206</v>
      </c>
      <c r="E93" s="100" t="s">
        <v>207</v>
      </c>
      <c r="F93" s="211" t="s">
        <v>160</v>
      </c>
      <c r="G93" s="64">
        <f>IF(F93="Se investigan y se resuelven oportunamente",15,0)</f>
        <v>0</v>
      </c>
      <c r="H93" s="955"/>
      <c r="I93" s="957"/>
      <c r="J93" s="951"/>
      <c r="K93" s="953"/>
    </row>
    <row r="94" spans="1:78" ht="27.6" x14ac:dyDescent="0.25">
      <c r="A94" s="934"/>
      <c r="B94" s="979"/>
      <c r="C94" s="971"/>
      <c r="D94" s="45" t="s">
        <v>208</v>
      </c>
      <c r="E94" s="100" t="s">
        <v>209</v>
      </c>
      <c r="F94" s="65" t="s">
        <v>160</v>
      </c>
      <c r="G94" s="64">
        <f>IF(F94="Completa",10,IF(F94="Incompleta",5,0))</f>
        <v>0</v>
      </c>
      <c r="H94" s="956"/>
      <c r="I94" s="957"/>
      <c r="J94" s="951"/>
      <c r="K94" s="953"/>
    </row>
    <row r="95" spans="1:78" ht="15" thickBot="1" x14ac:dyDescent="0.3">
      <c r="A95" s="120"/>
      <c r="B95" s="121"/>
      <c r="C95" s="56"/>
      <c r="D95" s="57"/>
      <c r="E95" s="58" t="s">
        <v>210</v>
      </c>
      <c r="F95" s="16"/>
      <c r="G95" s="16">
        <f>SUM(G88:G94)</f>
        <v>0</v>
      </c>
      <c r="H95" s="59"/>
      <c r="I95" s="117"/>
      <c r="J95" s="117"/>
      <c r="K95" s="118"/>
    </row>
    <row r="96" spans="1:78" ht="14.4" thickBot="1" x14ac:dyDescent="0.3">
      <c r="A96" s="55"/>
    </row>
    <row r="97" spans="1:78" s="54" customFormat="1" ht="30" customHeight="1" x14ac:dyDescent="0.3">
      <c r="A97" s="961" t="s">
        <v>74</v>
      </c>
      <c r="B97" s="959" t="s">
        <v>212</v>
      </c>
      <c r="C97" s="963" t="s">
        <v>186</v>
      </c>
      <c r="D97" s="965" t="s">
        <v>187</v>
      </c>
      <c r="E97" s="965"/>
      <c r="F97" s="965"/>
      <c r="G97" s="965"/>
      <c r="H97" s="965"/>
      <c r="I97" s="104" t="s">
        <v>188</v>
      </c>
      <c r="J97" s="966" t="s">
        <v>189</v>
      </c>
      <c r="K97" s="968" t="s">
        <v>190</v>
      </c>
    </row>
    <row r="98" spans="1:78" s="54" customFormat="1" ht="55.8" thickBot="1" x14ac:dyDescent="0.35">
      <c r="A98" s="962"/>
      <c r="B98" s="960"/>
      <c r="C98" s="964"/>
      <c r="D98" s="105" t="s">
        <v>191</v>
      </c>
      <c r="E98" s="51" t="s">
        <v>192</v>
      </c>
      <c r="F98" s="105" t="s">
        <v>193</v>
      </c>
      <c r="G98" s="105" t="s">
        <v>194</v>
      </c>
      <c r="H98" s="105" t="s">
        <v>211</v>
      </c>
      <c r="I98" s="52" t="s">
        <v>196</v>
      </c>
      <c r="J98" s="967"/>
      <c r="K98" s="969"/>
    </row>
    <row r="99" spans="1:78" ht="20.25" customHeight="1" x14ac:dyDescent="0.25">
      <c r="A99" s="932" t="str">
        <f>DESCRIPCION!A16</f>
        <v>c</v>
      </c>
      <c r="B99" s="977">
        <f>DESCRIPCION!D18</f>
        <v>0</v>
      </c>
      <c r="C99" s="970" t="s">
        <v>232</v>
      </c>
      <c r="D99" s="936" t="s">
        <v>197</v>
      </c>
      <c r="E99" s="124" t="s">
        <v>198</v>
      </c>
      <c r="F99" s="68" t="s">
        <v>160</v>
      </c>
      <c r="G99" s="125">
        <f>IF(F99="Asignado",15,0)</f>
        <v>0</v>
      </c>
      <c r="H99" s="955" t="str">
        <f>IF(AND(G106&gt;0,G106&lt;=85),"Débil",IF(AND(G106&gt;85,G106&lt;=95),"Moderado",IF(G106&gt;96,"Fuerte"," ")))</f>
        <v xml:space="preserve"> </v>
      </c>
      <c r="I99" s="939" t="s">
        <v>160</v>
      </c>
      <c r="J99" s="92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28" t="str">
        <f>IF(J99="Fuerte","NO",IF(J99=" "," ","SI"))</f>
        <v xml:space="preserve"> </v>
      </c>
    </row>
    <row r="100" spans="1:78" ht="27.6" x14ac:dyDescent="0.25">
      <c r="A100" s="933"/>
      <c r="B100" s="978"/>
      <c r="C100" s="970"/>
      <c r="D100" s="936"/>
      <c r="E100" s="100" t="s">
        <v>199</v>
      </c>
      <c r="F100" s="65" t="s">
        <v>160</v>
      </c>
      <c r="G100" s="64">
        <f>IF(F100="Adecuado",15,0)</f>
        <v>0</v>
      </c>
      <c r="H100" s="955"/>
      <c r="I100" s="957"/>
      <c r="J100" s="951"/>
      <c r="K100" s="953"/>
    </row>
    <row r="101" spans="1:78" ht="42.75" customHeight="1" x14ac:dyDescent="0.25">
      <c r="A101" s="933"/>
      <c r="B101" s="978"/>
      <c r="C101" s="970"/>
      <c r="D101" s="50" t="s">
        <v>200</v>
      </c>
      <c r="E101" s="100" t="s">
        <v>201</v>
      </c>
      <c r="F101" s="65" t="s">
        <v>160</v>
      </c>
      <c r="G101" s="64">
        <f>IF(F101="Oportuna",15,0)</f>
        <v>0</v>
      </c>
      <c r="H101" s="955"/>
      <c r="I101" s="957"/>
      <c r="J101" s="951"/>
      <c r="K101" s="953"/>
    </row>
    <row r="102" spans="1:78" ht="41.4" x14ac:dyDescent="0.25">
      <c r="A102" s="933"/>
      <c r="B102" s="978"/>
      <c r="C102" s="970"/>
      <c r="D102" s="50" t="s">
        <v>202</v>
      </c>
      <c r="E102" s="100" t="s">
        <v>203</v>
      </c>
      <c r="F102" s="211" t="s">
        <v>160</v>
      </c>
      <c r="G102" s="64">
        <f>IF(F102="Prevenir",15,IF(F102="Detectar",10,0))</f>
        <v>0</v>
      </c>
      <c r="H102" s="955"/>
      <c r="I102" s="957"/>
      <c r="J102" s="951"/>
      <c r="K102" s="953"/>
    </row>
    <row r="103" spans="1:78" ht="27.6" x14ac:dyDescent="0.25">
      <c r="A103" s="933"/>
      <c r="B103" s="978"/>
      <c r="C103" s="970"/>
      <c r="D103" s="50" t="s">
        <v>204</v>
      </c>
      <c r="E103" s="100" t="s">
        <v>205</v>
      </c>
      <c r="F103" s="65" t="s">
        <v>160</v>
      </c>
      <c r="G103" s="64">
        <f>IF(F103="Confiable",15,0)</f>
        <v>0</v>
      </c>
      <c r="H103" s="955"/>
      <c r="I103" s="957"/>
      <c r="J103" s="951"/>
      <c r="K103" s="953"/>
    </row>
    <row r="104" spans="1:78" ht="41.4" x14ac:dyDescent="0.25">
      <c r="A104" s="933"/>
      <c r="B104" s="978"/>
      <c r="C104" s="970"/>
      <c r="D104" s="50" t="s">
        <v>206</v>
      </c>
      <c r="E104" s="100" t="s">
        <v>207</v>
      </c>
      <c r="F104" s="211" t="s">
        <v>160</v>
      </c>
      <c r="G104" s="64">
        <f>IF(F104="Se investigan y se resuelven oportunamente",15,0)</f>
        <v>0</v>
      </c>
      <c r="H104" s="955"/>
      <c r="I104" s="957"/>
      <c r="J104" s="951"/>
      <c r="K104" s="953"/>
    </row>
    <row r="105" spans="1:78" ht="27.6" x14ac:dyDescent="0.25">
      <c r="A105" s="934"/>
      <c r="B105" s="979"/>
      <c r="C105" s="971"/>
      <c r="D105" s="45" t="s">
        <v>208</v>
      </c>
      <c r="E105" s="100" t="s">
        <v>209</v>
      </c>
      <c r="F105" s="65" t="s">
        <v>160</v>
      </c>
      <c r="G105" s="64">
        <f>IF(F105="Completa",10,IF(F105="Incompleta",5,0))</f>
        <v>0</v>
      </c>
      <c r="H105" s="956"/>
      <c r="I105" s="957"/>
      <c r="J105" s="951"/>
      <c r="K105" s="953"/>
    </row>
    <row r="106" spans="1:78" s="60" customFormat="1" ht="15" thickBot="1" x14ac:dyDescent="0.3">
      <c r="A106" s="120"/>
      <c r="B106" s="121"/>
      <c r="C106" s="56"/>
      <c r="D106" s="57"/>
      <c r="E106" s="58" t="s">
        <v>210</v>
      </c>
      <c r="F106" s="16"/>
      <c r="G106" s="16">
        <f>SUM(G99:G105)</f>
        <v>0</v>
      </c>
      <c r="H106" s="59"/>
      <c r="I106" s="117"/>
      <c r="J106" s="117"/>
      <c r="K106" s="1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961" t="s">
        <v>74</v>
      </c>
      <c r="B108" s="959" t="s">
        <v>212</v>
      </c>
      <c r="C108" s="963" t="s">
        <v>186</v>
      </c>
      <c r="D108" s="965" t="s">
        <v>187</v>
      </c>
      <c r="E108" s="965"/>
      <c r="F108" s="965"/>
      <c r="G108" s="965"/>
      <c r="H108" s="965"/>
      <c r="I108" s="104" t="s">
        <v>188</v>
      </c>
      <c r="J108" s="966" t="s">
        <v>189</v>
      </c>
      <c r="K108" s="968" t="s">
        <v>190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962"/>
      <c r="B109" s="960"/>
      <c r="C109" s="964"/>
      <c r="D109" s="105" t="s">
        <v>191</v>
      </c>
      <c r="E109" s="51" t="s">
        <v>192</v>
      </c>
      <c r="F109" s="105" t="s">
        <v>193</v>
      </c>
      <c r="G109" s="105" t="s">
        <v>194</v>
      </c>
      <c r="H109" s="105" t="s">
        <v>211</v>
      </c>
      <c r="I109" s="52" t="s">
        <v>196</v>
      </c>
      <c r="J109" s="967"/>
      <c r="K109" s="969"/>
    </row>
    <row r="110" spans="1:78" ht="20.25" customHeight="1" x14ac:dyDescent="0.25">
      <c r="A110" s="932" t="str">
        <f>DESCRIPCION!A19</f>
        <v>d</v>
      </c>
      <c r="B110" s="977">
        <f>DESCRIPCION!D19</f>
        <v>0</v>
      </c>
      <c r="C110" s="933"/>
      <c r="D110" s="936" t="s">
        <v>197</v>
      </c>
      <c r="E110" s="124" t="s">
        <v>198</v>
      </c>
      <c r="F110" s="68" t="s">
        <v>160</v>
      </c>
      <c r="G110" s="125">
        <f>IF(F110="Asignado",15,0)</f>
        <v>0</v>
      </c>
      <c r="H110" s="955" t="str">
        <f>IF(AND(G117&gt;0,G117&lt;=85),"Débil",IF(AND(G117&gt;85,G117&lt;=95),"Moderado",IF(G117&gt;96,"Fuerte"," ")))</f>
        <v xml:space="preserve"> </v>
      </c>
      <c r="I110" s="939" t="s">
        <v>160</v>
      </c>
      <c r="J110" s="92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28" t="str">
        <f>IF(J110="Fuerte","NO",IF(J110=" "," ","SI"))</f>
        <v xml:space="preserve"> </v>
      </c>
    </row>
    <row r="111" spans="1:78" ht="27.6" x14ac:dyDescent="0.25">
      <c r="A111" s="933"/>
      <c r="B111" s="978"/>
      <c r="C111" s="933"/>
      <c r="D111" s="936"/>
      <c r="E111" s="100" t="s">
        <v>199</v>
      </c>
      <c r="F111" s="65" t="s">
        <v>160</v>
      </c>
      <c r="G111" s="64">
        <f>IF(F111="Adecuado",15,0)</f>
        <v>0</v>
      </c>
      <c r="H111" s="955"/>
      <c r="I111" s="957"/>
      <c r="J111" s="951"/>
      <c r="K111" s="953"/>
    </row>
    <row r="112" spans="1:78" ht="42.75" customHeight="1" x14ac:dyDescent="0.25">
      <c r="A112" s="933"/>
      <c r="B112" s="978"/>
      <c r="C112" s="933"/>
      <c r="D112" s="50" t="s">
        <v>200</v>
      </c>
      <c r="E112" s="100" t="s">
        <v>201</v>
      </c>
      <c r="F112" s="65" t="s">
        <v>160</v>
      </c>
      <c r="G112" s="64">
        <f>IF(F112="Oportuna",15,0)</f>
        <v>0</v>
      </c>
      <c r="H112" s="955"/>
      <c r="I112" s="957"/>
      <c r="J112" s="951"/>
      <c r="K112" s="953"/>
    </row>
    <row r="113" spans="1:78" ht="41.4" x14ac:dyDescent="0.25">
      <c r="A113" s="933"/>
      <c r="B113" s="978"/>
      <c r="C113" s="933"/>
      <c r="D113" s="50" t="s">
        <v>202</v>
      </c>
      <c r="E113" s="100" t="s">
        <v>203</v>
      </c>
      <c r="F113" s="211" t="s">
        <v>160</v>
      </c>
      <c r="G113" s="64">
        <f>IF(F113="Prevenir",15,IF(F113="Detectar",10,0))</f>
        <v>0</v>
      </c>
      <c r="H113" s="955"/>
      <c r="I113" s="957"/>
      <c r="J113" s="951"/>
      <c r="K113" s="953"/>
    </row>
    <row r="114" spans="1:78" ht="27.6" x14ac:dyDescent="0.25">
      <c r="A114" s="933"/>
      <c r="B114" s="978"/>
      <c r="C114" s="933"/>
      <c r="D114" s="50" t="s">
        <v>204</v>
      </c>
      <c r="E114" s="100" t="s">
        <v>205</v>
      </c>
      <c r="F114" s="65" t="s">
        <v>160</v>
      </c>
      <c r="G114" s="64">
        <f>IF(F114="Confiable",15,0)</f>
        <v>0</v>
      </c>
      <c r="H114" s="955"/>
      <c r="I114" s="957"/>
      <c r="J114" s="951"/>
      <c r="K114" s="953"/>
    </row>
    <row r="115" spans="1:78" ht="41.4" x14ac:dyDescent="0.25">
      <c r="A115" s="933"/>
      <c r="B115" s="978"/>
      <c r="C115" s="933"/>
      <c r="D115" s="50" t="s">
        <v>206</v>
      </c>
      <c r="E115" s="100" t="s">
        <v>207</v>
      </c>
      <c r="F115" s="211" t="s">
        <v>160</v>
      </c>
      <c r="G115" s="64">
        <f>IF(F115="Se investigan y se resuelven oportunamente",15,0)</f>
        <v>0</v>
      </c>
      <c r="H115" s="955"/>
      <c r="I115" s="957"/>
      <c r="J115" s="951"/>
      <c r="K115" s="953"/>
    </row>
    <row r="116" spans="1:78" ht="27.6" x14ac:dyDescent="0.25">
      <c r="A116" s="934"/>
      <c r="B116" s="979"/>
      <c r="C116" s="934"/>
      <c r="D116" s="45" t="s">
        <v>208</v>
      </c>
      <c r="E116" s="100" t="s">
        <v>209</v>
      </c>
      <c r="F116" s="65" t="s">
        <v>160</v>
      </c>
      <c r="G116" s="64">
        <f>IF(F116="Completa",10,IF(F116="Incompleta",5,0))</f>
        <v>0</v>
      </c>
      <c r="H116" s="956"/>
      <c r="I116" s="958"/>
      <c r="J116" s="952"/>
      <c r="K116" s="954"/>
    </row>
    <row r="117" spans="1:78" ht="15" thickBot="1" x14ac:dyDescent="0.3">
      <c r="A117" s="120"/>
      <c r="B117" s="121"/>
      <c r="C117" s="56"/>
      <c r="D117" s="57"/>
      <c r="E117" s="58" t="s">
        <v>210</v>
      </c>
      <c r="F117" s="16"/>
      <c r="G117" s="16">
        <f>SUM(G110:G116)</f>
        <v>0</v>
      </c>
      <c r="H117" s="130"/>
      <c r="I117" s="131"/>
      <c r="J117" s="131"/>
      <c r="K117" s="132"/>
    </row>
    <row r="118" spans="1:78" ht="14.4" thickBot="1" x14ac:dyDescent="0.3">
      <c r="A118" s="55"/>
    </row>
    <row r="119" spans="1:78" s="54" customFormat="1" ht="30" customHeight="1" x14ac:dyDescent="0.3">
      <c r="A119" s="940" t="s">
        <v>74</v>
      </c>
      <c r="B119" s="959" t="s">
        <v>212</v>
      </c>
      <c r="C119" s="942" t="s">
        <v>186</v>
      </c>
      <c r="D119" s="944" t="s">
        <v>187</v>
      </c>
      <c r="E119" s="945"/>
      <c r="F119" s="945"/>
      <c r="G119" s="945"/>
      <c r="H119" s="946"/>
      <c r="I119" s="104" t="s">
        <v>188</v>
      </c>
      <c r="J119" s="947" t="s">
        <v>189</v>
      </c>
      <c r="K119" s="949" t="s">
        <v>190</v>
      </c>
    </row>
    <row r="120" spans="1:78" s="54" customFormat="1" ht="55.8" thickBot="1" x14ac:dyDescent="0.35">
      <c r="A120" s="941"/>
      <c r="B120" s="960"/>
      <c r="C120" s="943"/>
      <c r="D120" s="105" t="s">
        <v>191</v>
      </c>
      <c r="E120" s="51" t="s">
        <v>192</v>
      </c>
      <c r="F120" s="105" t="s">
        <v>193</v>
      </c>
      <c r="G120" s="105" t="s">
        <v>194</v>
      </c>
      <c r="H120" s="105" t="s">
        <v>211</v>
      </c>
      <c r="I120" s="52" t="s">
        <v>196</v>
      </c>
      <c r="J120" s="948"/>
      <c r="K120" s="950"/>
    </row>
    <row r="121" spans="1:78" ht="20.25" customHeight="1" x14ac:dyDescent="0.25">
      <c r="A121" s="932" t="str">
        <f>DESCRIPCION!A19</f>
        <v>d</v>
      </c>
      <c r="B121" s="977">
        <f>DESCRIPCION!D20</f>
        <v>0</v>
      </c>
      <c r="C121" s="932"/>
      <c r="D121" s="935" t="s">
        <v>197</v>
      </c>
      <c r="E121" s="124" t="s">
        <v>198</v>
      </c>
      <c r="F121" s="68" t="s">
        <v>160</v>
      </c>
      <c r="G121" s="125">
        <f>IF(F121="Asignado",15,0)</f>
        <v>0</v>
      </c>
      <c r="H121" s="923" t="str">
        <f>IF(AND(G128&gt;0,G128&lt;=85),"Débil",IF(AND(G128&gt;85,G128&lt;=95),"Moderado",IF(G128&gt;96,"Fuerte"," ")))</f>
        <v xml:space="preserve"> </v>
      </c>
      <c r="I121" s="937" t="s">
        <v>160</v>
      </c>
      <c r="J121" s="92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26" t="str">
        <f>IF(J121="Fuerte","NO",IF(J121=" "," ","SI"))</f>
        <v xml:space="preserve"> </v>
      </c>
    </row>
    <row r="122" spans="1:78" ht="27.6" x14ac:dyDescent="0.25">
      <c r="A122" s="933"/>
      <c r="B122" s="978"/>
      <c r="C122" s="933"/>
      <c r="D122" s="936"/>
      <c r="E122" s="100" t="s">
        <v>199</v>
      </c>
      <c r="F122" s="65" t="s">
        <v>160</v>
      </c>
      <c r="G122" s="64">
        <f>IF(F122="Adecuado",15,0)</f>
        <v>0</v>
      </c>
      <c r="H122" s="924"/>
      <c r="I122" s="938"/>
      <c r="J122" s="924"/>
      <c r="K122" s="927"/>
    </row>
    <row r="123" spans="1:78" ht="27.6" x14ac:dyDescent="0.25">
      <c r="A123" s="933"/>
      <c r="B123" s="978"/>
      <c r="C123" s="933"/>
      <c r="D123" s="50" t="s">
        <v>200</v>
      </c>
      <c r="E123" s="100" t="s">
        <v>201</v>
      </c>
      <c r="F123" s="65" t="s">
        <v>160</v>
      </c>
      <c r="G123" s="64">
        <f>IF(F123="Oportuna",15,0)</f>
        <v>0</v>
      </c>
      <c r="H123" s="924"/>
      <c r="I123" s="938"/>
      <c r="J123" s="924"/>
      <c r="K123" s="927"/>
    </row>
    <row r="124" spans="1:78" ht="41.4" x14ac:dyDescent="0.25">
      <c r="A124" s="933"/>
      <c r="B124" s="978"/>
      <c r="C124" s="933"/>
      <c r="D124" s="50" t="s">
        <v>202</v>
      </c>
      <c r="E124" s="100" t="s">
        <v>203</v>
      </c>
      <c r="F124" s="211" t="s">
        <v>160</v>
      </c>
      <c r="G124" s="64">
        <f>IF(F124="Prevenir",15,IF(F124="Detectar",10,0))</f>
        <v>0</v>
      </c>
      <c r="H124" s="924"/>
      <c r="I124" s="938"/>
      <c r="J124" s="924"/>
      <c r="K124" s="927"/>
    </row>
    <row r="125" spans="1:78" ht="27.6" x14ac:dyDescent="0.25">
      <c r="A125" s="933"/>
      <c r="B125" s="978"/>
      <c r="C125" s="933"/>
      <c r="D125" s="50" t="s">
        <v>204</v>
      </c>
      <c r="E125" s="100" t="s">
        <v>205</v>
      </c>
      <c r="F125" s="65" t="s">
        <v>160</v>
      </c>
      <c r="G125" s="64">
        <f>IF(F125="Confiable",15,0)</f>
        <v>0</v>
      </c>
      <c r="H125" s="924"/>
      <c r="I125" s="938"/>
      <c r="J125" s="924"/>
      <c r="K125" s="927"/>
    </row>
    <row r="126" spans="1:78" ht="41.4" x14ac:dyDescent="0.25">
      <c r="A126" s="933"/>
      <c r="B126" s="978"/>
      <c r="C126" s="933"/>
      <c r="D126" s="50" t="s">
        <v>206</v>
      </c>
      <c r="E126" s="100" t="s">
        <v>207</v>
      </c>
      <c r="F126" s="211" t="s">
        <v>160</v>
      </c>
      <c r="G126" s="64">
        <f>IF(F126="Se investigan y se resuelven oportunamente",15,0)</f>
        <v>0</v>
      </c>
      <c r="H126" s="924"/>
      <c r="I126" s="938"/>
      <c r="J126" s="924"/>
      <c r="K126" s="927"/>
    </row>
    <row r="127" spans="1:78" ht="27.6" x14ac:dyDescent="0.25">
      <c r="A127" s="934"/>
      <c r="B127" s="979"/>
      <c r="C127" s="934"/>
      <c r="D127" s="45" t="s">
        <v>208</v>
      </c>
      <c r="E127" s="100" t="s">
        <v>209</v>
      </c>
      <c r="F127" s="65" t="s">
        <v>160</v>
      </c>
      <c r="G127" s="64">
        <f>IF(F127="Completa",10,IF(F127="Incompleta",5,0))</f>
        <v>0</v>
      </c>
      <c r="H127" s="925"/>
      <c r="I127" s="939"/>
      <c r="J127" s="925"/>
      <c r="K127" s="928"/>
    </row>
    <row r="128" spans="1:78" s="60" customFormat="1" ht="15" thickBot="1" x14ac:dyDescent="0.3">
      <c r="A128" s="120"/>
      <c r="B128" s="121"/>
      <c r="C128" s="56"/>
      <c r="D128" s="57"/>
      <c r="E128" s="58" t="s">
        <v>210</v>
      </c>
      <c r="F128" s="16"/>
      <c r="G128" s="16">
        <f>SUM(G121:G127)</f>
        <v>0</v>
      </c>
      <c r="H128" s="130"/>
      <c r="I128" s="131"/>
      <c r="J128" s="131"/>
      <c r="K128" s="13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940" t="s">
        <v>74</v>
      </c>
      <c r="B130" s="959" t="s">
        <v>212</v>
      </c>
      <c r="C130" s="942" t="s">
        <v>186</v>
      </c>
      <c r="D130" s="944" t="s">
        <v>187</v>
      </c>
      <c r="E130" s="945"/>
      <c r="F130" s="945"/>
      <c r="G130" s="945"/>
      <c r="H130" s="946"/>
      <c r="I130" s="104" t="s">
        <v>188</v>
      </c>
      <c r="J130" s="947" t="s">
        <v>189</v>
      </c>
      <c r="K130" s="949" t="s">
        <v>190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941"/>
      <c r="B131" s="960"/>
      <c r="C131" s="943"/>
      <c r="D131" s="105" t="s">
        <v>191</v>
      </c>
      <c r="E131" s="51" t="s">
        <v>192</v>
      </c>
      <c r="F131" s="105" t="s">
        <v>193</v>
      </c>
      <c r="G131" s="105" t="s">
        <v>194</v>
      </c>
      <c r="H131" s="105" t="s">
        <v>211</v>
      </c>
      <c r="I131" s="52" t="s">
        <v>196</v>
      </c>
      <c r="J131" s="948"/>
      <c r="K131" s="950"/>
    </row>
    <row r="132" spans="1:78" ht="20.25" customHeight="1" x14ac:dyDescent="0.25">
      <c r="A132" s="932" t="str">
        <f>DESCRIPCION!A19</f>
        <v>d</v>
      </c>
      <c r="B132" s="977">
        <f>DESCRIPCION!D21</f>
        <v>0</v>
      </c>
      <c r="C132" s="932"/>
      <c r="D132" s="935" t="s">
        <v>197</v>
      </c>
      <c r="E132" s="124" t="s">
        <v>198</v>
      </c>
      <c r="F132" s="68" t="s">
        <v>160</v>
      </c>
      <c r="G132" s="125">
        <f>IF(F132="Asignado",15,0)</f>
        <v>0</v>
      </c>
      <c r="H132" s="923" t="str">
        <f>IF(AND(G139&gt;0,G139&lt;=85),"Débil",IF(AND(G139&gt;85,G139&lt;=95),"Moderado",IF(G139&gt;96,"Fuerte"," ")))</f>
        <v xml:space="preserve"> </v>
      </c>
      <c r="I132" s="937" t="s">
        <v>160</v>
      </c>
      <c r="J132" s="92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26" t="str">
        <f>IF(J132="Fuerte","NO",IF(J132=" "," ","SI"))</f>
        <v xml:space="preserve"> </v>
      </c>
    </row>
    <row r="133" spans="1:78" ht="27.6" x14ac:dyDescent="0.25">
      <c r="A133" s="933"/>
      <c r="B133" s="978"/>
      <c r="C133" s="933"/>
      <c r="D133" s="936"/>
      <c r="E133" s="100" t="s">
        <v>199</v>
      </c>
      <c r="F133" s="65" t="s">
        <v>160</v>
      </c>
      <c r="G133" s="64">
        <f>IF(F133="Adecuado",15,0)</f>
        <v>0</v>
      </c>
      <c r="H133" s="924"/>
      <c r="I133" s="938"/>
      <c r="J133" s="924"/>
      <c r="K133" s="927"/>
    </row>
    <row r="134" spans="1:78" ht="27.6" x14ac:dyDescent="0.25">
      <c r="A134" s="933"/>
      <c r="B134" s="978"/>
      <c r="C134" s="933"/>
      <c r="D134" s="50" t="s">
        <v>200</v>
      </c>
      <c r="E134" s="100" t="s">
        <v>201</v>
      </c>
      <c r="F134" s="65" t="s">
        <v>160</v>
      </c>
      <c r="G134" s="64">
        <f>IF(F134="Oportuna",15,0)</f>
        <v>0</v>
      </c>
      <c r="H134" s="924"/>
      <c r="I134" s="938"/>
      <c r="J134" s="924"/>
      <c r="K134" s="927"/>
    </row>
    <row r="135" spans="1:78" ht="41.4" x14ac:dyDescent="0.25">
      <c r="A135" s="933"/>
      <c r="B135" s="978"/>
      <c r="C135" s="933"/>
      <c r="D135" s="50" t="s">
        <v>202</v>
      </c>
      <c r="E135" s="100" t="s">
        <v>203</v>
      </c>
      <c r="F135" s="211" t="s">
        <v>160</v>
      </c>
      <c r="G135" s="64">
        <f>IF(F135="Prevenir",15,IF(F135="Detectar",10,0))</f>
        <v>0</v>
      </c>
      <c r="H135" s="924"/>
      <c r="I135" s="938"/>
      <c r="J135" s="924"/>
      <c r="K135" s="927"/>
    </row>
    <row r="136" spans="1:78" ht="27.6" x14ac:dyDescent="0.25">
      <c r="A136" s="933"/>
      <c r="B136" s="978"/>
      <c r="C136" s="933"/>
      <c r="D136" s="50" t="s">
        <v>204</v>
      </c>
      <c r="E136" s="100" t="s">
        <v>205</v>
      </c>
      <c r="F136" s="65" t="s">
        <v>160</v>
      </c>
      <c r="G136" s="64">
        <f>IF(F136="Confiable",15,0)</f>
        <v>0</v>
      </c>
      <c r="H136" s="924"/>
      <c r="I136" s="938"/>
      <c r="J136" s="924"/>
      <c r="K136" s="927"/>
    </row>
    <row r="137" spans="1:78" ht="41.4" x14ac:dyDescent="0.25">
      <c r="A137" s="933"/>
      <c r="B137" s="978"/>
      <c r="C137" s="933"/>
      <c r="D137" s="50" t="s">
        <v>206</v>
      </c>
      <c r="E137" s="100" t="s">
        <v>207</v>
      </c>
      <c r="F137" s="211" t="s">
        <v>160</v>
      </c>
      <c r="G137" s="64">
        <f>IF(F137="Se investigan y se resuelven oportunamente",15,0)</f>
        <v>0</v>
      </c>
      <c r="H137" s="924"/>
      <c r="I137" s="938"/>
      <c r="J137" s="924"/>
      <c r="K137" s="927"/>
    </row>
    <row r="138" spans="1:78" ht="27.6" x14ac:dyDescent="0.25">
      <c r="A138" s="934"/>
      <c r="B138" s="979"/>
      <c r="C138" s="934"/>
      <c r="D138" s="45" t="s">
        <v>208</v>
      </c>
      <c r="E138" s="100" t="s">
        <v>209</v>
      </c>
      <c r="F138" s="65" t="s">
        <v>160</v>
      </c>
      <c r="G138" s="64">
        <f>IF(F138="Completa",10,IF(F138="Incompleta",5,0))</f>
        <v>0</v>
      </c>
      <c r="H138" s="925"/>
      <c r="I138" s="939"/>
      <c r="J138" s="925"/>
      <c r="K138" s="928"/>
    </row>
    <row r="139" spans="1:78" ht="15" thickBot="1" x14ac:dyDescent="0.3">
      <c r="A139" s="120"/>
      <c r="B139" s="121"/>
      <c r="C139" s="56"/>
      <c r="D139" s="57"/>
      <c r="E139" s="58" t="s">
        <v>210</v>
      </c>
      <c r="F139" s="16"/>
      <c r="G139" s="16">
        <f>SUM(G132:G138)</f>
        <v>0</v>
      </c>
      <c r="H139" s="130"/>
      <c r="I139" s="131"/>
      <c r="J139" s="131"/>
      <c r="K139" s="132"/>
    </row>
    <row r="140" spans="1:78" ht="14.4" thickBot="1" x14ac:dyDescent="0.3">
      <c r="A140" s="55"/>
    </row>
    <row r="141" spans="1:78" s="54" customFormat="1" ht="30" customHeight="1" x14ac:dyDescent="0.3">
      <c r="A141" s="940" t="s">
        <v>74</v>
      </c>
      <c r="B141" s="959" t="s">
        <v>212</v>
      </c>
      <c r="C141" s="942" t="s">
        <v>186</v>
      </c>
      <c r="D141" s="944" t="s">
        <v>187</v>
      </c>
      <c r="E141" s="945"/>
      <c r="F141" s="945"/>
      <c r="G141" s="945"/>
      <c r="H141" s="946"/>
      <c r="I141" s="104" t="s">
        <v>188</v>
      </c>
      <c r="J141" s="947" t="s">
        <v>189</v>
      </c>
      <c r="K141" s="949" t="s">
        <v>190</v>
      </c>
    </row>
    <row r="142" spans="1:78" s="54" customFormat="1" ht="55.8" thickBot="1" x14ac:dyDescent="0.35">
      <c r="A142" s="941"/>
      <c r="B142" s="960"/>
      <c r="C142" s="943"/>
      <c r="D142" s="105" t="s">
        <v>191</v>
      </c>
      <c r="E142" s="51" t="s">
        <v>192</v>
      </c>
      <c r="F142" s="105" t="s">
        <v>193</v>
      </c>
      <c r="G142" s="105" t="s">
        <v>194</v>
      </c>
      <c r="H142" s="105" t="s">
        <v>211</v>
      </c>
      <c r="I142" s="52" t="s">
        <v>196</v>
      </c>
      <c r="J142" s="948"/>
      <c r="K142" s="950"/>
    </row>
    <row r="143" spans="1:78" ht="20.25" customHeight="1" x14ac:dyDescent="0.25">
      <c r="A143" s="932" t="str">
        <f>DESCRIPCION!A22</f>
        <v>e</v>
      </c>
      <c r="B143" s="977">
        <f>DESCRIPCION!D22</f>
        <v>0</v>
      </c>
      <c r="C143" s="932"/>
      <c r="D143" s="935" t="s">
        <v>197</v>
      </c>
      <c r="E143" s="124" t="s">
        <v>198</v>
      </c>
      <c r="F143" s="68" t="s">
        <v>160</v>
      </c>
      <c r="G143" s="125">
        <f>IF(F143="Asignado",15,0)</f>
        <v>0</v>
      </c>
      <c r="H143" s="923" t="str">
        <f>IF(AND(G150&gt;0,G150&lt;=85),"Débil",IF(AND(G150&gt;85,G150&lt;=95),"Moderado",IF(G150&gt;96,"Fuerte"," ")))</f>
        <v xml:space="preserve"> </v>
      </c>
      <c r="I143" s="937" t="s">
        <v>160</v>
      </c>
      <c r="J143" s="92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26" t="str">
        <f>IF(J143="Fuerte","NO",IF(J143=" "," ","SI"))</f>
        <v xml:space="preserve"> </v>
      </c>
    </row>
    <row r="144" spans="1:78" ht="27.6" x14ac:dyDescent="0.25">
      <c r="A144" s="933"/>
      <c r="B144" s="978"/>
      <c r="C144" s="933"/>
      <c r="D144" s="936"/>
      <c r="E144" s="100" t="s">
        <v>199</v>
      </c>
      <c r="F144" s="65" t="s">
        <v>160</v>
      </c>
      <c r="G144" s="64">
        <f>IF(F144="Adecuado",15,0)</f>
        <v>0</v>
      </c>
      <c r="H144" s="924"/>
      <c r="I144" s="938"/>
      <c r="J144" s="924"/>
      <c r="K144" s="927"/>
    </row>
    <row r="145" spans="1:98" ht="27.6" x14ac:dyDescent="0.25">
      <c r="A145" s="933"/>
      <c r="B145" s="978"/>
      <c r="C145" s="933"/>
      <c r="D145" s="50" t="s">
        <v>200</v>
      </c>
      <c r="E145" s="100" t="s">
        <v>201</v>
      </c>
      <c r="F145" s="65" t="s">
        <v>160</v>
      </c>
      <c r="G145" s="64">
        <f>IF(F145="Oportuna",15,0)</f>
        <v>0</v>
      </c>
      <c r="H145" s="924"/>
      <c r="I145" s="938"/>
      <c r="J145" s="924"/>
      <c r="K145" s="927"/>
    </row>
    <row r="146" spans="1:98" ht="41.4" x14ac:dyDescent="0.25">
      <c r="A146" s="933"/>
      <c r="B146" s="978"/>
      <c r="C146" s="933"/>
      <c r="D146" s="50" t="s">
        <v>202</v>
      </c>
      <c r="E146" s="100" t="s">
        <v>203</v>
      </c>
      <c r="F146" s="211" t="s">
        <v>160</v>
      </c>
      <c r="G146" s="64">
        <f>IF(F146="Prevenir",15,IF(F146="Detectar",10,0))</f>
        <v>0</v>
      </c>
      <c r="H146" s="924"/>
      <c r="I146" s="938"/>
      <c r="J146" s="924"/>
      <c r="K146" s="927"/>
    </row>
    <row r="147" spans="1:98" ht="27.6" x14ac:dyDescent="0.25">
      <c r="A147" s="933"/>
      <c r="B147" s="978"/>
      <c r="C147" s="933"/>
      <c r="D147" s="50" t="s">
        <v>204</v>
      </c>
      <c r="E147" s="100" t="s">
        <v>205</v>
      </c>
      <c r="F147" s="65" t="s">
        <v>160</v>
      </c>
      <c r="G147" s="64">
        <f>IF(F147="Confiable",15,0)</f>
        <v>0</v>
      </c>
      <c r="H147" s="924"/>
      <c r="I147" s="938"/>
      <c r="J147" s="924"/>
      <c r="K147" s="927"/>
    </row>
    <row r="148" spans="1:98" ht="41.4" x14ac:dyDescent="0.25">
      <c r="A148" s="933"/>
      <c r="B148" s="978"/>
      <c r="C148" s="933"/>
      <c r="D148" s="50" t="s">
        <v>206</v>
      </c>
      <c r="E148" s="100" t="s">
        <v>207</v>
      </c>
      <c r="F148" s="211" t="s">
        <v>160</v>
      </c>
      <c r="G148" s="64">
        <f>IF(F148="Se investigan y se resuelven oportunamente",15,0)</f>
        <v>0</v>
      </c>
      <c r="H148" s="924"/>
      <c r="I148" s="938"/>
      <c r="J148" s="924"/>
      <c r="K148" s="927"/>
    </row>
    <row r="149" spans="1:98" ht="27.6" x14ac:dyDescent="0.25">
      <c r="A149" s="934"/>
      <c r="B149" s="979"/>
      <c r="C149" s="934"/>
      <c r="D149" s="45" t="s">
        <v>208</v>
      </c>
      <c r="E149" s="100" t="s">
        <v>209</v>
      </c>
      <c r="F149" s="65" t="s">
        <v>160</v>
      </c>
      <c r="G149" s="64">
        <f>IF(F149="Completa",10,IF(F149="Incompleta",5,0))</f>
        <v>0</v>
      </c>
      <c r="H149" s="925"/>
      <c r="I149" s="939"/>
      <c r="J149" s="925"/>
      <c r="K149" s="928"/>
    </row>
    <row r="150" spans="1:98" s="60" customFormat="1" ht="15" thickBot="1" x14ac:dyDescent="0.3">
      <c r="A150" s="120"/>
      <c r="B150" s="121"/>
      <c r="C150" s="56"/>
      <c r="D150" s="57"/>
      <c r="E150" s="58" t="s">
        <v>210</v>
      </c>
      <c r="F150" s="16"/>
      <c r="G150" s="16">
        <f>SUM(G143:G149)</f>
        <v>0</v>
      </c>
      <c r="H150" s="130"/>
      <c r="I150" s="131"/>
      <c r="J150" s="131"/>
      <c r="K150" s="1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940" t="s">
        <v>74</v>
      </c>
      <c r="B152" s="959" t="s">
        <v>212</v>
      </c>
      <c r="C152" s="942" t="s">
        <v>186</v>
      </c>
      <c r="D152" s="944" t="s">
        <v>187</v>
      </c>
      <c r="E152" s="945"/>
      <c r="F152" s="945"/>
      <c r="G152" s="945"/>
      <c r="H152" s="946"/>
      <c r="I152" s="104" t="s">
        <v>188</v>
      </c>
      <c r="J152" s="947" t="s">
        <v>189</v>
      </c>
      <c r="K152" s="949" t="s">
        <v>190</v>
      </c>
    </row>
    <row r="153" spans="1:98" ht="55.8" thickBot="1" x14ac:dyDescent="0.3">
      <c r="A153" s="941"/>
      <c r="B153" s="960"/>
      <c r="C153" s="943"/>
      <c r="D153" s="105" t="s">
        <v>191</v>
      </c>
      <c r="E153" s="51" t="s">
        <v>192</v>
      </c>
      <c r="F153" s="105" t="s">
        <v>193</v>
      </c>
      <c r="G153" s="105" t="s">
        <v>194</v>
      </c>
      <c r="H153" s="105" t="s">
        <v>211</v>
      </c>
      <c r="I153" s="52" t="s">
        <v>196</v>
      </c>
      <c r="J153" s="948"/>
      <c r="K153" s="950"/>
    </row>
    <row r="154" spans="1:98" x14ac:dyDescent="0.25">
      <c r="A154" s="932" t="str">
        <f>DESCRIPCION!A22</f>
        <v>e</v>
      </c>
      <c r="B154" s="977">
        <f>DESCRIPCION!D23</f>
        <v>0</v>
      </c>
      <c r="C154" s="932"/>
      <c r="D154" s="935" t="s">
        <v>197</v>
      </c>
      <c r="E154" s="124" t="s">
        <v>198</v>
      </c>
      <c r="F154" s="68" t="s">
        <v>160</v>
      </c>
      <c r="G154" s="125">
        <f>IF(F154="Asignado",15,0)</f>
        <v>0</v>
      </c>
      <c r="H154" s="923" t="str">
        <f>IF(AND(G161&gt;0,G161&lt;=85),"Débil",IF(AND(G161&gt;85,G161&lt;=95),"Moderado",IF(G161&gt;96,"Fuerte"," ")))</f>
        <v xml:space="preserve"> </v>
      </c>
      <c r="I154" s="937" t="s">
        <v>160</v>
      </c>
      <c r="J154" s="92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26" t="str">
        <f>IF(J154="Fuerte","NO",IF(J154=" "," ","SI"))</f>
        <v xml:space="preserve"> </v>
      </c>
    </row>
    <row r="155" spans="1:98" ht="27.6" x14ac:dyDescent="0.25">
      <c r="A155" s="933"/>
      <c r="B155" s="978"/>
      <c r="C155" s="933"/>
      <c r="D155" s="936"/>
      <c r="E155" s="100" t="s">
        <v>199</v>
      </c>
      <c r="F155" s="65" t="s">
        <v>160</v>
      </c>
      <c r="G155" s="64">
        <f>IF(F155="Adecuado",15,0)</f>
        <v>0</v>
      </c>
      <c r="H155" s="924"/>
      <c r="I155" s="938"/>
      <c r="J155" s="924"/>
      <c r="K155" s="927"/>
    </row>
    <row r="156" spans="1:98" ht="27.6" x14ac:dyDescent="0.25">
      <c r="A156" s="933"/>
      <c r="B156" s="978"/>
      <c r="C156" s="933"/>
      <c r="D156" s="50" t="s">
        <v>200</v>
      </c>
      <c r="E156" s="100" t="s">
        <v>201</v>
      </c>
      <c r="F156" s="65" t="s">
        <v>160</v>
      </c>
      <c r="G156" s="64">
        <f>IF(F156="Oportuna",15,0)</f>
        <v>0</v>
      </c>
      <c r="H156" s="924"/>
      <c r="I156" s="938"/>
      <c r="J156" s="924"/>
      <c r="K156" s="927"/>
    </row>
    <row r="157" spans="1:98" ht="41.4" x14ac:dyDescent="0.25">
      <c r="A157" s="933"/>
      <c r="B157" s="978"/>
      <c r="C157" s="933"/>
      <c r="D157" s="50" t="s">
        <v>202</v>
      </c>
      <c r="E157" s="100" t="s">
        <v>203</v>
      </c>
      <c r="F157" s="211" t="s">
        <v>160</v>
      </c>
      <c r="G157" s="64">
        <f>IF(F157="Prevenir",15,IF(F157="Detectar",10,0))</f>
        <v>0</v>
      </c>
      <c r="H157" s="924"/>
      <c r="I157" s="938"/>
      <c r="J157" s="924"/>
      <c r="K157" s="927"/>
    </row>
    <row r="158" spans="1:98" ht="27.6" x14ac:dyDescent="0.25">
      <c r="A158" s="933"/>
      <c r="B158" s="978"/>
      <c r="C158" s="933"/>
      <c r="D158" s="50" t="s">
        <v>204</v>
      </c>
      <c r="E158" s="100" t="s">
        <v>205</v>
      </c>
      <c r="F158" s="65" t="s">
        <v>160</v>
      </c>
      <c r="G158" s="64">
        <f>IF(F158="Confiable",15,0)</f>
        <v>0</v>
      </c>
      <c r="H158" s="924"/>
      <c r="I158" s="938"/>
      <c r="J158" s="924"/>
      <c r="K158" s="927"/>
    </row>
    <row r="159" spans="1:98" ht="41.4" x14ac:dyDescent="0.25">
      <c r="A159" s="933"/>
      <c r="B159" s="978"/>
      <c r="C159" s="933"/>
      <c r="D159" s="50" t="s">
        <v>206</v>
      </c>
      <c r="E159" s="100" t="s">
        <v>207</v>
      </c>
      <c r="F159" s="211" t="s">
        <v>160</v>
      </c>
      <c r="G159" s="64">
        <f>IF(F159="Se investigan y se resuelven oportunamente",15,0)</f>
        <v>0</v>
      </c>
      <c r="H159" s="924"/>
      <c r="I159" s="938"/>
      <c r="J159" s="924"/>
      <c r="K159" s="927"/>
    </row>
    <row r="160" spans="1:98" ht="27.6" x14ac:dyDescent="0.25">
      <c r="A160" s="934"/>
      <c r="B160" s="979"/>
      <c r="C160" s="934"/>
      <c r="D160" s="45" t="s">
        <v>208</v>
      </c>
      <c r="E160" s="100" t="s">
        <v>209</v>
      </c>
      <c r="F160" s="65" t="s">
        <v>160</v>
      </c>
      <c r="G160" s="64">
        <f>IF(F160="Completa",10,IF(F160="Incompleta",5,0))</f>
        <v>0</v>
      </c>
      <c r="H160" s="925"/>
      <c r="I160" s="939"/>
      <c r="J160" s="925"/>
      <c r="K160" s="928"/>
    </row>
    <row r="161" spans="1:11" ht="15" thickBot="1" x14ac:dyDescent="0.3">
      <c r="A161" s="120"/>
      <c r="B161" s="121"/>
      <c r="C161" s="56"/>
      <c r="D161" s="57"/>
      <c r="E161" s="58" t="s">
        <v>210</v>
      </c>
      <c r="F161" s="16"/>
      <c r="G161" s="16">
        <f>SUM(G154:G160)</f>
        <v>0</v>
      </c>
      <c r="H161" s="130"/>
      <c r="I161" s="131"/>
      <c r="J161" s="131"/>
      <c r="K161" s="132"/>
    </row>
    <row r="162" spans="1:11" ht="14.4" thickBot="1" x14ac:dyDescent="0.3"/>
    <row r="163" spans="1:11" ht="30" customHeight="1" x14ac:dyDescent="0.25">
      <c r="A163" s="940" t="s">
        <v>74</v>
      </c>
      <c r="B163" s="959" t="s">
        <v>212</v>
      </c>
      <c r="C163" s="942" t="s">
        <v>186</v>
      </c>
      <c r="D163" s="944" t="s">
        <v>187</v>
      </c>
      <c r="E163" s="945"/>
      <c r="F163" s="945"/>
      <c r="G163" s="945"/>
      <c r="H163" s="946"/>
      <c r="I163" s="104" t="s">
        <v>188</v>
      </c>
      <c r="J163" s="947" t="s">
        <v>189</v>
      </c>
      <c r="K163" s="949" t="s">
        <v>190</v>
      </c>
    </row>
    <row r="164" spans="1:11" ht="55.8" thickBot="1" x14ac:dyDescent="0.3">
      <c r="A164" s="941"/>
      <c r="B164" s="960"/>
      <c r="C164" s="943"/>
      <c r="D164" s="105" t="s">
        <v>191</v>
      </c>
      <c r="E164" s="51" t="s">
        <v>192</v>
      </c>
      <c r="F164" s="105" t="s">
        <v>193</v>
      </c>
      <c r="G164" s="105" t="s">
        <v>194</v>
      </c>
      <c r="H164" s="105" t="s">
        <v>211</v>
      </c>
      <c r="I164" s="52" t="s">
        <v>196</v>
      </c>
      <c r="J164" s="948"/>
      <c r="K164" s="950"/>
    </row>
    <row r="165" spans="1:11" ht="14.25" customHeight="1" x14ac:dyDescent="0.25">
      <c r="A165" s="932" t="str">
        <f>DESCRIPCION!A22</f>
        <v>e</v>
      </c>
      <c r="B165" s="977">
        <f>DESCRIPCION!D24</f>
        <v>0</v>
      </c>
      <c r="C165" s="932"/>
      <c r="D165" s="935" t="s">
        <v>197</v>
      </c>
      <c r="E165" s="124" t="s">
        <v>198</v>
      </c>
      <c r="F165" s="68" t="s">
        <v>160</v>
      </c>
      <c r="G165" s="125">
        <f>IF(F165="Asignado",15,0)</f>
        <v>0</v>
      </c>
      <c r="H165" s="923" t="str">
        <f>IF(AND(G172&gt;0,G172&lt;=85),"Débil",IF(AND(G172&gt;85,G172&lt;=95),"Moderado",IF(G172&gt;96,"Fuerte"," ")))</f>
        <v xml:space="preserve"> </v>
      </c>
      <c r="I165" s="937" t="s">
        <v>160</v>
      </c>
      <c r="J165" s="92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26" t="str">
        <f>IF(J165="Fuerte","NO",IF(J165=" "," ","SI"))</f>
        <v xml:space="preserve"> </v>
      </c>
    </row>
    <row r="166" spans="1:11" ht="27.6" x14ac:dyDescent="0.25">
      <c r="A166" s="933"/>
      <c r="B166" s="978"/>
      <c r="C166" s="933"/>
      <c r="D166" s="936"/>
      <c r="E166" s="100" t="s">
        <v>199</v>
      </c>
      <c r="F166" s="65" t="s">
        <v>160</v>
      </c>
      <c r="G166" s="64">
        <f>IF(F166="Adecuado",15,0)</f>
        <v>0</v>
      </c>
      <c r="H166" s="924"/>
      <c r="I166" s="938"/>
      <c r="J166" s="924"/>
      <c r="K166" s="927"/>
    </row>
    <row r="167" spans="1:11" ht="27.6" x14ac:dyDescent="0.25">
      <c r="A167" s="933"/>
      <c r="B167" s="978"/>
      <c r="C167" s="933"/>
      <c r="D167" s="50" t="s">
        <v>200</v>
      </c>
      <c r="E167" s="100" t="s">
        <v>201</v>
      </c>
      <c r="F167" s="65" t="s">
        <v>160</v>
      </c>
      <c r="G167" s="64">
        <f>IF(F167="Oportuna",15,0)</f>
        <v>0</v>
      </c>
      <c r="H167" s="924"/>
      <c r="I167" s="938"/>
      <c r="J167" s="924"/>
      <c r="K167" s="927"/>
    </row>
    <row r="168" spans="1:11" ht="41.4" x14ac:dyDescent="0.25">
      <c r="A168" s="933"/>
      <c r="B168" s="978"/>
      <c r="C168" s="933"/>
      <c r="D168" s="50" t="s">
        <v>202</v>
      </c>
      <c r="E168" s="100" t="s">
        <v>203</v>
      </c>
      <c r="F168" s="211" t="s">
        <v>160</v>
      </c>
      <c r="G168" s="64">
        <f>IF(F168="Prevenir",15,IF(F168="Detectar",10,0))</f>
        <v>0</v>
      </c>
      <c r="H168" s="924"/>
      <c r="I168" s="938"/>
      <c r="J168" s="924"/>
      <c r="K168" s="927"/>
    </row>
    <row r="169" spans="1:11" ht="27.6" x14ac:dyDescent="0.25">
      <c r="A169" s="933"/>
      <c r="B169" s="978"/>
      <c r="C169" s="933"/>
      <c r="D169" s="50" t="s">
        <v>204</v>
      </c>
      <c r="E169" s="100" t="s">
        <v>205</v>
      </c>
      <c r="F169" s="65" t="s">
        <v>160</v>
      </c>
      <c r="G169" s="64">
        <f>IF(F169="Confiable",15,0)</f>
        <v>0</v>
      </c>
      <c r="H169" s="924"/>
      <c r="I169" s="938"/>
      <c r="J169" s="924"/>
      <c r="K169" s="927"/>
    </row>
    <row r="170" spans="1:11" ht="41.4" x14ac:dyDescent="0.25">
      <c r="A170" s="933"/>
      <c r="B170" s="978"/>
      <c r="C170" s="933"/>
      <c r="D170" s="50" t="s">
        <v>206</v>
      </c>
      <c r="E170" s="100" t="s">
        <v>207</v>
      </c>
      <c r="F170" s="211" t="s">
        <v>160</v>
      </c>
      <c r="G170" s="64">
        <f>IF(F170="Se investigan y se resuelven oportunamente",15,0)</f>
        <v>0</v>
      </c>
      <c r="H170" s="924"/>
      <c r="I170" s="938"/>
      <c r="J170" s="924"/>
      <c r="K170" s="927"/>
    </row>
    <row r="171" spans="1:11" ht="27.6" x14ac:dyDescent="0.25">
      <c r="A171" s="934"/>
      <c r="B171" s="979"/>
      <c r="C171" s="934"/>
      <c r="D171" s="45" t="s">
        <v>208</v>
      </c>
      <c r="E171" s="100" t="s">
        <v>209</v>
      </c>
      <c r="F171" s="65" t="s">
        <v>160</v>
      </c>
      <c r="G171" s="64">
        <f>IF(F171="Completa",10,IF(F171="Incompleta",5,0))</f>
        <v>0</v>
      </c>
      <c r="H171" s="925"/>
      <c r="I171" s="939"/>
      <c r="J171" s="925"/>
      <c r="K171" s="928"/>
    </row>
    <row r="172" spans="1:11" ht="15" thickBot="1" x14ac:dyDescent="0.3">
      <c r="A172" s="120"/>
      <c r="B172" s="121"/>
      <c r="C172" s="56"/>
      <c r="D172" s="57"/>
      <c r="E172" s="58" t="s">
        <v>210</v>
      </c>
      <c r="F172" s="16"/>
      <c r="G172" s="16">
        <f>SUM(G165:G171)</f>
        <v>0</v>
      </c>
      <c r="H172" s="130"/>
      <c r="I172" s="131"/>
      <c r="J172" s="131"/>
      <c r="K172" s="132"/>
    </row>
    <row r="173" spans="1:11" ht="14.4" thickBot="1" x14ac:dyDescent="0.3"/>
    <row r="174" spans="1:11" ht="27.6" x14ac:dyDescent="0.25">
      <c r="A174" s="940" t="s">
        <v>74</v>
      </c>
      <c r="B174" s="959" t="s">
        <v>212</v>
      </c>
      <c r="C174" s="942" t="s">
        <v>186</v>
      </c>
      <c r="D174" s="944" t="s">
        <v>187</v>
      </c>
      <c r="E174" s="945"/>
      <c r="F174" s="945"/>
      <c r="G174" s="945"/>
      <c r="H174" s="946"/>
      <c r="I174" s="104" t="s">
        <v>188</v>
      </c>
      <c r="J174" s="947" t="s">
        <v>189</v>
      </c>
      <c r="K174" s="949" t="s">
        <v>190</v>
      </c>
    </row>
    <row r="175" spans="1:11" ht="55.8" thickBot="1" x14ac:dyDescent="0.3">
      <c r="A175" s="941"/>
      <c r="B175" s="960"/>
      <c r="C175" s="943"/>
      <c r="D175" s="105" t="s">
        <v>191</v>
      </c>
      <c r="E175" s="51" t="s">
        <v>192</v>
      </c>
      <c r="F175" s="105" t="s">
        <v>193</v>
      </c>
      <c r="G175" s="105" t="s">
        <v>194</v>
      </c>
      <c r="H175" s="105" t="s">
        <v>211</v>
      </c>
      <c r="I175" s="52" t="s">
        <v>196</v>
      </c>
      <c r="J175" s="948"/>
      <c r="K175" s="950"/>
    </row>
    <row r="176" spans="1:11" x14ac:dyDescent="0.25">
      <c r="A176" s="932" t="str">
        <f>DESCRIPCION!A25</f>
        <v>f</v>
      </c>
      <c r="B176" s="977">
        <f>DESCRIPCION!D25</f>
        <v>0</v>
      </c>
      <c r="C176" s="932"/>
      <c r="D176" s="935" t="s">
        <v>197</v>
      </c>
      <c r="E176" s="124" t="s">
        <v>198</v>
      </c>
      <c r="F176" s="68" t="s">
        <v>162</v>
      </c>
      <c r="G176" s="125">
        <f>IF(F176="Asignado",15,0)</f>
        <v>0</v>
      </c>
      <c r="H176" s="923" t="str">
        <f>IF(AND(G183&gt;0,G183&lt;=85),"Débil",IF(AND(G183&gt;85,G183&lt;=95),"Moderado",IF(G183&gt;96,"Fuerte"," ")))</f>
        <v>Débil</v>
      </c>
      <c r="I176" s="937" t="s">
        <v>183</v>
      </c>
      <c r="J176" s="92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26" t="str">
        <f>IF(J176="Fuerte","NO",IF(J176=" "," ","SI"))</f>
        <v>SI</v>
      </c>
    </row>
    <row r="177" spans="1:11" ht="27.6" x14ac:dyDescent="0.25">
      <c r="A177" s="933"/>
      <c r="B177" s="978"/>
      <c r="C177" s="933"/>
      <c r="D177" s="936"/>
      <c r="E177" s="100" t="s">
        <v>199</v>
      </c>
      <c r="F177" s="65" t="s">
        <v>163</v>
      </c>
      <c r="G177" s="64">
        <f>IF(F177="Adecuado",15,0)</f>
        <v>15</v>
      </c>
      <c r="H177" s="924"/>
      <c r="I177" s="938"/>
      <c r="J177" s="924"/>
      <c r="K177" s="927"/>
    </row>
    <row r="178" spans="1:11" ht="27.6" x14ac:dyDescent="0.25">
      <c r="A178" s="933"/>
      <c r="B178" s="978"/>
      <c r="C178" s="933"/>
      <c r="D178" s="50" t="s">
        <v>200</v>
      </c>
      <c r="E178" s="100" t="s">
        <v>201</v>
      </c>
      <c r="F178" s="65" t="s">
        <v>166</v>
      </c>
      <c r="G178" s="64">
        <f>IF(F178="Oportuna",15,0)</f>
        <v>15</v>
      </c>
      <c r="H178" s="924"/>
      <c r="I178" s="938"/>
      <c r="J178" s="924"/>
      <c r="K178" s="927"/>
    </row>
    <row r="179" spans="1:11" ht="41.4" x14ac:dyDescent="0.25">
      <c r="A179" s="933"/>
      <c r="B179" s="978"/>
      <c r="C179" s="933"/>
      <c r="D179" s="50" t="s">
        <v>202</v>
      </c>
      <c r="E179" s="100" t="s">
        <v>203</v>
      </c>
      <c r="F179" s="211" t="s">
        <v>160</v>
      </c>
      <c r="G179" s="64">
        <f>IF(F179="Prevenir",15,IF(F179="Detectar",10,0))</f>
        <v>0</v>
      </c>
      <c r="H179" s="924"/>
      <c r="I179" s="938"/>
      <c r="J179" s="924"/>
      <c r="K179" s="927"/>
    </row>
    <row r="180" spans="1:11" ht="27.6" x14ac:dyDescent="0.25">
      <c r="A180" s="933"/>
      <c r="B180" s="978"/>
      <c r="C180" s="933"/>
      <c r="D180" s="50" t="s">
        <v>204</v>
      </c>
      <c r="E180" s="100" t="s">
        <v>205</v>
      </c>
      <c r="F180" s="65" t="s">
        <v>160</v>
      </c>
      <c r="G180" s="64">
        <f>IF(F180="Confiable",15,0)</f>
        <v>0</v>
      </c>
      <c r="H180" s="924"/>
      <c r="I180" s="938"/>
      <c r="J180" s="924"/>
      <c r="K180" s="927"/>
    </row>
    <row r="181" spans="1:11" ht="41.4" x14ac:dyDescent="0.25">
      <c r="A181" s="933"/>
      <c r="B181" s="978"/>
      <c r="C181" s="933"/>
      <c r="D181" s="50" t="s">
        <v>206</v>
      </c>
      <c r="E181" s="100" t="s">
        <v>207</v>
      </c>
      <c r="F181" s="211" t="s">
        <v>160</v>
      </c>
      <c r="G181" s="64">
        <f>IF(F181="Se investigan y se resuelven oportunamente",15,0)</f>
        <v>0</v>
      </c>
      <c r="H181" s="924"/>
      <c r="I181" s="938"/>
      <c r="J181" s="924"/>
      <c r="K181" s="927"/>
    </row>
    <row r="182" spans="1:11" ht="27.6" x14ac:dyDescent="0.25">
      <c r="A182" s="934"/>
      <c r="B182" s="979"/>
      <c r="C182" s="934"/>
      <c r="D182" s="45" t="s">
        <v>208</v>
      </c>
      <c r="E182" s="100" t="s">
        <v>209</v>
      </c>
      <c r="F182" s="65" t="s">
        <v>160</v>
      </c>
      <c r="G182" s="64">
        <f>IF(F182="Completa",10,IF(F182="Incompleta",5,0))</f>
        <v>0</v>
      </c>
      <c r="H182" s="925"/>
      <c r="I182" s="939"/>
      <c r="J182" s="925"/>
      <c r="K182" s="928"/>
    </row>
    <row r="183" spans="1:11" ht="15" thickBot="1" x14ac:dyDescent="0.3">
      <c r="A183" s="120"/>
      <c r="B183" s="121"/>
      <c r="C183" s="56"/>
      <c r="D183" s="57"/>
      <c r="E183" s="58" t="s">
        <v>210</v>
      </c>
      <c r="F183" s="16"/>
      <c r="G183" s="16">
        <f>SUM(G176:G182)</f>
        <v>30</v>
      </c>
      <c r="H183" s="130"/>
      <c r="I183" s="131"/>
      <c r="J183" s="131"/>
      <c r="K183" s="132"/>
    </row>
    <row r="184" spans="1:11" ht="14.4" thickBot="1" x14ac:dyDescent="0.3"/>
    <row r="185" spans="1:11" ht="27.6" x14ac:dyDescent="0.25">
      <c r="A185" s="940" t="s">
        <v>74</v>
      </c>
      <c r="B185" s="959" t="s">
        <v>212</v>
      </c>
      <c r="C185" s="942" t="s">
        <v>186</v>
      </c>
      <c r="D185" s="944" t="s">
        <v>187</v>
      </c>
      <c r="E185" s="945"/>
      <c r="F185" s="945"/>
      <c r="G185" s="945"/>
      <c r="H185" s="946"/>
      <c r="I185" s="104" t="s">
        <v>188</v>
      </c>
      <c r="J185" s="947" t="s">
        <v>189</v>
      </c>
      <c r="K185" s="949" t="s">
        <v>190</v>
      </c>
    </row>
    <row r="186" spans="1:11" ht="55.8" thickBot="1" x14ac:dyDescent="0.3">
      <c r="A186" s="941"/>
      <c r="B186" s="960"/>
      <c r="C186" s="943"/>
      <c r="D186" s="105" t="s">
        <v>191</v>
      </c>
      <c r="E186" s="51" t="s">
        <v>192</v>
      </c>
      <c r="F186" s="105" t="s">
        <v>193</v>
      </c>
      <c r="G186" s="105" t="s">
        <v>194</v>
      </c>
      <c r="H186" s="105" t="s">
        <v>211</v>
      </c>
      <c r="I186" s="52" t="s">
        <v>196</v>
      </c>
      <c r="J186" s="948"/>
      <c r="K186" s="950"/>
    </row>
    <row r="187" spans="1:11" x14ac:dyDescent="0.25">
      <c r="A187" s="932" t="str">
        <f>DESCRIPCION!A25</f>
        <v>f</v>
      </c>
      <c r="B187" s="977">
        <f>DESCRIPCION!D26</f>
        <v>0</v>
      </c>
      <c r="C187" s="932"/>
      <c r="D187" s="935" t="s">
        <v>197</v>
      </c>
      <c r="E187" s="124" t="s">
        <v>198</v>
      </c>
      <c r="F187" s="68" t="s">
        <v>160</v>
      </c>
      <c r="G187" s="125">
        <f>IF(F187="Asignado",15,0)</f>
        <v>0</v>
      </c>
      <c r="H187" s="923" t="str">
        <f>IF(AND(G194&gt;0,G194&lt;=85),"Débil",IF(AND(G194&gt;85,G194&lt;=95),"Moderado",IF(G194&gt;96,"Fuerte"," ")))</f>
        <v xml:space="preserve"> </v>
      </c>
      <c r="I187" s="937" t="s">
        <v>160</v>
      </c>
      <c r="J187" s="92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26" t="str">
        <f>IF(J187="Fuerte","NO",IF(J187=" "," ","SI"))</f>
        <v xml:space="preserve"> </v>
      </c>
    </row>
    <row r="188" spans="1:11" ht="27.6" x14ac:dyDescent="0.25">
      <c r="A188" s="933"/>
      <c r="B188" s="978"/>
      <c r="C188" s="933"/>
      <c r="D188" s="936"/>
      <c r="E188" s="100" t="s">
        <v>199</v>
      </c>
      <c r="F188" s="65" t="s">
        <v>160</v>
      </c>
      <c r="G188" s="64">
        <f>IF(F188="Adecuado",15,0)</f>
        <v>0</v>
      </c>
      <c r="H188" s="924"/>
      <c r="I188" s="938"/>
      <c r="J188" s="924"/>
      <c r="K188" s="927"/>
    </row>
    <row r="189" spans="1:11" ht="27.6" x14ac:dyDescent="0.25">
      <c r="A189" s="933"/>
      <c r="B189" s="978"/>
      <c r="C189" s="933"/>
      <c r="D189" s="50" t="s">
        <v>200</v>
      </c>
      <c r="E189" s="100" t="s">
        <v>201</v>
      </c>
      <c r="F189" s="65" t="s">
        <v>160</v>
      </c>
      <c r="G189" s="64">
        <f>IF(F189="Oportuna",15,0)</f>
        <v>0</v>
      </c>
      <c r="H189" s="924"/>
      <c r="I189" s="938"/>
      <c r="J189" s="924"/>
      <c r="K189" s="927"/>
    </row>
    <row r="190" spans="1:11" ht="41.4" x14ac:dyDescent="0.25">
      <c r="A190" s="933"/>
      <c r="B190" s="978"/>
      <c r="C190" s="933"/>
      <c r="D190" s="50" t="s">
        <v>202</v>
      </c>
      <c r="E190" s="100" t="s">
        <v>203</v>
      </c>
      <c r="F190" s="211" t="s">
        <v>160</v>
      </c>
      <c r="G190" s="64">
        <f>IF(F190="Prevenir",15,IF(F190="Detectar",10,0))</f>
        <v>0</v>
      </c>
      <c r="H190" s="924"/>
      <c r="I190" s="938"/>
      <c r="J190" s="924"/>
      <c r="K190" s="927"/>
    </row>
    <row r="191" spans="1:11" ht="27.6" x14ac:dyDescent="0.25">
      <c r="A191" s="933"/>
      <c r="B191" s="978"/>
      <c r="C191" s="933"/>
      <c r="D191" s="50" t="s">
        <v>204</v>
      </c>
      <c r="E191" s="100" t="s">
        <v>205</v>
      </c>
      <c r="F191" s="65" t="s">
        <v>160</v>
      </c>
      <c r="G191" s="64">
        <f>IF(F191="Confiable",15,0)</f>
        <v>0</v>
      </c>
      <c r="H191" s="924"/>
      <c r="I191" s="938"/>
      <c r="J191" s="924"/>
      <c r="K191" s="927"/>
    </row>
    <row r="192" spans="1:11" ht="41.4" x14ac:dyDescent="0.25">
      <c r="A192" s="933"/>
      <c r="B192" s="978"/>
      <c r="C192" s="933"/>
      <c r="D192" s="50" t="s">
        <v>206</v>
      </c>
      <c r="E192" s="100" t="s">
        <v>207</v>
      </c>
      <c r="F192" s="211" t="s">
        <v>160</v>
      </c>
      <c r="G192" s="64">
        <f>IF(F192="Se investigan y se resuelven oportunamente",15,0)</f>
        <v>0</v>
      </c>
      <c r="H192" s="924"/>
      <c r="I192" s="938"/>
      <c r="J192" s="924"/>
      <c r="K192" s="927"/>
    </row>
    <row r="193" spans="1:11" ht="27.6" x14ac:dyDescent="0.25">
      <c r="A193" s="934"/>
      <c r="B193" s="979"/>
      <c r="C193" s="934"/>
      <c r="D193" s="45" t="s">
        <v>208</v>
      </c>
      <c r="E193" s="100" t="s">
        <v>209</v>
      </c>
      <c r="F193" s="65" t="s">
        <v>160</v>
      </c>
      <c r="G193" s="64">
        <f>IF(F193="Completa",10,IF(F193="Incompleta",5,0))</f>
        <v>0</v>
      </c>
      <c r="H193" s="925"/>
      <c r="I193" s="939"/>
      <c r="J193" s="925"/>
      <c r="K193" s="928"/>
    </row>
    <row r="194" spans="1:11" ht="15" thickBot="1" x14ac:dyDescent="0.3">
      <c r="A194" s="120"/>
      <c r="B194" s="121"/>
      <c r="C194" s="56"/>
      <c r="D194" s="57"/>
      <c r="E194" s="58" t="s">
        <v>210</v>
      </c>
      <c r="F194" s="16"/>
      <c r="G194" s="16">
        <f>SUM(G187:G193)</f>
        <v>0</v>
      </c>
      <c r="H194" s="130"/>
      <c r="I194" s="131"/>
      <c r="J194" s="131"/>
      <c r="K194" s="132"/>
    </row>
    <row r="195" spans="1:11" ht="14.4" thickBot="1" x14ac:dyDescent="0.3"/>
    <row r="196" spans="1:11" ht="27.6" x14ac:dyDescent="0.25">
      <c r="A196" s="940" t="s">
        <v>74</v>
      </c>
      <c r="B196" s="959" t="s">
        <v>212</v>
      </c>
      <c r="C196" s="942" t="s">
        <v>186</v>
      </c>
      <c r="D196" s="944" t="s">
        <v>187</v>
      </c>
      <c r="E196" s="945"/>
      <c r="F196" s="945"/>
      <c r="G196" s="945"/>
      <c r="H196" s="946"/>
      <c r="I196" s="104" t="s">
        <v>188</v>
      </c>
      <c r="J196" s="947" t="s">
        <v>189</v>
      </c>
      <c r="K196" s="949" t="s">
        <v>190</v>
      </c>
    </row>
    <row r="197" spans="1:11" ht="55.8" thickBot="1" x14ac:dyDescent="0.3">
      <c r="A197" s="941"/>
      <c r="B197" s="960"/>
      <c r="C197" s="943"/>
      <c r="D197" s="105" t="s">
        <v>191</v>
      </c>
      <c r="E197" s="51" t="s">
        <v>192</v>
      </c>
      <c r="F197" s="105" t="s">
        <v>193</v>
      </c>
      <c r="G197" s="105" t="s">
        <v>194</v>
      </c>
      <c r="H197" s="105" t="s">
        <v>211</v>
      </c>
      <c r="I197" s="52" t="s">
        <v>196</v>
      </c>
      <c r="J197" s="948"/>
      <c r="K197" s="950"/>
    </row>
    <row r="198" spans="1:11" x14ac:dyDescent="0.25">
      <c r="A198" s="932" t="str">
        <f>DESCRIPCION!A25</f>
        <v>f</v>
      </c>
      <c r="B198" s="977">
        <f>DESCRIPCION!D27</f>
        <v>0</v>
      </c>
      <c r="C198" s="932"/>
      <c r="D198" s="935" t="s">
        <v>197</v>
      </c>
      <c r="E198" s="124" t="s">
        <v>198</v>
      </c>
      <c r="F198" s="68" t="s">
        <v>160</v>
      </c>
      <c r="G198" s="125">
        <f>IF(F198="Asignado",15,0)</f>
        <v>0</v>
      </c>
      <c r="H198" s="923" t="str">
        <f>IF(AND(G205&gt;0,G205&lt;=85),"Débil",IF(AND(G205&gt;85,G205&lt;=95),"Moderado",IF(G205&gt;96,"Fuerte"," ")))</f>
        <v xml:space="preserve"> </v>
      </c>
      <c r="I198" s="937" t="s">
        <v>160</v>
      </c>
      <c r="J198" s="92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26" t="str">
        <f>IF(J198="Fuerte","NO",IF(J198=" "," ","SI"))</f>
        <v xml:space="preserve"> </v>
      </c>
    </row>
    <row r="199" spans="1:11" ht="27.6" x14ac:dyDescent="0.25">
      <c r="A199" s="933"/>
      <c r="B199" s="978"/>
      <c r="C199" s="933"/>
      <c r="D199" s="936"/>
      <c r="E199" s="100" t="s">
        <v>199</v>
      </c>
      <c r="F199" s="65" t="s">
        <v>160</v>
      </c>
      <c r="G199" s="64">
        <f>IF(F199="Adecuado",15,0)</f>
        <v>0</v>
      </c>
      <c r="H199" s="924"/>
      <c r="I199" s="938"/>
      <c r="J199" s="924"/>
      <c r="K199" s="927"/>
    </row>
    <row r="200" spans="1:11" ht="27.6" x14ac:dyDescent="0.25">
      <c r="A200" s="933"/>
      <c r="B200" s="978"/>
      <c r="C200" s="933"/>
      <c r="D200" s="50" t="s">
        <v>200</v>
      </c>
      <c r="E200" s="100" t="s">
        <v>201</v>
      </c>
      <c r="F200" s="65" t="s">
        <v>160</v>
      </c>
      <c r="G200" s="64">
        <f>IF(F200="Oportuna",15,0)</f>
        <v>0</v>
      </c>
      <c r="H200" s="924"/>
      <c r="I200" s="938"/>
      <c r="J200" s="924"/>
      <c r="K200" s="927"/>
    </row>
    <row r="201" spans="1:11" ht="41.4" x14ac:dyDescent="0.25">
      <c r="A201" s="933"/>
      <c r="B201" s="978"/>
      <c r="C201" s="933"/>
      <c r="D201" s="50" t="s">
        <v>202</v>
      </c>
      <c r="E201" s="100" t="s">
        <v>203</v>
      </c>
      <c r="F201" s="211" t="s">
        <v>160</v>
      </c>
      <c r="G201" s="64">
        <f>IF(F201="Prevenir",15,IF(F201="Detectar",10,0))</f>
        <v>0</v>
      </c>
      <c r="H201" s="924"/>
      <c r="I201" s="938"/>
      <c r="J201" s="924"/>
      <c r="K201" s="927"/>
    </row>
    <row r="202" spans="1:11" ht="27.6" x14ac:dyDescent="0.25">
      <c r="A202" s="933"/>
      <c r="B202" s="978"/>
      <c r="C202" s="933"/>
      <c r="D202" s="50" t="s">
        <v>204</v>
      </c>
      <c r="E202" s="100" t="s">
        <v>205</v>
      </c>
      <c r="F202" s="65" t="s">
        <v>160</v>
      </c>
      <c r="G202" s="64">
        <f>IF(F202="Confiable",15,0)</f>
        <v>0</v>
      </c>
      <c r="H202" s="924"/>
      <c r="I202" s="938"/>
      <c r="J202" s="924"/>
      <c r="K202" s="927"/>
    </row>
    <row r="203" spans="1:11" ht="41.4" x14ac:dyDescent="0.25">
      <c r="A203" s="933"/>
      <c r="B203" s="978"/>
      <c r="C203" s="933"/>
      <c r="D203" s="50" t="s">
        <v>206</v>
      </c>
      <c r="E203" s="100" t="s">
        <v>207</v>
      </c>
      <c r="F203" s="211" t="s">
        <v>160</v>
      </c>
      <c r="G203" s="64">
        <f>IF(F203="Se investigan y se resuelven oportunamente",15,0)</f>
        <v>0</v>
      </c>
      <c r="H203" s="924"/>
      <c r="I203" s="938"/>
      <c r="J203" s="924"/>
      <c r="K203" s="927"/>
    </row>
    <row r="204" spans="1:11" ht="27.6" x14ac:dyDescent="0.25">
      <c r="A204" s="934"/>
      <c r="B204" s="979"/>
      <c r="C204" s="934"/>
      <c r="D204" s="45" t="s">
        <v>208</v>
      </c>
      <c r="E204" s="100" t="s">
        <v>209</v>
      </c>
      <c r="F204" s="65" t="s">
        <v>160</v>
      </c>
      <c r="G204" s="64">
        <f>IF(F204="Completa",10,IF(F204="Incompleta",5,0))</f>
        <v>0</v>
      </c>
      <c r="H204" s="925"/>
      <c r="I204" s="939"/>
      <c r="J204" s="925"/>
      <c r="K204" s="928"/>
    </row>
    <row r="205" spans="1:11" ht="15" thickBot="1" x14ac:dyDescent="0.3">
      <c r="A205" s="120"/>
      <c r="B205" s="121"/>
      <c r="C205" s="56"/>
      <c r="D205" s="57"/>
      <c r="E205" s="58" t="s">
        <v>210</v>
      </c>
      <c r="F205" s="16"/>
      <c r="G205" s="16">
        <f>SUM(G198:G204)</f>
        <v>0</v>
      </c>
      <c r="H205" s="130"/>
      <c r="I205" s="131"/>
      <c r="J205" s="131"/>
      <c r="K205" s="132"/>
    </row>
    <row r="206" spans="1:11" ht="14.4" thickBot="1" x14ac:dyDescent="0.3"/>
    <row r="207" spans="1:11" ht="27.6" x14ac:dyDescent="0.25">
      <c r="A207" s="940" t="s">
        <v>74</v>
      </c>
      <c r="B207" s="959" t="s">
        <v>212</v>
      </c>
      <c r="C207" s="942" t="s">
        <v>186</v>
      </c>
      <c r="D207" s="944" t="s">
        <v>187</v>
      </c>
      <c r="E207" s="945"/>
      <c r="F207" s="945"/>
      <c r="G207" s="945"/>
      <c r="H207" s="946"/>
      <c r="I207" s="104" t="s">
        <v>188</v>
      </c>
      <c r="J207" s="947" t="s">
        <v>189</v>
      </c>
      <c r="K207" s="949" t="s">
        <v>190</v>
      </c>
    </row>
    <row r="208" spans="1:11" ht="55.8" thickBot="1" x14ac:dyDescent="0.3">
      <c r="A208" s="941"/>
      <c r="B208" s="960"/>
      <c r="C208" s="943"/>
      <c r="D208" s="105" t="s">
        <v>191</v>
      </c>
      <c r="E208" s="51" t="s">
        <v>192</v>
      </c>
      <c r="F208" s="105" t="s">
        <v>193</v>
      </c>
      <c r="G208" s="105" t="s">
        <v>194</v>
      </c>
      <c r="H208" s="105" t="s">
        <v>211</v>
      </c>
      <c r="I208" s="52" t="s">
        <v>196</v>
      </c>
      <c r="J208" s="948"/>
      <c r="K208" s="950"/>
    </row>
    <row r="209" spans="1:11" x14ac:dyDescent="0.25">
      <c r="A209" s="932" t="str">
        <f>DESCRIPCION!A28</f>
        <v>g</v>
      </c>
      <c r="B209" s="977">
        <f>DESCRIPCION!D28</f>
        <v>0</v>
      </c>
      <c r="C209" s="932"/>
      <c r="D209" s="935" t="s">
        <v>197</v>
      </c>
      <c r="E209" s="124" t="s">
        <v>198</v>
      </c>
      <c r="F209" s="68" t="s">
        <v>160</v>
      </c>
      <c r="G209" s="125">
        <f>IF(F209="Asignado",15,0)</f>
        <v>0</v>
      </c>
      <c r="H209" s="923" t="str">
        <f>IF(AND(G216&gt;0,G216&lt;=85),"Débil",IF(AND(G216&gt;85,G216&lt;=95),"Moderado",IF(G216&gt;96,"Fuerte"," ")))</f>
        <v xml:space="preserve"> </v>
      </c>
      <c r="I209" s="937" t="s">
        <v>160</v>
      </c>
      <c r="J209" s="92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26" t="str">
        <f>IF(J209="Fuerte","NO",IF(J209=" "," ","SI"))</f>
        <v xml:space="preserve"> </v>
      </c>
    </row>
    <row r="210" spans="1:11" ht="27.6" x14ac:dyDescent="0.25">
      <c r="A210" s="933"/>
      <c r="B210" s="978"/>
      <c r="C210" s="933"/>
      <c r="D210" s="936"/>
      <c r="E210" s="100" t="s">
        <v>199</v>
      </c>
      <c r="F210" s="65" t="s">
        <v>160</v>
      </c>
      <c r="G210" s="64">
        <f>IF(F210="Adecuado",15,0)</f>
        <v>0</v>
      </c>
      <c r="H210" s="924"/>
      <c r="I210" s="938"/>
      <c r="J210" s="924"/>
      <c r="K210" s="927"/>
    </row>
    <row r="211" spans="1:11" ht="27.6" x14ac:dyDescent="0.25">
      <c r="A211" s="933"/>
      <c r="B211" s="978"/>
      <c r="C211" s="933"/>
      <c r="D211" s="50" t="s">
        <v>200</v>
      </c>
      <c r="E211" s="100" t="s">
        <v>201</v>
      </c>
      <c r="F211" s="65" t="s">
        <v>160</v>
      </c>
      <c r="G211" s="64">
        <f>IF(F211="Oportuna",15,0)</f>
        <v>0</v>
      </c>
      <c r="H211" s="924"/>
      <c r="I211" s="938"/>
      <c r="J211" s="924"/>
      <c r="K211" s="927"/>
    </row>
    <row r="212" spans="1:11" ht="41.4" x14ac:dyDescent="0.25">
      <c r="A212" s="933"/>
      <c r="B212" s="978"/>
      <c r="C212" s="933"/>
      <c r="D212" s="50" t="s">
        <v>202</v>
      </c>
      <c r="E212" s="100" t="s">
        <v>203</v>
      </c>
      <c r="F212" s="211" t="s">
        <v>160</v>
      </c>
      <c r="G212" s="64">
        <f>IF(F212="Prevenir",15,IF(F212="Detectar",10,0))</f>
        <v>0</v>
      </c>
      <c r="H212" s="924"/>
      <c r="I212" s="938"/>
      <c r="J212" s="924"/>
      <c r="K212" s="927"/>
    </row>
    <row r="213" spans="1:11" ht="27.6" x14ac:dyDescent="0.25">
      <c r="A213" s="933"/>
      <c r="B213" s="978"/>
      <c r="C213" s="933"/>
      <c r="D213" s="50" t="s">
        <v>204</v>
      </c>
      <c r="E213" s="100" t="s">
        <v>205</v>
      </c>
      <c r="F213" s="65" t="s">
        <v>160</v>
      </c>
      <c r="G213" s="64">
        <f>IF(F213="Confiable",15,0)</f>
        <v>0</v>
      </c>
      <c r="H213" s="924"/>
      <c r="I213" s="938"/>
      <c r="J213" s="924"/>
      <c r="K213" s="927"/>
    </row>
    <row r="214" spans="1:11" ht="41.4" x14ac:dyDescent="0.25">
      <c r="A214" s="933"/>
      <c r="B214" s="978"/>
      <c r="C214" s="933"/>
      <c r="D214" s="50" t="s">
        <v>206</v>
      </c>
      <c r="E214" s="100" t="s">
        <v>207</v>
      </c>
      <c r="F214" s="211" t="s">
        <v>160</v>
      </c>
      <c r="G214" s="64">
        <f>IF(F214="Se investigan y se resuelven oportunamente",15,0)</f>
        <v>0</v>
      </c>
      <c r="H214" s="924"/>
      <c r="I214" s="938"/>
      <c r="J214" s="924"/>
      <c r="K214" s="927"/>
    </row>
    <row r="215" spans="1:11" ht="27.6" x14ac:dyDescent="0.25">
      <c r="A215" s="934"/>
      <c r="B215" s="979"/>
      <c r="C215" s="934"/>
      <c r="D215" s="45" t="s">
        <v>208</v>
      </c>
      <c r="E215" s="100" t="s">
        <v>209</v>
      </c>
      <c r="F215" s="65" t="s">
        <v>160</v>
      </c>
      <c r="G215" s="64">
        <f>IF(F215="Completa",10,IF(F215="Incompleta",5,0))</f>
        <v>0</v>
      </c>
      <c r="H215" s="925"/>
      <c r="I215" s="939"/>
      <c r="J215" s="925"/>
      <c r="K215" s="928"/>
    </row>
    <row r="216" spans="1:11" ht="15" thickBot="1" x14ac:dyDescent="0.3">
      <c r="A216" s="120"/>
      <c r="B216" s="121"/>
      <c r="C216" s="56"/>
      <c r="D216" s="57"/>
      <c r="E216" s="58" t="s">
        <v>210</v>
      </c>
      <c r="F216" s="16"/>
      <c r="G216" s="16">
        <f>SUM(G209:G215)</f>
        <v>0</v>
      </c>
      <c r="H216" s="130"/>
      <c r="I216" s="131"/>
      <c r="J216" s="131"/>
      <c r="K216" s="132"/>
    </row>
    <row r="217" spans="1:11" ht="14.4" thickBot="1" x14ac:dyDescent="0.3"/>
    <row r="218" spans="1:11" ht="27.6" x14ac:dyDescent="0.25">
      <c r="A218" s="940" t="s">
        <v>74</v>
      </c>
      <c r="B218" s="959" t="s">
        <v>212</v>
      </c>
      <c r="C218" s="942" t="s">
        <v>186</v>
      </c>
      <c r="D218" s="944" t="s">
        <v>187</v>
      </c>
      <c r="E218" s="945"/>
      <c r="F218" s="945"/>
      <c r="G218" s="945"/>
      <c r="H218" s="946"/>
      <c r="I218" s="104" t="s">
        <v>188</v>
      </c>
      <c r="J218" s="947" t="s">
        <v>189</v>
      </c>
      <c r="K218" s="949" t="s">
        <v>190</v>
      </c>
    </row>
    <row r="219" spans="1:11" ht="55.8" thickBot="1" x14ac:dyDescent="0.3">
      <c r="A219" s="941"/>
      <c r="B219" s="960"/>
      <c r="C219" s="943"/>
      <c r="D219" s="105" t="s">
        <v>191</v>
      </c>
      <c r="E219" s="51" t="s">
        <v>192</v>
      </c>
      <c r="F219" s="105" t="s">
        <v>193</v>
      </c>
      <c r="G219" s="105" t="s">
        <v>194</v>
      </c>
      <c r="H219" s="105" t="s">
        <v>211</v>
      </c>
      <c r="I219" s="52" t="s">
        <v>196</v>
      </c>
      <c r="J219" s="948"/>
      <c r="K219" s="950"/>
    </row>
    <row r="220" spans="1:11" x14ac:dyDescent="0.25">
      <c r="A220" s="932" t="str">
        <f>DESCRIPCION!A28</f>
        <v>g</v>
      </c>
      <c r="B220" s="977">
        <f>DESCRIPCION!D29</f>
        <v>0</v>
      </c>
      <c r="C220" s="932"/>
      <c r="D220" s="935" t="s">
        <v>197</v>
      </c>
      <c r="E220" s="124" t="s">
        <v>198</v>
      </c>
      <c r="F220" s="68" t="s">
        <v>160</v>
      </c>
      <c r="G220" s="125">
        <f>IF(F220="Asignado",15,0)</f>
        <v>0</v>
      </c>
      <c r="H220" s="923" t="str">
        <f>IF(AND(G227&gt;0,G227&lt;=85),"Débil",IF(AND(G227&gt;85,G227&lt;=95),"Moderado",IF(G227&gt;96,"Fuerte"," ")))</f>
        <v xml:space="preserve"> </v>
      </c>
      <c r="I220" s="937" t="s">
        <v>184</v>
      </c>
      <c r="J220" s="92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26" t="str">
        <f>IF(J220="Fuerte","NO",IF(J220=" "," ","SI"))</f>
        <v xml:space="preserve"> </v>
      </c>
    </row>
    <row r="221" spans="1:11" ht="27.6" x14ac:dyDescent="0.25">
      <c r="A221" s="933"/>
      <c r="B221" s="978"/>
      <c r="C221" s="933"/>
      <c r="D221" s="936"/>
      <c r="E221" s="100" t="s">
        <v>199</v>
      </c>
      <c r="F221" s="65" t="s">
        <v>160</v>
      </c>
      <c r="G221" s="64">
        <f>IF(F221="Adecuado",15,0)</f>
        <v>0</v>
      </c>
      <c r="H221" s="924"/>
      <c r="I221" s="938"/>
      <c r="J221" s="924"/>
      <c r="K221" s="927"/>
    </row>
    <row r="222" spans="1:11" ht="27.6" x14ac:dyDescent="0.25">
      <c r="A222" s="933"/>
      <c r="B222" s="978"/>
      <c r="C222" s="933"/>
      <c r="D222" s="50" t="s">
        <v>200</v>
      </c>
      <c r="E222" s="100" t="s">
        <v>201</v>
      </c>
      <c r="F222" s="65" t="s">
        <v>160</v>
      </c>
      <c r="G222" s="64">
        <f>IF(F222="Oportuna",15,0)</f>
        <v>0</v>
      </c>
      <c r="H222" s="924"/>
      <c r="I222" s="938"/>
      <c r="J222" s="924"/>
      <c r="K222" s="927"/>
    </row>
    <row r="223" spans="1:11" ht="41.4" x14ac:dyDescent="0.25">
      <c r="A223" s="933"/>
      <c r="B223" s="978"/>
      <c r="C223" s="933"/>
      <c r="D223" s="50" t="s">
        <v>202</v>
      </c>
      <c r="E223" s="100" t="s">
        <v>203</v>
      </c>
      <c r="F223" s="211" t="s">
        <v>160</v>
      </c>
      <c r="G223" s="64">
        <f>IF(F223="Prevenir",15,IF(F223="Detectar",10,0))</f>
        <v>0</v>
      </c>
      <c r="H223" s="924"/>
      <c r="I223" s="938"/>
      <c r="J223" s="924"/>
      <c r="K223" s="927"/>
    </row>
    <row r="224" spans="1:11" ht="27.6" x14ac:dyDescent="0.25">
      <c r="A224" s="933"/>
      <c r="B224" s="978"/>
      <c r="C224" s="933"/>
      <c r="D224" s="50" t="s">
        <v>204</v>
      </c>
      <c r="E224" s="100" t="s">
        <v>205</v>
      </c>
      <c r="F224" s="65" t="s">
        <v>160</v>
      </c>
      <c r="G224" s="64">
        <f>IF(F224="Confiable",15,0)</f>
        <v>0</v>
      </c>
      <c r="H224" s="924"/>
      <c r="I224" s="938"/>
      <c r="J224" s="924"/>
      <c r="K224" s="927"/>
    </row>
    <row r="225" spans="1:11" ht="41.4" x14ac:dyDescent="0.25">
      <c r="A225" s="933"/>
      <c r="B225" s="978"/>
      <c r="C225" s="933"/>
      <c r="D225" s="50" t="s">
        <v>206</v>
      </c>
      <c r="E225" s="100" t="s">
        <v>207</v>
      </c>
      <c r="F225" s="211" t="s">
        <v>160</v>
      </c>
      <c r="G225" s="64">
        <f>IF(F225="Se investigan y se resuelven oportunamente",15,0)</f>
        <v>0</v>
      </c>
      <c r="H225" s="924"/>
      <c r="I225" s="938"/>
      <c r="J225" s="924"/>
      <c r="K225" s="927"/>
    </row>
    <row r="226" spans="1:11" ht="27.6" x14ac:dyDescent="0.25">
      <c r="A226" s="934"/>
      <c r="B226" s="979"/>
      <c r="C226" s="934"/>
      <c r="D226" s="45" t="s">
        <v>208</v>
      </c>
      <c r="E226" s="100" t="s">
        <v>209</v>
      </c>
      <c r="F226" s="65" t="s">
        <v>160</v>
      </c>
      <c r="G226" s="64">
        <f>IF(F226="Completa",10,IF(F226="Incompleta",5,0))</f>
        <v>0</v>
      </c>
      <c r="H226" s="925"/>
      <c r="I226" s="939"/>
      <c r="J226" s="925"/>
      <c r="K226" s="928"/>
    </row>
    <row r="227" spans="1:11" ht="15" thickBot="1" x14ac:dyDescent="0.3">
      <c r="A227" s="120"/>
      <c r="B227" s="121"/>
      <c r="C227" s="56"/>
      <c r="D227" s="57"/>
      <c r="E227" s="58" t="s">
        <v>210</v>
      </c>
      <c r="F227" s="16"/>
      <c r="G227" s="16">
        <f>SUM(G220:G226)</f>
        <v>0</v>
      </c>
      <c r="H227" s="130"/>
      <c r="I227" s="131"/>
      <c r="J227" s="131"/>
      <c r="K227" s="132"/>
    </row>
    <row r="228" spans="1:11" ht="14.4" thickBot="1" x14ac:dyDescent="0.3"/>
    <row r="229" spans="1:11" ht="27.6" x14ac:dyDescent="0.25">
      <c r="A229" s="940" t="s">
        <v>74</v>
      </c>
      <c r="B229" s="959" t="s">
        <v>212</v>
      </c>
      <c r="C229" s="942" t="s">
        <v>186</v>
      </c>
      <c r="D229" s="944" t="s">
        <v>187</v>
      </c>
      <c r="E229" s="945"/>
      <c r="F229" s="945"/>
      <c r="G229" s="945"/>
      <c r="H229" s="946"/>
      <c r="I229" s="104" t="s">
        <v>188</v>
      </c>
      <c r="J229" s="947" t="s">
        <v>189</v>
      </c>
      <c r="K229" s="949" t="s">
        <v>190</v>
      </c>
    </row>
    <row r="230" spans="1:11" ht="55.8" thickBot="1" x14ac:dyDescent="0.3">
      <c r="A230" s="941"/>
      <c r="B230" s="960"/>
      <c r="C230" s="943"/>
      <c r="D230" s="105" t="s">
        <v>191</v>
      </c>
      <c r="E230" s="51" t="s">
        <v>192</v>
      </c>
      <c r="F230" s="105" t="s">
        <v>193</v>
      </c>
      <c r="G230" s="105" t="s">
        <v>194</v>
      </c>
      <c r="H230" s="105" t="s">
        <v>211</v>
      </c>
      <c r="I230" s="52" t="s">
        <v>196</v>
      </c>
      <c r="J230" s="948"/>
      <c r="K230" s="950"/>
    </row>
    <row r="231" spans="1:11" x14ac:dyDescent="0.25">
      <c r="A231" s="932" t="str">
        <f>DESCRIPCION!A28</f>
        <v>g</v>
      </c>
      <c r="B231" s="977">
        <f>DESCRIPCION!D30</f>
        <v>0</v>
      </c>
      <c r="C231" s="932"/>
      <c r="D231" s="935" t="s">
        <v>197</v>
      </c>
      <c r="E231" s="124" t="s">
        <v>198</v>
      </c>
      <c r="F231" s="68" t="s">
        <v>160</v>
      </c>
      <c r="G231" s="125">
        <f>IF(F231="Asignado",15,0)</f>
        <v>0</v>
      </c>
      <c r="H231" s="923" t="str">
        <f>IF(AND(G238&gt;0,G238&lt;=85),"Débil",IF(AND(G238&gt;85,G238&lt;=95),"Moderado",IF(G238&gt;96,"Fuerte"," ")))</f>
        <v xml:space="preserve"> </v>
      </c>
      <c r="I231" s="937" t="s">
        <v>160</v>
      </c>
      <c r="J231" s="92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26" t="str">
        <f>IF(J231="Fuerte","NO",IF(J231=" "," ","SI"))</f>
        <v xml:space="preserve"> </v>
      </c>
    </row>
    <row r="232" spans="1:11" ht="27.6" x14ac:dyDescent="0.25">
      <c r="A232" s="933"/>
      <c r="B232" s="978"/>
      <c r="C232" s="933"/>
      <c r="D232" s="936"/>
      <c r="E232" s="100" t="s">
        <v>199</v>
      </c>
      <c r="F232" s="65" t="s">
        <v>160</v>
      </c>
      <c r="G232" s="64">
        <f>IF(F232="Adecuado",15,0)</f>
        <v>0</v>
      </c>
      <c r="H232" s="924"/>
      <c r="I232" s="938"/>
      <c r="J232" s="924"/>
      <c r="K232" s="927"/>
    </row>
    <row r="233" spans="1:11" ht="27.6" x14ac:dyDescent="0.25">
      <c r="A233" s="933"/>
      <c r="B233" s="978"/>
      <c r="C233" s="933"/>
      <c r="D233" s="50" t="s">
        <v>200</v>
      </c>
      <c r="E233" s="100" t="s">
        <v>201</v>
      </c>
      <c r="F233" s="65" t="s">
        <v>160</v>
      </c>
      <c r="G233" s="64">
        <f>IF(F233="Oportuna",15,0)</f>
        <v>0</v>
      </c>
      <c r="H233" s="924"/>
      <c r="I233" s="938"/>
      <c r="J233" s="924"/>
      <c r="K233" s="927"/>
    </row>
    <row r="234" spans="1:11" ht="41.4" x14ac:dyDescent="0.25">
      <c r="A234" s="933"/>
      <c r="B234" s="978"/>
      <c r="C234" s="933"/>
      <c r="D234" s="50" t="s">
        <v>202</v>
      </c>
      <c r="E234" s="100" t="s">
        <v>203</v>
      </c>
      <c r="F234" s="211" t="s">
        <v>160</v>
      </c>
      <c r="G234" s="64">
        <f>IF(F234="Prevenir",15,IF(F234="Detectar",10,0))</f>
        <v>0</v>
      </c>
      <c r="H234" s="924"/>
      <c r="I234" s="938"/>
      <c r="J234" s="924"/>
      <c r="K234" s="927"/>
    </row>
    <row r="235" spans="1:11" ht="27.6" x14ac:dyDescent="0.25">
      <c r="A235" s="933"/>
      <c r="B235" s="978"/>
      <c r="C235" s="933"/>
      <c r="D235" s="50" t="s">
        <v>204</v>
      </c>
      <c r="E235" s="100" t="s">
        <v>205</v>
      </c>
      <c r="F235" s="65" t="s">
        <v>160</v>
      </c>
      <c r="G235" s="64">
        <f>IF(F235="Confiable",15,0)</f>
        <v>0</v>
      </c>
      <c r="H235" s="924"/>
      <c r="I235" s="938"/>
      <c r="J235" s="924"/>
      <c r="K235" s="927"/>
    </row>
    <row r="236" spans="1:11" ht="41.4" x14ac:dyDescent="0.25">
      <c r="A236" s="933"/>
      <c r="B236" s="978"/>
      <c r="C236" s="933"/>
      <c r="D236" s="50" t="s">
        <v>206</v>
      </c>
      <c r="E236" s="100" t="s">
        <v>207</v>
      </c>
      <c r="F236" s="211" t="s">
        <v>160</v>
      </c>
      <c r="G236" s="64">
        <f>IF(F236="Se investigan y se resuelven oportunamente",15,0)</f>
        <v>0</v>
      </c>
      <c r="H236" s="924"/>
      <c r="I236" s="938"/>
      <c r="J236" s="924"/>
      <c r="K236" s="927"/>
    </row>
    <row r="237" spans="1:11" ht="27.6" x14ac:dyDescent="0.25">
      <c r="A237" s="934"/>
      <c r="B237" s="979"/>
      <c r="C237" s="934"/>
      <c r="D237" s="45" t="s">
        <v>208</v>
      </c>
      <c r="E237" s="100" t="s">
        <v>209</v>
      </c>
      <c r="F237" s="65" t="s">
        <v>160</v>
      </c>
      <c r="G237" s="64">
        <f>IF(F237="Completa",10,IF(F237="Incompleta",5,0))</f>
        <v>0</v>
      </c>
      <c r="H237" s="925"/>
      <c r="I237" s="939"/>
      <c r="J237" s="925"/>
      <c r="K237" s="928"/>
    </row>
    <row r="238" spans="1:11" ht="15" thickBot="1" x14ac:dyDescent="0.3">
      <c r="A238" s="120"/>
      <c r="B238" s="121"/>
      <c r="C238" s="56"/>
      <c r="D238" s="57"/>
      <c r="E238" s="58" t="s">
        <v>210</v>
      </c>
      <c r="F238" s="16"/>
      <c r="G238" s="16">
        <f>SUM(G231:G237)</f>
        <v>0</v>
      </c>
      <c r="H238" s="130"/>
      <c r="I238" s="131"/>
      <c r="J238" s="131"/>
      <c r="K238" s="132"/>
    </row>
    <row r="239" spans="1:11" ht="14.4" thickBot="1" x14ac:dyDescent="0.3"/>
    <row r="240" spans="1:11" ht="27.6" x14ac:dyDescent="0.25">
      <c r="A240" s="940" t="s">
        <v>74</v>
      </c>
      <c r="B240" s="959" t="s">
        <v>212</v>
      </c>
      <c r="C240" s="942" t="s">
        <v>186</v>
      </c>
      <c r="D240" s="944" t="s">
        <v>187</v>
      </c>
      <c r="E240" s="945"/>
      <c r="F240" s="945"/>
      <c r="G240" s="945"/>
      <c r="H240" s="946"/>
      <c r="I240" s="104" t="s">
        <v>188</v>
      </c>
      <c r="J240" s="947" t="s">
        <v>189</v>
      </c>
      <c r="K240" s="949" t="s">
        <v>190</v>
      </c>
    </row>
    <row r="241" spans="1:11" ht="55.8" thickBot="1" x14ac:dyDescent="0.3">
      <c r="A241" s="941"/>
      <c r="B241" s="960"/>
      <c r="C241" s="943"/>
      <c r="D241" s="105" t="s">
        <v>191</v>
      </c>
      <c r="E241" s="51" t="s">
        <v>192</v>
      </c>
      <c r="F241" s="105" t="s">
        <v>193</v>
      </c>
      <c r="G241" s="105" t="s">
        <v>194</v>
      </c>
      <c r="H241" s="105" t="s">
        <v>211</v>
      </c>
      <c r="I241" s="52" t="s">
        <v>196</v>
      </c>
      <c r="J241" s="948"/>
      <c r="K241" s="950"/>
    </row>
    <row r="242" spans="1:11" x14ac:dyDescent="0.25">
      <c r="A242" s="932" t="str">
        <f>DESCRIPCION!A31</f>
        <v>h</v>
      </c>
      <c r="B242" s="977">
        <f>DESCRIPCION!D31</f>
        <v>0</v>
      </c>
      <c r="C242" s="932"/>
      <c r="D242" s="935" t="s">
        <v>197</v>
      </c>
      <c r="E242" s="124" t="s">
        <v>198</v>
      </c>
      <c r="F242" s="68" t="s">
        <v>160</v>
      </c>
      <c r="G242" s="125">
        <f>IF(F242="Asignado",15,0)</f>
        <v>0</v>
      </c>
      <c r="H242" s="923" t="str">
        <f>IF(AND(G249&gt;0,G249&lt;=85),"Débil",IF(AND(G249&gt;85,G249&lt;=95),"Moderado",IF(G249&gt;96,"Fuerte"," ")))</f>
        <v xml:space="preserve"> </v>
      </c>
      <c r="I242" s="937" t="s">
        <v>160</v>
      </c>
      <c r="J242" s="92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26" t="str">
        <f>IF(J242="Fuerte","NO",IF(J242=" "," ","SI"))</f>
        <v xml:space="preserve"> </v>
      </c>
    </row>
    <row r="243" spans="1:11" ht="27.6" x14ac:dyDescent="0.25">
      <c r="A243" s="933"/>
      <c r="B243" s="978"/>
      <c r="C243" s="933"/>
      <c r="D243" s="936"/>
      <c r="E243" s="100" t="s">
        <v>199</v>
      </c>
      <c r="F243" s="65" t="s">
        <v>160</v>
      </c>
      <c r="G243" s="64">
        <f>IF(F243="Adecuado",15,0)</f>
        <v>0</v>
      </c>
      <c r="H243" s="924"/>
      <c r="I243" s="938"/>
      <c r="J243" s="924"/>
      <c r="K243" s="927"/>
    </row>
    <row r="244" spans="1:11" ht="27.6" x14ac:dyDescent="0.25">
      <c r="A244" s="933"/>
      <c r="B244" s="978"/>
      <c r="C244" s="933"/>
      <c r="D244" s="50" t="s">
        <v>200</v>
      </c>
      <c r="E244" s="100" t="s">
        <v>201</v>
      </c>
      <c r="F244" s="65" t="s">
        <v>160</v>
      </c>
      <c r="G244" s="64">
        <f>IF(F244="Oportuna",15,0)</f>
        <v>0</v>
      </c>
      <c r="H244" s="924"/>
      <c r="I244" s="938"/>
      <c r="J244" s="924"/>
      <c r="K244" s="927"/>
    </row>
    <row r="245" spans="1:11" ht="41.4" x14ac:dyDescent="0.25">
      <c r="A245" s="933"/>
      <c r="B245" s="978"/>
      <c r="C245" s="933"/>
      <c r="D245" s="50" t="s">
        <v>202</v>
      </c>
      <c r="E245" s="100" t="s">
        <v>203</v>
      </c>
      <c r="F245" s="211" t="s">
        <v>160</v>
      </c>
      <c r="G245" s="64">
        <f>IF(F245="Prevenir",15,IF(F245="Detectar",10,0))</f>
        <v>0</v>
      </c>
      <c r="H245" s="924"/>
      <c r="I245" s="938"/>
      <c r="J245" s="924"/>
      <c r="K245" s="927"/>
    </row>
    <row r="246" spans="1:11" ht="27.6" x14ac:dyDescent="0.25">
      <c r="A246" s="933"/>
      <c r="B246" s="978"/>
      <c r="C246" s="933"/>
      <c r="D246" s="50" t="s">
        <v>204</v>
      </c>
      <c r="E246" s="100" t="s">
        <v>205</v>
      </c>
      <c r="F246" s="65" t="s">
        <v>160</v>
      </c>
      <c r="G246" s="64">
        <f>IF(F246="Confiable",15,0)</f>
        <v>0</v>
      </c>
      <c r="H246" s="924"/>
      <c r="I246" s="938"/>
      <c r="J246" s="924"/>
      <c r="K246" s="927"/>
    </row>
    <row r="247" spans="1:11" ht="41.4" x14ac:dyDescent="0.25">
      <c r="A247" s="933"/>
      <c r="B247" s="978"/>
      <c r="C247" s="933"/>
      <c r="D247" s="50" t="s">
        <v>206</v>
      </c>
      <c r="E247" s="100" t="s">
        <v>207</v>
      </c>
      <c r="F247" s="211" t="s">
        <v>160</v>
      </c>
      <c r="G247" s="64">
        <f>IF(F247="Se investigan y se resuelven oportunamente",15,0)</f>
        <v>0</v>
      </c>
      <c r="H247" s="924"/>
      <c r="I247" s="938"/>
      <c r="J247" s="924"/>
      <c r="K247" s="927"/>
    </row>
    <row r="248" spans="1:11" ht="27.6" x14ac:dyDescent="0.25">
      <c r="A248" s="934"/>
      <c r="B248" s="979"/>
      <c r="C248" s="934"/>
      <c r="D248" s="45" t="s">
        <v>208</v>
      </c>
      <c r="E248" s="100" t="s">
        <v>209</v>
      </c>
      <c r="F248" s="65" t="s">
        <v>160</v>
      </c>
      <c r="G248" s="64">
        <f>IF(F248="Completa",10,IF(F248="Incompleta",5,0))</f>
        <v>0</v>
      </c>
      <c r="H248" s="925"/>
      <c r="I248" s="939"/>
      <c r="J248" s="925"/>
      <c r="K248" s="928"/>
    </row>
    <row r="249" spans="1:11" ht="15" thickBot="1" x14ac:dyDescent="0.3">
      <c r="A249" s="120"/>
      <c r="B249" s="121"/>
      <c r="C249" s="56"/>
      <c r="D249" s="57"/>
      <c r="E249" s="58" t="s">
        <v>210</v>
      </c>
      <c r="F249" s="16"/>
      <c r="G249" s="16">
        <f>SUM(G242:G248)</f>
        <v>0</v>
      </c>
      <c r="H249" s="130"/>
      <c r="I249" s="131"/>
      <c r="J249" s="131"/>
      <c r="K249" s="132"/>
    </row>
    <row r="250" spans="1:11" ht="14.4" thickBot="1" x14ac:dyDescent="0.3"/>
    <row r="251" spans="1:11" ht="27.6" x14ac:dyDescent="0.25">
      <c r="A251" s="940" t="s">
        <v>74</v>
      </c>
      <c r="B251" s="959" t="s">
        <v>212</v>
      </c>
      <c r="C251" s="942" t="s">
        <v>186</v>
      </c>
      <c r="D251" s="944" t="s">
        <v>187</v>
      </c>
      <c r="E251" s="945"/>
      <c r="F251" s="945"/>
      <c r="G251" s="945"/>
      <c r="H251" s="946"/>
      <c r="I251" s="104" t="s">
        <v>188</v>
      </c>
      <c r="J251" s="947" t="s">
        <v>189</v>
      </c>
      <c r="K251" s="949" t="s">
        <v>190</v>
      </c>
    </row>
    <row r="252" spans="1:11" ht="55.8" thickBot="1" x14ac:dyDescent="0.3">
      <c r="A252" s="941"/>
      <c r="B252" s="960"/>
      <c r="C252" s="943"/>
      <c r="D252" s="105" t="s">
        <v>191</v>
      </c>
      <c r="E252" s="51" t="s">
        <v>192</v>
      </c>
      <c r="F252" s="105" t="s">
        <v>193</v>
      </c>
      <c r="G252" s="105" t="s">
        <v>194</v>
      </c>
      <c r="H252" s="105" t="s">
        <v>211</v>
      </c>
      <c r="I252" s="52" t="s">
        <v>196</v>
      </c>
      <c r="J252" s="948"/>
      <c r="K252" s="950"/>
    </row>
    <row r="253" spans="1:11" x14ac:dyDescent="0.25">
      <c r="A253" s="932" t="str">
        <f>DESCRIPCION!A31</f>
        <v>h</v>
      </c>
      <c r="B253" s="977">
        <f>DESCRIPCION!D32</f>
        <v>0</v>
      </c>
      <c r="C253" s="932"/>
      <c r="D253" s="935" t="s">
        <v>197</v>
      </c>
      <c r="E253" s="124" t="s">
        <v>198</v>
      </c>
      <c r="F253" s="68" t="s">
        <v>160</v>
      </c>
      <c r="G253" s="125">
        <f>IF(F253="Asignado",15,0)</f>
        <v>0</v>
      </c>
      <c r="H253" s="923" t="str">
        <f>IF(AND(G260&gt;0,G260&lt;=85),"Débil",IF(AND(G260&gt;85,G260&lt;=95),"Moderado",IF(G260&gt;96,"Fuerte"," ")))</f>
        <v xml:space="preserve"> </v>
      </c>
      <c r="I253" s="937" t="s">
        <v>160</v>
      </c>
      <c r="J253" s="92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26" t="str">
        <f>IF(J253="Fuerte","NO",IF(J253=" "," ","SI"))</f>
        <v xml:space="preserve"> </v>
      </c>
    </row>
    <row r="254" spans="1:11" ht="27.6" x14ac:dyDescent="0.25">
      <c r="A254" s="933"/>
      <c r="B254" s="978"/>
      <c r="C254" s="933"/>
      <c r="D254" s="936"/>
      <c r="E254" s="100" t="s">
        <v>199</v>
      </c>
      <c r="F254" s="65" t="s">
        <v>160</v>
      </c>
      <c r="G254" s="64">
        <f>IF(F254="Adecuado",15,0)</f>
        <v>0</v>
      </c>
      <c r="H254" s="924"/>
      <c r="I254" s="938"/>
      <c r="J254" s="924"/>
      <c r="K254" s="927"/>
    </row>
    <row r="255" spans="1:11" ht="27.6" x14ac:dyDescent="0.25">
      <c r="A255" s="933"/>
      <c r="B255" s="978"/>
      <c r="C255" s="933"/>
      <c r="D255" s="50" t="s">
        <v>200</v>
      </c>
      <c r="E255" s="100" t="s">
        <v>201</v>
      </c>
      <c r="F255" s="65" t="s">
        <v>160</v>
      </c>
      <c r="G255" s="64">
        <f>IF(F255="Oportuna",15,0)</f>
        <v>0</v>
      </c>
      <c r="H255" s="924"/>
      <c r="I255" s="938"/>
      <c r="J255" s="924"/>
      <c r="K255" s="927"/>
    </row>
    <row r="256" spans="1:11" ht="41.4" x14ac:dyDescent="0.25">
      <c r="A256" s="933"/>
      <c r="B256" s="978"/>
      <c r="C256" s="933"/>
      <c r="D256" s="50" t="s">
        <v>202</v>
      </c>
      <c r="E256" s="100" t="s">
        <v>203</v>
      </c>
      <c r="F256" s="211" t="s">
        <v>160</v>
      </c>
      <c r="G256" s="64">
        <f>IF(F256="Prevenir",15,IF(F256="Detectar",10,0))</f>
        <v>0</v>
      </c>
      <c r="H256" s="924"/>
      <c r="I256" s="938"/>
      <c r="J256" s="924"/>
      <c r="K256" s="927"/>
    </row>
    <row r="257" spans="1:11" ht="27.6" x14ac:dyDescent="0.25">
      <c r="A257" s="933"/>
      <c r="B257" s="978"/>
      <c r="C257" s="933"/>
      <c r="D257" s="50" t="s">
        <v>204</v>
      </c>
      <c r="E257" s="100" t="s">
        <v>205</v>
      </c>
      <c r="F257" s="65" t="s">
        <v>160</v>
      </c>
      <c r="G257" s="64">
        <f>IF(F257="Confiable",15,0)</f>
        <v>0</v>
      </c>
      <c r="H257" s="924"/>
      <c r="I257" s="938"/>
      <c r="J257" s="924"/>
      <c r="K257" s="927"/>
    </row>
    <row r="258" spans="1:11" ht="41.4" x14ac:dyDescent="0.25">
      <c r="A258" s="933"/>
      <c r="B258" s="978"/>
      <c r="C258" s="933"/>
      <c r="D258" s="50" t="s">
        <v>206</v>
      </c>
      <c r="E258" s="100" t="s">
        <v>207</v>
      </c>
      <c r="F258" s="211" t="s">
        <v>160</v>
      </c>
      <c r="G258" s="64">
        <f>IF(F258="Se investigan y se resuelven oportunamente",15,0)</f>
        <v>0</v>
      </c>
      <c r="H258" s="924"/>
      <c r="I258" s="938"/>
      <c r="J258" s="924"/>
      <c r="K258" s="927"/>
    </row>
    <row r="259" spans="1:11" ht="27.6" x14ac:dyDescent="0.25">
      <c r="A259" s="934"/>
      <c r="B259" s="979"/>
      <c r="C259" s="934"/>
      <c r="D259" s="45" t="s">
        <v>208</v>
      </c>
      <c r="E259" s="100" t="s">
        <v>209</v>
      </c>
      <c r="F259" s="65" t="s">
        <v>160</v>
      </c>
      <c r="G259" s="64">
        <f>IF(F259="Completa",10,IF(F259="Incompleta",5,0))</f>
        <v>0</v>
      </c>
      <c r="H259" s="925"/>
      <c r="I259" s="939"/>
      <c r="J259" s="925"/>
      <c r="K259" s="928"/>
    </row>
    <row r="260" spans="1:11" ht="15" thickBot="1" x14ac:dyDescent="0.3">
      <c r="A260" s="120"/>
      <c r="B260" s="121"/>
      <c r="C260" s="56"/>
      <c r="D260" s="57"/>
      <c r="E260" s="58" t="s">
        <v>210</v>
      </c>
      <c r="F260" s="16"/>
      <c r="G260" s="16">
        <f>SUM(G253:G259)</f>
        <v>0</v>
      </c>
      <c r="H260" s="130"/>
      <c r="I260" s="131"/>
      <c r="J260" s="131"/>
      <c r="K260" s="132"/>
    </row>
    <row r="261" spans="1:11" ht="14.4" thickBot="1" x14ac:dyDescent="0.3"/>
    <row r="262" spans="1:11" ht="27.6" x14ac:dyDescent="0.25">
      <c r="A262" s="940" t="s">
        <v>74</v>
      </c>
      <c r="B262" s="959" t="s">
        <v>212</v>
      </c>
      <c r="C262" s="942" t="s">
        <v>186</v>
      </c>
      <c r="D262" s="944" t="s">
        <v>187</v>
      </c>
      <c r="E262" s="945"/>
      <c r="F262" s="945"/>
      <c r="G262" s="945"/>
      <c r="H262" s="946"/>
      <c r="I262" s="104" t="s">
        <v>188</v>
      </c>
      <c r="J262" s="947" t="s">
        <v>189</v>
      </c>
      <c r="K262" s="949" t="s">
        <v>190</v>
      </c>
    </row>
    <row r="263" spans="1:11" ht="55.8" thickBot="1" x14ac:dyDescent="0.3">
      <c r="A263" s="941"/>
      <c r="B263" s="960"/>
      <c r="C263" s="943"/>
      <c r="D263" s="105" t="s">
        <v>191</v>
      </c>
      <c r="E263" s="51" t="s">
        <v>192</v>
      </c>
      <c r="F263" s="105" t="s">
        <v>193</v>
      </c>
      <c r="G263" s="105" t="s">
        <v>194</v>
      </c>
      <c r="H263" s="105" t="s">
        <v>211</v>
      </c>
      <c r="I263" s="52" t="s">
        <v>196</v>
      </c>
      <c r="J263" s="948"/>
      <c r="K263" s="950"/>
    </row>
    <row r="264" spans="1:11" x14ac:dyDescent="0.25">
      <c r="A264" s="932" t="str">
        <f>DESCRIPCION!A31</f>
        <v>h</v>
      </c>
      <c r="B264" s="977">
        <f>DESCRIPCION!D33</f>
        <v>0</v>
      </c>
      <c r="C264" s="932"/>
      <c r="D264" s="935" t="s">
        <v>197</v>
      </c>
      <c r="E264" s="124" t="s">
        <v>198</v>
      </c>
      <c r="F264" s="68" t="s">
        <v>160</v>
      </c>
      <c r="G264" s="125">
        <f>IF(F264="Asignado",15,0)</f>
        <v>0</v>
      </c>
      <c r="H264" s="923" t="str">
        <f>IF(AND(G271&gt;0,G271&lt;=85),"Débil",IF(AND(G271&gt;85,G271&lt;=95),"Moderado",IF(G271&gt;96,"Fuerte"," ")))</f>
        <v xml:space="preserve"> </v>
      </c>
      <c r="I264" s="937" t="s">
        <v>160</v>
      </c>
      <c r="J264" s="92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26" t="str">
        <f>IF(J264="Fuerte","NO",IF(J264=" "," ","SI"))</f>
        <v xml:space="preserve"> </v>
      </c>
    </row>
    <row r="265" spans="1:11" ht="27.6" x14ac:dyDescent="0.25">
      <c r="A265" s="933"/>
      <c r="B265" s="978"/>
      <c r="C265" s="933"/>
      <c r="D265" s="936"/>
      <c r="E265" s="100" t="s">
        <v>199</v>
      </c>
      <c r="F265" s="65" t="s">
        <v>160</v>
      </c>
      <c r="G265" s="64">
        <f>IF(F265="Adecuado",15,0)</f>
        <v>0</v>
      </c>
      <c r="H265" s="924"/>
      <c r="I265" s="938"/>
      <c r="J265" s="924"/>
      <c r="K265" s="927"/>
    </row>
    <row r="266" spans="1:11" ht="27.6" x14ac:dyDescent="0.25">
      <c r="A266" s="933"/>
      <c r="B266" s="978"/>
      <c r="C266" s="933"/>
      <c r="D266" s="50" t="s">
        <v>200</v>
      </c>
      <c r="E266" s="100" t="s">
        <v>201</v>
      </c>
      <c r="F266" s="65" t="s">
        <v>160</v>
      </c>
      <c r="G266" s="64">
        <f>IF(F266="Oportuna",15,0)</f>
        <v>0</v>
      </c>
      <c r="H266" s="924"/>
      <c r="I266" s="938"/>
      <c r="J266" s="924"/>
      <c r="K266" s="927"/>
    </row>
    <row r="267" spans="1:11" ht="41.4" x14ac:dyDescent="0.25">
      <c r="A267" s="933"/>
      <c r="B267" s="978"/>
      <c r="C267" s="933"/>
      <c r="D267" s="50" t="s">
        <v>202</v>
      </c>
      <c r="E267" s="100" t="s">
        <v>203</v>
      </c>
      <c r="F267" s="211" t="s">
        <v>160</v>
      </c>
      <c r="G267" s="64">
        <f>IF(F267="Prevenir",15,IF(F267="Detectar",10,0))</f>
        <v>0</v>
      </c>
      <c r="H267" s="924"/>
      <c r="I267" s="938"/>
      <c r="J267" s="924"/>
      <c r="K267" s="927"/>
    </row>
    <row r="268" spans="1:11" ht="27.6" x14ac:dyDescent="0.25">
      <c r="A268" s="933"/>
      <c r="B268" s="978"/>
      <c r="C268" s="933"/>
      <c r="D268" s="50" t="s">
        <v>204</v>
      </c>
      <c r="E268" s="100" t="s">
        <v>205</v>
      </c>
      <c r="F268" s="65" t="s">
        <v>160</v>
      </c>
      <c r="G268" s="64">
        <f>IF(F268="Confiable",15,0)</f>
        <v>0</v>
      </c>
      <c r="H268" s="924"/>
      <c r="I268" s="938"/>
      <c r="J268" s="924"/>
      <c r="K268" s="927"/>
    </row>
    <row r="269" spans="1:11" ht="41.4" x14ac:dyDescent="0.25">
      <c r="A269" s="933"/>
      <c r="B269" s="978"/>
      <c r="C269" s="933"/>
      <c r="D269" s="50" t="s">
        <v>206</v>
      </c>
      <c r="E269" s="100" t="s">
        <v>207</v>
      </c>
      <c r="F269" s="211" t="s">
        <v>160</v>
      </c>
      <c r="G269" s="64">
        <f>IF(F269="Se investigan y se resuelven oportunamente",15,0)</f>
        <v>0</v>
      </c>
      <c r="H269" s="924"/>
      <c r="I269" s="938"/>
      <c r="J269" s="924"/>
      <c r="K269" s="927"/>
    </row>
    <row r="270" spans="1:11" ht="27.6" x14ac:dyDescent="0.25">
      <c r="A270" s="934"/>
      <c r="B270" s="979"/>
      <c r="C270" s="934"/>
      <c r="D270" s="45" t="s">
        <v>208</v>
      </c>
      <c r="E270" s="100" t="s">
        <v>209</v>
      </c>
      <c r="F270" s="65" t="s">
        <v>160</v>
      </c>
      <c r="G270" s="64">
        <f>IF(F270="Completa",10,IF(F270="Incompleta",5,0))</f>
        <v>0</v>
      </c>
      <c r="H270" s="925"/>
      <c r="I270" s="939"/>
      <c r="J270" s="925"/>
      <c r="K270" s="928"/>
    </row>
    <row r="271" spans="1:11" ht="15" thickBot="1" x14ac:dyDescent="0.3">
      <c r="A271" s="120"/>
      <c r="B271" s="121"/>
      <c r="C271" s="56"/>
      <c r="D271" s="57"/>
      <c r="E271" s="58" t="s">
        <v>210</v>
      </c>
      <c r="F271" s="16"/>
      <c r="G271" s="16">
        <f>SUM(G264:G270)</f>
        <v>0</v>
      </c>
      <c r="H271" s="130"/>
      <c r="I271" s="131"/>
      <c r="J271" s="131"/>
      <c r="K271" s="132"/>
    </row>
    <row r="272" spans="1:11" ht="14.4" thickBot="1" x14ac:dyDescent="0.3"/>
    <row r="273" spans="1:11" ht="27.6" x14ac:dyDescent="0.25">
      <c r="A273" s="940" t="s">
        <v>74</v>
      </c>
      <c r="B273" s="959" t="s">
        <v>212</v>
      </c>
      <c r="C273" s="942" t="s">
        <v>186</v>
      </c>
      <c r="D273" s="944" t="s">
        <v>187</v>
      </c>
      <c r="E273" s="945"/>
      <c r="F273" s="945"/>
      <c r="G273" s="945"/>
      <c r="H273" s="946"/>
      <c r="I273" s="104" t="s">
        <v>188</v>
      </c>
      <c r="J273" s="947" t="s">
        <v>189</v>
      </c>
      <c r="K273" s="949" t="s">
        <v>190</v>
      </c>
    </row>
    <row r="274" spans="1:11" ht="55.8" thickBot="1" x14ac:dyDescent="0.3">
      <c r="A274" s="941"/>
      <c r="B274" s="960"/>
      <c r="C274" s="943"/>
      <c r="D274" s="105" t="s">
        <v>191</v>
      </c>
      <c r="E274" s="51" t="s">
        <v>192</v>
      </c>
      <c r="F274" s="105" t="s">
        <v>193</v>
      </c>
      <c r="G274" s="105" t="s">
        <v>194</v>
      </c>
      <c r="H274" s="105" t="s">
        <v>211</v>
      </c>
      <c r="I274" s="52" t="s">
        <v>196</v>
      </c>
      <c r="J274" s="948"/>
      <c r="K274" s="950"/>
    </row>
    <row r="275" spans="1:11" x14ac:dyDescent="0.25">
      <c r="A275" s="932" t="str">
        <f>DESCRIPCION!A34</f>
        <v>i</v>
      </c>
      <c r="B275" s="977">
        <f>DESCRIPCION!D34</f>
        <v>0</v>
      </c>
      <c r="C275" s="932"/>
      <c r="D275" s="935" t="s">
        <v>197</v>
      </c>
      <c r="E275" s="124" t="s">
        <v>198</v>
      </c>
      <c r="F275" s="68" t="s">
        <v>160</v>
      </c>
      <c r="G275" s="125">
        <f>IF(F275="Asignado",15,0)</f>
        <v>0</v>
      </c>
      <c r="H275" s="923" t="str">
        <f>IF(AND(G282&gt;0,G282&lt;=85),"Débil",IF(AND(G282&gt;85,G282&lt;=95),"Moderado",IF(G282&gt;96,"Fuerte"," ")))</f>
        <v xml:space="preserve"> </v>
      </c>
      <c r="I275" s="937" t="s">
        <v>160</v>
      </c>
      <c r="J275" s="92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26" t="str">
        <f>IF(J275="Fuerte","NO",IF(J275=" "," ","SI"))</f>
        <v xml:space="preserve"> </v>
      </c>
    </row>
    <row r="276" spans="1:11" ht="27.6" x14ac:dyDescent="0.25">
      <c r="A276" s="933"/>
      <c r="B276" s="978"/>
      <c r="C276" s="933"/>
      <c r="D276" s="936"/>
      <c r="E276" s="100" t="s">
        <v>199</v>
      </c>
      <c r="F276" s="65" t="s">
        <v>160</v>
      </c>
      <c r="G276" s="64">
        <f>IF(F276="Adecuado",15,0)</f>
        <v>0</v>
      </c>
      <c r="H276" s="924"/>
      <c r="I276" s="938"/>
      <c r="J276" s="924"/>
      <c r="K276" s="927"/>
    </row>
    <row r="277" spans="1:11" ht="27.6" x14ac:dyDescent="0.25">
      <c r="A277" s="933"/>
      <c r="B277" s="978"/>
      <c r="C277" s="933"/>
      <c r="D277" s="50" t="s">
        <v>200</v>
      </c>
      <c r="E277" s="100" t="s">
        <v>201</v>
      </c>
      <c r="F277" s="65" t="s">
        <v>160</v>
      </c>
      <c r="G277" s="64">
        <f>IF(F277="Oportuna",15,0)</f>
        <v>0</v>
      </c>
      <c r="H277" s="924"/>
      <c r="I277" s="938"/>
      <c r="J277" s="924"/>
      <c r="K277" s="927"/>
    </row>
    <row r="278" spans="1:11" ht="41.4" x14ac:dyDescent="0.25">
      <c r="A278" s="933"/>
      <c r="B278" s="978"/>
      <c r="C278" s="933"/>
      <c r="D278" s="50" t="s">
        <v>202</v>
      </c>
      <c r="E278" s="100" t="s">
        <v>203</v>
      </c>
      <c r="F278" s="211" t="s">
        <v>160</v>
      </c>
      <c r="G278" s="64">
        <f>IF(F278="Prevenir",15,IF(F278="Detectar",10,0))</f>
        <v>0</v>
      </c>
      <c r="H278" s="924"/>
      <c r="I278" s="938"/>
      <c r="J278" s="924"/>
      <c r="K278" s="927"/>
    </row>
    <row r="279" spans="1:11" ht="27.6" x14ac:dyDescent="0.25">
      <c r="A279" s="933"/>
      <c r="B279" s="978"/>
      <c r="C279" s="933"/>
      <c r="D279" s="50" t="s">
        <v>204</v>
      </c>
      <c r="E279" s="100" t="s">
        <v>205</v>
      </c>
      <c r="F279" s="65" t="s">
        <v>160</v>
      </c>
      <c r="G279" s="64">
        <f>IF(F279="Confiable",15,0)</f>
        <v>0</v>
      </c>
      <c r="H279" s="924"/>
      <c r="I279" s="938"/>
      <c r="J279" s="924"/>
      <c r="K279" s="927"/>
    </row>
    <row r="280" spans="1:11" ht="41.4" x14ac:dyDescent="0.25">
      <c r="A280" s="933"/>
      <c r="B280" s="978"/>
      <c r="C280" s="933"/>
      <c r="D280" s="50" t="s">
        <v>206</v>
      </c>
      <c r="E280" s="100" t="s">
        <v>207</v>
      </c>
      <c r="F280" s="211" t="s">
        <v>160</v>
      </c>
      <c r="G280" s="64">
        <f>IF(F280="Se investigan y se resuelven oportunamente",15,0)</f>
        <v>0</v>
      </c>
      <c r="H280" s="924"/>
      <c r="I280" s="938"/>
      <c r="J280" s="924"/>
      <c r="K280" s="927"/>
    </row>
    <row r="281" spans="1:11" ht="27.6" x14ac:dyDescent="0.25">
      <c r="A281" s="934"/>
      <c r="B281" s="979"/>
      <c r="C281" s="934"/>
      <c r="D281" s="45" t="s">
        <v>208</v>
      </c>
      <c r="E281" s="100" t="s">
        <v>209</v>
      </c>
      <c r="F281" s="65" t="s">
        <v>160</v>
      </c>
      <c r="G281" s="64">
        <f>IF(F281="Completa",10,IF(F281="Incompleta",5,0))</f>
        <v>0</v>
      </c>
      <c r="H281" s="925"/>
      <c r="I281" s="939"/>
      <c r="J281" s="925"/>
      <c r="K281" s="928"/>
    </row>
    <row r="282" spans="1:11" ht="15" thickBot="1" x14ac:dyDescent="0.3">
      <c r="A282" s="120"/>
      <c r="B282" s="121"/>
      <c r="C282" s="56"/>
      <c r="D282" s="57"/>
      <c r="E282" s="58" t="s">
        <v>210</v>
      </c>
      <c r="F282" s="16"/>
      <c r="G282" s="16">
        <f>SUM(G275:G281)</f>
        <v>0</v>
      </c>
      <c r="H282" s="130"/>
      <c r="I282" s="131"/>
      <c r="J282" s="131"/>
      <c r="K282" s="132"/>
    </row>
    <row r="283" spans="1:11" ht="14.4" thickBot="1" x14ac:dyDescent="0.3"/>
    <row r="284" spans="1:11" ht="27.6" x14ac:dyDescent="0.25">
      <c r="A284" s="940" t="s">
        <v>74</v>
      </c>
      <c r="B284" s="959" t="s">
        <v>212</v>
      </c>
      <c r="C284" s="942" t="s">
        <v>186</v>
      </c>
      <c r="D284" s="944" t="s">
        <v>187</v>
      </c>
      <c r="E284" s="945"/>
      <c r="F284" s="945"/>
      <c r="G284" s="945"/>
      <c r="H284" s="946"/>
      <c r="I284" s="104" t="s">
        <v>188</v>
      </c>
      <c r="J284" s="947" t="s">
        <v>189</v>
      </c>
      <c r="K284" s="949" t="s">
        <v>190</v>
      </c>
    </row>
    <row r="285" spans="1:11" ht="55.8" thickBot="1" x14ac:dyDescent="0.3">
      <c r="A285" s="941"/>
      <c r="B285" s="960"/>
      <c r="C285" s="943"/>
      <c r="D285" s="105" t="s">
        <v>191</v>
      </c>
      <c r="E285" s="51" t="s">
        <v>192</v>
      </c>
      <c r="F285" s="105" t="s">
        <v>193</v>
      </c>
      <c r="G285" s="105" t="s">
        <v>194</v>
      </c>
      <c r="H285" s="105" t="s">
        <v>211</v>
      </c>
      <c r="I285" s="52" t="s">
        <v>196</v>
      </c>
      <c r="J285" s="948"/>
      <c r="K285" s="950"/>
    </row>
    <row r="286" spans="1:11" x14ac:dyDescent="0.25">
      <c r="A286" s="932" t="str">
        <f>DESCRIPCION!A34</f>
        <v>i</v>
      </c>
      <c r="B286" s="977">
        <f>DESCRIPCION!D35</f>
        <v>0</v>
      </c>
      <c r="C286" s="932"/>
      <c r="D286" s="935" t="s">
        <v>197</v>
      </c>
      <c r="E286" s="124" t="s">
        <v>198</v>
      </c>
      <c r="F286" s="68" t="s">
        <v>160</v>
      </c>
      <c r="G286" s="125">
        <f>IF(F286="Asignado",15,0)</f>
        <v>0</v>
      </c>
      <c r="H286" s="923" t="str">
        <f>IF(AND(G293&gt;0,G293&lt;=85),"Débil",IF(AND(G293&gt;85,G293&lt;=95),"Moderado",IF(G293&gt;96,"Fuerte"," ")))</f>
        <v xml:space="preserve"> </v>
      </c>
      <c r="I286" s="937" t="s">
        <v>160</v>
      </c>
      <c r="J286" s="92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26" t="str">
        <f>IF(J286="Fuerte","NO",IF(J286=" "," ","SI"))</f>
        <v xml:space="preserve"> </v>
      </c>
    </row>
    <row r="287" spans="1:11" ht="27.6" x14ac:dyDescent="0.25">
      <c r="A287" s="933"/>
      <c r="B287" s="978"/>
      <c r="C287" s="933"/>
      <c r="D287" s="936"/>
      <c r="E287" s="100" t="s">
        <v>199</v>
      </c>
      <c r="F287" s="65" t="s">
        <v>160</v>
      </c>
      <c r="G287" s="64">
        <f>IF(F287="Adecuado",15,0)</f>
        <v>0</v>
      </c>
      <c r="H287" s="924"/>
      <c r="I287" s="938"/>
      <c r="J287" s="924"/>
      <c r="K287" s="927"/>
    </row>
    <row r="288" spans="1:11" ht="27.6" x14ac:dyDescent="0.25">
      <c r="A288" s="933"/>
      <c r="B288" s="978"/>
      <c r="C288" s="933"/>
      <c r="D288" s="50" t="s">
        <v>200</v>
      </c>
      <c r="E288" s="100" t="s">
        <v>201</v>
      </c>
      <c r="F288" s="65" t="s">
        <v>160</v>
      </c>
      <c r="G288" s="64">
        <f>IF(F288="Oportuna",15,0)</f>
        <v>0</v>
      </c>
      <c r="H288" s="924"/>
      <c r="I288" s="938"/>
      <c r="J288" s="924"/>
      <c r="K288" s="927"/>
    </row>
    <row r="289" spans="1:11" ht="41.4" x14ac:dyDescent="0.25">
      <c r="A289" s="933"/>
      <c r="B289" s="978"/>
      <c r="C289" s="933"/>
      <c r="D289" s="50" t="s">
        <v>202</v>
      </c>
      <c r="E289" s="100" t="s">
        <v>203</v>
      </c>
      <c r="F289" s="211" t="s">
        <v>160</v>
      </c>
      <c r="G289" s="64">
        <f>IF(F289="Prevenir",15,IF(F289="Detectar",10,0))</f>
        <v>0</v>
      </c>
      <c r="H289" s="924"/>
      <c r="I289" s="938"/>
      <c r="J289" s="924"/>
      <c r="K289" s="927"/>
    </row>
    <row r="290" spans="1:11" ht="27.6" x14ac:dyDescent="0.25">
      <c r="A290" s="933"/>
      <c r="B290" s="978"/>
      <c r="C290" s="933"/>
      <c r="D290" s="50" t="s">
        <v>204</v>
      </c>
      <c r="E290" s="100" t="s">
        <v>205</v>
      </c>
      <c r="F290" s="65" t="s">
        <v>160</v>
      </c>
      <c r="G290" s="64">
        <f>IF(F290="Confiable",15,0)</f>
        <v>0</v>
      </c>
      <c r="H290" s="924"/>
      <c r="I290" s="938"/>
      <c r="J290" s="924"/>
      <c r="K290" s="927"/>
    </row>
    <row r="291" spans="1:11" ht="41.4" x14ac:dyDescent="0.25">
      <c r="A291" s="933"/>
      <c r="B291" s="978"/>
      <c r="C291" s="933"/>
      <c r="D291" s="50" t="s">
        <v>206</v>
      </c>
      <c r="E291" s="100" t="s">
        <v>207</v>
      </c>
      <c r="F291" s="211" t="s">
        <v>160</v>
      </c>
      <c r="G291" s="64">
        <f>IF(F291="Se investigan y se resuelven oportunamente",15,0)</f>
        <v>0</v>
      </c>
      <c r="H291" s="924"/>
      <c r="I291" s="938"/>
      <c r="J291" s="924"/>
      <c r="K291" s="927"/>
    </row>
    <row r="292" spans="1:11" ht="27.6" x14ac:dyDescent="0.25">
      <c r="A292" s="934"/>
      <c r="B292" s="979"/>
      <c r="C292" s="934"/>
      <c r="D292" s="45" t="s">
        <v>208</v>
      </c>
      <c r="E292" s="100" t="s">
        <v>209</v>
      </c>
      <c r="F292" s="65" t="s">
        <v>160</v>
      </c>
      <c r="G292" s="64">
        <f>IF(F292="Completa",10,IF(F292="Incompleta",5,0))</f>
        <v>0</v>
      </c>
      <c r="H292" s="925"/>
      <c r="I292" s="939"/>
      <c r="J292" s="925"/>
      <c r="K292" s="928"/>
    </row>
    <row r="293" spans="1:11" ht="15" thickBot="1" x14ac:dyDescent="0.3">
      <c r="A293" s="120"/>
      <c r="B293" s="121"/>
      <c r="C293" s="56"/>
      <c r="D293" s="57"/>
      <c r="E293" s="58" t="s">
        <v>210</v>
      </c>
      <c r="F293" s="16"/>
      <c r="G293" s="16">
        <f>SUM(G286:G292)</f>
        <v>0</v>
      </c>
      <c r="H293" s="130"/>
      <c r="I293" s="131"/>
      <c r="J293" s="131"/>
      <c r="K293" s="132"/>
    </row>
    <row r="294" spans="1:11" ht="14.4" thickBot="1" x14ac:dyDescent="0.3"/>
    <row r="295" spans="1:11" ht="27.6" x14ac:dyDescent="0.25">
      <c r="A295" s="940" t="s">
        <v>74</v>
      </c>
      <c r="B295" s="959" t="s">
        <v>212</v>
      </c>
      <c r="C295" s="942" t="s">
        <v>186</v>
      </c>
      <c r="D295" s="944" t="s">
        <v>187</v>
      </c>
      <c r="E295" s="945"/>
      <c r="F295" s="945"/>
      <c r="G295" s="945"/>
      <c r="H295" s="946"/>
      <c r="I295" s="104" t="s">
        <v>188</v>
      </c>
      <c r="J295" s="947" t="s">
        <v>189</v>
      </c>
      <c r="K295" s="949" t="s">
        <v>190</v>
      </c>
    </row>
    <row r="296" spans="1:11" ht="55.8" thickBot="1" x14ac:dyDescent="0.3">
      <c r="A296" s="941"/>
      <c r="B296" s="960"/>
      <c r="C296" s="943"/>
      <c r="D296" s="105" t="s">
        <v>191</v>
      </c>
      <c r="E296" s="51" t="s">
        <v>192</v>
      </c>
      <c r="F296" s="105" t="s">
        <v>193</v>
      </c>
      <c r="G296" s="105" t="s">
        <v>194</v>
      </c>
      <c r="H296" s="105" t="s">
        <v>211</v>
      </c>
      <c r="I296" s="52" t="s">
        <v>196</v>
      </c>
      <c r="J296" s="948"/>
      <c r="K296" s="950"/>
    </row>
    <row r="297" spans="1:11" x14ac:dyDescent="0.25">
      <c r="A297" s="932" t="str">
        <f>DESCRIPCION!A34</f>
        <v>i</v>
      </c>
      <c r="B297" s="977">
        <f>DESCRIPCION!D36</f>
        <v>0</v>
      </c>
      <c r="C297" s="932"/>
      <c r="D297" s="935" t="s">
        <v>197</v>
      </c>
      <c r="E297" s="124" t="s">
        <v>198</v>
      </c>
      <c r="F297" s="68" t="s">
        <v>160</v>
      </c>
      <c r="G297" s="125">
        <f>IF(F297="Asignado",15,0)</f>
        <v>0</v>
      </c>
      <c r="H297" s="923" t="str">
        <f>IF(AND(G304&gt;0,G304&lt;=85),"Débil",IF(AND(G304&gt;85,G304&lt;=95),"Moderado",IF(G304&gt;96,"Fuerte"," ")))</f>
        <v xml:space="preserve"> </v>
      </c>
      <c r="I297" s="937" t="s">
        <v>160</v>
      </c>
      <c r="J297" s="92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26" t="str">
        <f>IF(J297="Fuerte","NO",IF(J297=" "," ","SI"))</f>
        <v xml:space="preserve"> </v>
      </c>
    </row>
    <row r="298" spans="1:11" ht="27.6" x14ac:dyDescent="0.25">
      <c r="A298" s="933"/>
      <c r="B298" s="978"/>
      <c r="C298" s="933"/>
      <c r="D298" s="936"/>
      <c r="E298" s="100" t="s">
        <v>199</v>
      </c>
      <c r="F298" s="65" t="s">
        <v>160</v>
      </c>
      <c r="G298" s="64">
        <f>IF(F298="Adecuado",15,0)</f>
        <v>0</v>
      </c>
      <c r="H298" s="924"/>
      <c r="I298" s="938"/>
      <c r="J298" s="924"/>
      <c r="K298" s="927"/>
    </row>
    <row r="299" spans="1:11" ht="27.6" x14ac:dyDescent="0.25">
      <c r="A299" s="933"/>
      <c r="B299" s="978"/>
      <c r="C299" s="933"/>
      <c r="D299" s="50" t="s">
        <v>200</v>
      </c>
      <c r="E299" s="100" t="s">
        <v>201</v>
      </c>
      <c r="F299" s="65" t="s">
        <v>160</v>
      </c>
      <c r="G299" s="64">
        <f>IF(F299="Oportuna",15,0)</f>
        <v>0</v>
      </c>
      <c r="H299" s="924"/>
      <c r="I299" s="938"/>
      <c r="J299" s="924"/>
      <c r="K299" s="927"/>
    </row>
    <row r="300" spans="1:11" ht="41.4" x14ac:dyDescent="0.25">
      <c r="A300" s="933"/>
      <c r="B300" s="978"/>
      <c r="C300" s="933"/>
      <c r="D300" s="50" t="s">
        <v>202</v>
      </c>
      <c r="E300" s="100" t="s">
        <v>203</v>
      </c>
      <c r="F300" s="211" t="s">
        <v>160</v>
      </c>
      <c r="G300" s="64">
        <f>IF(F300="Prevenir",15,IF(F300="Detectar",10,0))</f>
        <v>0</v>
      </c>
      <c r="H300" s="924"/>
      <c r="I300" s="938"/>
      <c r="J300" s="924"/>
      <c r="K300" s="927"/>
    </row>
    <row r="301" spans="1:11" ht="27.6" x14ac:dyDescent="0.25">
      <c r="A301" s="933"/>
      <c r="B301" s="978"/>
      <c r="C301" s="933"/>
      <c r="D301" s="50" t="s">
        <v>204</v>
      </c>
      <c r="E301" s="100" t="s">
        <v>205</v>
      </c>
      <c r="F301" s="65" t="s">
        <v>160</v>
      </c>
      <c r="G301" s="64">
        <f>IF(F301="Confiable",15,0)</f>
        <v>0</v>
      </c>
      <c r="H301" s="924"/>
      <c r="I301" s="938"/>
      <c r="J301" s="924"/>
      <c r="K301" s="927"/>
    </row>
    <row r="302" spans="1:11" ht="41.4" x14ac:dyDescent="0.25">
      <c r="A302" s="933"/>
      <c r="B302" s="978"/>
      <c r="C302" s="933"/>
      <c r="D302" s="50" t="s">
        <v>206</v>
      </c>
      <c r="E302" s="100" t="s">
        <v>207</v>
      </c>
      <c r="F302" s="211" t="s">
        <v>160</v>
      </c>
      <c r="G302" s="64">
        <f>IF(F302="Se investigan y se resuelven oportunamente",15,0)</f>
        <v>0</v>
      </c>
      <c r="H302" s="924"/>
      <c r="I302" s="938"/>
      <c r="J302" s="924"/>
      <c r="K302" s="927"/>
    </row>
    <row r="303" spans="1:11" ht="27.6" x14ac:dyDescent="0.25">
      <c r="A303" s="934"/>
      <c r="B303" s="979"/>
      <c r="C303" s="934"/>
      <c r="D303" s="45" t="s">
        <v>208</v>
      </c>
      <c r="E303" s="100" t="s">
        <v>209</v>
      </c>
      <c r="F303" s="65" t="s">
        <v>160</v>
      </c>
      <c r="G303" s="64">
        <f>IF(F303="Completa",10,IF(F303="Incompleta",5,0))</f>
        <v>0</v>
      </c>
      <c r="H303" s="925"/>
      <c r="I303" s="939"/>
      <c r="J303" s="925"/>
      <c r="K303" s="928"/>
    </row>
    <row r="304" spans="1:11" ht="15" thickBot="1" x14ac:dyDescent="0.3">
      <c r="A304" s="120"/>
      <c r="B304" s="121"/>
      <c r="C304" s="56"/>
      <c r="D304" s="57"/>
      <c r="E304" s="58" t="s">
        <v>210</v>
      </c>
      <c r="F304" s="16"/>
      <c r="G304" s="16">
        <f>SUM(G297:G303)</f>
        <v>0</v>
      </c>
      <c r="H304" s="130"/>
      <c r="I304" s="131"/>
      <c r="J304" s="131"/>
      <c r="K304" s="132"/>
    </row>
    <row r="305" spans="1:11" ht="14.4" thickBot="1" x14ac:dyDescent="0.3"/>
    <row r="306" spans="1:11" ht="27.6" x14ac:dyDescent="0.25">
      <c r="A306" s="940" t="s">
        <v>74</v>
      </c>
      <c r="B306" s="959" t="s">
        <v>212</v>
      </c>
      <c r="C306" s="942" t="s">
        <v>186</v>
      </c>
      <c r="D306" s="944" t="s">
        <v>187</v>
      </c>
      <c r="E306" s="945"/>
      <c r="F306" s="945"/>
      <c r="G306" s="945"/>
      <c r="H306" s="946"/>
      <c r="I306" s="104" t="s">
        <v>188</v>
      </c>
      <c r="J306" s="947" t="s">
        <v>189</v>
      </c>
      <c r="K306" s="949" t="s">
        <v>190</v>
      </c>
    </row>
    <row r="307" spans="1:11" ht="55.8" thickBot="1" x14ac:dyDescent="0.3">
      <c r="A307" s="941"/>
      <c r="B307" s="960"/>
      <c r="C307" s="943"/>
      <c r="D307" s="105" t="s">
        <v>191</v>
      </c>
      <c r="E307" s="51" t="s">
        <v>192</v>
      </c>
      <c r="F307" s="105" t="s">
        <v>193</v>
      </c>
      <c r="G307" s="105" t="s">
        <v>194</v>
      </c>
      <c r="H307" s="105" t="s">
        <v>211</v>
      </c>
      <c r="I307" s="52" t="s">
        <v>196</v>
      </c>
      <c r="J307" s="948"/>
      <c r="K307" s="950"/>
    </row>
    <row r="308" spans="1:11" x14ac:dyDescent="0.25">
      <c r="A308" s="932" t="str">
        <f>DESCRIPCION!A37</f>
        <v>j</v>
      </c>
      <c r="B308" s="977">
        <f>DESCRIPCION!D37</f>
        <v>0</v>
      </c>
      <c r="C308" s="932"/>
      <c r="D308" s="935" t="s">
        <v>197</v>
      </c>
      <c r="E308" s="124" t="s">
        <v>198</v>
      </c>
      <c r="F308" s="68" t="s">
        <v>160</v>
      </c>
      <c r="G308" s="125">
        <f>IF(F308="Asignado",15,0)</f>
        <v>0</v>
      </c>
      <c r="H308" s="923" t="str">
        <f>IF(AND(G315&gt;0,G315&lt;=85),"Débil",IF(AND(G315&gt;85,G315&lt;=95),"Moderado",IF(G315&gt;96,"Fuerte"," ")))</f>
        <v xml:space="preserve"> </v>
      </c>
      <c r="I308" s="937" t="s">
        <v>160</v>
      </c>
      <c r="J308" s="92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26" t="str">
        <f>IF(J308="Fuerte","NO",IF(J308=" "," ","SI"))</f>
        <v xml:space="preserve"> </v>
      </c>
    </row>
    <row r="309" spans="1:11" ht="27.6" x14ac:dyDescent="0.25">
      <c r="A309" s="933"/>
      <c r="B309" s="978"/>
      <c r="C309" s="933"/>
      <c r="D309" s="936"/>
      <c r="E309" s="100" t="s">
        <v>199</v>
      </c>
      <c r="F309" s="65" t="s">
        <v>160</v>
      </c>
      <c r="G309" s="64">
        <f>IF(F309="Adecuado",15,0)</f>
        <v>0</v>
      </c>
      <c r="H309" s="924"/>
      <c r="I309" s="938"/>
      <c r="J309" s="924"/>
      <c r="K309" s="927"/>
    </row>
    <row r="310" spans="1:11" ht="27.6" x14ac:dyDescent="0.25">
      <c r="A310" s="933"/>
      <c r="B310" s="978"/>
      <c r="C310" s="933"/>
      <c r="D310" s="50" t="s">
        <v>200</v>
      </c>
      <c r="E310" s="100" t="s">
        <v>201</v>
      </c>
      <c r="F310" s="65" t="s">
        <v>160</v>
      </c>
      <c r="G310" s="64">
        <f>IF(F310="Oportuna",15,0)</f>
        <v>0</v>
      </c>
      <c r="H310" s="924"/>
      <c r="I310" s="938"/>
      <c r="J310" s="924"/>
      <c r="K310" s="927"/>
    </row>
    <row r="311" spans="1:11" ht="41.4" x14ac:dyDescent="0.25">
      <c r="A311" s="933"/>
      <c r="B311" s="978"/>
      <c r="C311" s="933"/>
      <c r="D311" s="50" t="s">
        <v>202</v>
      </c>
      <c r="E311" s="100" t="s">
        <v>203</v>
      </c>
      <c r="F311" s="211" t="s">
        <v>160</v>
      </c>
      <c r="G311" s="64">
        <f>IF(F311="Prevenir",15,IF(F311="Detectar",10,0))</f>
        <v>0</v>
      </c>
      <c r="H311" s="924"/>
      <c r="I311" s="938"/>
      <c r="J311" s="924"/>
      <c r="K311" s="927"/>
    </row>
    <row r="312" spans="1:11" ht="27.6" x14ac:dyDescent="0.25">
      <c r="A312" s="933"/>
      <c r="B312" s="978"/>
      <c r="C312" s="933"/>
      <c r="D312" s="50" t="s">
        <v>204</v>
      </c>
      <c r="E312" s="100" t="s">
        <v>205</v>
      </c>
      <c r="F312" s="65" t="s">
        <v>160</v>
      </c>
      <c r="G312" s="64">
        <f>IF(F312="Confiable",15,0)</f>
        <v>0</v>
      </c>
      <c r="H312" s="924"/>
      <c r="I312" s="938"/>
      <c r="J312" s="924"/>
      <c r="K312" s="927"/>
    </row>
    <row r="313" spans="1:11" ht="41.4" x14ac:dyDescent="0.25">
      <c r="A313" s="933"/>
      <c r="B313" s="978"/>
      <c r="C313" s="933"/>
      <c r="D313" s="50" t="s">
        <v>206</v>
      </c>
      <c r="E313" s="100" t="s">
        <v>207</v>
      </c>
      <c r="F313" s="211" t="s">
        <v>160</v>
      </c>
      <c r="G313" s="64">
        <f>IF(F313="Se investigan y se resuelven oportunamente",15,0)</f>
        <v>0</v>
      </c>
      <c r="H313" s="924"/>
      <c r="I313" s="938"/>
      <c r="J313" s="924"/>
      <c r="K313" s="927"/>
    </row>
    <row r="314" spans="1:11" ht="27.6" x14ac:dyDescent="0.25">
      <c r="A314" s="934"/>
      <c r="B314" s="979"/>
      <c r="C314" s="934"/>
      <c r="D314" s="45" t="s">
        <v>208</v>
      </c>
      <c r="E314" s="100" t="s">
        <v>209</v>
      </c>
      <c r="F314" s="65" t="s">
        <v>160</v>
      </c>
      <c r="G314" s="64">
        <f>IF(F314="Completa",10,IF(F314="Incompleta",5,0))</f>
        <v>0</v>
      </c>
      <c r="H314" s="925"/>
      <c r="I314" s="939"/>
      <c r="J314" s="925"/>
      <c r="K314" s="928"/>
    </row>
    <row r="315" spans="1:11" ht="15" thickBot="1" x14ac:dyDescent="0.3">
      <c r="A315" s="120"/>
      <c r="B315" s="121"/>
      <c r="C315" s="56"/>
      <c r="D315" s="57"/>
      <c r="E315" s="58" t="s">
        <v>210</v>
      </c>
      <c r="F315" s="16"/>
      <c r="G315" s="16">
        <f>SUM(G308:G314)</f>
        <v>0</v>
      </c>
      <c r="H315" s="130"/>
      <c r="I315" s="131"/>
      <c r="J315" s="131"/>
      <c r="K315" s="132"/>
    </row>
    <row r="316" spans="1:11" ht="14.4" thickBot="1" x14ac:dyDescent="0.3"/>
    <row r="317" spans="1:11" ht="27.6" x14ac:dyDescent="0.25">
      <c r="A317" s="940" t="s">
        <v>74</v>
      </c>
      <c r="B317" s="959" t="s">
        <v>212</v>
      </c>
      <c r="C317" s="942" t="s">
        <v>186</v>
      </c>
      <c r="D317" s="944" t="s">
        <v>187</v>
      </c>
      <c r="E317" s="945"/>
      <c r="F317" s="945"/>
      <c r="G317" s="945"/>
      <c r="H317" s="946"/>
      <c r="I317" s="104" t="s">
        <v>188</v>
      </c>
      <c r="J317" s="947" t="s">
        <v>189</v>
      </c>
      <c r="K317" s="949" t="s">
        <v>190</v>
      </c>
    </row>
    <row r="318" spans="1:11" ht="55.8" thickBot="1" x14ac:dyDescent="0.3">
      <c r="A318" s="941"/>
      <c r="B318" s="960"/>
      <c r="C318" s="943"/>
      <c r="D318" s="105" t="s">
        <v>191</v>
      </c>
      <c r="E318" s="51" t="s">
        <v>192</v>
      </c>
      <c r="F318" s="105" t="s">
        <v>193</v>
      </c>
      <c r="G318" s="105" t="s">
        <v>194</v>
      </c>
      <c r="H318" s="105" t="s">
        <v>211</v>
      </c>
      <c r="I318" s="52" t="s">
        <v>196</v>
      </c>
      <c r="J318" s="948"/>
      <c r="K318" s="950"/>
    </row>
    <row r="319" spans="1:11" x14ac:dyDescent="0.25">
      <c r="A319" s="932" t="str">
        <f>DESCRIPCION!A37</f>
        <v>j</v>
      </c>
      <c r="B319" s="977">
        <f>DESCRIPCION!D38</f>
        <v>0</v>
      </c>
      <c r="C319" s="932"/>
      <c r="D319" s="935" t="s">
        <v>197</v>
      </c>
      <c r="E319" s="124" t="s">
        <v>198</v>
      </c>
      <c r="F319" s="68" t="s">
        <v>160</v>
      </c>
      <c r="G319" s="125">
        <f>IF(F319="Asignado",15,0)</f>
        <v>0</v>
      </c>
      <c r="H319" s="923" t="str">
        <f>IF(AND(G326&gt;0,G326&lt;=85),"Débil",IF(AND(G326&gt;85,G326&lt;=95),"Moderado",IF(G326&gt;96,"Fuerte"," ")))</f>
        <v xml:space="preserve"> </v>
      </c>
      <c r="I319" s="937" t="s">
        <v>183</v>
      </c>
      <c r="J319" s="92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26" t="str">
        <f>IF(J319="Fuerte","NO",IF(J319=" "," ","SI"))</f>
        <v xml:space="preserve"> </v>
      </c>
    </row>
    <row r="320" spans="1:11" ht="27.6" x14ac:dyDescent="0.25">
      <c r="A320" s="933"/>
      <c r="B320" s="978"/>
      <c r="C320" s="933"/>
      <c r="D320" s="936"/>
      <c r="E320" s="100" t="s">
        <v>199</v>
      </c>
      <c r="F320" s="65" t="s">
        <v>160</v>
      </c>
      <c r="G320" s="64">
        <f>IF(F320="Adecuado",15,0)</f>
        <v>0</v>
      </c>
      <c r="H320" s="924"/>
      <c r="I320" s="938"/>
      <c r="J320" s="924"/>
      <c r="K320" s="927"/>
    </row>
    <row r="321" spans="1:11" ht="27.6" x14ac:dyDescent="0.25">
      <c r="A321" s="933"/>
      <c r="B321" s="978"/>
      <c r="C321" s="933"/>
      <c r="D321" s="50" t="s">
        <v>200</v>
      </c>
      <c r="E321" s="100" t="s">
        <v>201</v>
      </c>
      <c r="F321" s="65" t="s">
        <v>160</v>
      </c>
      <c r="G321" s="64">
        <f>IF(F321="Oportuna",15,0)</f>
        <v>0</v>
      </c>
      <c r="H321" s="924"/>
      <c r="I321" s="938"/>
      <c r="J321" s="924"/>
      <c r="K321" s="927"/>
    </row>
    <row r="322" spans="1:11" ht="41.4" x14ac:dyDescent="0.25">
      <c r="A322" s="933"/>
      <c r="B322" s="978"/>
      <c r="C322" s="933"/>
      <c r="D322" s="50" t="s">
        <v>202</v>
      </c>
      <c r="E322" s="100" t="s">
        <v>203</v>
      </c>
      <c r="F322" s="211" t="s">
        <v>160</v>
      </c>
      <c r="G322" s="64">
        <f>IF(F322="Prevenir",15,IF(F322="Detectar",10,0))</f>
        <v>0</v>
      </c>
      <c r="H322" s="924"/>
      <c r="I322" s="938"/>
      <c r="J322" s="924"/>
      <c r="K322" s="927"/>
    </row>
    <row r="323" spans="1:11" ht="27.6" x14ac:dyDescent="0.25">
      <c r="A323" s="933"/>
      <c r="B323" s="978"/>
      <c r="C323" s="933"/>
      <c r="D323" s="50" t="s">
        <v>204</v>
      </c>
      <c r="E323" s="100" t="s">
        <v>205</v>
      </c>
      <c r="F323" s="65" t="s">
        <v>160</v>
      </c>
      <c r="G323" s="64">
        <f>IF(F323="Confiable",15,0)</f>
        <v>0</v>
      </c>
      <c r="H323" s="924"/>
      <c r="I323" s="938"/>
      <c r="J323" s="924"/>
      <c r="K323" s="927"/>
    </row>
    <row r="324" spans="1:11" ht="41.4" x14ac:dyDescent="0.25">
      <c r="A324" s="933"/>
      <c r="B324" s="978"/>
      <c r="C324" s="933"/>
      <c r="D324" s="50" t="s">
        <v>206</v>
      </c>
      <c r="E324" s="100" t="s">
        <v>207</v>
      </c>
      <c r="F324" s="211" t="s">
        <v>160</v>
      </c>
      <c r="G324" s="64">
        <f>IF(F324="Se investigan y se resuelven oportunamente",15,0)</f>
        <v>0</v>
      </c>
      <c r="H324" s="924"/>
      <c r="I324" s="938"/>
      <c r="J324" s="924"/>
      <c r="K324" s="927"/>
    </row>
    <row r="325" spans="1:11" ht="27.6" x14ac:dyDescent="0.25">
      <c r="A325" s="934"/>
      <c r="B325" s="979"/>
      <c r="C325" s="934"/>
      <c r="D325" s="45" t="s">
        <v>208</v>
      </c>
      <c r="E325" s="100" t="s">
        <v>209</v>
      </c>
      <c r="F325" s="65" t="s">
        <v>160</v>
      </c>
      <c r="G325" s="64">
        <f>IF(F325="Completa",10,IF(F325="Incompleta",5,0))</f>
        <v>0</v>
      </c>
      <c r="H325" s="925"/>
      <c r="I325" s="939"/>
      <c r="J325" s="925"/>
      <c r="K325" s="928"/>
    </row>
    <row r="326" spans="1:11" ht="15" thickBot="1" x14ac:dyDescent="0.3">
      <c r="A326" s="120"/>
      <c r="B326" s="121"/>
      <c r="C326" s="56"/>
      <c r="D326" s="57"/>
      <c r="E326" s="58" t="s">
        <v>210</v>
      </c>
      <c r="F326" s="16"/>
      <c r="G326" s="16">
        <f>SUM(G319:G325)</f>
        <v>0</v>
      </c>
      <c r="H326" s="130"/>
      <c r="I326" s="131"/>
      <c r="J326" s="131"/>
      <c r="K326" s="132"/>
    </row>
    <row r="327" spans="1:11" ht="14.4" thickBot="1" x14ac:dyDescent="0.3"/>
    <row r="328" spans="1:11" ht="27.6" x14ac:dyDescent="0.25">
      <c r="A328" s="940" t="s">
        <v>74</v>
      </c>
      <c r="B328" s="959" t="s">
        <v>212</v>
      </c>
      <c r="C328" s="942" t="s">
        <v>186</v>
      </c>
      <c r="D328" s="944" t="s">
        <v>187</v>
      </c>
      <c r="E328" s="945"/>
      <c r="F328" s="945"/>
      <c r="G328" s="945"/>
      <c r="H328" s="946"/>
      <c r="I328" s="104" t="s">
        <v>188</v>
      </c>
      <c r="J328" s="947" t="s">
        <v>189</v>
      </c>
      <c r="K328" s="949" t="s">
        <v>190</v>
      </c>
    </row>
    <row r="329" spans="1:11" ht="55.8" thickBot="1" x14ac:dyDescent="0.3">
      <c r="A329" s="941"/>
      <c r="B329" s="960"/>
      <c r="C329" s="943"/>
      <c r="D329" s="105" t="s">
        <v>191</v>
      </c>
      <c r="E329" s="51" t="s">
        <v>192</v>
      </c>
      <c r="F329" s="105" t="s">
        <v>193</v>
      </c>
      <c r="G329" s="105" t="s">
        <v>194</v>
      </c>
      <c r="H329" s="105" t="s">
        <v>211</v>
      </c>
      <c r="I329" s="52" t="s">
        <v>196</v>
      </c>
      <c r="J329" s="948"/>
      <c r="K329" s="950"/>
    </row>
    <row r="330" spans="1:11" x14ac:dyDescent="0.25">
      <c r="A330" s="932" t="str">
        <f>DESCRIPCION!A37</f>
        <v>j</v>
      </c>
      <c r="B330" s="977">
        <f>DESCRIPCION!D39</f>
        <v>0</v>
      </c>
      <c r="C330" s="932"/>
      <c r="D330" s="935" t="s">
        <v>197</v>
      </c>
      <c r="E330" s="124" t="s">
        <v>198</v>
      </c>
      <c r="F330" s="68" t="s">
        <v>160</v>
      </c>
      <c r="G330" s="125">
        <f>IF(F330="Asignado",15,0)</f>
        <v>0</v>
      </c>
      <c r="H330" s="923" t="str">
        <f>IF(AND(G337&gt;0,G337&lt;=85),"Débil",IF(AND(G337&gt;85,G337&lt;=95),"Moderado",IF(G337&gt;96,"Fuerte"," ")))</f>
        <v xml:space="preserve"> </v>
      </c>
      <c r="I330" s="937" t="s">
        <v>160</v>
      </c>
      <c r="J330" s="92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26" t="str">
        <f>IF(J330="Fuerte","NO",IF(J330=" "," ","SI"))</f>
        <v xml:space="preserve"> </v>
      </c>
    </row>
    <row r="331" spans="1:11" ht="27.6" x14ac:dyDescent="0.25">
      <c r="A331" s="933"/>
      <c r="B331" s="978"/>
      <c r="C331" s="933"/>
      <c r="D331" s="936"/>
      <c r="E331" s="100" t="s">
        <v>199</v>
      </c>
      <c r="F331" s="65" t="s">
        <v>160</v>
      </c>
      <c r="G331" s="64">
        <f>IF(F331="Adecuado",15,0)</f>
        <v>0</v>
      </c>
      <c r="H331" s="924"/>
      <c r="I331" s="938"/>
      <c r="J331" s="924"/>
      <c r="K331" s="927"/>
    </row>
    <row r="332" spans="1:11" ht="27.6" x14ac:dyDescent="0.25">
      <c r="A332" s="933"/>
      <c r="B332" s="978"/>
      <c r="C332" s="933"/>
      <c r="D332" s="50" t="s">
        <v>200</v>
      </c>
      <c r="E332" s="100" t="s">
        <v>201</v>
      </c>
      <c r="F332" s="65" t="s">
        <v>160</v>
      </c>
      <c r="G332" s="64">
        <f>IF(F332="Oportuna",15,0)</f>
        <v>0</v>
      </c>
      <c r="H332" s="924"/>
      <c r="I332" s="938"/>
      <c r="J332" s="924"/>
      <c r="K332" s="927"/>
    </row>
    <row r="333" spans="1:11" ht="41.4" x14ac:dyDescent="0.25">
      <c r="A333" s="933"/>
      <c r="B333" s="978"/>
      <c r="C333" s="933"/>
      <c r="D333" s="50" t="s">
        <v>202</v>
      </c>
      <c r="E333" s="100" t="s">
        <v>203</v>
      </c>
      <c r="F333" s="211" t="s">
        <v>160</v>
      </c>
      <c r="G333" s="64">
        <f>IF(F333="Prevenir",15,IF(F333="Detectar",10,0))</f>
        <v>0</v>
      </c>
      <c r="H333" s="924"/>
      <c r="I333" s="938"/>
      <c r="J333" s="924"/>
      <c r="K333" s="927"/>
    </row>
    <row r="334" spans="1:11" ht="27.6" x14ac:dyDescent="0.25">
      <c r="A334" s="933"/>
      <c r="B334" s="978"/>
      <c r="C334" s="933"/>
      <c r="D334" s="50" t="s">
        <v>204</v>
      </c>
      <c r="E334" s="100" t="s">
        <v>205</v>
      </c>
      <c r="F334" s="65" t="s">
        <v>160</v>
      </c>
      <c r="G334" s="64">
        <f>IF(F334="Confiable",15,0)</f>
        <v>0</v>
      </c>
      <c r="H334" s="924"/>
      <c r="I334" s="938"/>
      <c r="J334" s="924"/>
      <c r="K334" s="927"/>
    </row>
    <row r="335" spans="1:11" ht="41.4" x14ac:dyDescent="0.25">
      <c r="A335" s="933"/>
      <c r="B335" s="978"/>
      <c r="C335" s="933"/>
      <c r="D335" s="50" t="s">
        <v>206</v>
      </c>
      <c r="E335" s="100" t="s">
        <v>207</v>
      </c>
      <c r="F335" s="211" t="s">
        <v>160</v>
      </c>
      <c r="G335" s="64">
        <f>IF(F335="Se investigan y se resuelven oportunamente",15,0)</f>
        <v>0</v>
      </c>
      <c r="H335" s="924"/>
      <c r="I335" s="938"/>
      <c r="J335" s="924"/>
      <c r="K335" s="927"/>
    </row>
    <row r="336" spans="1:11" ht="27.6" x14ac:dyDescent="0.25">
      <c r="A336" s="934"/>
      <c r="B336" s="979"/>
      <c r="C336" s="934"/>
      <c r="D336" s="45" t="s">
        <v>208</v>
      </c>
      <c r="E336" s="100" t="s">
        <v>209</v>
      </c>
      <c r="F336" s="65" t="s">
        <v>160</v>
      </c>
      <c r="G336" s="64">
        <f>IF(F336="Completa",10,IF(F336="Incompleta",5,0))</f>
        <v>0</v>
      </c>
      <c r="H336" s="925"/>
      <c r="I336" s="939"/>
      <c r="J336" s="925"/>
      <c r="K336" s="928"/>
    </row>
    <row r="337" spans="1:11" ht="15" thickBot="1" x14ac:dyDescent="0.3">
      <c r="A337" s="120"/>
      <c r="B337" s="121"/>
      <c r="C337" s="56"/>
      <c r="D337" s="57"/>
      <c r="E337" s="58" t="s">
        <v>210</v>
      </c>
      <c r="F337" s="16"/>
      <c r="G337" s="16">
        <f>SUM(G330:G336)</f>
        <v>0</v>
      </c>
      <c r="H337" s="130"/>
      <c r="I337" s="131"/>
      <c r="J337" s="131"/>
      <c r="K337" s="132"/>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I330:I336 I22:I28 I33:I39 I44:I50 I77:I83 I88:I94 I99:I105 I110:I116 I66:I72 I121:I127 I132:I138 I143:I149 I154:I160 I165:I171 I176:I182 I187:I193 I198:I204 I209:I215 I220:I226 I231:I237 I242:I248 I253:I259 I264:I270 I275:I281 I286:I292 I297:I303 I308:I314 I319:I325 I55:I61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9" zoomScaleNormal="69" workbookViewId="0">
      <selection activeCell="B12" sqref="B12"/>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s="24" customFormat="1" ht="15.75" customHeight="1" x14ac:dyDescent="0.3">
      <c r="A1" s="929"/>
      <c r="B1" s="1027" t="s">
        <v>411</v>
      </c>
      <c r="C1" s="1028"/>
      <c r="D1" s="1029"/>
      <c r="E1" s="599" t="s">
        <v>373</v>
      </c>
      <c r="F1" s="599"/>
      <c r="G1" s="599"/>
      <c r="H1" s="526"/>
    </row>
    <row r="2" spans="1:111" s="24" customFormat="1" ht="15.75" customHeight="1" x14ac:dyDescent="0.3">
      <c r="A2" s="930"/>
      <c r="B2" s="1030"/>
      <c r="C2" s="1031"/>
      <c r="D2" s="1032"/>
      <c r="E2" s="600" t="s">
        <v>372</v>
      </c>
      <c r="F2" s="600"/>
      <c r="G2" s="600"/>
      <c r="H2" s="527"/>
    </row>
    <row r="3" spans="1:111" s="24" customFormat="1" ht="18.75" customHeight="1" x14ac:dyDescent="0.3">
      <c r="A3" s="930"/>
      <c r="B3" s="1030" t="s">
        <v>371</v>
      </c>
      <c r="C3" s="1031"/>
      <c r="D3" s="1032"/>
      <c r="E3" s="600" t="s">
        <v>375</v>
      </c>
      <c r="F3" s="600"/>
      <c r="G3" s="600"/>
      <c r="H3" s="527"/>
    </row>
    <row r="4" spans="1:111" s="24" customFormat="1" ht="15.75" customHeight="1" thickBot="1" x14ac:dyDescent="0.35">
      <c r="A4" s="931"/>
      <c r="B4" s="1033"/>
      <c r="C4" s="1034"/>
      <c r="D4" s="1035"/>
      <c r="E4" s="1011" t="s">
        <v>374</v>
      </c>
      <c r="F4" s="1011"/>
      <c r="G4" s="1011"/>
      <c r="H4" s="528"/>
    </row>
    <row r="5" spans="1:111" ht="14.4" thickBot="1" x14ac:dyDescent="0.3">
      <c r="A5" s="55"/>
      <c r="C5" s="32"/>
      <c r="D5" s="32"/>
      <c r="E5" s="32"/>
      <c r="F5" s="32"/>
      <c r="G5" s="32"/>
      <c r="H5" s="71"/>
    </row>
    <row r="6" spans="1:111" customFormat="1" ht="24" customHeight="1" x14ac:dyDescent="0.3">
      <c r="A6" s="1044" t="str">
        <f>+CONTEXTO!A8</f>
        <v xml:space="preserve">PROCESO: Gestión de Hacienda Pública </v>
      </c>
      <c r="B6" s="1045"/>
      <c r="C6" s="1045"/>
      <c r="D6" s="1045"/>
      <c r="E6" s="1045"/>
      <c r="F6" s="1045"/>
      <c r="G6" s="1045"/>
      <c r="H6" s="1046"/>
    </row>
    <row r="7" spans="1:111" customFormat="1" ht="72" customHeight="1" thickBot="1" x14ac:dyDescent="0.35">
      <c r="A7" s="1047"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1048"/>
      <c r="C7" s="1048"/>
      <c r="D7" s="1048"/>
      <c r="E7" s="1048"/>
      <c r="F7" s="1048"/>
      <c r="G7" s="1048"/>
      <c r="H7" s="1049"/>
    </row>
    <row r="8" spans="1:111" ht="14.4" thickBot="1" x14ac:dyDescent="0.3">
      <c r="A8" s="55"/>
      <c r="C8" s="32"/>
      <c r="D8" s="32"/>
      <c r="E8" s="32"/>
      <c r="F8" s="32"/>
      <c r="G8" s="32"/>
      <c r="H8" s="71"/>
    </row>
    <row r="9" spans="1:111" s="53" customFormat="1" ht="30" customHeight="1" x14ac:dyDescent="0.3">
      <c r="A9" s="1036" t="s">
        <v>74</v>
      </c>
      <c r="B9" s="1025" t="s">
        <v>212</v>
      </c>
      <c r="C9" s="1026" t="s">
        <v>186</v>
      </c>
      <c r="D9" s="1026" t="s">
        <v>195</v>
      </c>
      <c r="E9" s="1026" t="s">
        <v>213</v>
      </c>
      <c r="F9" s="1037" t="s">
        <v>214</v>
      </c>
      <c r="G9" s="1037"/>
      <c r="H9" s="1016" t="s">
        <v>215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1036"/>
      <c r="B10" s="1025"/>
      <c r="C10" s="1026"/>
      <c r="D10" s="1026"/>
      <c r="E10" s="1026"/>
      <c r="F10" s="1037"/>
      <c r="G10" s="1037"/>
      <c r="H10" s="1016"/>
    </row>
    <row r="11" spans="1:111" s="54" customFormat="1" ht="151.5" customHeight="1" x14ac:dyDescent="0.3">
      <c r="A11" s="1017" t="str">
        <f>DESCRIPCION!A10</f>
        <v>Posibilidad de recibir o solicitar cualquier dadiva para modificar y/o alterar los datos existentes en los distintos sistemas de información</v>
      </c>
      <c r="B11" s="100" t="str">
        <f>DESCRIPCION!D10</f>
        <v>Falta de capacidad de liderazgo</v>
      </c>
      <c r="C11" s="134"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42" t="str">
        <f>'CONTROLES Y EVALUACIÓN'!H11:H17</f>
        <v>Débil</v>
      </c>
      <c r="E11" s="242" t="str">
        <f>'CONTROLES Y EVALUACIÓN'!I11:I17</f>
        <v>Moderado (Algunas veces se ejecuta)</v>
      </c>
      <c r="F11" s="13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4">
        <f>IF(F11="Fuerte",100,IF(F11="Moderado",50,IF(F11="Débil",0," ")))</f>
        <v>0</v>
      </c>
      <c r="H11" s="792" t="str">
        <f>IF(G14=100,"Fuerte",IF(AND(G14&gt;=50,G14&lt;=99),"Moderado",IF(AND(G14&gt;0,G14&lt;=49),"Débil"," ")))</f>
        <v xml:space="preserve"> </v>
      </c>
    </row>
    <row r="12" spans="1:111" s="54" customFormat="1" ht="182.25" customHeight="1" x14ac:dyDescent="0.3">
      <c r="A12" s="933"/>
      <c r="B12" s="100" t="str">
        <f>DESCRIPCION!D11</f>
        <v xml:space="preserve">Falta de ética profesional y compromiso en el desarrollo de las actividades del procesos </v>
      </c>
      <c r="C12" s="134" t="str">
        <f>'CONTROLES Y EVALUACIÓN'!C22</f>
        <v>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v>
      </c>
      <c r="D12" s="101" t="str">
        <f>'CONTROLES Y EVALUACIÓN'!H22</f>
        <v>Débil</v>
      </c>
      <c r="E12" s="101" t="str">
        <f>'CONTROLES Y EVALUACIÓN'!I22</f>
        <v>Fuerte (Siempre se Ejecuta)</v>
      </c>
      <c r="F12" s="133"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4">
        <f>IF(F12="Fuerte",100,IF(F12="Moderado",50,IF(F12="Débil",0," ")))</f>
        <v>0</v>
      </c>
      <c r="H12" s="793"/>
    </row>
    <row r="13" spans="1:111" s="54" customFormat="1" ht="126" customHeight="1" x14ac:dyDescent="0.3">
      <c r="A13" s="934"/>
      <c r="B13" s="100">
        <f>DESCRIPCION!D12</f>
        <v>0</v>
      </c>
      <c r="C13" s="134" t="str">
        <f>'CONTROLES Y EVALUACIÓN'!C33</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3" s="101" t="str">
        <f>'CONTROLES Y EVALUACIÓN'!H33</f>
        <v>Débil</v>
      </c>
      <c r="E13" s="101" t="str">
        <f>'CONTROLES Y EVALUACIÓN'!I33</f>
        <v>Moderado (Algunas veces se ejecuta)</v>
      </c>
      <c r="F13" s="133"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Débil</v>
      </c>
      <c r="G13" s="64">
        <f>IF(F13="Fuerte",100,IF(F13="Moderado",50,IF(F13="Débil",0," ")))</f>
        <v>0</v>
      </c>
      <c r="H13" s="793"/>
    </row>
    <row r="14" spans="1:111" s="54" customFormat="1" ht="30.75" customHeight="1" x14ac:dyDescent="0.3">
      <c r="A14" s="1019"/>
      <c r="B14" s="1020"/>
      <c r="C14" s="1020"/>
      <c r="D14" s="1020"/>
      <c r="E14" s="1020"/>
      <c r="F14" s="1021"/>
      <c r="G14" s="244">
        <f>AVERAGE(G11:G13)</f>
        <v>0</v>
      </c>
      <c r="H14" s="1018"/>
    </row>
    <row r="15" spans="1:111" s="54" customFormat="1" ht="153.75" customHeight="1" x14ac:dyDescent="0.3">
      <c r="A15" s="951" t="str">
        <f>DESCRIPCION!A13</f>
        <v>Posibilidad de recibir o solicitar cualquier dadiva para omitir requisitos en el desarrollo de los trámites y servicios del proceso de gestión de Hacienda Pública</v>
      </c>
      <c r="B15" s="100" t="str">
        <f>DESCRIPCION!D13</f>
        <v>Falta de información clara y debilidad en canales de acceso a la publicidad de las condiciones del trámite</v>
      </c>
      <c r="C15" s="134" t="str">
        <f>'CONTROLES Y EVALUACIÓN'!C44</f>
        <v>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v>
      </c>
      <c r="D15" s="101" t="str">
        <f>'CONTROLES Y EVALUACIÓN'!H44</f>
        <v>Débil</v>
      </c>
      <c r="E15" s="101" t="str">
        <f>'CONTROLES Y EVALUACIÓN'!I44</f>
        <v>Moderado (Algunas veces se ejecuta)</v>
      </c>
      <c r="F15" s="133" t="str">
        <f>'CONTROLES Y EVALUACIÓN'!J44</f>
        <v>Débil</v>
      </c>
      <c r="G15" s="64">
        <f>IF(F15="Fuerte",100,IF(F15="Moderado",50,IF(F15="Débil",0," ")))</f>
        <v>0</v>
      </c>
      <c r="H15" s="792" t="str">
        <f>IF(G18=100,"Fuerte",IF(AND(G18&gt;=50,G18&lt;=99),"Moderado",IF(AND(G18&gt;0,G18&lt;=49),"Débil"," ")))</f>
        <v xml:space="preserve"> </v>
      </c>
    </row>
    <row r="16" spans="1:111" s="54" customFormat="1" ht="153.75" customHeight="1" x14ac:dyDescent="0.3">
      <c r="A16" s="951"/>
      <c r="B16" s="100" t="str">
        <f>DESCRIPCION!D14</f>
        <v xml:space="preserve">Falta de controles de la gestión de trámites </v>
      </c>
      <c r="C16" s="134" t="str">
        <f>'CONTROLES Y EVALUACIÓN'!C55</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6" s="101" t="str">
        <f>'CONTROLES Y EVALUACIÓN'!H55</f>
        <v>Débil</v>
      </c>
      <c r="E16" s="101" t="str">
        <f>'CONTROLES Y EVALUACIÓN'!I55</f>
        <v>Moderado (Algunas veces se ejecuta)</v>
      </c>
      <c r="F16" s="133" t="str">
        <f>'CONTROLES Y EVALUACIÓN'!J55</f>
        <v>Débil</v>
      </c>
      <c r="G16" s="64">
        <f>IF(F16="Fuerte",100,IF(F16="Moderado",50,IF(F16="Débil",0," ")))</f>
        <v>0</v>
      </c>
      <c r="H16" s="793"/>
    </row>
    <row r="17" spans="1:8" s="54" customFormat="1" ht="162" customHeight="1" x14ac:dyDescent="0.3">
      <c r="A17" s="951"/>
      <c r="B17" s="100" t="str">
        <f>DESCRIPCION!D15</f>
        <v>Incumplimiento en la gestión del CLDO del Impuesto predial unificado dentro de los términos establecidos en el procedimiento PRO-GHP-05 FACTURACION  I.P.U para la actividad No. 11-12 y 13 (C.L.D.O)</v>
      </c>
      <c r="C17" s="134">
        <f>+('CONTROLES Y EVALUACIÓN'!C66)</f>
        <v>0</v>
      </c>
      <c r="D17" s="101" t="str">
        <f>'CONTROLES Y EVALUACIÓN'!H66</f>
        <v xml:space="preserve"> </v>
      </c>
      <c r="E17" s="101" t="str">
        <f>'CONTROLES Y EVALUACIÓN'!I66</f>
        <v>Seleccionar</v>
      </c>
      <c r="F17" s="133" t="str">
        <f>'CONTROLES Y EVALUACIÓN'!J66</f>
        <v xml:space="preserve"> </v>
      </c>
      <c r="G17" s="64" t="str">
        <f>IF(F17="Fuerte",100,IF(F17="Moderado",50,IF(F17="Débil",0," ")))</f>
        <v xml:space="preserve"> </v>
      </c>
      <c r="H17" s="793"/>
    </row>
    <row r="18" spans="1:8" s="54" customFormat="1" ht="36" customHeight="1" x14ac:dyDescent="0.3">
      <c r="A18" s="1022"/>
      <c r="B18" s="1023"/>
      <c r="C18" s="1023"/>
      <c r="D18" s="1023"/>
      <c r="E18" s="1023"/>
      <c r="F18" s="1024"/>
      <c r="G18" s="135">
        <f>AVERAGE(G15:G17)</f>
        <v>0</v>
      </c>
      <c r="H18" s="1018"/>
    </row>
    <row r="19" spans="1:8" s="54" customFormat="1" ht="135" customHeight="1" x14ac:dyDescent="0.3">
      <c r="A19" s="1017" t="str">
        <f>DESCRIPCION!A16</f>
        <v>c</v>
      </c>
      <c r="B19" s="100">
        <f>DESCRIPCION!D16</f>
        <v>0</v>
      </c>
      <c r="C19" s="134">
        <f>'CONTROLES Y EVALUACIÓN'!C77</f>
        <v>0</v>
      </c>
      <c r="D19" s="101" t="str">
        <f>'CONTROLES Y EVALUACIÓN'!H77</f>
        <v>Fuerte</v>
      </c>
      <c r="E19" s="101" t="str">
        <f>'CONTROLES Y EVALUACIÓN'!I77</f>
        <v>Fuerte (Siempre se Ejecuta)</v>
      </c>
      <c r="F19" s="133" t="str">
        <f>'CONTROLES Y EVALUACIÓN'!J77</f>
        <v>Fuerte</v>
      </c>
      <c r="G19" s="64">
        <f>IF(F19="Fuerte",100,IF(F19="Moderado",50,IF(F19="Débil",0," ")))</f>
        <v>100</v>
      </c>
      <c r="H19" s="792" t="str">
        <f>IF(G22=100,"Fuerte",IF(AND(G22&gt;=50,G22&lt;=99),"Moderado",IF(AND(G22&gt;0,G22&lt;=49),"Débil"," ")))</f>
        <v>Fuerte</v>
      </c>
    </row>
    <row r="20" spans="1:8" s="54" customFormat="1" ht="114" customHeight="1" x14ac:dyDescent="0.3">
      <c r="A20" s="933"/>
      <c r="B20" s="100">
        <f>DESCRIPCION!D17</f>
        <v>0</v>
      </c>
      <c r="C20" s="134"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1" t="str">
        <f>'CONTROLES Y EVALUACIÓN'!H88</f>
        <v xml:space="preserve"> </v>
      </c>
      <c r="E20" s="101" t="str">
        <f>'CONTROLES Y EVALUACIÓN'!I88</f>
        <v>Seleccionar</v>
      </c>
      <c r="F20" s="133" t="str">
        <f>'CONTROLES Y EVALUACIÓN'!J88</f>
        <v xml:space="preserve"> </v>
      </c>
      <c r="G20" s="64" t="str">
        <f>IF(F20="Fuerte",100,IF(F20="Moderado",50,IF(F20="Débil",0," ")))</f>
        <v xml:space="preserve"> </v>
      </c>
      <c r="H20" s="793"/>
    </row>
    <row r="21" spans="1:8" s="54" customFormat="1" ht="114" customHeight="1" x14ac:dyDescent="0.3">
      <c r="A21" s="934"/>
      <c r="B21" s="100">
        <f>DESCRIPCION!D18</f>
        <v>0</v>
      </c>
      <c r="C21" s="134"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1" t="str">
        <f>'CONTROLES Y EVALUACIÓN'!H99</f>
        <v xml:space="preserve"> </v>
      </c>
      <c r="E21" s="101" t="str">
        <f>'CONTROLES Y EVALUACIÓN'!I99</f>
        <v>Seleccionar</v>
      </c>
      <c r="F21" s="133" t="str">
        <f>'CONTROLES Y EVALUACIÓN'!J99</f>
        <v xml:space="preserve"> </v>
      </c>
      <c r="G21" s="64" t="str">
        <f>IF(F21="Fuerte",100,IF(F21="Moderado",50,IF(F21="Débil",0," ")))</f>
        <v xml:space="preserve"> </v>
      </c>
      <c r="H21" s="793"/>
    </row>
    <row r="22" spans="1:8" s="54" customFormat="1" ht="33.75" customHeight="1" x14ac:dyDescent="0.3">
      <c r="A22" s="1013"/>
      <c r="B22" s="1014"/>
      <c r="C22" s="1014"/>
      <c r="D22" s="1014"/>
      <c r="E22" s="1014"/>
      <c r="F22" s="1015"/>
      <c r="G22" s="136">
        <f>AVERAGE(G19:G21)</f>
        <v>100</v>
      </c>
      <c r="H22" s="793"/>
    </row>
    <row r="23" spans="1:8" s="54" customFormat="1" ht="113.25" customHeight="1" x14ac:dyDescent="0.3">
      <c r="A23" s="1017" t="str">
        <f>DESCRIPCION!A19</f>
        <v>d</v>
      </c>
      <c r="B23" s="100">
        <f>DESCRIPCION!D19</f>
        <v>0</v>
      </c>
      <c r="C23" s="134">
        <f>'CONTROLES Y EVALUACIÓN'!C110</f>
        <v>0</v>
      </c>
      <c r="D23" s="101" t="str">
        <f>'CONTROLES Y EVALUACIÓN'!H110</f>
        <v xml:space="preserve"> </v>
      </c>
      <c r="E23" s="101" t="str">
        <f>'CONTROLES Y EVALUACIÓN'!I110</f>
        <v>Seleccionar</v>
      </c>
      <c r="F23" s="133" t="str">
        <f>'CONTROLES Y EVALUACIÓN'!J110</f>
        <v xml:space="preserve"> </v>
      </c>
      <c r="G23" s="64" t="str">
        <f>IF(F23="Fuerte",100,IF(F23="Moderado",50,IF(F23="Débil",0," ")))</f>
        <v xml:space="preserve"> </v>
      </c>
      <c r="H23" s="792" t="e">
        <f>IF(G26=100,"Fuerte",IF(AND(G26&gt;=50,G26&lt;=99),"Moderado",IF(AND(G26&gt;0,G26&lt;=49),"Débil"," ")))</f>
        <v>#DIV/0!</v>
      </c>
    </row>
    <row r="24" spans="1:8" ht="113.25" customHeight="1" x14ac:dyDescent="0.25">
      <c r="A24" s="933"/>
      <c r="B24" s="100">
        <f>DESCRIPCION!D20</f>
        <v>0</v>
      </c>
      <c r="C24" s="134">
        <f>'CONTROLES Y EVALUACIÓN'!C121</f>
        <v>0</v>
      </c>
      <c r="D24" s="101" t="str">
        <f>'CONTROLES Y EVALUACIÓN'!H121</f>
        <v xml:space="preserve"> </v>
      </c>
      <c r="E24" s="101" t="str">
        <f>'CONTROLES Y EVALUACIÓN'!I121</f>
        <v>Seleccionar</v>
      </c>
      <c r="F24" s="133" t="str">
        <f>'CONTROLES Y EVALUACIÓN'!J121</f>
        <v xml:space="preserve"> </v>
      </c>
      <c r="G24" s="64" t="str">
        <f>IF(F24="Fuerte",100,IF(F24="Moderado",50,IF(F24="Débil",0," ")))</f>
        <v xml:space="preserve"> </v>
      </c>
      <c r="H24" s="793"/>
    </row>
    <row r="25" spans="1:8" ht="123.75" customHeight="1" x14ac:dyDescent="0.25">
      <c r="A25" s="934"/>
      <c r="B25" s="100">
        <f>DESCRIPCION!D21</f>
        <v>0</v>
      </c>
      <c r="C25" s="134">
        <f>'CONTROLES Y EVALUACIÓN'!C132</f>
        <v>0</v>
      </c>
      <c r="D25" s="101" t="str">
        <f>'CONTROLES Y EVALUACIÓN'!H132</f>
        <v xml:space="preserve"> </v>
      </c>
      <c r="E25" s="101" t="str">
        <f>'CONTROLES Y EVALUACIÓN'!I132</f>
        <v>Seleccionar</v>
      </c>
      <c r="F25" s="133" t="str">
        <f>'CONTROLES Y EVALUACIÓN'!J132</f>
        <v xml:space="preserve"> </v>
      </c>
      <c r="G25" s="64" t="str">
        <f>IF(F25="Fuerte",100,IF(F25="Moderado",50,IF(F25="Débil",0," ")))</f>
        <v xml:space="preserve"> </v>
      </c>
      <c r="H25" s="793"/>
    </row>
    <row r="26" spans="1:8" ht="31.5" customHeight="1" x14ac:dyDescent="0.25">
      <c r="A26" s="1013"/>
      <c r="B26" s="1014"/>
      <c r="C26" s="1014"/>
      <c r="D26" s="1014"/>
      <c r="E26" s="1014"/>
      <c r="F26" s="1015"/>
      <c r="G26" s="136" t="e">
        <f>AVERAGE(G23:G25)</f>
        <v>#DIV/0!</v>
      </c>
      <c r="H26" s="793"/>
    </row>
    <row r="27" spans="1:8" ht="112.5" customHeight="1" x14ac:dyDescent="0.25">
      <c r="A27" s="1017" t="str">
        <f>DESCRIPCION!A22</f>
        <v>e</v>
      </c>
      <c r="B27" s="100">
        <f>DESCRIPCION!D22</f>
        <v>0</v>
      </c>
      <c r="C27" s="134">
        <f>'CONTROLES Y EVALUACIÓN'!C143</f>
        <v>0</v>
      </c>
      <c r="D27" s="101" t="str">
        <f>'CONTROLES Y EVALUACIÓN'!H143</f>
        <v xml:space="preserve"> </v>
      </c>
      <c r="E27" s="101" t="str">
        <f>'CONTROLES Y EVALUACIÓN'!I143</f>
        <v>Seleccionar</v>
      </c>
      <c r="F27" s="133" t="str">
        <f>'CONTROLES Y EVALUACIÓN'!J143</f>
        <v xml:space="preserve"> </v>
      </c>
      <c r="G27" s="64" t="str">
        <f>IF(F27="Fuerte",100,IF(F27="Moderado",50,IF(F27="Débil",0," ")))</f>
        <v xml:space="preserve"> </v>
      </c>
      <c r="H27" s="792" t="e">
        <f>IF(G30=100,"Fuerte",IF(AND(G30&gt;=50,G30&lt;=99),"Moderado",IF(AND(G30&gt;0,G30&lt;=49),"Débil"," ")))</f>
        <v>#DIV/0!</v>
      </c>
    </row>
    <row r="28" spans="1:8" ht="99.75" customHeight="1" x14ac:dyDescent="0.25">
      <c r="A28" s="933"/>
      <c r="B28" s="100">
        <f>DESCRIPCION!D23</f>
        <v>0</v>
      </c>
      <c r="C28" s="134">
        <f>'CONTROLES Y EVALUACIÓN'!C154</f>
        <v>0</v>
      </c>
      <c r="D28" s="101" t="str">
        <f>'CONTROLES Y EVALUACIÓN'!H154</f>
        <v xml:space="preserve"> </v>
      </c>
      <c r="E28" s="101" t="str">
        <f>'CONTROLES Y EVALUACIÓN'!I154</f>
        <v>Seleccionar</v>
      </c>
      <c r="F28" s="133" t="str">
        <f>'CONTROLES Y EVALUACIÓN'!J154</f>
        <v xml:space="preserve"> </v>
      </c>
      <c r="G28" s="64" t="str">
        <f>IF(F28="Fuerte",100,IF(F28="Moderado",50,IF(F28="Débil",0," ")))</f>
        <v xml:space="preserve"> </v>
      </c>
      <c r="H28" s="793"/>
    </row>
    <row r="29" spans="1:8" ht="96.75" customHeight="1" x14ac:dyDescent="0.25">
      <c r="A29" s="934"/>
      <c r="B29" s="100">
        <f>DESCRIPCION!D24</f>
        <v>0</v>
      </c>
      <c r="C29" s="134">
        <f>'CONTROLES Y EVALUACIÓN'!C165</f>
        <v>0</v>
      </c>
      <c r="D29" s="101" t="str">
        <f>'CONTROLES Y EVALUACIÓN'!H165</f>
        <v xml:space="preserve"> </v>
      </c>
      <c r="E29" s="101" t="str">
        <f>'CONTROLES Y EVALUACIÓN'!I165</f>
        <v>Seleccionar</v>
      </c>
      <c r="F29" s="133" t="str">
        <f>'CONTROLES Y EVALUACIÓN'!J165</f>
        <v xml:space="preserve"> </v>
      </c>
      <c r="G29" s="64" t="str">
        <f>IF(F29="Fuerte",100,IF(F29="Moderado",50,IF(F29="Débil",0," ")))</f>
        <v xml:space="preserve"> </v>
      </c>
      <c r="H29" s="793"/>
    </row>
    <row r="30" spans="1:8" ht="24" customHeight="1" x14ac:dyDescent="0.25">
      <c r="A30" s="1013"/>
      <c r="B30" s="1014"/>
      <c r="C30" s="1014"/>
      <c r="D30" s="1014"/>
      <c r="E30" s="1014"/>
      <c r="F30" s="1015"/>
      <c r="G30" s="136" t="e">
        <f>AVERAGE(G27:G29)</f>
        <v>#DIV/0!</v>
      </c>
      <c r="H30" s="793"/>
    </row>
    <row r="31" spans="1:8" ht="120" customHeight="1" x14ac:dyDescent="0.25">
      <c r="A31" s="1017" t="str">
        <f>DESCRIPCION!A25</f>
        <v>f</v>
      </c>
      <c r="B31" s="100">
        <f>DESCRIPCION!D25</f>
        <v>0</v>
      </c>
      <c r="C31" s="134">
        <f>'CONTROLES Y EVALUACIÓN'!C176</f>
        <v>0</v>
      </c>
      <c r="D31" s="101" t="str">
        <f>'CONTROLES Y EVALUACIÓN'!H176</f>
        <v>Débil</v>
      </c>
      <c r="E31" s="101" t="str">
        <f>'CONTROLES Y EVALUACIÓN'!I176</f>
        <v>Fuerte (Siempre se Ejecuta)</v>
      </c>
      <c r="F31" s="133" t="str">
        <f>'CONTROLES Y EVALUACIÓN'!J176</f>
        <v>Débil</v>
      </c>
      <c r="G31" s="64">
        <f>IF(F31="Fuerte",100,IF(F31="Moderado",50,IF(F31="Débil",0," ")))</f>
        <v>0</v>
      </c>
      <c r="H31" s="792" t="str">
        <f>IF(G34=100,"Fuerte",IF(AND(G34&gt;=50,G34&lt;=99),"Moderado",IF(AND(G34&gt;0,G34&lt;=49),"Débil"," ")))</f>
        <v xml:space="preserve"> </v>
      </c>
    </row>
    <row r="32" spans="1:8" ht="114" customHeight="1" x14ac:dyDescent="0.25">
      <c r="A32" s="933"/>
      <c r="B32" s="100">
        <f>DESCRIPCION!B26</f>
        <v>0</v>
      </c>
      <c r="C32" s="134">
        <f>'CONTROLES Y EVALUACIÓN'!C187</f>
        <v>0</v>
      </c>
      <c r="D32" s="101" t="str">
        <f>'CONTROLES Y EVALUACIÓN'!H187</f>
        <v xml:space="preserve"> </v>
      </c>
      <c r="E32" s="101" t="str">
        <f>'CONTROLES Y EVALUACIÓN'!I187</f>
        <v>Seleccionar</v>
      </c>
      <c r="F32" s="133" t="str">
        <f>'CONTROLES Y EVALUACIÓN'!J187</f>
        <v xml:space="preserve"> </v>
      </c>
      <c r="G32" s="64" t="str">
        <f>IF(F32="Fuerte",100,IF(F32="Moderado",50,IF(F32="Débil",0," ")))</f>
        <v xml:space="preserve"> </v>
      </c>
      <c r="H32" s="793"/>
    </row>
    <row r="33" spans="1:8" ht="100.5" customHeight="1" x14ac:dyDescent="0.25">
      <c r="A33" s="934"/>
      <c r="B33" s="100">
        <f>DESCRIPCION!B27</f>
        <v>0</v>
      </c>
      <c r="C33" s="134">
        <f>'CONTROLES Y EVALUACIÓN'!C198</f>
        <v>0</v>
      </c>
      <c r="D33" s="101" t="str">
        <f>'CONTROLES Y EVALUACIÓN'!H198</f>
        <v xml:space="preserve"> </v>
      </c>
      <c r="E33" s="101" t="str">
        <f>'CONTROLES Y EVALUACIÓN'!I198</f>
        <v>Seleccionar</v>
      </c>
      <c r="F33" s="133" t="str">
        <f>'CONTROLES Y EVALUACIÓN'!J198</f>
        <v xml:space="preserve"> </v>
      </c>
      <c r="G33" s="64" t="str">
        <f>IF(F33="Fuerte",100,IF(F33="Moderado",50,IF(F33="Débil",0," ")))</f>
        <v xml:space="preserve"> </v>
      </c>
      <c r="H33" s="793"/>
    </row>
    <row r="34" spans="1:8" ht="30" customHeight="1" x14ac:dyDescent="0.25">
      <c r="A34" s="1013"/>
      <c r="B34" s="1014"/>
      <c r="C34" s="1014"/>
      <c r="D34" s="1014"/>
      <c r="E34" s="1014"/>
      <c r="F34" s="1015"/>
      <c r="G34" s="136">
        <f>AVERAGE(G31:G33)</f>
        <v>0</v>
      </c>
      <c r="H34" s="793"/>
    </row>
    <row r="35" spans="1:8" ht="107.25" customHeight="1" x14ac:dyDescent="0.25">
      <c r="A35" s="1017" t="str">
        <f>DESCRIPCION!A28</f>
        <v>g</v>
      </c>
      <c r="B35" s="100">
        <f>DESCRIPCION!D28</f>
        <v>0</v>
      </c>
      <c r="C35" s="134">
        <f>'CONTROLES Y EVALUACIÓN'!C209</f>
        <v>0</v>
      </c>
      <c r="D35" s="101" t="str">
        <f>'CONTROLES Y EVALUACIÓN'!H209</f>
        <v xml:space="preserve"> </v>
      </c>
      <c r="E35" s="101" t="str">
        <f>'CONTROLES Y EVALUACIÓN'!I209</f>
        <v>Seleccionar</v>
      </c>
      <c r="F35" s="133" t="str">
        <f>'CONTROLES Y EVALUACIÓN'!J209</f>
        <v xml:space="preserve"> </v>
      </c>
      <c r="G35" s="64" t="str">
        <f>IF(F35="Fuerte",100,IF(F35="Moderado",50,IF(F35="Débil",0," ")))</f>
        <v xml:space="preserve"> </v>
      </c>
      <c r="H35" s="792" t="e">
        <f>IF(G38=100,"Fuerte",IF(AND(G38&gt;=50,G38&lt;=99),"Moderado",IF(AND(G38&gt;0,G38&lt;=49),"Débil"," ")))</f>
        <v>#DIV/0!</v>
      </c>
    </row>
    <row r="36" spans="1:8" ht="108.75" customHeight="1" x14ac:dyDescent="0.25">
      <c r="A36" s="933"/>
      <c r="B36" s="100">
        <f>DESCRIPCION!D29</f>
        <v>0</v>
      </c>
      <c r="C36" s="134">
        <f>'CONTROLES Y EVALUACIÓN'!C220</f>
        <v>0</v>
      </c>
      <c r="D36" s="101" t="str">
        <f>'CONTROLES Y EVALUACIÓN'!H220</f>
        <v xml:space="preserve"> </v>
      </c>
      <c r="E36" s="101" t="str">
        <f>'CONTROLES Y EVALUACIÓN'!I220</f>
        <v>Moderado (Algunas veces se ejecuta)</v>
      </c>
      <c r="F36" s="133" t="str">
        <f>'CONTROLES Y EVALUACIÓN'!J220</f>
        <v xml:space="preserve"> </v>
      </c>
      <c r="G36" s="64" t="str">
        <f>IF(F36="Fuerte",100,IF(F36="Moderado",50,IF(F36="Débil",0," ")))</f>
        <v xml:space="preserve"> </v>
      </c>
      <c r="H36" s="793"/>
    </row>
    <row r="37" spans="1:8" ht="111" customHeight="1" x14ac:dyDescent="0.25">
      <c r="A37" s="934"/>
      <c r="B37" s="100">
        <f>DESCRIPCION!D30</f>
        <v>0</v>
      </c>
      <c r="C37" s="134">
        <f>'CONTROLES Y EVALUACIÓN'!C231</f>
        <v>0</v>
      </c>
      <c r="D37" s="101" t="str">
        <f>'CONTROLES Y EVALUACIÓN'!H231</f>
        <v xml:space="preserve"> </v>
      </c>
      <c r="E37" s="101" t="str">
        <f>'CONTROLES Y EVALUACIÓN'!I231</f>
        <v>Seleccionar</v>
      </c>
      <c r="F37" s="133" t="str">
        <f>'CONTROLES Y EVALUACIÓN'!J231</f>
        <v xml:space="preserve"> </v>
      </c>
      <c r="G37" s="64" t="str">
        <f>IF(F37="Fuerte",100,IF(F37="Moderado",50,IF(F37="Débil",0," ")))</f>
        <v xml:space="preserve"> </v>
      </c>
      <c r="H37" s="793"/>
    </row>
    <row r="38" spans="1:8" ht="31.5" customHeight="1" x14ac:dyDescent="0.25">
      <c r="A38" s="1013"/>
      <c r="B38" s="1014"/>
      <c r="C38" s="1014"/>
      <c r="D38" s="1014"/>
      <c r="E38" s="1014"/>
      <c r="F38" s="1015"/>
      <c r="G38" s="136" t="e">
        <f>AVERAGE(G35:G37)</f>
        <v>#DIV/0!</v>
      </c>
      <c r="H38" s="793"/>
    </row>
    <row r="39" spans="1:8" ht="85.5" customHeight="1" x14ac:dyDescent="0.25">
      <c r="A39" s="1017" t="str">
        <f>DESCRIPCION!A31</f>
        <v>h</v>
      </c>
      <c r="B39" s="100">
        <f>DESCRIPCION!D31</f>
        <v>0</v>
      </c>
      <c r="C39" s="134">
        <f>'CONTROLES Y EVALUACIÓN'!C242</f>
        <v>0</v>
      </c>
      <c r="D39" s="101" t="str">
        <f>'CONTROLES Y EVALUACIÓN'!H242</f>
        <v xml:space="preserve"> </v>
      </c>
      <c r="E39" s="101" t="str">
        <f>'CONTROLES Y EVALUACIÓN'!I242</f>
        <v>Seleccionar</v>
      </c>
      <c r="F39" s="133" t="str">
        <f>'CONTROLES Y EVALUACIÓN'!J242</f>
        <v xml:space="preserve"> </v>
      </c>
      <c r="G39" s="64" t="str">
        <f>IF(F39="Fuerte",100,IF(F39="Moderado",50,IF(F39="Débil",0," ")))</f>
        <v xml:space="preserve"> </v>
      </c>
      <c r="H39" s="792" t="e">
        <f>IF(G42=100,"Fuerte",IF(AND(G42&gt;=50,G42&lt;=99),"Moderado",IF(AND(G42&gt;0,G42&lt;=49),"Débil"," ")))</f>
        <v>#DIV/0!</v>
      </c>
    </row>
    <row r="40" spans="1:8" ht="92.25" customHeight="1" x14ac:dyDescent="0.25">
      <c r="A40" s="933"/>
      <c r="B40" s="100">
        <f>DESCRIPCION!D32</f>
        <v>0</v>
      </c>
      <c r="C40" s="134">
        <f>'CONTROLES Y EVALUACIÓN'!C253</f>
        <v>0</v>
      </c>
      <c r="D40" s="101" t="str">
        <f>'CONTROLES Y EVALUACIÓN'!H253</f>
        <v xml:space="preserve"> </v>
      </c>
      <c r="E40" s="101" t="str">
        <f>'CONTROLES Y EVALUACIÓN'!I253</f>
        <v>Seleccionar</v>
      </c>
      <c r="F40" s="133" t="str">
        <f>'CONTROLES Y EVALUACIÓN'!J253</f>
        <v xml:space="preserve"> </v>
      </c>
      <c r="G40" s="64" t="str">
        <f>IF(F40="Fuerte",100,IF(F40="Moderado",50,IF(F40="Débil",0," ")))</f>
        <v xml:space="preserve"> </v>
      </c>
      <c r="H40" s="793"/>
    </row>
    <row r="41" spans="1:8" ht="86.25" customHeight="1" x14ac:dyDescent="0.25">
      <c r="A41" s="934"/>
      <c r="B41" s="100">
        <f>DESCRIPCION!D33</f>
        <v>0</v>
      </c>
      <c r="C41" s="134">
        <f>'CONTROLES Y EVALUACIÓN'!C264</f>
        <v>0</v>
      </c>
      <c r="D41" s="101" t="str">
        <f>'CONTROLES Y EVALUACIÓN'!H264</f>
        <v xml:space="preserve"> </v>
      </c>
      <c r="E41" s="101" t="str">
        <f>'CONTROLES Y EVALUACIÓN'!I264</f>
        <v>Seleccionar</v>
      </c>
      <c r="F41" s="133" t="str">
        <f>'CONTROLES Y EVALUACIÓN'!J264</f>
        <v xml:space="preserve"> </v>
      </c>
      <c r="G41" s="64" t="str">
        <f>IF(F41="Fuerte",100,IF(F41="Moderado",50,IF(F41="Débil",0," ")))</f>
        <v xml:space="preserve"> </v>
      </c>
      <c r="H41" s="793"/>
    </row>
    <row r="42" spans="1:8" ht="28.5" customHeight="1" x14ac:dyDescent="0.25">
      <c r="A42" s="1013"/>
      <c r="B42" s="1014"/>
      <c r="C42" s="1014"/>
      <c r="D42" s="1014"/>
      <c r="E42" s="1014"/>
      <c r="F42" s="1015"/>
      <c r="G42" s="136" t="e">
        <f>AVERAGE(G39:G41)</f>
        <v>#DIV/0!</v>
      </c>
      <c r="H42" s="793"/>
    </row>
    <row r="43" spans="1:8" ht="71.25" customHeight="1" x14ac:dyDescent="0.25">
      <c r="A43" s="1017" t="str">
        <f>DESCRIPCION!A34</f>
        <v>i</v>
      </c>
      <c r="B43" s="100">
        <f>DESCRIPCION!D34</f>
        <v>0</v>
      </c>
      <c r="C43" s="134">
        <f>'CONTROLES Y EVALUACIÓN'!C275</f>
        <v>0</v>
      </c>
      <c r="D43" s="101" t="str">
        <f>'CONTROLES Y EVALUACIÓN'!H275</f>
        <v xml:space="preserve"> </v>
      </c>
      <c r="E43" s="101" t="str">
        <f>'CONTROLES Y EVALUACIÓN'!I275</f>
        <v>Seleccionar</v>
      </c>
      <c r="F43" s="133" t="str">
        <f>'CONTROLES Y EVALUACIÓN'!J275</f>
        <v xml:space="preserve"> </v>
      </c>
      <c r="G43" s="64" t="str">
        <f>IF(F43="Fuerte",100,IF(F43="Moderado",50,IF(F43="Débil",0," ")))</f>
        <v xml:space="preserve"> </v>
      </c>
      <c r="H43" s="792" t="e">
        <f>IF(G46=100,"Fuerte",IF(AND(G46&gt;=50,G46&lt;=99),"Moderado",IF(AND(G46&gt;0,G46&lt;=49),"Débil"," ")))</f>
        <v>#DIV/0!</v>
      </c>
    </row>
    <row r="44" spans="1:8" ht="91.5" customHeight="1" x14ac:dyDescent="0.25">
      <c r="A44" s="933"/>
      <c r="B44" s="100">
        <f>DESCRIPCION!D35</f>
        <v>0</v>
      </c>
      <c r="C44" s="134">
        <f>'CONTROLES Y EVALUACIÓN'!C286</f>
        <v>0</v>
      </c>
      <c r="D44" s="101" t="str">
        <f>'CONTROLES Y EVALUACIÓN'!H286</f>
        <v xml:space="preserve"> </v>
      </c>
      <c r="E44" s="101" t="str">
        <f>'CONTROLES Y EVALUACIÓN'!I286</f>
        <v>Seleccionar</v>
      </c>
      <c r="F44" s="133" t="str">
        <f>'CONTROLES Y EVALUACIÓN'!J286</f>
        <v xml:space="preserve"> </v>
      </c>
      <c r="G44" s="64" t="str">
        <f>IF(F44="Fuerte",100,IF(F44="Moderado",50,IF(F44="Débil",0," ")))</f>
        <v xml:space="preserve"> </v>
      </c>
      <c r="H44" s="793"/>
    </row>
    <row r="45" spans="1:8" ht="85.5" customHeight="1" x14ac:dyDescent="0.25">
      <c r="A45" s="934"/>
      <c r="B45" s="100">
        <f>DESCRIPCION!D36</f>
        <v>0</v>
      </c>
      <c r="C45" s="134">
        <f>'CONTROLES Y EVALUACIÓN'!C297</f>
        <v>0</v>
      </c>
      <c r="D45" s="101" t="str">
        <f>'CONTROLES Y EVALUACIÓN'!H297</f>
        <v xml:space="preserve"> </v>
      </c>
      <c r="E45" s="101" t="str">
        <f>'CONTROLES Y EVALUACIÓN'!I297</f>
        <v>Seleccionar</v>
      </c>
      <c r="F45" s="133" t="str">
        <f>'CONTROLES Y EVALUACIÓN'!J297</f>
        <v xml:space="preserve"> </v>
      </c>
      <c r="G45" s="64" t="str">
        <f>IF(F45="Fuerte",100,IF(F45="Moderado",50,IF(F45="Débil",0," ")))</f>
        <v xml:space="preserve"> </v>
      </c>
      <c r="H45" s="793"/>
    </row>
    <row r="46" spans="1:8" ht="33.75" customHeight="1" x14ac:dyDescent="0.25">
      <c r="A46" s="1013"/>
      <c r="B46" s="1014"/>
      <c r="C46" s="1014"/>
      <c r="D46" s="1014"/>
      <c r="E46" s="1014"/>
      <c r="F46" s="1015"/>
      <c r="G46" s="136" t="e">
        <f>AVERAGE(G43:G45)</f>
        <v>#DIV/0!</v>
      </c>
      <c r="H46" s="793"/>
    </row>
    <row r="47" spans="1:8" ht="107.25" customHeight="1" x14ac:dyDescent="0.25">
      <c r="A47" s="1038" t="str">
        <f>DESCRIPCION!A37</f>
        <v>j</v>
      </c>
      <c r="B47" s="100">
        <f>DESCRIPCION!D37</f>
        <v>0</v>
      </c>
      <c r="C47" s="134">
        <f>'CONTROLES Y EVALUACIÓN'!C308</f>
        <v>0</v>
      </c>
      <c r="D47" s="101" t="str">
        <f>'CONTROLES Y EVALUACIÓN'!H308</f>
        <v xml:space="preserve"> </v>
      </c>
      <c r="E47" s="101" t="str">
        <f>'CONTROLES Y EVALUACIÓN'!I308</f>
        <v>Seleccionar</v>
      </c>
      <c r="F47" s="133" t="str">
        <f>'CONTROLES Y EVALUACIÓN'!J308</f>
        <v xml:space="preserve"> </v>
      </c>
      <c r="G47" s="64" t="str">
        <f>IF(F47="Fuerte",100,IF(F47="Moderado",50,IF(F47="Débil",0," ")))</f>
        <v xml:space="preserve"> </v>
      </c>
      <c r="H47" s="792" t="e">
        <f>IF(G50=100,"Fuerte",IF(AND(G50&gt;=50,G50&lt;=99),"Moderado",IF(AND(G50&gt;0,G50&lt;=49),"Débil"," ")))</f>
        <v>#DIV/0!</v>
      </c>
    </row>
    <row r="48" spans="1:8" ht="99.75" customHeight="1" x14ac:dyDescent="0.25">
      <c r="A48" s="1039"/>
      <c r="B48" s="100">
        <f>DESCRIPCION!D38</f>
        <v>0</v>
      </c>
      <c r="C48" s="134">
        <f>'CONTROLES Y EVALUACIÓN'!C319</f>
        <v>0</v>
      </c>
      <c r="D48" s="101" t="str">
        <f>'CONTROLES Y EVALUACIÓN'!H319</f>
        <v xml:space="preserve"> </v>
      </c>
      <c r="E48" s="101" t="str">
        <f>'CONTROLES Y EVALUACIÓN'!I319</f>
        <v>Fuerte (Siempre se Ejecuta)</v>
      </c>
      <c r="F48" s="133" t="str">
        <f>'CONTROLES Y EVALUACIÓN'!J319</f>
        <v xml:space="preserve"> </v>
      </c>
      <c r="G48" s="64" t="str">
        <f>IF(F48="Fuerte",100,IF(F48="Moderado",50,IF(F48="Débil",0," ")))</f>
        <v xml:space="preserve"> </v>
      </c>
      <c r="H48" s="793"/>
    </row>
    <row r="49" spans="1:8" ht="96" customHeight="1" x14ac:dyDescent="0.25">
      <c r="A49" s="1040"/>
      <c r="B49" s="100">
        <f>DESCRIPCION!D39</f>
        <v>0</v>
      </c>
      <c r="C49" s="134">
        <f>'CONTROLES Y EVALUACIÓN'!C330</f>
        <v>0</v>
      </c>
      <c r="D49" s="101" t="str">
        <f>'CONTROLES Y EVALUACIÓN'!H330</f>
        <v xml:space="preserve"> </v>
      </c>
      <c r="E49" s="101" t="str">
        <f>'CONTROLES Y EVALUACIÓN'!I330</f>
        <v>Seleccionar</v>
      </c>
      <c r="F49" s="133" t="str">
        <f>'CONTROLES Y EVALUACIÓN'!J330</f>
        <v xml:space="preserve"> </v>
      </c>
      <c r="G49" s="64" t="str">
        <f>IF(F49="Fuerte",100,IF(F49="Moderado",50,IF(F49="Débil",0," ")))</f>
        <v xml:space="preserve"> </v>
      </c>
      <c r="H49" s="793"/>
    </row>
    <row r="50" spans="1:8" ht="30.75" customHeight="1" thickBot="1" x14ac:dyDescent="0.3">
      <c r="A50" s="1041"/>
      <c r="B50" s="1042"/>
      <c r="C50" s="1042"/>
      <c r="D50" s="1042"/>
      <c r="E50" s="1042"/>
      <c r="F50" s="1043"/>
      <c r="G50" s="137" t="e">
        <f>AVERAGE(G47:G49)</f>
        <v>#DIV/0!</v>
      </c>
      <c r="H50" s="794"/>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B20" zoomScale="55" zoomScaleNormal="55" workbookViewId="0">
      <selection activeCell="M36" sqref="M36:M37"/>
    </sheetView>
  </sheetViews>
  <sheetFormatPr baseColWidth="10" defaultRowHeight="14.4" x14ac:dyDescent="0.3"/>
  <cols>
    <col min="8" max="8" width="10.5546875" customWidth="1"/>
    <col min="9" max="9" width="10.44140625" customWidth="1"/>
    <col min="11" max="11" width="16" customWidth="1"/>
  </cols>
  <sheetData>
    <row r="1" spans="1:12" s="24" customFormat="1" ht="13.8" x14ac:dyDescent="0.3">
      <c r="A1" s="647"/>
      <c r="B1" s="448"/>
      <c r="C1" s="919" t="s">
        <v>412</v>
      </c>
      <c r="D1" s="448"/>
      <c r="E1" s="448"/>
      <c r="F1" s="448"/>
      <c r="G1" s="599" t="s">
        <v>364</v>
      </c>
      <c r="H1" s="599"/>
      <c r="I1" s="599"/>
      <c r="J1" s="845"/>
      <c r="K1" s="420"/>
      <c r="L1" s="25"/>
    </row>
    <row r="2" spans="1:12" s="24" customFormat="1" ht="13.8" x14ac:dyDescent="0.3">
      <c r="A2" s="648"/>
      <c r="B2" s="449"/>
      <c r="C2" s="449"/>
      <c r="D2" s="449"/>
      <c r="E2" s="449"/>
      <c r="F2" s="449"/>
      <c r="G2" s="600" t="s">
        <v>368</v>
      </c>
      <c r="H2" s="600"/>
      <c r="I2" s="600"/>
      <c r="J2" s="846"/>
      <c r="K2" s="421"/>
      <c r="L2" s="25"/>
    </row>
    <row r="3" spans="1:12" s="24" customFormat="1" ht="13.8" x14ac:dyDescent="0.3">
      <c r="A3" s="648"/>
      <c r="B3" s="449"/>
      <c r="C3" s="449" t="s">
        <v>367</v>
      </c>
      <c r="D3" s="449"/>
      <c r="E3" s="449"/>
      <c r="F3" s="449"/>
      <c r="G3" s="600" t="s">
        <v>369</v>
      </c>
      <c r="H3" s="600"/>
      <c r="I3" s="600"/>
      <c r="J3" s="846"/>
      <c r="K3" s="421"/>
      <c r="L3" s="25"/>
    </row>
    <row r="4" spans="1:12" s="24" customFormat="1" ht="13.8" x14ac:dyDescent="0.3">
      <c r="A4" s="648"/>
      <c r="B4" s="449"/>
      <c r="C4" s="449"/>
      <c r="D4" s="449"/>
      <c r="E4" s="449"/>
      <c r="F4" s="449"/>
      <c r="G4" s="600" t="s">
        <v>370</v>
      </c>
      <c r="H4" s="600"/>
      <c r="I4" s="600"/>
      <c r="J4" s="846"/>
      <c r="K4" s="421"/>
      <c r="L4" s="25"/>
    </row>
    <row r="5" spans="1:12" ht="15.6" x14ac:dyDescent="0.3">
      <c r="A5" s="451"/>
      <c r="B5" s="452"/>
      <c r="C5" s="452"/>
      <c r="D5" s="452"/>
      <c r="E5" s="452"/>
      <c r="F5" s="452"/>
      <c r="G5" s="452"/>
      <c r="H5" s="452"/>
      <c r="I5" s="452"/>
      <c r="J5" s="452"/>
      <c r="K5" s="453"/>
      <c r="L5" s="1"/>
    </row>
    <row r="6" spans="1:12" x14ac:dyDescent="0.3">
      <c r="A6" s="853" t="s">
        <v>101</v>
      </c>
      <c r="B6" s="854"/>
      <c r="C6" s="854"/>
      <c r="D6" s="854"/>
      <c r="E6" s="854"/>
      <c r="F6" s="854"/>
      <c r="G6" s="854"/>
      <c r="H6" s="854"/>
      <c r="I6" s="854"/>
      <c r="J6" s="854"/>
      <c r="K6" s="855"/>
      <c r="L6" s="1"/>
    </row>
    <row r="7" spans="1:12" x14ac:dyDescent="0.3">
      <c r="A7" s="853"/>
      <c r="B7" s="854"/>
      <c r="C7" s="854"/>
      <c r="D7" s="854"/>
      <c r="E7" s="854"/>
      <c r="F7" s="854"/>
      <c r="G7" s="854"/>
      <c r="H7" s="854"/>
      <c r="I7" s="854"/>
      <c r="J7" s="854"/>
      <c r="K7" s="855"/>
      <c r="L7" s="1"/>
    </row>
    <row r="8" spans="1:12" x14ac:dyDescent="0.3">
      <c r="A8" s="849" t="str">
        <f>CONTEXTO!A8</f>
        <v xml:space="preserve">PROCESO: Gestión de Hacienda Pública </v>
      </c>
      <c r="B8" s="455"/>
      <c r="C8" s="455"/>
      <c r="D8" s="455"/>
      <c r="E8" s="455"/>
      <c r="F8" s="455"/>
      <c r="G8" s="455"/>
      <c r="H8" s="455"/>
      <c r="I8" s="455"/>
      <c r="J8" s="455"/>
      <c r="K8" s="456"/>
      <c r="L8" s="1"/>
    </row>
    <row r="9" spans="1:12" ht="56.25" customHeight="1" thickBot="1" x14ac:dyDescent="0.35">
      <c r="A9" s="85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851"/>
      <c r="C9" s="851"/>
      <c r="D9" s="851"/>
      <c r="E9" s="851"/>
      <c r="F9" s="851"/>
      <c r="G9" s="851"/>
      <c r="H9" s="851"/>
      <c r="I9" s="851"/>
      <c r="J9" s="851"/>
      <c r="K9" s="852"/>
      <c r="L9" s="1"/>
    </row>
    <row r="10" spans="1:12" ht="15" thickBot="1" x14ac:dyDescent="0.35">
      <c r="A10" s="847"/>
      <c r="B10" s="848"/>
      <c r="C10" s="848"/>
      <c r="D10" s="848"/>
      <c r="E10" s="848"/>
      <c r="F10" s="848"/>
      <c r="G10" s="848"/>
      <c r="H10" s="848"/>
      <c r="I10" s="848"/>
      <c r="J10" s="848"/>
      <c r="K10" s="848"/>
      <c r="L10" s="1"/>
    </row>
    <row r="11" spans="1:12" ht="15.75" customHeight="1" thickBot="1" x14ac:dyDescent="0.35">
      <c r="A11" s="902" t="s">
        <v>102</v>
      </c>
      <c r="B11" s="896" t="str">
        <f>DESCRIPCION!A10</f>
        <v>Posibilidad de recibir o solicitar cualquier dadiva para modificar y/o alterar los datos existentes en los distintos sistemas de información</v>
      </c>
      <c r="C11" s="896"/>
      <c r="D11" s="896"/>
      <c r="E11" s="896"/>
      <c r="F11" s="896"/>
      <c r="G11" s="896"/>
      <c r="H11" s="897"/>
      <c r="I11" s="905" t="s">
        <v>330</v>
      </c>
      <c r="J11" s="906"/>
      <c r="K11" s="145" t="str">
        <f>IF(J18="x","EXTREMA",IF(J20="x","ALTA",IF(J22="x","MODERADA",IF(J24="x","BAJA",""))))</f>
        <v>EXTREMA</v>
      </c>
      <c r="L11" s="1"/>
    </row>
    <row r="12" spans="1:12" ht="16.2" thickBot="1" x14ac:dyDescent="0.35">
      <c r="A12" s="903"/>
      <c r="B12" s="898"/>
      <c r="C12" s="898"/>
      <c r="D12" s="898"/>
      <c r="E12" s="898"/>
      <c r="F12" s="898"/>
      <c r="G12" s="898"/>
      <c r="H12" s="899"/>
      <c r="I12" s="900" t="s">
        <v>331</v>
      </c>
      <c r="J12" s="901"/>
      <c r="K12" s="188" t="str">
        <f>'VALORACION RIESGOS INHERENTES'!K11</f>
        <v>EXTREMA</v>
      </c>
      <c r="L12" s="1"/>
    </row>
    <row r="13" spans="1:12" ht="16.2" thickBot="1" x14ac:dyDescent="0.35">
      <c r="A13" s="904"/>
      <c r="B13" s="797" t="s">
        <v>281</v>
      </c>
      <c r="C13" s="798"/>
      <c r="D13" s="798"/>
      <c r="E13" s="798"/>
      <c r="F13" s="798"/>
      <c r="G13" s="798"/>
      <c r="H13" s="798"/>
      <c r="I13" s="798"/>
      <c r="J13" s="801"/>
      <c r="K13" s="246" t="str">
        <f>'EVALUACIÓN SOLIDEZ CONTROLES'!H11</f>
        <v xml:space="preserve"> </v>
      </c>
      <c r="L13" s="1"/>
    </row>
    <row r="14" spans="1:12" ht="16.2" thickBot="1" x14ac:dyDescent="0.35">
      <c r="A14" s="190" t="s">
        <v>104</v>
      </c>
      <c r="B14" s="191"/>
      <c r="C14" s="191"/>
      <c r="D14" s="243"/>
      <c r="E14" s="920" t="s">
        <v>110</v>
      </c>
      <c r="F14" s="921"/>
      <c r="G14" s="922"/>
      <c r="H14" s="797" t="s">
        <v>333</v>
      </c>
      <c r="I14" s="801"/>
      <c r="J14" s="802" t="s">
        <v>117</v>
      </c>
      <c r="K14" s="803"/>
      <c r="L14" s="1"/>
    </row>
    <row r="15" spans="1:12" ht="47.25" customHeight="1" x14ac:dyDescent="0.3">
      <c r="A15" s="172"/>
      <c r="B15" s="153"/>
      <c r="C15" s="173"/>
      <c r="D15" s="153"/>
      <c r="E15" s="153"/>
      <c r="F15" s="153"/>
      <c r="G15" s="153"/>
      <c r="H15" s="153"/>
      <c r="I15" s="153"/>
      <c r="J15" s="168"/>
      <c r="K15" s="169"/>
      <c r="L15" s="1"/>
    </row>
    <row r="16" spans="1:12" ht="39" customHeight="1" x14ac:dyDescent="0.3">
      <c r="A16" s="813" t="s">
        <v>104</v>
      </c>
      <c r="B16" s="153">
        <v>5</v>
      </c>
      <c r="C16" s="814"/>
      <c r="D16" s="810"/>
      <c r="E16" s="811"/>
      <c r="F16" s="811"/>
      <c r="G16" s="811"/>
      <c r="H16" s="153"/>
      <c r="I16" s="153"/>
      <c r="J16" s="820" t="s">
        <v>103</v>
      </c>
      <c r="K16" s="821"/>
      <c r="L16" s="1"/>
    </row>
    <row r="17" spans="1:24" x14ac:dyDescent="0.3">
      <c r="A17" s="813"/>
      <c r="B17" s="153" t="s">
        <v>106</v>
      </c>
      <c r="C17" s="815"/>
      <c r="D17" s="810"/>
      <c r="E17" s="811"/>
      <c r="F17" s="811"/>
      <c r="G17" s="811"/>
      <c r="H17" s="153"/>
      <c r="I17" s="153"/>
      <c r="J17" s="155"/>
      <c r="K17" s="156"/>
      <c r="L17" s="1"/>
    </row>
    <row r="18" spans="1:24" ht="28.2" x14ac:dyDescent="0.3">
      <c r="A18" s="813"/>
      <c r="B18" s="153">
        <v>4</v>
      </c>
      <c r="C18" s="856"/>
      <c r="D18" s="810"/>
      <c r="E18" s="810"/>
      <c r="F18" s="819"/>
      <c r="G18" s="811"/>
      <c r="H18" s="153"/>
      <c r="I18" s="153"/>
      <c r="J18" s="159" t="str">
        <f xml:space="preserve"> IF(OR(E16="X",F16="X",G16="x",F18="x",G18="X",F20="X",G20="X",G22="X" ),"x","")</f>
        <v>x</v>
      </c>
      <c r="K18" s="156" t="s">
        <v>105</v>
      </c>
      <c r="L18" s="1"/>
    </row>
    <row r="19" spans="1:24" ht="28.2" x14ac:dyDescent="0.3">
      <c r="A19" s="813"/>
      <c r="B19" s="153" t="s">
        <v>108</v>
      </c>
      <c r="C19" s="857"/>
      <c r="D19" s="810"/>
      <c r="E19" s="810"/>
      <c r="F19" s="819"/>
      <c r="G19" s="811"/>
      <c r="H19" s="153"/>
      <c r="I19" s="153"/>
      <c r="J19" s="160"/>
      <c r="K19" s="156"/>
      <c r="L19" s="1"/>
    </row>
    <row r="20" spans="1:24" ht="28.2" x14ac:dyDescent="0.3">
      <c r="A20" s="813"/>
      <c r="B20" s="153">
        <v>3</v>
      </c>
      <c r="C20" s="804"/>
      <c r="D20" s="808"/>
      <c r="E20" s="809"/>
      <c r="F20" s="819"/>
      <c r="G20" s="811" t="s">
        <v>120</v>
      </c>
      <c r="H20" s="153"/>
      <c r="I20" s="153"/>
      <c r="J20" s="161" t="str">
        <f xml:space="preserve"> IF(OR(C16="X",D16="X",D18="x",E18="x",E20="X",F22="X",F24="X",G24="X" ),"x","")</f>
        <v/>
      </c>
      <c r="K20" s="156" t="s">
        <v>107</v>
      </c>
      <c r="L20" s="1"/>
      <c r="X20" s="41"/>
    </row>
    <row r="21" spans="1:24" ht="28.2" x14ac:dyDescent="0.3">
      <c r="A21" s="813"/>
      <c r="B21" s="153" t="s">
        <v>110</v>
      </c>
      <c r="C21" s="805"/>
      <c r="D21" s="808"/>
      <c r="E21" s="810"/>
      <c r="F21" s="819"/>
      <c r="G21" s="811"/>
      <c r="H21" s="153"/>
      <c r="I21" s="153"/>
      <c r="J21" s="162"/>
      <c r="K21" s="156"/>
      <c r="L21" s="1"/>
    </row>
    <row r="22" spans="1:24" ht="28.2" x14ac:dyDescent="0.3">
      <c r="A22" s="813"/>
      <c r="B22" s="153">
        <v>2</v>
      </c>
      <c r="C22" s="804"/>
      <c r="D22" s="806"/>
      <c r="E22" s="807"/>
      <c r="F22" s="809"/>
      <c r="G22" s="811"/>
      <c r="H22" s="153"/>
      <c r="I22" s="153"/>
      <c r="J22" s="163" t="str">
        <f xml:space="preserve"> IF(OR(C18="X",D20="X",E22="x",E24="x" ),"x","")</f>
        <v/>
      </c>
      <c r="K22" s="156" t="s">
        <v>109</v>
      </c>
      <c r="L22" s="1"/>
    </row>
    <row r="23" spans="1:24" ht="28.2" x14ac:dyDescent="0.3">
      <c r="A23" s="813"/>
      <c r="B23" s="153" t="s">
        <v>229</v>
      </c>
      <c r="C23" s="805"/>
      <c r="D23" s="806"/>
      <c r="E23" s="808"/>
      <c r="F23" s="810"/>
      <c r="G23" s="811"/>
      <c r="H23" s="153"/>
      <c r="I23" s="153"/>
      <c r="J23" s="162"/>
      <c r="K23" s="156"/>
      <c r="L23" s="1"/>
    </row>
    <row r="24" spans="1:24" ht="28.2" x14ac:dyDescent="0.3">
      <c r="A24" s="813"/>
      <c r="B24" s="153">
        <v>1</v>
      </c>
      <c r="C24" s="804"/>
      <c r="D24" s="835"/>
      <c r="E24" s="837"/>
      <c r="F24" s="839"/>
      <c r="G24" s="841"/>
      <c r="H24" s="153"/>
      <c r="I24" s="153"/>
      <c r="J24" s="164" t="str">
        <f xml:space="preserve"> IF(OR(C20="X",C22="X",C24="x",D22="x",D24="x" ),"x","")</f>
        <v/>
      </c>
      <c r="K24" s="156" t="s">
        <v>111</v>
      </c>
      <c r="L24" s="1"/>
    </row>
    <row r="25" spans="1:24" x14ac:dyDescent="0.3">
      <c r="A25" s="813"/>
      <c r="B25" s="153" t="s">
        <v>112</v>
      </c>
      <c r="C25" s="834"/>
      <c r="D25" s="836"/>
      <c r="E25" s="838"/>
      <c r="F25" s="840"/>
      <c r="G25" s="842"/>
      <c r="H25" s="153"/>
      <c r="I25" s="153"/>
      <c r="J25" s="143"/>
      <c r="K25" s="144"/>
      <c r="L25" s="1"/>
    </row>
    <row r="26" spans="1:24" x14ac:dyDescent="0.3">
      <c r="A26" s="172"/>
      <c r="B26" s="153"/>
      <c r="C26" s="153">
        <v>1</v>
      </c>
      <c r="D26" s="153">
        <v>2</v>
      </c>
      <c r="E26" s="153">
        <v>3</v>
      </c>
      <c r="F26" s="153">
        <v>4</v>
      </c>
      <c r="G26" s="153">
        <v>5</v>
      </c>
      <c r="H26" s="153"/>
      <c r="I26" s="153"/>
      <c r="J26" s="822"/>
      <c r="K26" s="823"/>
      <c r="L26" s="1"/>
    </row>
    <row r="27" spans="1:24" x14ac:dyDescent="0.3">
      <c r="A27" s="172"/>
      <c r="B27" s="153"/>
      <c r="C27" s="153" t="s">
        <v>113</v>
      </c>
      <c r="D27" s="153" t="s">
        <v>114</v>
      </c>
      <c r="E27" s="153" t="s">
        <v>115</v>
      </c>
      <c r="F27" s="153" t="s">
        <v>116</v>
      </c>
      <c r="G27" s="153" t="s">
        <v>117</v>
      </c>
      <c r="H27" s="153"/>
      <c r="I27" s="153"/>
      <c r="J27" s="153"/>
      <c r="K27" s="169"/>
      <c r="L27" s="1"/>
    </row>
    <row r="28" spans="1:24" ht="15" customHeight="1" x14ac:dyDescent="0.3">
      <c r="A28" s="172"/>
      <c r="B28" s="153"/>
      <c r="C28" s="812" t="s">
        <v>118</v>
      </c>
      <c r="D28" s="812"/>
      <c r="E28" s="812"/>
      <c r="F28" s="812"/>
      <c r="G28" s="812"/>
      <c r="H28" s="153"/>
      <c r="I28" s="153"/>
      <c r="J28" s="153"/>
      <c r="K28" s="169"/>
      <c r="L28" s="1"/>
    </row>
    <row r="29" spans="1:24" ht="15" customHeight="1" x14ac:dyDescent="0.3">
      <c r="A29" s="172"/>
      <c r="B29" s="153"/>
      <c r="C29" s="812"/>
      <c r="D29" s="812"/>
      <c r="E29" s="812"/>
      <c r="F29" s="812"/>
      <c r="G29" s="812"/>
      <c r="H29" s="153"/>
      <c r="I29" s="153"/>
      <c r="J29" s="153"/>
      <c r="K29" s="169"/>
      <c r="L29" s="1"/>
    </row>
    <row r="30" spans="1:24" ht="15" thickBot="1" x14ac:dyDescent="0.35">
      <c r="A30" s="174"/>
      <c r="B30" s="175"/>
      <c r="C30" s="175"/>
      <c r="D30" s="175"/>
      <c r="E30" s="175"/>
      <c r="F30" s="175"/>
      <c r="G30" s="175"/>
      <c r="H30" s="175"/>
      <c r="I30" s="175"/>
      <c r="J30" s="175"/>
      <c r="K30" s="176"/>
      <c r="L30" s="1"/>
    </row>
    <row r="31" spans="1:24" ht="15" thickBot="1" x14ac:dyDescent="0.35">
      <c r="A31" s="1"/>
      <c r="B31" s="1"/>
      <c r="C31" s="1"/>
      <c r="D31" s="1"/>
      <c r="E31" s="1"/>
      <c r="F31" s="1"/>
      <c r="G31" s="1"/>
      <c r="H31" s="1"/>
      <c r="I31" s="1"/>
      <c r="J31" s="1"/>
      <c r="K31" s="1"/>
      <c r="L31" s="1"/>
    </row>
    <row r="32" spans="1:24" ht="15.75" customHeight="1" thickBot="1" x14ac:dyDescent="0.35">
      <c r="A32" s="902" t="s">
        <v>102</v>
      </c>
      <c r="B32" s="908" t="str">
        <f>DESCRIPCION!A13</f>
        <v>Posibilidad de recibir o solicitar cualquier dadiva para omitir requisitos en el desarrollo de los trámites y servicios del proceso de gestión de Hacienda Pública</v>
      </c>
      <c r="C32" s="896"/>
      <c r="D32" s="896"/>
      <c r="E32" s="896"/>
      <c r="F32" s="896"/>
      <c r="G32" s="896"/>
      <c r="H32" s="897"/>
      <c r="I32" s="905" t="s">
        <v>330</v>
      </c>
      <c r="J32" s="906"/>
      <c r="K32" s="140" t="str">
        <f>IF(J39="x","EXTREMA",IF(J41="x","ALTA",IF(J43="x","MODERADA",IF(J45="x","BAJA",""))))</f>
        <v>EXTREMA</v>
      </c>
      <c r="L32" s="1"/>
    </row>
    <row r="33" spans="1:12" ht="16.2" thickBot="1" x14ac:dyDescent="0.35">
      <c r="A33" s="903"/>
      <c r="B33" s="909"/>
      <c r="C33" s="898"/>
      <c r="D33" s="898"/>
      <c r="E33" s="898"/>
      <c r="F33" s="898"/>
      <c r="G33" s="898"/>
      <c r="H33" s="899"/>
      <c r="I33" s="900" t="s">
        <v>331</v>
      </c>
      <c r="J33" s="901"/>
      <c r="K33" s="189" t="str">
        <f>'VALORACION RIESGOS INHERENTES'!K31</f>
        <v>EXTREMA</v>
      </c>
      <c r="L33" s="1"/>
    </row>
    <row r="34" spans="1:12" ht="16.2" thickBot="1" x14ac:dyDescent="0.35">
      <c r="A34" s="904"/>
      <c r="B34" s="797" t="s">
        <v>281</v>
      </c>
      <c r="C34" s="798"/>
      <c r="D34" s="798"/>
      <c r="E34" s="798"/>
      <c r="F34" s="798"/>
      <c r="G34" s="798"/>
      <c r="H34" s="798"/>
      <c r="I34" s="798"/>
      <c r="J34" s="801"/>
      <c r="K34" s="246" t="str">
        <f>'EVALUACIÓN SOLIDEZ CONTROLES'!H15</f>
        <v xml:space="preserve"> </v>
      </c>
      <c r="L34" s="1"/>
    </row>
    <row r="35" spans="1:12" ht="16.2" thickBot="1" x14ac:dyDescent="0.35">
      <c r="A35" s="190" t="s">
        <v>104</v>
      </c>
      <c r="B35" s="191"/>
      <c r="C35" s="191"/>
      <c r="D35" s="243"/>
      <c r="E35" s="920" t="s">
        <v>108</v>
      </c>
      <c r="F35" s="921"/>
      <c r="G35" s="922"/>
      <c r="H35" s="797" t="s">
        <v>333</v>
      </c>
      <c r="I35" s="801"/>
      <c r="J35" s="802" t="s">
        <v>116</v>
      </c>
      <c r="K35" s="803"/>
      <c r="L35" s="1"/>
    </row>
    <row r="36" spans="1:12" ht="39" customHeight="1" thickBot="1" x14ac:dyDescent="0.35">
      <c r="A36" s="167"/>
      <c r="B36" s="166"/>
      <c r="C36" s="166"/>
      <c r="D36" s="166"/>
      <c r="E36" s="166"/>
      <c r="F36" s="166"/>
      <c r="G36" s="166"/>
      <c r="H36" s="166"/>
      <c r="I36" s="166"/>
      <c r="J36" s="168"/>
      <c r="K36" s="169"/>
      <c r="L36" s="1"/>
    </row>
    <row r="37" spans="1:12" ht="28.5" customHeight="1" thickBot="1" x14ac:dyDescent="0.35">
      <c r="A37" s="826" t="s">
        <v>104</v>
      </c>
      <c r="B37" s="165">
        <v>5</v>
      </c>
      <c r="C37" s="918"/>
      <c r="D37" s="829"/>
      <c r="E37" s="827"/>
      <c r="F37" s="827"/>
      <c r="G37" s="827"/>
      <c r="H37" s="166"/>
      <c r="I37" s="166"/>
      <c r="J37" s="824" t="s">
        <v>103</v>
      </c>
      <c r="K37" s="825"/>
      <c r="L37" s="1"/>
    </row>
    <row r="38" spans="1:12" ht="15" thickBot="1" x14ac:dyDescent="0.35">
      <c r="A38" s="826"/>
      <c r="B38" s="165" t="s">
        <v>106</v>
      </c>
      <c r="C38" s="843"/>
      <c r="D38" s="829"/>
      <c r="E38" s="827"/>
      <c r="F38" s="827"/>
      <c r="G38" s="827"/>
      <c r="H38" s="166"/>
      <c r="I38" s="166"/>
      <c r="J38" s="170"/>
      <c r="K38" s="20"/>
      <c r="L38" s="1"/>
    </row>
    <row r="39" spans="1:12" ht="29.4" thickBot="1" x14ac:dyDescent="0.35">
      <c r="A39" s="826"/>
      <c r="B39" s="165">
        <v>4</v>
      </c>
      <c r="C39" s="828"/>
      <c r="D39" s="829"/>
      <c r="E39" s="829"/>
      <c r="F39" s="830" t="s">
        <v>120</v>
      </c>
      <c r="G39" s="827"/>
      <c r="H39" s="166"/>
      <c r="I39" s="166"/>
      <c r="J39" s="180" t="str">
        <f xml:space="preserve"> IF(OR(E37="X",F37="X",G37="x",F39="x",G39="X",F41="X",G41="X",G43="X" ),"x","")</f>
        <v>x</v>
      </c>
      <c r="K39" s="20" t="s">
        <v>105</v>
      </c>
      <c r="L39" s="1"/>
    </row>
    <row r="40" spans="1:12" ht="29.4" thickBot="1" x14ac:dyDescent="0.35">
      <c r="A40" s="826"/>
      <c r="B40" s="165" t="s">
        <v>108</v>
      </c>
      <c r="C40" s="828"/>
      <c r="D40" s="829"/>
      <c r="E40" s="829"/>
      <c r="F40" s="831"/>
      <c r="G40" s="827"/>
      <c r="H40" s="166"/>
      <c r="I40" s="166"/>
      <c r="J40" s="181"/>
      <c r="K40" s="20"/>
      <c r="L40" s="1"/>
    </row>
    <row r="41" spans="1:12" ht="29.4" thickBot="1" x14ac:dyDescent="0.35">
      <c r="A41" s="826"/>
      <c r="B41" s="165">
        <v>3</v>
      </c>
      <c r="C41" s="832"/>
      <c r="D41" s="844"/>
      <c r="E41" s="858"/>
      <c r="F41" s="830"/>
      <c r="G41" s="827"/>
      <c r="H41" s="166"/>
      <c r="I41" s="166"/>
      <c r="J41" s="182" t="str">
        <f xml:space="preserve"> IF(OR(C37="X",D37="X",D39="x",E39="x",E41="X",F43="X",F45="X",G45="X" ),"x","")</f>
        <v/>
      </c>
      <c r="K41" s="20" t="s">
        <v>107</v>
      </c>
      <c r="L41" s="1"/>
    </row>
    <row r="42" spans="1:12" ht="29.4" thickBot="1" x14ac:dyDescent="0.35">
      <c r="A42" s="826"/>
      <c r="B42" s="165" t="s">
        <v>110</v>
      </c>
      <c r="C42" s="832"/>
      <c r="D42" s="844"/>
      <c r="E42" s="829"/>
      <c r="F42" s="831"/>
      <c r="G42" s="827"/>
      <c r="H42" s="166"/>
      <c r="I42" s="166"/>
      <c r="J42" s="183"/>
      <c r="K42" s="20"/>
      <c r="L42" s="1"/>
    </row>
    <row r="43" spans="1:12" ht="29.4" thickBot="1" x14ac:dyDescent="0.35">
      <c r="A43" s="826"/>
      <c r="B43" s="165">
        <v>2</v>
      </c>
      <c r="C43" s="832"/>
      <c r="D43" s="861"/>
      <c r="E43" s="868"/>
      <c r="F43" s="869"/>
      <c r="G43" s="827"/>
      <c r="H43" s="166"/>
      <c r="I43" s="166"/>
      <c r="J43" s="184" t="str">
        <f xml:space="preserve"> IF(OR(C39="X",D41="X",E43="x",E45="x" ),"x","")</f>
        <v/>
      </c>
      <c r="K43" s="20" t="s">
        <v>109</v>
      </c>
      <c r="L43" s="1"/>
    </row>
    <row r="44" spans="1:12" ht="29.4" thickBot="1" x14ac:dyDescent="0.35">
      <c r="A44" s="826"/>
      <c r="B44" s="165" t="s">
        <v>229</v>
      </c>
      <c r="C44" s="832"/>
      <c r="D44" s="861"/>
      <c r="E44" s="844"/>
      <c r="F44" s="870"/>
      <c r="G44" s="827"/>
      <c r="H44" s="166"/>
      <c r="I44" s="166"/>
      <c r="J44" s="183"/>
      <c r="K44" s="20"/>
      <c r="L44" s="1"/>
    </row>
    <row r="45" spans="1:12" ht="29.4" thickBot="1" x14ac:dyDescent="0.35">
      <c r="A45" s="826"/>
      <c r="B45" s="165">
        <v>1</v>
      </c>
      <c r="C45" s="832"/>
      <c r="D45" s="861"/>
      <c r="E45" s="863"/>
      <c r="F45" s="865"/>
      <c r="G45" s="829"/>
      <c r="H45" s="166"/>
      <c r="I45" s="166"/>
      <c r="J45" s="185" t="str">
        <f xml:space="preserve"> IF(OR(C41="X",C43="X",D43="x",C45="x",D45="x" ),"x","")</f>
        <v/>
      </c>
      <c r="K45" s="20" t="s">
        <v>111</v>
      </c>
      <c r="L45" s="1"/>
    </row>
    <row r="46" spans="1:12" ht="15" thickBot="1" x14ac:dyDescent="0.35">
      <c r="A46" s="826"/>
      <c r="B46" s="165" t="s">
        <v>112</v>
      </c>
      <c r="C46" s="860"/>
      <c r="D46" s="862"/>
      <c r="E46" s="864"/>
      <c r="F46" s="866"/>
      <c r="G46" s="867"/>
      <c r="H46" s="171"/>
      <c r="I46" s="166"/>
      <c r="J46" s="166"/>
      <c r="K46" s="165"/>
      <c r="L46" s="1"/>
    </row>
    <row r="47" spans="1:12" x14ac:dyDescent="0.3">
      <c r="A47" s="167"/>
      <c r="B47" s="166"/>
      <c r="C47" s="166">
        <v>1</v>
      </c>
      <c r="D47" s="166">
        <v>2</v>
      </c>
      <c r="E47" s="166">
        <v>3</v>
      </c>
      <c r="F47" s="166">
        <v>4</v>
      </c>
      <c r="G47" s="166">
        <v>5</v>
      </c>
      <c r="H47" s="166"/>
      <c r="I47" s="166"/>
      <c r="J47" s="166"/>
      <c r="K47" s="165"/>
      <c r="L47" s="1"/>
    </row>
    <row r="48" spans="1:12" x14ac:dyDescent="0.3">
      <c r="A48" s="167"/>
      <c r="B48" s="166"/>
      <c r="C48" s="166" t="s">
        <v>113</v>
      </c>
      <c r="D48" s="166" t="s">
        <v>114</v>
      </c>
      <c r="E48" s="166" t="s">
        <v>115</v>
      </c>
      <c r="F48" s="166" t="s">
        <v>116</v>
      </c>
      <c r="G48" s="166" t="s">
        <v>117</v>
      </c>
      <c r="H48" s="166"/>
      <c r="I48" s="166"/>
      <c r="J48" s="166"/>
      <c r="K48" s="165"/>
      <c r="L48" s="1"/>
    </row>
    <row r="49" spans="1:12" ht="15" customHeight="1" x14ac:dyDescent="0.3">
      <c r="A49" s="167"/>
      <c r="B49" s="166"/>
      <c r="C49" s="859" t="s">
        <v>118</v>
      </c>
      <c r="D49" s="859"/>
      <c r="E49" s="859"/>
      <c r="F49" s="859"/>
      <c r="G49" s="859"/>
      <c r="H49" s="166"/>
      <c r="I49" s="166"/>
      <c r="J49" s="166"/>
      <c r="K49" s="165"/>
      <c r="L49" s="1"/>
    </row>
    <row r="50" spans="1:12" ht="15" customHeight="1" x14ac:dyDescent="0.3">
      <c r="A50" s="167"/>
      <c r="B50" s="166"/>
      <c r="C50" s="859"/>
      <c r="D50" s="859"/>
      <c r="E50" s="859"/>
      <c r="F50" s="859"/>
      <c r="G50" s="859"/>
      <c r="H50" s="166"/>
      <c r="I50" s="166"/>
      <c r="J50" s="166"/>
      <c r="K50" s="165"/>
      <c r="L50" s="1"/>
    </row>
    <row r="51" spans="1:12" ht="15" thickBot="1" x14ac:dyDescent="0.35">
      <c r="A51" s="21"/>
      <c r="B51" s="19"/>
      <c r="C51" s="19"/>
      <c r="D51" s="19"/>
      <c r="E51" s="19"/>
      <c r="F51" s="19"/>
      <c r="G51" s="19"/>
      <c r="H51" s="19"/>
      <c r="I51" s="19"/>
      <c r="J51" s="19"/>
      <c r="K51" s="139"/>
      <c r="L51" s="1"/>
    </row>
    <row r="52" spans="1:12" ht="15" thickBot="1" x14ac:dyDescent="0.35">
      <c r="A52" s="1"/>
      <c r="B52" s="1"/>
      <c r="C52" s="1"/>
      <c r="D52" s="1"/>
      <c r="E52" s="1"/>
      <c r="F52" s="1"/>
      <c r="G52" s="1"/>
      <c r="H52" s="1"/>
      <c r="I52" s="1"/>
      <c r="J52" s="1"/>
      <c r="K52" s="1"/>
      <c r="L52" s="1"/>
    </row>
    <row r="53" spans="1:12" ht="16.5" customHeight="1" thickBot="1" x14ac:dyDescent="0.35">
      <c r="A53" s="902" t="s">
        <v>102</v>
      </c>
      <c r="B53" s="896" t="str">
        <f>DESCRIPCION!A16</f>
        <v>c</v>
      </c>
      <c r="C53" s="896"/>
      <c r="D53" s="896"/>
      <c r="E53" s="896"/>
      <c r="F53" s="896"/>
      <c r="G53" s="896"/>
      <c r="H53" s="897"/>
      <c r="I53" s="905" t="s">
        <v>330</v>
      </c>
      <c r="J53" s="906"/>
      <c r="K53" s="140" t="str">
        <f>IF(J60="x","EXTREMA",IF(J62="x","ALTA",IF(J64="x","MODERADA",IF(J66="x","BAJA",""))))</f>
        <v/>
      </c>
      <c r="L53" s="1"/>
    </row>
    <row r="54" spans="1:12" ht="16.2" thickBot="1" x14ac:dyDescent="0.35">
      <c r="A54" s="903"/>
      <c r="B54" s="898"/>
      <c r="C54" s="898"/>
      <c r="D54" s="898"/>
      <c r="E54" s="898"/>
      <c r="F54" s="898"/>
      <c r="G54" s="898"/>
      <c r="H54" s="899"/>
      <c r="I54" s="900" t="s">
        <v>331</v>
      </c>
      <c r="J54" s="901"/>
      <c r="K54" s="189" t="str">
        <f>'VALORACION RIESGOS INHERENTES'!K51</f>
        <v/>
      </c>
      <c r="L54" s="1"/>
    </row>
    <row r="55" spans="1:12" ht="16.2" thickBot="1" x14ac:dyDescent="0.35">
      <c r="A55" s="904"/>
      <c r="B55" s="797" t="s">
        <v>281</v>
      </c>
      <c r="C55" s="798"/>
      <c r="D55" s="798"/>
      <c r="E55" s="798"/>
      <c r="F55" s="798"/>
      <c r="G55" s="798"/>
      <c r="H55" s="798"/>
      <c r="I55" s="798"/>
      <c r="J55" s="801"/>
      <c r="K55" s="187" t="str">
        <f>'EVALUACIÓN SOLIDEZ CONTROLES'!H19</f>
        <v>Fuerte</v>
      </c>
      <c r="L55" s="1"/>
    </row>
    <row r="56" spans="1:12" ht="16.2" thickBot="1" x14ac:dyDescent="0.35">
      <c r="A56" s="190" t="s">
        <v>104</v>
      </c>
      <c r="B56" s="191"/>
      <c r="C56" s="191"/>
      <c r="D56" s="243"/>
      <c r="E56" s="920"/>
      <c r="F56" s="921"/>
      <c r="G56" s="922"/>
      <c r="H56" s="797" t="s">
        <v>333</v>
      </c>
      <c r="I56" s="801"/>
      <c r="J56" s="802"/>
      <c r="K56" s="803"/>
      <c r="L56" s="1"/>
    </row>
    <row r="57" spans="1:12" ht="40.5" customHeight="1" thickBot="1" x14ac:dyDescent="0.35">
      <c r="A57" s="167"/>
      <c r="B57" s="166"/>
      <c r="C57" s="166"/>
      <c r="D57" s="166"/>
      <c r="E57" s="166"/>
      <c r="F57" s="166"/>
      <c r="G57" s="166"/>
      <c r="H57" s="166"/>
      <c r="I57" s="166"/>
      <c r="J57" s="168"/>
      <c r="K57" s="169"/>
      <c r="L57" s="1"/>
    </row>
    <row r="58" spans="1:12" ht="22.5" customHeight="1" thickBot="1" x14ac:dyDescent="0.35">
      <c r="A58" s="826" t="s">
        <v>104</v>
      </c>
      <c r="B58" s="165">
        <v>5</v>
      </c>
      <c r="C58" s="918"/>
      <c r="D58" s="829"/>
      <c r="E58" s="827"/>
      <c r="F58" s="827"/>
      <c r="G58" s="827"/>
      <c r="H58" s="166"/>
      <c r="I58" s="166"/>
      <c r="J58" s="824" t="s">
        <v>103</v>
      </c>
      <c r="K58" s="825"/>
      <c r="L58" s="1"/>
    </row>
    <row r="59" spans="1:12" ht="23.25" customHeight="1" thickBot="1" x14ac:dyDescent="0.35">
      <c r="A59" s="826"/>
      <c r="B59" s="165" t="s">
        <v>106</v>
      </c>
      <c r="C59" s="843"/>
      <c r="D59" s="829"/>
      <c r="E59" s="827"/>
      <c r="F59" s="827"/>
      <c r="G59" s="827"/>
      <c r="H59" s="166"/>
      <c r="I59" s="166"/>
      <c r="J59" s="170"/>
      <c r="K59" s="20"/>
      <c r="L59" s="1"/>
    </row>
    <row r="60" spans="1:12" ht="29.4" thickBot="1" x14ac:dyDescent="0.35">
      <c r="A60" s="826"/>
      <c r="B60" s="165">
        <v>4</v>
      </c>
      <c r="C60" s="828"/>
      <c r="D60" s="829"/>
      <c r="E60" s="829"/>
      <c r="F60" s="830"/>
      <c r="G60" s="827"/>
      <c r="H60" s="166"/>
      <c r="I60" s="166"/>
      <c r="J60" s="180" t="str">
        <f xml:space="preserve"> IF(OR(E58="X",F58="X",G58="x",F60="x",G60="X",F62="X",G62="X",G64="X" ),"x","")</f>
        <v/>
      </c>
      <c r="K60" s="20" t="s">
        <v>105</v>
      </c>
      <c r="L60" s="1"/>
    </row>
    <row r="61" spans="1:12" ht="29.4" thickBot="1" x14ac:dyDescent="0.35">
      <c r="A61" s="826"/>
      <c r="B61" s="165" t="s">
        <v>108</v>
      </c>
      <c r="C61" s="828"/>
      <c r="D61" s="829"/>
      <c r="E61" s="829"/>
      <c r="F61" s="831"/>
      <c r="G61" s="827"/>
      <c r="H61" s="166"/>
      <c r="I61" s="166"/>
      <c r="J61" s="181"/>
      <c r="K61" s="20"/>
      <c r="L61" s="1"/>
    </row>
    <row r="62" spans="1:12" ht="29.4" thickBot="1" x14ac:dyDescent="0.35">
      <c r="A62" s="826"/>
      <c r="B62" s="165">
        <v>3</v>
      </c>
      <c r="C62" s="832"/>
      <c r="D62" s="844"/>
      <c r="E62" s="858"/>
      <c r="F62" s="830"/>
      <c r="G62" s="827"/>
      <c r="H62" s="166"/>
      <c r="I62" s="166"/>
      <c r="J62" s="182" t="str">
        <f xml:space="preserve"> IF(OR(C58="X",D58="X",D60="x",E60="x",E62="X",F64="X",F66="X",G66="X" ),"x","")</f>
        <v/>
      </c>
      <c r="K62" s="20" t="s">
        <v>107</v>
      </c>
      <c r="L62" s="1"/>
    </row>
    <row r="63" spans="1:12" ht="29.4" thickBot="1" x14ac:dyDescent="0.35">
      <c r="A63" s="826"/>
      <c r="B63" s="165" t="s">
        <v>110</v>
      </c>
      <c r="C63" s="832"/>
      <c r="D63" s="844"/>
      <c r="E63" s="829"/>
      <c r="F63" s="831"/>
      <c r="G63" s="827"/>
      <c r="H63" s="166"/>
      <c r="I63" s="166"/>
      <c r="J63" s="183"/>
      <c r="K63" s="20"/>
      <c r="L63" s="1"/>
    </row>
    <row r="64" spans="1:12" ht="29.4" thickBot="1" x14ac:dyDescent="0.35">
      <c r="A64" s="826"/>
      <c r="B64" s="165">
        <v>2</v>
      </c>
      <c r="C64" s="832"/>
      <c r="D64" s="861"/>
      <c r="E64" s="868"/>
      <c r="F64" s="869"/>
      <c r="G64" s="827"/>
      <c r="H64" s="166"/>
      <c r="I64" s="166"/>
      <c r="J64" s="184" t="str">
        <f xml:space="preserve"> IF(OR(C60="X",D62="X",E64="x",E66="x" ),"x","")</f>
        <v/>
      </c>
      <c r="K64" s="20" t="s">
        <v>109</v>
      </c>
      <c r="L64" s="1"/>
    </row>
    <row r="65" spans="1:12" ht="29.4" thickBot="1" x14ac:dyDescent="0.35">
      <c r="A65" s="826"/>
      <c r="B65" s="165" t="s">
        <v>229</v>
      </c>
      <c r="C65" s="832"/>
      <c r="D65" s="861"/>
      <c r="E65" s="844"/>
      <c r="F65" s="870"/>
      <c r="G65" s="827"/>
      <c r="H65" s="166"/>
      <c r="I65" s="166"/>
      <c r="J65" s="183"/>
      <c r="K65" s="20"/>
      <c r="L65" s="1"/>
    </row>
    <row r="66" spans="1:12" ht="29.4" thickBot="1" x14ac:dyDescent="0.35">
      <c r="A66" s="826"/>
      <c r="B66" s="165">
        <v>1</v>
      </c>
      <c r="C66" s="832"/>
      <c r="D66" s="861"/>
      <c r="E66" s="844"/>
      <c r="F66" s="829"/>
      <c r="G66" s="829"/>
      <c r="H66" s="166"/>
      <c r="I66" s="166"/>
      <c r="J66" s="185" t="str">
        <f xml:space="preserve"> IF(OR(C62="X",C64="X",D64="x",C66="x",D66="x" ),"x","")</f>
        <v/>
      </c>
      <c r="K66" s="20" t="s">
        <v>111</v>
      </c>
      <c r="L66" s="1"/>
    </row>
    <row r="67" spans="1:12" ht="15" thickBot="1" x14ac:dyDescent="0.35">
      <c r="A67" s="826"/>
      <c r="B67" s="165" t="s">
        <v>112</v>
      </c>
      <c r="C67" s="860"/>
      <c r="D67" s="862"/>
      <c r="E67" s="864"/>
      <c r="F67" s="867"/>
      <c r="G67" s="867"/>
      <c r="H67" s="171"/>
      <c r="I67" s="166"/>
      <c r="J67" s="166"/>
      <c r="K67" s="165"/>
      <c r="L67" s="1"/>
    </row>
    <row r="68" spans="1:12" x14ac:dyDescent="0.3">
      <c r="A68" s="167"/>
      <c r="B68" s="166"/>
      <c r="C68" s="166">
        <v>1</v>
      </c>
      <c r="D68" s="166">
        <v>2</v>
      </c>
      <c r="E68" s="166">
        <v>3</v>
      </c>
      <c r="F68" s="166">
        <v>4</v>
      </c>
      <c r="G68" s="166">
        <v>5</v>
      </c>
      <c r="H68" s="166"/>
      <c r="I68" s="166"/>
      <c r="J68" s="166"/>
      <c r="K68" s="165"/>
      <c r="L68" s="1"/>
    </row>
    <row r="69" spans="1:12" x14ac:dyDescent="0.3">
      <c r="A69" s="167"/>
      <c r="B69" s="166"/>
      <c r="C69" s="166" t="s">
        <v>113</v>
      </c>
      <c r="D69" s="166" t="s">
        <v>114</v>
      </c>
      <c r="E69" s="166" t="s">
        <v>115</v>
      </c>
      <c r="F69" s="166" t="s">
        <v>116</v>
      </c>
      <c r="G69" s="166" t="s">
        <v>117</v>
      </c>
      <c r="H69" s="166"/>
      <c r="I69" s="166"/>
      <c r="J69" s="166"/>
      <c r="K69" s="165"/>
      <c r="L69" s="1"/>
    </row>
    <row r="70" spans="1:12" ht="15" customHeight="1" x14ac:dyDescent="0.3">
      <c r="A70" s="167"/>
      <c r="B70" s="166"/>
      <c r="C70" s="859" t="s">
        <v>118</v>
      </c>
      <c r="D70" s="859"/>
      <c r="E70" s="859"/>
      <c r="F70" s="859"/>
      <c r="G70" s="859"/>
      <c r="H70" s="166"/>
      <c r="I70" s="166"/>
      <c r="J70" s="166"/>
      <c r="K70" s="165"/>
      <c r="L70" s="1"/>
    </row>
    <row r="71" spans="1:12" ht="15" customHeight="1" x14ac:dyDescent="0.3">
      <c r="A71" s="167"/>
      <c r="B71" s="166"/>
      <c r="C71" s="859"/>
      <c r="D71" s="859"/>
      <c r="E71" s="859"/>
      <c r="F71" s="859"/>
      <c r="G71" s="859"/>
      <c r="H71" s="166"/>
      <c r="I71" s="166"/>
      <c r="J71" s="166"/>
      <c r="K71" s="165"/>
      <c r="L71" s="1"/>
    </row>
    <row r="72" spans="1:12" ht="15" thickBot="1" x14ac:dyDescent="0.35">
      <c r="A72" s="177"/>
      <c r="B72" s="178"/>
      <c r="C72" s="178"/>
      <c r="D72" s="178"/>
      <c r="E72" s="178"/>
      <c r="F72" s="178"/>
      <c r="G72" s="178"/>
      <c r="H72" s="178"/>
      <c r="I72" s="178"/>
      <c r="J72" s="178"/>
      <c r="K72" s="179"/>
      <c r="L72" s="1"/>
    </row>
    <row r="73" spans="1:12" ht="15" thickBot="1" x14ac:dyDescent="0.35">
      <c r="A73" s="1"/>
      <c r="B73" s="1"/>
      <c r="C73" s="1"/>
      <c r="D73" s="1"/>
      <c r="E73" s="1"/>
      <c r="F73" s="1"/>
      <c r="G73" s="1"/>
      <c r="H73" s="1"/>
      <c r="I73" s="1"/>
      <c r="J73" s="1"/>
      <c r="K73" s="1"/>
      <c r="L73" s="1"/>
    </row>
    <row r="74" spans="1:12" ht="16.5" customHeight="1" thickBot="1" x14ac:dyDescent="0.35">
      <c r="A74" s="902" t="s">
        <v>102</v>
      </c>
      <c r="B74" s="908" t="str">
        <f>DESCRIPCION!A19</f>
        <v>d</v>
      </c>
      <c r="C74" s="896"/>
      <c r="D74" s="896"/>
      <c r="E74" s="896"/>
      <c r="F74" s="896"/>
      <c r="G74" s="896"/>
      <c r="H74" s="897"/>
      <c r="I74" s="905" t="s">
        <v>330</v>
      </c>
      <c r="J74" s="906"/>
      <c r="K74" s="140" t="str">
        <f>IF(J81="x","EXTREMA",IF(J83="x","ALTA",IF(J85="x","MODERADA",IF(J87="x","BAJA",""))))</f>
        <v>EXTREMA</v>
      </c>
      <c r="L74" s="1"/>
    </row>
    <row r="75" spans="1:12" ht="15.75" customHeight="1" thickBot="1" x14ac:dyDescent="0.35">
      <c r="A75" s="903"/>
      <c r="B75" s="909"/>
      <c r="C75" s="898"/>
      <c r="D75" s="898"/>
      <c r="E75" s="898"/>
      <c r="F75" s="898"/>
      <c r="G75" s="898"/>
      <c r="H75" s="899"/>
      <c r="I75" s="900" t="s">
        <v>331</v>
      </c>
      <c r="J75" s="901"/>
      <c r="K75" s="187" t="str">
        <f>'VALORACION RIESGOS INHERENTES'!K71</f>
        <v/>
      </c>
      <c r="L75" s="1"/>
    </row>
    <row r="76" spans="1:12" ht="16.2" thickBot="1" x14ac:dyDescent="0.35">
      <c r="A76" s="904"/>
      <c r="B76" s="797" t="s">
        <v>281</v>
      </c>
      <c r="C76" s="798"/>
      <c r="D76" s="798"/>
      <c r="E76" s="798"/>
      <c r="F76" s="798"/>
      <c r="G76" s="798"/>
      <c r="H76" s="798"/>
      <c r="I76" s="798"/>
      <c r="J76" s="801"/>
      <c r="K76" s="187" t="e">
        <f>'EVALUACIÓN SOLIDEZ CONTROLES'!H23</f>
        <v>#DIV/0!</v>
      </c>
      <c r="L76" s="1"/>
    </row>
    <row r="77" spans="1:12" ht="21.75" customHeight="1" thickBot="1" x14ac:dyDescent="0.35">
      <c r="A77" s="190" t="s">
        <v>104</v>
      </c>
      <c r="B77" s="191"/>
      <c r="C77" s="191"/>
      <c r="D77" s="243"/>
      <c r="E77" s="920"/>
      <c r="F77" s="921"/>
      <c r="G77" s="922"/>
      <c r="H77" s="797" t="s">
        <v>333</v>
      </c>
      <c r="I77" s="801"/>
      <c r="J77" s="802"/>
      <c r="K77" s="803"/>
      <c r="L77" s="1"/>
    </row>
    <row r="78" spans="1:12" ht="36.75" customHeight="1" x14ac:dyDescent="0.3">
      <c r="A78" s="172"/>
      <c r="B78" s="153"/>
      <c r="C78" s="173"/>
      <c r="D78" s="153"/>
      <c r="E78" s="153"/>
      <c r="F78" s="153"/>
      <c r="G78" s="153"/>
      <c r="H78" s="153"/>
      <c r="I78" s="153"/>
      <c r="J78" s="168"/>
      <c r="K78" s="169"/>
      <c r="L78" s="1"/>
    </row>
    <row r="79" spans="1:12" ht="38.25" customHeight="1" x14ac:dyDescent="0.3">
      <c r="A79" s="813" t="s">
        <v>104</v>
      </c>
      <c r="B79" s="153">
        <v>5</v>
      </c>
      <c r="C79" s="814"/>
      <c r="D79" s="810"/>
      <c r="E79" s="811"/>
      <c r="F79" s="811"/>
      <c r="G79" s="811"/>
      <c r="H79" s="153"/>
      <c r="I79" s="153"/>
      <c r="J79" s="820" t="s">
        <v>103</v>
      </c>
      <c r="K79" s="821"/>
      <c r="L79" s="1"/>
    </row>
    <row r="80" spans="1:12" x14ac:dyDescent="0.3">
      <c r="A80" s="813"/>
      <c r="B80" s="153" t="s">
        <v>106</v>
      </c>
      <c r="C80" s="815"/>
      <c r="D80" s="810"/>
      <c r="E80" s="811"/>
      <c r="F80" s="811"/>
      <c r="G80" s="811"/>
      <c r="H80" s="153"/>
      <c r="I80" s="153"/>
      <c r="J80" s="155"/>
      <c r="K80" s="156"/>
      <c r="L80" s="1"/>
    </row>
    <row r="81" spans="1:12" ht="28.2" x14ac:dyDescent="0.3">
      <c r="A81" s="813"/>
      <c r="B81" s="153">
        <v>4</v>
      </c>
      <c r="C81" s="856"/>
      <c r="D81" s="810"/>
      <c r="E81" s="810"/>
      <c r="F81" s="819"/>
      <c r="G81" s="811" t="s">
        <v>329</v>
      </c>
      <c r="H81" s="153"/>
      <c r="I81" s="153"/>
      <c r="J81" s="159" t="str">
        <f xml:space="preserve"> IF(OR(E79="X",F79="X",G79="x",F81="x",G81="X",F83="X",G83="X",G85="X" ),"x","")</f>
        <v>x</v>
      </c>
      <c r="K81" s="156" t="s">
        <v>105</v>
      </c>
      <c r="L81" s="1"/>
    </row>
    <row r="82" spans="1:12" ht="28.2" x14ac:dyDescent="0.3">
      <c r="A82" s="813"/>
      <c r="B82" s="153" t="s">
        <v>108</v>
      </c>
      <c r="C82" s="857"/>
      <c r="D82" s="810"/>
      <c r="E82" s="810"/>
      <c r="F82" s="819"/>
      <c r="G82" s="811"/>
      <c r="H82" s="153"/>
      <c r="I82" s="153"/>
      <c r="J82" s="160"/>
      <c r="K82" s="156"/>
      <c r="L82" s="1"/>
    </row>
    <row r="83" spans="1:12" ht="28.2" x14ac:dyDescent="0.3">
      <c r="A83" s="813"/>
      <c r="B83" s="153">
        <v>3</v>
      </c>
      <c r="C83" s="804"/>
      <c r="D83" s="808"/>
      <c r="E83" s="809"/>
      <c r="F83" s="819"/>
      <c r="G83" s="811"/>
      <c r="H83" s="153"/>
      <c r="I83" s="153"/>
      <c r="J83" s="161" t="str">
        <f xml:space="preserve"> IF(OR(C79="X",D79="X",D81="x",E81="x",E83="X",F85="X",F87="X",G87="X" ),"x","")</f>
        <v/>
      </c>
      <c r="K83" s="156" t="s">
        <v>107</v>
      </c>
      <c r="L83" s="1"/>
    </row>
    <row r="84" spans="1:12" ht="28.2" x14ac:dyDescent="0.3">
      <c r="A84" s="813"/>
      <c r="B84" s="153" t="s">
        <v>110</v>
      </c>
      <c r="C84" s="805"/>
      <c r="D84" s="808"/>
      <c r="E84" s="810"/>
      <c r="F84" s="819"/>
      <c r="G84" s="811"/>
      <c r="H84" s="153"/>
      <c r="I84" s="153"/>
      <c r="J84" s="162"/>
      <c r="K84" s="156"/>
      <c r="L84" s="1"/>
    </row>
    <row r="85" spans="1:12" ht="28.2" x14ac:dyDescent="0.3">
      <c r="A85" s="813"/>
      <c r="B85" s="153">
        <v>2</v>
      </c>
      <c r="C85" s="804"/>
      <c r="D85" s="806"/>
      <c r="E85" s="807"/>
      <c r="F85" s="809"/>
      <c r="G85" s="811"/>
      <c r="H85" s="153"/>
      <c r="I85" s="153"/>
      <c r="J85" s="163" t="str">
        <f xml:space="preserve"> IF(OR(C81="X",D83="X",E85="x",E87="x" ),"x","")</f>
        <v/>
      </c>
      <c r="K85" s="156" t="s">
        <v>109</v>
      </c>
      <c r="L85" s="1"/>
    </row>
    <row r="86" spans="1:12" ht="28.2" x14ac:dyDescent="0.3">
      <c r="A86" s="813"/>
      <c r="B86" s="153" t="s">
        <v>229</v>
      </c>
      <c r="C86" s="805"/>
      <c r="D86" s="806"/>
      <c r="E86" s="808"/>
      <c r="F86" s="810"/>
      <c r="G86" s="811"/>
      <c r="H86" s="153"/>
      <c r="I86" s="153"/>
      <c r="J86" s="162"/>
      <c r="K86" s="156"/>
      <c r="L86" s="1"/>
    </row>
    <row r="87" spans="1:12" ht="28.2" x14ac:dyDescent="0.3">
      <c r="A87" s="813"/>
      <c r="B87" s="153">
        <v>1</v>
      </c>
      <c r="C87" s="804"/>
      <c r="D87" s="835"/>
      <c r="E87" s="837"/>
      <c r="F87" s="839"/>
      <c r="G87" s="841"/>
      <c r="H87" s="153"/>
      <c r="I87" s="153"/>
      <c r="J87" s="164" t="str">
        <f xml:space="preserve"> IF(OR(C83="X",C85="X",D85="x",D87="x",C87="x" ),"x","")</f>
        <v/>
      </c>
      <c r="K87" s="156" t="s">
        <v>111</v>
      </c>
      <c r="L87" s="1"/>
    </row>
    <row r="88" spans="1:12" x14ac:dyDescent="0.3">
      <c r="A88" s="813"/>
      <c r="B88" s="153" t="s">
        <v>112</v>
      </c>
      <c r="C88" s="834"/>
      <c r="D88" s="836"/>
      <c r="E88" s="838"/>
      <c r="F88" s="840"/>
      <c r="G88" s="842"/>
      <c r="H88" s="153"/>
      <c r="I88" s="153"/>
      <c r="J88" s="153"/>
      <c r="K88" s="154"/>
      <c r="L88" s="1"/>
    </row>
    <row r="89" spans="1:12" x14ac:dyDescent="0.3">
      <c r="A89" s="172"/>
      <c r="B89" s="153"/>
      <c r="C89" s="153">
        <v>1</v>
      </c>
      <c r="D89" s="153">
        <v>2</v>
      </c>
      <c r="E89" s="153">
        <v>3</v>
      </c>
      <c r="F89" s="153">
        <v>4</v>
      </c>
      <c r="G89" s="153">
        <v>5</v>
      </c>
      <c r="H89" s="153"/>
      <c r="I89" s="153"/>
      <c r="J89" s="153"/>
      <c r="K89" s="154"/>
      <c r="L89" s="1"/>
    </row>
    <row r="90" spans="1:12" x14ac:dyDescent="0.3">
      <c r="A90" s="172"/>
      <c r="B90" s="153"/>
      <c r="C90" s="153" t="s">
        <v>113</v>
      </c>
      <c r="D90" s="153" t="s">
        <v>114</v>
      </c>
      <c r="E90" s="153" t="s">
        <v>115</v>
      </c>
      <c r="F90" s="153" t="s">
        <v>116</v>
      </c>
      <c r="G90" s="153" t="s">
        <v>117</v>
      </c>
      <c r="H90" s="153"/>
      <c r="I90" s="820"/>
      <c r="J90" s="820"/>
      <c r="K90" s="821"/>
      <c r="L90" s="1"/>
    </row>
    <row r="91" spans="1:12" ht="15" customHeight="1" x14ac:dyDescent="0.3">
      <c r="A91" s="172"/>
      <c r="B91" s="153"/>
      <c r="C91" s="812" t="s">
        <v>118</v>
      </c>
      <c r="D91" s="812"/>
      <c r="E91" s="812"/>
      <c r="F91" s="812"/>
      <c r="G91" s="812"/>
      <c r="H91" s="153"/>
      <c r="I91" s="153"/>
      <c r="J91" s="153"/>
      <c r="K91" s="154"/>
      <c r="L91" s="1"/>
    </row>
    <row r="92" spans="1:12" ht="15" customHeight="1" x14ac:dyDescent="0.3">
      <c r="A92" s="172"/>
      <c r="B92" s="153"/>
      <c r="C92" s="812"/>
      <c r="D92" s="812"/>
      <c r="E92" s="812"/>
      <c r="F92" s="812"/>
      <c r="G92" s="812"/>
      <c r="H92" s="153"/>
      <c r="I92" s="153"/>
      <c r="J92" s="153"/>
      <c r="K92" s="154"/>
      <c r="L92" s="1"/>
    </row>
    <row r="93" spans="1:12" ht="15" thickBot="1" x14ac:dyDescent="0.35">
      <c r="A93" s="79"/>
      <c r="B93" s="80"/>
      <c r="C93" s="80"/>
      <c r="D93" s="80"/>
      <c r="E93" s="80"/>
      <c r="F93" s="80"/>
      <c r="G93" s="80"/>
      <c r="H93" s="80"/>
      <c r="I93" s="80"/>
      <c r="J93" s="80"/>
      <c r="K93" s="81"/>
      <c r="L93" s="1"/>
    </row>
    <row r="94" spans="1:12" ht="15" thickBot="1" x14ac:dyDescent="0.35">
      <c r="A94" s="1"/>
      <c r="B94" s="1"/>
      <c r="C94" s="1"/>
      <c r="D94" s="1"/>
      <c r="E94" s="1"/>
      <c r="F94" s="1"/>
      <c r="G94" s="1"/>
      <c r="H94" s="1"/>
      <c r="I94" s="1"/>
      <c r="J94" s="1"/>
      <c r="K94" s="1"/>
      <c r="L94" s="1"/>
    </row>
    <row r="95" spans="1:12" ht="15.75" customHeight="1" thickBot="1" x14ac:dyDescent="0.35">
      <c r="A95" s="902" t="s">
        <v>102</v>
      </c>
      <c r="B95" s="896" t="str">
        <f>DESCRIPCION!A22</f>
        <v>e</v>
      </c>
      <c r="C95" s="896"/>
      <c r="D95" s="896"/>
      <c r="E95" s="896"/>
      <c r="F95" s="896"/>
      <c r="G95" s="896"/>
      <c r="H95" s="897"/>
      <c r="I95" s="905" t="s">
        <v>330</v>
      </c>
      <c r="J95" s="906"/>
      <c r="K95" s="140" t="str">
        <f>IF(J102="x","EXTREMA",IF(J104="x","ALTA",IF(J106="x","MODERADA",IF(J108="x","BAJA",""))))</f>
        <v/>
      </c>
      <c r="L95" s="1"/>
    </row>
    <row r="96" spans="1:12" ht="16.2" thickBot="1" x14ac:dyDescent="0.35">
      <c r="A96" s="903"/>
      <c r="B96" s="898"/>
      <c r="C96" s="898"/>
      <c r="D96" s="898"/>
      <c r="E96" s="898"/>
      <c r="F96" s="898"/>
      <c r="G96" s="898"/>
      <c r="H96" s="899"/>
      <c r="I96" s="900" t="s">
        <v>331</v>
      </c>
      <c r="J96" s="901"/>
      <c r="K96" s="188" t="str">
        <f>'VALORACION RIESGOS INHERENTES'!K91</f>
        <v/>
      </c>
      <c r="L96" s="1"/>
    </row>
    <row r="97" spans="1:12" ht="16.2" thickBot="1" x14ac:dyDescent="0.35">
      <c r="A97" s="904"/>
      <c r="B97" s="900" t="s">
        <v>281</v>
      </c>
      <c r="C97" s="907"/>
      <c r="D97" s="907"/>
      <c r="E97" s="907"/>
      <c r="F97" s="907"/>
      <c r="G97" s="907"/>
      <c r="H97" s="907"/>
      <c r="I97" s="907"/>
      <c r="J97" s="901"/>
      <c r="K97" s="188" t="e">
        <f>'EVALUACIÓN SOLIDEZ CONTROLES'!H27</f>
        <v>#DIV/0!</v>
      </c>
      <c r="L97" s="1"/>
    </row>
    <row r="98" spans="1:12" ht="20.25" customHeight="1" thickBot="1" x14ac:dyDescent="0.35">
      <c r="A98" s="190" t="s">
        <v>104</v>
      </c>
      <c r="B98" s="191"/>
      <c r="C98" s="191"/>
      <c r="D98" s="243"/>
      <c r="E98" s="920"/>
      <c r="F98" s="921"/>
      <c r="G98" s="922"/>
      <c r="H98" s="797" t="s">
        <v>333</v>
      </c>
      <c r="I98" s="801"/>
      <c r="J98" s="802"/>
      <c r="K98" s="803"/>
      <c r="L98" s="1"/>
    </row>
    <row r="99" spans="1:12" ht="38.25" customHeight="1" x14ac:dyDescent="0.3">
      <c r="A99" s="172"/>
      <c r="B99" s="153"/>
      <c r="C99" s="173"/>
      <c r="D99" s="153"/>
      <c r="E99" s="153"/>
      <c r="F99" s="153"/>
      <c r="G99" s="153"/>
      <c r="H99" s="153"/>
      <c r="I99" s="153"/>
      <c r="J99" s="168"/>
      <c r="K99" s="169"/>
      <c r="L99" s="1"/>
    </row>
    <row r="100" spans="1:12" ht="39" customHeight="1" x14ac:dyDescent="0.3">
      <c r="A100" s="813" t="s">
        <v>104</v>
      </c>
      <c r="B100" s="153">
        <v>5</v>
      </c>
      <c r="C100" s="814"/>
      <c r="D100" s="810"/>
      <c r="E100" s="811"/>
      <c r="F100" s="811"/>
      <c r="G100" s="811"/>
      <c r="H100" s="153"/>
      <c r="I100" s="153"/>
      <c r="J100" s="820" t="s">
        <v>103</v>
      </c>
      <c r="K100" s="821"/>
      <c r="L100" s="1"/>
    </row>
    <row r="101" spans="1:12" x14ac:dyDescent="0.3">
      <c r="A101" s="813"/>
      <c r="B101" s="153" t="s">
        <v>106</v>
      </c>
      <c r="C101" s="815"/>
      <c r="D101" s="810"/>
      <c r="E101" s="811"/>
      <c r="F101" s="811"/>
      <c r="G101" s="811"/>
      <c r="H101" s="153"/>
      <c r="I101" s="153"/>
      <c r="J101" s="155"/>
      <c r="K101" s="156"/>
      <c r="L101" s="1"/>
    </row>
    <row r="102" spans="1:12" ht="28.2" x14ac:dyDescent="0.3">
      <c r="A102" s="813"/>
      <c r="B102" s="153">
        <v>4</v>
      </c>
      <c r="C102" s="856"/>
      <c r="D102" s="810"/>
      <c r="E102" s="810"/>
      <c r="F102" s="819"/>
      <c r="G102" s="811"/>
      <c r="H102" s="153"/>
      <c r="I102" s="153"/>
      <c r="J102" s="159" t="str">
        <f xml:space="preserve"> IF(OR(E100="X",F100="X",G100="x",F102="x",G102="X",F104="X",G104="X",G106="X" ),"x","")</f>
        <v/>
      </c>
      <c r="K102" s="156" t="s">
        <v>105</v>
      </c>
      <c r="L102" s="1"/>
    </row>
    <row r="103" spans="1:12" ht="28.2" x14ac:dyDescent="0.3">
      <c r="A103" s="813"/>
      <c r="B103" s="153" t="s">
        <v>108</v>
      </c>
      <c r="C103" s="857"/>
      <c r="D103" s="810"/>
      <c r="E103" s="810"/>
      <c r="F103" s="819"/>
      <c r="G103" s="811"/>
      <c r="H103" s="153"/>
      <c r="I103" s="153"/>
      <c r="J103" s="160"/>
      <c r="K103" s="156"/>
      <c r="L103" s="1"/>
    </row>
    <row r="104" spans="1:12" ht="28.2" x14ac:dyDescent="0.3">
      <c r="A104" s="813"/>
      <c r="B104" s="153">
        <v>3</v>
      </c>
      <c r="C104" s="804"/>
      <c r="D104" s="808"/>
      <c r="E104" s="809"/>
      <c r="F104" s="819"/>
      <c r="G104" s="811"/>
      <c r="H104" s="153"/>
      <c r="I104" s="153"/>
      <c r="J104" s="161" t="str">
        <f xml:space="preserve"> IF(OR(C100="X",D100="X",D102="x",E102="x",E104="X",F106="X",F108="X",G108="X" ),"x","")</f>
        <v/>
      </c>
      <c r="K104" s="156" t="s">
        <v>107</v>
      </c>
      <c r="L104" s="1"/>
    </row>
    <row r="105" spans="1:12" ht="28.2" x14ac:dyDescent="0.3">
      <c r="A105" s="813"/>
      <c r="B105" s="153" t="s">
        <v>110</v>
      </c>
      <c r="C105" s="805"/>
      <c r="D105" s="808"/>
      <c r="E105" s="810"/>
      <c r="F105" s="819"/>
      <c r="G105" s="811"/>
      <c r="H105" s="153"/>
      <c r="I105" s="153"/>
      <c r="J105" s="162"/>
      <c r="K105" s="156"/>
      <c r="L105" s="1"/>
    </row>
    <row r="106" spans="1:12" ht="28.2" x14ac:dyDescent="0.3">
      <c r="A106" s="813"/>
      <c r="B106" s="153">
        <v>2</v>
      </c>
      <c r="C106" s="804"/>
      <c r="D106" s="806"/>
      <c r="E106" s="807"/>
      <c r="F106" s="809"/>
      <c r="G106" s="811"/>
      <c r="H106" s="153"/>
      <c r="I106" s="153"/>
      <c r="J106" s="163" t="str">
        <f xml:space="preserve"> IF(OR(C102="X",D104="X",E108="x",E106="x" ),"x","")</f>
        <v/>
      </c>
      <c r="K106" s="156" t="s">
        <v>109</v>
      </c>
      <c r="L106" s="1"/>
    </row>
    <row r="107" spans="1:12" ht="28.2" x14ac:dyDescent="0.3">
      <c r="A107" s="813"/>
      <c r="B107" s="153" t="s">
        <v>229</v>
      </c>
      <c r="C107" s="805"/>
      <c r="D107" s="806"/>
      <c r="E107" s="808"/>
      <c r="F107" s="810"/>
      <c r="G107" s="811"/>
      <c r="H107" s="153"/>
      <c r="I107" s="153"/>
      <c r="J107" s="162"/>
      <c r="K107" s="156"/>
      <c r="L107" s="1"/>
    </row>
    <row r="108" spans="1:12" ht="28.2" x14ac:dyDescent="0.3">
      <c r="A108" s="813"/>
      <c r="B108" s="153">
        <v>1</v>
      </c>
      <c r="C108" s="804"/>
      <c r="D108" s="835"/>
      <c r="E108" s="837"/>
      <c r="F108" s="839"/>
      <c r="G108" s="841"/>
      <c r="H108" s="153"/>
      <c r="I108" s="153"/>
      <c r="J108" s="164" t="str">
        <f xml:space="preserve"> IF(OR(C104="X",C106="X",C108="x",D106="x",D108="x" ),"x","")</f>
        <v/>
      </c>
      <c r="K108" s="156" t="s">
        <v>111</v>
      </c>
      <c r="L108" s="1"/>
    </row>
    <row r="109" spans="1:12" x14ac:dyDescent="0.3">
      <c r="A109" s="813"/>
      <c r="B109" s="153" t="s">
        <v>112</v>
      </c>
      <c r="C109" s="834"/>
      <c r="D109" s="836"/>
      <c r="E109" s="838"/>
      <c r="F109" s="840"/>
      <c r="G109" s="842"/>
      <c r="H109" s="153"/>
      <c r="I109" s="153"/>
      <c r="J109" s="153"/>
      <c r="K109" s="154"/>
      <c r="L109" s="1"/>
    </row>
    <row r="110" spans="1:12" x14ac:dyDescent="0.3">
      <c r="A110" s="172"/>
      <c r="B110" s="153"/>
      <c r="C110" s="153">
        <v>1</v>
      </c>
      <c r="D110" s="153">
        <v>2</v>
      </c>
      <c r="E110" s="153">
        <v>3</v>
      </c>
      <c r="F110" s="153">
        <v>4</v>
      </c>
      <c r="G110" s="153">
        <v>5</v>
      </c>
      <c r="H110" s="153"/>
      <c r="I110" s="153"/>
      <c r="J110" s="153"/>
      <c r="K110" s="154"/>
      <c r="L110" s="1"/>
    </row>
    <row r="111" spans="1:12" x14ac:dyDescent="0.3">
      <c r="A111" s="172"/>
      <c r="B111" s="153"/>
      <c r="C111" s="153" t="s">
        <v>113</v>
      </c>
      <c r="D111" s="153" t="s">
        <v>114</v>
      </c>
      <c r="E111" s="153" t="s">
        <v>115</v>
      </c>
      <c r="F111" s="153" t="s">
        <v>116</v>
      </c>
      <c r="G111" s="153" t="s">
        <v>117</v>
      </c>
      <c r="H111" s="153"/>
      <c r="I111" s="153"/>
      <c r="J111" s="153"/>
      <c r="K111" s="154"/>
      <c r="L111" s="1"/>
    </row>
    <row r="112" spans="1:12" ht="15" customHeight="1" x14ac:dyDescent="0.3">
      <c r="A112" s="172"/>
      <c r="B112" s="153"/>
      <c r="C112" s="812" t="s">
        <v>118</v>
      </c>
      <c r="D112" s="812"/>
      <c r="E112" s="812"/>
      <c r="F112" s="812"/>
      <c r="G112" s="812"/>
      <c r="H112" s="153"/>
      <c r="I112" s="153"/>
      <c r="J112" s="153"/>
      <c r="K112" s="154"/>
      <c r="L112" s="1"/>
    </row>
    <row r="113" spans="1:12" ht="15" customHeight="1" x14ac:dyDescent="0.3">
      <c r="A113" s="172"/>
      <c r="B113" s="153"/>
      <c r="C113" s="812"/>
      <c r="D113" s="812"/>
      <c r="E113" s="812"/>
      <c r="F113" s="812"/>
      <c r="G113" s="812"/>
      <c r="H113" s="153"/>
      <c r="I113" s="153"/>
      <c r="J113" s="153"/>
      <c r="K113" s="154"/>
      <c r="L113" s="1"/>
    </row>
    <row r="114" spans="1:12" ht="15" thickBot="1" x14ac:dyDescent="0.35">
      <c r="A114" s="79"/>
      <c r="B114" s="80"/>
      <c r="C114" s="80"/>
      <c r="D114" s="80"/>
      <c r="E114" s="80"/>
      <c r="F114" s="80"/>
      <c r="G114" s="80"/>
      <c r="H114" s="80"/>
      <c r="I114" s="80"/>
      <c r="J114" s="80"/>
      <c r="K114" s="81"/>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02" t="s">
        <v>102</v>
      </c>
      <c r="B116" s="896" t="str">
        <f>DESCRIPCION!A25</f>
        <v>f</v>
      </c>
      <c r="C116" s="896"/>
      <c r="D116" s="896"/>
      <c r="E116" s="896"/>
      <c r="F116" s="896"/>
      <c r="G116" s="896"/>
      <c r="H116" s="897"/>
      <c r="I116" s="905" t="s">
        <v>330</v>
      </c>
      <c r="J116" s="906"/>
      <c r="K116" s="140" t="str">
        <f>IF(J123="x","EXTREMA",IF(J125="x","ALTA",IF(J127="x","MODERADA",IF(J129="x","BAJA",""))))</f>
        <v/>
      </c>
      <c r="L116" s="1"/>
    </row>
    <row r="117" spans="1:12" ht="16.2" thickBot="1" x14ac:dyDescent="0.35">
      <c r="A117" s="903"/>
      <c r="B117" s="898"/>
      <c r="C117" s="898"/>
      <c r="D117" s="898"/>
      <c r="E117" s="898"/>
      <c r="F117" s="898"/>
      <c r="G117" s="898"/>
      <c r="H117" s="899"/>
      <c r="I117" s="900" t="s">
        <v>331</v>
      </c>
      <c r="J117" s="901"/>
      <c r="K117" s="188" t="str">
        <f>'VALORACION RIESGOS INHERENTES'!K111</f>
        <v/>
      </c>
      <c r="L117" s="1"/>
    </row>
    <row r="118" spans="1:12" ht="16.2" thickBot="1" x14ac:dyDescent="0.35">
      <c r="A118" s="904"/>
      <c r="B118" s="797" t="s">
        <v>281</v>
      </c>
      <c r="C118" s="798"/>
      <c r="D118" s="798"/>
      <c r="E118" s="798"/>
      <c r="F118" s="798"/>
      <c r="G118" s="798"/>
      <c r="H118" s="798"/>
      <c r="I118" s="798"/>
      <c r="J118" s="801"/>
      <c r="K118" s="188" t="str">
        <f>'EVALUACIÓN SOLIDEZ CONTROLES'!H31</f>
        <v xml:space="preserve"> </v>
      </c>
      <c r="L118" s="1"/>
    </row>
    <row r="119" spans="1:12" ht="17.25" customHeight="1" thickBot="1" x14ac:dyDescent="0.35">
      <c r="A119" s="190" t="s">
        <v>104</v>
      </c>
      <c r="B119" s="191"/>
      <c r="C119" s="191"/>
      <c r="D119" s="243"/>
      <c r="E119" s="920"/>
      <c r="F119" s="921"/>
      <c r="G119" s="922"/>
      <c r="H119" s="797" t="s">
        <v>333</v>
      </c>
      <c r="I119" s="801"/>
      <c r="J119" s="802"/>
      <c r="K119" s="803"/>
      <c r="L119" s="1"/>
    </row>
    <row r="120" spans="1:12" ht="39.75" customHeight="1" x14ac:dyDescent="0.3">
      <c r="A120" s="172"/>
      <c r="B120" s="153"/>
      <c r="C120" s="173"/>
      <c r="D120" s="153"/>
      <c r="E120" s="153"/>
      <c r="F120" s="153"/>
      <c r="G120" s="153"/>
      <c r="H120" s="153"/>
      <c r="I120" s="153"/>
      <c r="J120" s="1"/>
      <c r="K120" s="71"/>
      <c r="L120" s="1"/>
    </row>
    <row r="121" spans="1:12" ht="15" customHeight="1" x14ac:dyDescent="0.3">
      <c r="A121" s="813" t="s">
        <v>104</v>
      </c>
      <c r="B121" s="153">
        <v>5</v>
      </c>
      <c r="C121" s="871"/>
      <c r="D121" s="873"/>
      <c r="E121" s="874"/>
      <c r="F121" s="874"/>
      <c r="G121" s="874"/>
      <c r="H121" s="186"/>
      <c r="I121" s="153"/>
      <c r="J121" s="820" t="s">
        <v>103</v>
      </c>
      <c r="K121" s="821"/>
      <c r="L121" s="1"/>
    </row>
    <row r="122" spans="1:12" ht="32.4" x14ac:dyDescent="0.3">
      <c r="A122" s="813"/>
      <c r="B122" s="153" t="s">
        <v>106</v>
      </c>
      <c r="C122" s="872"/>
      <c r="D122" s="873"/>
      <c r="E122" s="874"/>
      <c r="F122" s="874"/>
      <c r="G122" s="874"/>
      <c r="H122" s="186"/>
      <c r="I122" s="153"/>
      <c r="J122" s="155"/>
      <c r="K122" s="156"/>
      <c r="L122" s="1"/>
    </row>
    <row r="123" spans="1:12" ht="32.4" x14ac:dyDescent="0.3">
      <c r="A123" s="813"/>
      <c r="B123" s="153">
        <v>4</v>
      </c>
      <c r="C123" s="875"/>
      <c r="D123" s="873"/>
      <c r="E123" s="873"/>
      <c r="F123" s="877"/>
      <c r="G123" s="874"/>
      <c r="H123" s="186"/>
      <c r="I123" s="153"/>
      <c r="J123" s="159" t="str">
        <f xml:space="preserve"> IF(OR(E121="X",F121="X",G121="x",F123="x",G123="X",F125="X",G125="X",G127="X" ),"x","")</f>
        <v/>
      </c>
      <c r="K123" s="156" t="s">
        <v>105</v>
      </c>
      <c r="L123" s="1"/>
    </row>
    <row r="124" spans="1:12" ht="32.4" x14ac:dyDescent="0.3">
      <c r="A124" s="813"/>
      <c r="B124" s="153" t="s">
        <v>108</v>
      </c>
      <c r="C124" s="876"/>
      <c r="D124" s="873"/>
      <c r="E124" s="873"/>
      <c r="F124" s="877"/>
      <c r="G124" s="874"/>
      <c r="H124" s="186"/>
      <c r="I124" s="153"/>
      <c r="J124" s="160"/>
      <c r="K124" s="156"/>
      <c r="L124" s="1"/>
    </row>
    <row r="125" spans="1:12" ht="32.4" x14ac:dyDescent="0.3">
      <c r="A125" s="813"/>
      <c r="B125" s="153">
        <v>3</v>
      </c>
      <c r="C125" s="878"/>
      <c r="D125" s="880"/>
      <c r="E125" s="890"/>
      <c r="F125" s="877"/>
      <c r="G125" s="874"/>
      <c r="H125" s="186"/>
      <c r="I125" s="153"/>
      <c r="J125" s="161" t="str">
        <f xml:space="preserve"> IF(OR(C121="X",D121="X",D123="x",E123="x",E125="X",F127="X",F129="X",G129="X" ),"x","")</f>
        <v/>
      </c>
      <c r="K125" s="156" t="s">
        <v>107</v>
      </c>
      <c r="L125" s="1"/>
    </row>
    <row r="126" spans="1:12" ht="32.4" x14ac:dyDescent="0.3">
      <c r="A126" s="813"/>
      <c r="B126" s="153" t="s">
        <v>110</v>
      </c>
      <c r="C126" s="879"/>
      <c r="D126" s="880"/>
      <c r="E126" s="873"/>
      <c r="F126" s="877"/>
      <c r="G126" s="874"/>
      <c r="H126" s="186"/>
      <c r="I126" s="153"/>
      <c r="J126" s="162"/>
      <c r="K126" s="156"/>
      <c r="L126" s="1"/>
    </row>
    <row r="127" spans="1:12" ht="32.4" x14ac:dyDescent="0.3">
      <c r="A127" s="813"/>
      <c r="B127" s="153">
        <v>2</v>
      </c>
      <c r="C127" s="878"/>
      <c r="D127" s="891"/>
      <c r="E127" s="892"/>
      <c r="F127" s="890"/>
      <c r="G127" s="874"/>
      <c r="H127" s="186"/>
      <c r="I127" s="153"/>
      <c r="J127" s="163" t="str">
        <f xml:space="preserve"> IF(OR(C123="X",D125="X",E127="x",E129="x" ),"x","")</f>
        <v/>
      </c>
      <c r="K127" s="156" t="s">
        <v>109</v>
      </c>
      <c r="L127" s="1"/>
    </row>
    <row r="128" spans="1:12" ht="32.4" x14ac:dyDescent="0.3">
      <c r="A128" s="813"/>
      <c r="B128" s="153" t="s">
        <v>229</v>
      </c>
      <c r="C128" s="879"/>
      <c r="D128" s="891"/>
      <c r="E128" s="880"/>
      <c r="F128" s="873"/>
      <c r="G128" s="874"/>
      <c r="H128" s="186"/>
      <c r="I128" s="153"/>
      <c r="J128" s="162"/>
      <c r="K128" s="156"/>
      <c r="L128" s="1"/>
    </row>
    <row r="129" spans="1:12" ht="32.4" x14ac:dyDescent="0.3">
      <c r="A129" s="813"/>
      <c r="B129" s="153">
        <v>1</v>
      </c>
      <c r="C129" s="878"/>
      <c r="D129" s="882"/>
      <c r="E129" s="884"/>
      <c r="F129" s="886"/>
      <c r="G129" s="888"/>
      <c r="H129" s="186"/>
      <c r="I129" s="153"/>
      <c r="J129" s="164" t="str">
        <f xml:space="preserve"> IF(OR(C125="X",C127="X",D127="x",C129="x",D129="x" ),"x","")</f>
        <v/>
      </c>
      <c r="K129" s="156" t="s">
        <v>111</v>
      </c>
      <c r="L129" s="1"/>
    </row>
    <row r="130" spans="1:12" ht="32.4" x14ac:dyDescent="0.3">
      <c r="A130" s="813"/>
      <c r="B130" s="153" t="s">
        <v>112</v>
      </c>
      <c r="C130" s="881"/>
      <c r="D130" s="883"/>
      <c r="E130" s="885"/>
      <c r="F130" s="887"/>
      <c r="G130" s="889"/>
      <c r="H130" s="186"/>
      <c r="I130" s="153"/>
      <c r="J130" s="153"/>
      <c r="K130" s="154"/>
      <c r="L130" s="1"/>
    </row>
    <row r="131" spans="1:12" x14ac:dyDescent="0.3">
      <c r="A131" s="172"/>
      <c r="B131" s="153"/>
      <c r="C131" s="153">
        <v>1</v>
      </c>
      <c r="D131" s="153">
        <v>2</v>
      </c>
      <c r="E131" s="153">
        <v>3</v>
      </c>
      <c r="F131" s="153">
        <v>4</v>
      </c>
      <c r="G131" s="153">
        <v>5</v>
      </c>
      <c r="H131" s="153"/>
      <c r="I131" s="153"/>
      <c r="J131" s="153"/>
      <c r="K131" s="154"/>
      <c r="L131" s="1"/>
    </row>
    <row r="132" spans="1:12" x14ac:dyDescent="0.3">
      <c r="A132" s="172"/>
      <c r="B132" s="153"/>
      <c r="C132" s="153" t="s">
        <v>113</v>
      </c>
      <c r="D132" s="153" t="s">
        <v>114</v>
      </c>
      <c r="E132" s="153" t="s">
        <v>115</v>
      </c>
      <c r="F132" s="153" t="s">
        <v>116</v>
      </c>
      <c r="G132" s="153" t="s">
        <v>117</v>
      </c>
      <c r="H132" s="153"/>
      <c r="I132" s="153"/>
      <c r="J132" s="153"/>
      <c r="K132" s="154"/>
      <c r="L132" s="1"/>
    </row>
    <row r="133" spans="1:12" ht="15" customHeight="1" x14ac:dyDescent="0.3">
      <c r="A133" s="172"/>
      <c r="B133" s="153"/>
      <c r="C133" s="812" t="s">
        <v>118</v>
      </c>
      <c r="D133" s="812"/>
      <c r="E133" s="812"/>
      <c r="F133" s="812"/>
      <c r="G133" s="812"/>
      <c r="H133" s="153"/>
      <c r="I133" s="153"/>
      <c r="J133" s="153"/>
      <c r="K133" s="154"/>
      <c r="L133" s="1"/>
    </row>
    <row r="134" spans="1:12" ht="15" customHeight="1" x14ac:dyDescent="0.3">
      <c r="A134" s="172"/>
      <c r="B134" s="153"/>
      <c r="C134" s="812"/>
      <c r="D134" s="812"/>
      <c r="E134" s="812"/>
      <c r="F134" s="812"/>
      <c r="G134" s="812"/>
      <c r="H134" s="153"/>
      <c r="I134" s="153"/>
      <c r="J134" s="153"/>
      <c r="K134" s="154"/>
      <c r="L134" s="1"/>
    </row>
    <row r="135" spans="1:12" ht="15" thickBot="1" x14ac:dyDescent="0.35">
      <c r="A135" s="79"/>
      <c r="B135" s="80"/>
      <c r="C135" s="80"/>
      <c r="D135" s="80"/>
      <c r="E135" s="80"/>
      <c r="F135" s="80"/>
      <c r="G135" s="80"/>
      <c r="H135" s="80"/>
      <c r="I135" s="80"/>
      <c r="J135" s="80"/>
      <c r="K135" s="81"/>
      <c r="L135" s="1"/>
    </row>
    <row r="136" spans="1:12" ht="15" thickBot="1" x14ac:dyDescent="0.35">
      <c r="A136" s="1"/>
      <c r="B136" s="1"/>
      <c r="C136" s="1"/>
      <c r="D136" s="1"/>
      <c r="E136" s="1"/>
      <c r="F136" s="1"/>
      <c r="G136" s="1"/>
      <c r="H136" s="1"/>
      <c r="I136" s="1"/>
      <c r="J136" s="1"/>
      <c r="K136" s="1"/>
      <c r="L136" s="1"/>
    </row>
    <row r="137" spans="1:12" ht="16.5" customHeight="1" thickBot="1" x14ac:dyDescent="0.35">
      <c r="A137" s="902" t="s">
        <v>102</v>
      </c>
      <c r="B137" s="908" t="str">
        <f>DESCRIPCION!A28</f>
        <v>g</v>
      </c>
      <c r="C137" s="896"/>
      <c r="D137" s="896"/>
      <c r="E137" s="896"/>
      <c r="F137" s="896"/>
      <c r="G137" s="896"/>
      <c r="H137" s="897"/>
      <c r="I137" s="905" t="s">
        <v>330</v>
      </c>
      <c r="J137" s="906"/>
      <c r="K137" s="140" t="str">
        <f>IF(J144="x","EXTREMA",IF(J146="x","ALTA",IF(J148="x","MODERADA",IF(J150="x","BAJA",""))))</f>
        <v/>
      </c>
      <c r="L137" s="1"/>
    </row>
    <row r="138" spans="1:12" ht="16.2" thickBot="1" x14ac:dyDescent="0.35">
      <c r="A138" s="903"/>
      <c r="B138" s="909"/>
      <c r="C138" s="898"/>
      <c r="D138" s="898"/>
      <c r="E138" s="898"/>
      <c r="F138" s="898"/>
      <c r="G138" s="898"/>
      <c r="H138" s="899"/>
      <c r="I138" s="900" t="s">
        <v>331</v>
      </c>
      <c r="J138" s="901"/>
      <c r="K138" s="188" t="str">
        <f>'VALORACION RIESGOS INHERENTES'!K131</f>
        <v/>
      </c>
      <c r="L138" s="1"/>
    </row>
    <row r="139" spans="1:12" ht="16.2" thickBot="1" x14ac:dyDescent="0.35">
      <c r="A139" s="904"/>
      <c r="B139" s="797" t="s">
        <v>281</v>
      </c>
      <c r="C139" s="798"/>
      <c r="D139" s="798"/>
      <c r="E139" s="798"/>
      <c r="F139" s="798"/>
      <c r="G139" s="798"/>
      <c r="H139" s="798"/>
      <c r="I139" s="798"/>
      <c r="J139" s="801"/>
      <c r="K139" s="187" t="e">
        <f>'EVALUACIÓN SOLIDEZ CONTROLES'!H35</f>
        <v>#DIV/0!</v>
      </c>
      <c r="L139" s="1"/>
    </row>
    <row r="140" spans="1:12" ht="18" customHeight="1" thickBot="1" x14ac:dyDescent="0.35">
      <c r="A140" s="190" t="s">
        <v>104</v>
      </c>
      <c r="B140" s="191"/>
      <c r="C140" s="191"/>
      <c r="D140" s="243"/>
      <c r="E140" s="920"/>
      <c r="F140" s="921"/>
      <c r="G140" s="922"/>
      <c r="H140" s="797" t="s">
        <v>333</v>
      </c>
      <c r="I140" s="801"/>
      <c r="J140" s="802"/>
      <c r="K140" s="803"/>
      <c r="L140" s="1"/>
    </row>
    <row r="141" spans="1:12" ht="42" customHeight="1" x14ac:dyDescent="0.3">
      <c r="A141" s="172"/>
      <c r="B141" s="153"/>
      <c r="C141" s="173"/>
      <c r="D141" s="153"/>
      <c r="E141" s="153"/>
      <c r="F141" s="153"/>
      <c r="G141" s="153"/>
      <c r="H141" s="153"/>
      <c r="I141" s="153"/>
      <c r="J141" s="168"/>
      <c r="K141" s="169"/>
      <c r="L141" s="1"/>
    </row>
    <row r="142" spans="1:12" ht="41.25" customHeight="1" x14ac:dyDescent="0.3">
      <c r="A142" s="813" t="s">
        <v>104</v>
      </c>
      <c r="B142" s="153">
        <v>5</v>
      </c>
      <c r="C142" s="814"/>
      <c r="D142" s="810"/>
      <c r="E142" s="811"/>
      <c r="F142" s="811"/>
      <c r="G142" s="811"/>
      <c r="H142" s="153"/>
      <c r="I142" s="153"/>
      <c r="J142" s="820" t="s">
        <v>103</v>
      </c>
      <c r="K142" s="821"/>
      <c r="L142" s="1"/>
    </row>
    <row r="143" spans="1:12" x14ac:dyDescent="0.3">
      <c r="A143" s="813"/>
      <c r="B143" s="153" t="s">
        <v>106</v>
      </c>
      <c r="C143" s="815"/>
      <c r="D143" s="810"/>
      <c r="E143" s="811"/>
      <c r="F143" s="811"/>
      <c r="G143" s="811"/>
      <c r="H143" s="153"/>
      <c r="I143" s="153"/>
      <c r="J143" s="155"/>
      <c r="K143" s="156"/>
      <c r="L143" s="1"/>
    </row>
    <row r="144" spans="1:12" ht="28.2" x14ac:dyDescent="0.3">
      <c r="A144" s="813"/>
      <c r="B144" s="153">
        <v>4</v>
      </c>
      <c r="C144" s="856"/>
      <c r="D144" s="810"/>
      <c r="E144" s="810"/>
      <c r="F144" s="819"/>
      <c r="G144" s="811"/>
      <c r="H144" s="153"/>
      <c r="I144" s="153"/>
      <c r="J144" s="159" t="str">
        <f xml:space="preserve"> IF(OR(E142="X",F142="X",G142="x",F144="x",G144="X",F146="X",G146="X",G148="X" ),"x","")</f>
        <v/>
      </c>
      <c r="K144" s="156" t="s">
        <v>105</v>
      </c>
      <c r="L144" s="1"/>
    </row>
    <row r="145" spans="1:12" ht="28.2" x14ac:dyDescent="0.3">
      <c r="A145" s="813"/>
      <c r="B145" s="153" t="s">
        <v>108</v>
      </c>
      <c r="C145" s="857"/>
      <c r="D145" s="810"/>
      <c r="E145" s="810"/>
      <c r="F145" s="819"/>
      <c r="G145" s="811"/>
      <c r="H145" s="153"/>
      <c r="I145" s="153"/>
      <c r="J145" s="160"/>
      <c r="K145" s="156"/>
      <c r="L145" s="1"/>
    </row>
    <row r="146" spans="1:12" ht="28.2" x14ac:dyDescent="0.3">
      <c r="A146" s="813"/>
      <c r="B146" s="153">
        <v>3</v>
      </c>
      <c r="C146" s="804"/>
      <c r="D146" s="808"/>
      <c r="E146" s="809"/>
      <c r="F146" s="819"/>
      <c r="G146" s="811"/>
      <c r="H146" s="153"/>
      <c r="I146" s="153"/>
      <c r="J146" s="161" t="str">
        <f xml:space="preserve"> IF(OR(C142="X",D142="X",D144="x",E144="x",E146="X",F148="X",F150="X",G150="X" ),"x","")</f>
        <v/>
      </c>
      <c r="K146" s="156" t="s">
        <v>107</v>
      </c>
      <c r="L146" s="1"/>
    </row>
    <row r="147" spans="1:12" ht="28.2" x14ac:dyDescent="0.3">
      <c r="A147" s="813"/>
      <c r="B147" s="153" t="s">
        <v>110</v>
      </c>
      <c r="C147" s="805"/>
      <c r="D147" s="808"/>
      <c r="E147" s="810"/>
      <c r="F147" s="819"/>
      <c r="G147" s="811"/>
      <c r="H147" s="153"/>
      <c r="I147" s="153"/>
      <c r="J147" s="162"/>
      <c r="K147" s="156"/>
      <c r="L147" s="1"/>
    </row>
    <row r="148" spans="1:12" ht="28.2" x14ac:dyDescent="0.3">
      <c r="A148" s="813"/>
      <c r="B148" s="153">
        <v>2</v>
      </c>
      <c r="C148" s="804"/>
      <c r="D148" s="806"/>
      <c r="E148" s="807"/>
      <c r="F148" s="809"/>
      <c r="G148" s="811"/>
      <c r="H148" s="153"/>
      <c r="I148" s="153"/>
      <c r="J148" s="163" t="str">
        <f xml:space="preserve"> IF(OR(C144="X",D146="X",E148="x",E150="x" ),"x","")</f>
        <v/>
      </c>
      <c r="K148" s="156" t="s">
        <v>109</v>
      </c>
      <c r="L148" s="1"/>
    </row>
    <row r="149" spans="1:12" ht="28.2" x14ac:dyDescent="0.3">
      <c r="A149" s="813"/>
      <c r="B149" s="153" t="s">
        <v>229</v>
      </c>
      <c r="C149" s="805"/>
      <c r="D149" s="806"/>
      <c r="E149" s="808"/>
      <c r="F149" s="810"/>
      <c r="G149" s="811"/>
      <c r="H149" s="153"/>
      <c r="I149" s="153"/>
      <c r="J149" s="162"/>
      <c r="K149" s="156"/>
      <c r="L149" s="1"/>
    </row>
    <row r="150" spans="1:12" ht="28.2" x14ac:dyDescent="0.3">
      <c r="A150" s="813"/>
      <c r="B150" s="153">
        <v>1</v>
      </c>
      <c r="C150" s="804"/>
      <c r="D150" s="835"/>
      <c r="E150" s="837"/>
      <c r="F150" s="839"/>
      <c r="G150" s="841"/>
      <c r="H150" s="153"/>
      <c r="I150" s="153"/>
      <c r="J150" s="164" t="str">
        <f xml:space="preserve"> IF(OR(C146="X",C148="X",C150="x",D148="x",D150="x" ),"x","")</f>
        <v/>
      </c>
      <c r="K150" s="156" t="s">
        <v>111</v>
      </c>
      <c r="L150" s="1"/>
    </row>
    <row r="151" spans="1:12" x14ac:dyDescent="0.3">
      <c r="A151" s="813"/>
      <c r="B151" s="153" t="s">
        <v>112</v>
      </c>
      <c r="C151" s="834"/>
      <c r="D151" s="836"/>
      <c r="E151" s="838"/>
      <c r="F151" s="840"/>
      <c r="G151" s="842"/>
      <c r="H151" s="153"/>
      <c r="I151" s="153"/>
      <c r="J151" s="153"/>
      <c r="K151" s="154"/>
      <c r="L151" s="1"/>
    </row>
    <row r="152" spans="1:12" x14ac:dyDescent="0.3">
      <c r="A152" s="172"/>
      <c r="B152" s="153"/>
      <c r="C152" s="153">
        <v>1</v>
      </c>
      <c r="D152" s="153">
        <v>2</v>
      </c>
      <c r="E152" s="153">
        <v>3</v>
      </c>
      <c r="F152" s="153">
        <v>4</v>
      </c>
      <c r="G152" s="153">
        <v>5</v>
      </c>
      <c r="H152" s="153"/>
      <c r="I152" s="153"/>
      <c r="J152" s="153"/>
      <c r="K152" s="154"/>
      <c r="L152" s="1"/>
    </row>
    <row r="153" spans="1:12" x14ac:dyDescent="0.3">
      <c r="A153" s="172"/>
      <c r="B153" s="153"/>
      <c r="C153" s="153" t="s">
        <v>113</v>
      </c>
      <c r="D153" s="153" t="s">
        <v>114</v>
      </c>
      <c r="E153" s="153" t="s">
        <v>115</v>
      </c>
      <c r="F153" s="153" t="s">
        <v>116</v>
      </c>
      <c r="G153" s="153" t="s">
        <v>117</v>
      </c>
      <c r="H153" s="153"/>
      <c r="I153" s="153"/>
      <c r="J153" s="153"/>
      <c r="K153" s="154"/>
      <c r="L153" s="1"/>
    </row>
    <row r="154" spans="1:12" ht="15" customHeight="1" x14ac:dyDescent="0.3">
      <c r="A154" s="172"/>
      <c r="B154" s="153"/>
      <c r="C154" s="812" t="s">
        <v>118</v>
      </c>
      <c r="D154" s="812"/>
      <c r="E154" s="812"/>
      <c r="F154" s="812"/>
      <c r="G154" s="812"/>
      <c r="H154" s="153"/>
      <c r="I154" s="153"/>
      <c r="J154" s="153"/>
      <c r="K154" s="154"/>
      <c r="L154" s="1"/>
    </row>
    <row r="155" spans="1:12" ht="15" customHeight="1" x14ac:dyDescent="0.3">
      <c r="A155" s="172"/>
      <c r="B155" s="153"/>
      <c r="C155" s="812"/>
      <c r="D155" s="812"/>
      <c r="E155" s="812"/>
      <c r="F155" s="812"/>
      <c r="G155" s="812"/>
      <c r="H155" s="153"/>
      <c r="I155" s="153"/>
      <c r="J155" s="153"/>
      <c r="K155" s="154"/>
      <c r="L155" s="1"/>
    </row>
    <row r="156" spans="1:12" ht="15" thickBot="1" x14ac:dyDescent="0.35">
      <c r="A156" s="174"/>
      <c r="B156" s="175"/>
      <c r="C156" s="175"/>
      <c r="D156" s="175"/>
      <c r="E156" s="175"/>
      <c r="F156" s="175"/>
      <c r="G156" s="175"/>
      <c r="H156" s="175"/>
      <c r="I156" s="175"/>
      <c r="J156" s="175"/>
      <c r="K156" s="176"/>
      <c r="L156" s="1"/>
    </row>
    <row r="157" spans="1:12" ht="15" thickBot="1" x14ac:dyDescent="0.35">
      <c r="A157" s="1"/>
      <c r="B157" s="1"/>
      <c r="C157" s="1"/>
      <c r="D157" s="1"/>
      <c r="E157" s="1"/>
      <c r="F157" s="1"/>
      <c r="G157" s="1"/>
      <c r="H157" s="1"/>
      <c r="I157" s="1"/>
      <c r="J157" s="1"/>
      <c r="K157" s="1"/>
      <c r="L157" s="1"/>
    </row>
    <row r="158" spans="1:12" ht="16.5" customHeight="1" thickBot="1" x14ac:dyDescent="0.35">
      <c r="A158" s="902" t="s">
        <v>102</v>
      </c>
      <c r="B158" s="896" t="str">
        <f>DESCRIPCION!A31</f>
        <v>h</v>
      </c>
      <c r="C158" s="896"/>
      <c r="D158" s="896"/>
      <c r="E158" s="896"/>
      <c r="F158" s="896"/>
      <c r="G158" s="896"/>
      <c r="H158" s="897"/>
      <c r="I158" s="905" t="s">
        <v>330</v>
      </c>
      <c r="J158" s="906"/>
      <c r="K158" s="140" t="str">
        <f>IF(J165="x","EXTREMA",IF(J167="x","ALTA",IF(J169="x","MODERADA",IF(J171="x","BAJA",""))))</f>
        <v/>
      </c>
      <c r="L158" s="1"/>
    </row>
    <row r="159" spans="1:12" ht="16.2" thickBot="1" x14ac:dyDescent="0.35">
      <c r="A159" s="903"/>
      <c r="B159" s="898"/>
      <c r="C159" s="898"/>
      <c r="D159" s="898"/>
      <c r="E159" s="898"/>
      <c r="F159" s="898"/>
      <c r="G159" s="898"/>
      <c r="H159" s="899"/>
      <c r="I159" s="900" t="s">
        <v>331</v>
      </c>
      <c r="J159" s="901"/>
      <c r="K159" s="187" t="str">
        <f>'VALORACION RIESGOS INHERENTES'!K151</f>
        <v/>
      </c>
      <c r="L159" s="1"/>
    </row>
    <row r="160" spans="1:12" ht="15.75" customHeight="1" thickBot="1" x14ac:dyDescent="0.35">
      <c r="A160" s="904"/>
      <c r="B160" s="797" t="s">
        <v>281</v>
      </c>
      <c r="C160" s="798"/>
      <c r="D160" s="798"/>
      <c r="E160" s="798"/>
      <c r="F160" s="798"/>
      <c r="G160" s="798"/>
      <c r="H160" s="798"/>
      <c r="I160" s="798"/>
      <c r="J160" s="801"/>
      <c r="K160" s="187" t="e">
        <f>'EVALUACIÓN SOLIDEZ CONTROLES'!H39</f>
        <v>#DIV/0!</v>
      </c>
      <c r="L160" s="1"/>
    </row>
    <row r="161" spans="1:12" ht="15.75" customHeight="1" thickBot="1" x14ac:dyDescent="0.35">
      <c r="A161" s="190" t="s">
        <v>104</v>
      </c>
      <c r="B161" s="191"/>
      <c r="C161" s="191"/>
      <c r="D161" s="243"/>
      <c r="E161" s="920"/>
      <c r="F161" s="921"/>
      <c r="G161" s="922"/>
      <c r="H161" s="797" t="s">
        <v>333</v>
      </c>
      <c r="I161" s="801"/>
      <c r="J161" s="802"/>
      <c r="K161" s="803"/>
      <c r="L161" s="1"/>
    </row>
    <row r="162" spans="1:12" ht="44.25" customHeight="1" x14ac:dyDescent="0.3">
      <c r="A162" s="172"/>
      <c r="B162" s="153"/>
      <c r="C162" s="173"/>
      <c r="D162" s="153"/>
      <c r="E162" s="153"/>
      <c r="F162" s="153"/>
      <c r="G162" s="153"/>
      <c r="H162" s="153"/>
      <c r="I162" s="153"/>
      <c r="J162" s="168"/>
      <c r="K162" s="169"/>
      <c r="L162" s="1"/>
    </row>
    <row r="163" spans="1:12" ht="54" customHeight="1" x14ac:dyDescent="0.3">
      <c r="A163" s="813" t="s">
        <v>104</v>
      </c>
      <c r="B163" s="153">
        <v>5</v>
      </c>
      <c r="C163" s="814"/>
      <c r="D163" s="810"/>
      <c r="E163" s="811"/>
      <c r="F163" s="811"/>
      <c r="G163" s="811"/>
      <c r="H163" s="153"/>
      <c r="I163" s="153"/>
      <c r="J163" s="820" t="s">
        <v>103</v>
      </c>
      <c r="K163" s="821"/>
      <c r="L163" s="1"/>
    </row>
    <row r="164" spans="1:12" x14ac:dyDescent="0.3">
      <c r="A164" s="813"/>
      <c r="B164" s="153" t="s">
        <v>106</v>
      </c>
      <c r="C164" s="815"/>
      <c r="D164" s="810"/>
      <c r="E164" s="811"/>
      <c r="F164" s="811"/>
      <c r="G164" s="811"/>
      <c r="H164" s="153"/>
      <c r="I164" s="153"/>
      <c r="J164" s="155"/>
      <c r="K164" s="156"/>
      <c r="L164" s="1"/>
    </row>
    <row r="165" spans="1:12" ht="28.2" x14ac:dyDescent="0.3">
      <c r="A165" s="813"/>
      <c r="B165" s="153">
        <v>4</v>
      </c>
      <c r="C165" s="856"/>
      <c r="D165" s="810"/>
      <c r="E165" s="810"/>
      <c r="F165" s="819"/>
      <c r="G165" s="811"/>
      <c r="H165" s="153"/>
      <c r="I165" s="153"/>
      <c r="J165" s="159" t="str">
        <f xml:space="preserve"> IF(OR(E163="X",F163="X",G163="x",F165="x",G165="X",F167="X",G167="X",G169="X" ),"x","")</f>
        <v/>
      </c>
      <c r="K165" s="156" t="s">
        <v>105</v>
      </c>
      <c r="L165" s="1"/>
    </row>
    <row r="166" spans="1:12" ht="28.2" x14ac:dyDescent="0.3">
      <c r="A166" s="813"/>
      <c r="B166" s="153" t="s">
        <v>108</v>
      </c>
      <c r="C166" s="857"/>
      <c r="D166" s="810"/>
      <c r="E166" s="810"/>
      <c r="F166" s="819"/>
      <c r="G166" s="811"/>
      <c r="H166" s="153"/>
      <c r="I166" s="153"/>
      <c r="J166" s="160"/>
      <c r="K166" s="156"/>
      <c r="L166" s="1"/>
    </row>
    <row r="167" spans="1:12" ht="28.2" x14ac:dyDescent="0.3">
      <c r="A167" s="813"/>
      <c r="B167" s="153">
        <v>3</v>
      </c>
      <c r="C167" s="804"/>
      <c r="D167" s="808"/>
      <c r="E167" s="809"/>
      <c r="F167" s="819"/>
      <c r="G167" s="811"/>
      <c r="H167" s="153"/>
      <c r="I167" s="153"/>
      <c r="J167" s="161" t="str">
        <f xml:space="preserve"> IF(OR(C163="X",D163="X",D165="x",E165="x",E167="X",F169="X",F171="X",G171="X" ),"x","")</f>
        <v/>
      </c>
      <c r="K167" s="156" t="s">
        <v>107</v>
      </c>
      <c r="L167" s="1"/>
    </row>
    <row r="168" spans="1:12" ht="28.2" x14ac:dyDescent="0.3">
      <c r="A168" s="813"/>
      <c r="B168" s="153" t="s">
        <v>110</v>
      </c>
      <c r="C168" s="805"/>
      <c r="D168" s="808"/>
      <c r="E168" s="810"/>
      <c r="F168" s="819"/>
      <c r="G168" s="811"/>
      <c r="H168" s="153"/>
      <c r="I168" s="153"/>
      <c r="J168" s="162"/>
      <c r="K168" s="156"/>
      <c r="L168" s="1"/>
    </row>
    <row r="169" spans="1:12" ht="28.2" x14ac:dyDescent="0.3">
      <c r="A169" s="813"/>
      <c r="B169" s="153">
        <v>2</v>
      </c>
      <c r="C169" s="804"/>
      <c r="D169" s="806"/>
      <c r="E169" s="807"/>
      <c r="F169" s="809"/>
      <c r="G169" s="811"/>
      <c r="H169" s="153"/>
      <c r="I169" s="153"/>
      <c r="J169" s="163" t="str">
        <f xml:space="preserve"> IF(OR(C165="X",D167="X",E169="x",E171="x" ),"x","")</f>
        <v/>
      </c>
      <c r="K169" s="156" t="s">
        <v>109</v>
      </c>
      <c r="L169" s="1"/>
    </row>
    <row r="170" spans="1:12" ht="28.2" x14ac:dyDescent="0.3">
      <c r="A170" s="813"/>
      <c r="B170" s="153" t="s">
        <v>229</v>
      </c>
      <c r="C170" s="805"/>
      <c r="D170" s="806"/>
      <c r="E170" s="808"/>
      <c r="F170" s="810"/>
      <c r="G170" s="811"/>
      <c r="H170" s="153"/>
      <c r="I170" s="153"/>
      <c r="J170" s="162"/>
      <c r="K170" s="156"/>
      <c r="L170" s="1"/>
    </row>
    <row r="171" spans="1:12" ht="28.2" x14ac:dyDescent="0.3">
      <c r="A171" s="813"/>
      <c r="B171" s="153">
        <v>1</v>
      </c>
      <c r="C171" s="804"/>
      <c r="D171" s="835"/>
      <c r="E171" s="837"/>
      <c r="F171" s="839"/>
      <c r="G171" s="841"/>
      <c r="H171" s="153"/>
      <c r="I171" s="153"/>
      <c r="J171" s="164" t="str">
        <f xml:space="preserve"> IF(OR(C167="X",C169="X",C171="x",D169="x",D171="x" ),"x","")</f>
        <v/>
      </c>
      <c r="K171" s="156" t="s">
        <v>111</v>
      </c>
      <c r="L171" s="1"/>
    </row>
    <row r="172" spans="1:12" x14ac:dyDescent="0.3">
      <c r="A172" s="813"/>
      <c r="B172" s="153" t="s">
        <v>112</v>
      </c>
      <c r="C172" s="834"/>
      <c r="D172" s="836"/>
      <c r="E172" s="838"/>
      <c r="F172" s="840"/>
      <c r="G172" s="842"/>
      <c r="H172" s="153"/>
      <c r="I172" s="153"/>
      <c r="J172" s="153"/>
      <c r="K172" s="154"/>
      <c r="L172" s="1"/>
    </row>
    <row r="173" spans="1:12" x14ac:dyDescent="0.3">
      <c r="A173" s="172"/>
      <c r="B173" s="153"/>
      <c r="C173" s="153">
        <v>1</v>
      </c>
      <c r="D173" s="153">
        <v>2</v>
      </c>
      <c r="E173" s="153">
        <v>3</v>
      </c>
      <c r="F173" s="153">
        <v>4</v>
      </c>
      <c r="G173" s="153">
        <v>5</v>
      </c>
      <c r="H173" s="153"/>
      <c r="I173" s="153"/>
      <c r="J173" s="153"/>
      <c r="K173" s="154"/>
      <c r="L173" s="1"/>
    </row>
    <row r="174" spans="1:12" x14ac:dyDescent="0.3">
      <c r="A174" s="172"/>
      <c r="B174" s="153"/>
      <c r="C174" s="153" t="s">
        <v>113</v>
      </c>
      <c r="D174" s="153" t="s">
        <v>114</v>
      </c>
      <c r="E174" s="153" t="s">
        <v>115</v>
      </c>
      <c r="F174" s="153" t="s">
        <v>116</v>
      </c>
      <c r="G174" s="153" t="s">
        <v>117</v>
      </c>
      <c r="H174" s="153"/>
      <c r="I174" s="153"/>
      <c r="J174" s="153"/>
      <c r="K174" s="154"/>
      <c r="L174" s="1"/>
    </row>
    <row r="175" spans="1:12" ht="15" customHeight="1" x14ac:dyDescent="0.3">
      <c r="A175" s="172"/>
      <c r="B175" s="153"/>
      <c r="C175" s="812" t="s">
        <v>118</v>
      </c>
      <c r="D175" s="812"/>
      <c r="E175" s="812"/>
      <c r="F175" s="812"/>
      <c r="G175" s="812"/>
      <c r="H175" s="153"/>
      <c r="I175" s="153"/>
      <c r="J175" s="153"/>
      <c r="K175" s="154"/>
      <c r="L175" s="1"/>
    </row>
    <row r="176" spans="1:12" ht="15" customHeight="1" x14ac:dyDescent="0.3">
      <c r="A176" s="172"/>
      <c r="B176" s="153"/>
      <c r="C176" s="812"/>
      <c r="D176" s="812"/>
      <c r="E176" s="812"/>
      <c r="F176" s="812"/>
      <c r="G176" s="812"/>
      <c r="H176" s="153"/>
      <c r="I176" s="153"/>
      <c r="J176" s="153"/>
      <c r="K176" s="154"/>
      <c r="L176" s="1"/>
    </row>
    <row r="177" spans="1:12" ht="15" thickBot="1" x14ac:dyDescent="0.35">
      <c r="A177" s="174"/>
      <c r="B177" s="175"/>
      <c r="C177" s="175"/>
      <c r="D177" s="175"/>
      <c r="E177" s="175"/>
      <c r="F177" s="175"/>
      <c r="G177" s="175"/>
      <c r="H177" s="175"/>
      <c r="I177" s="175"/>
      <c r="J177" s="175"/>
      <c r="K177" s="176"/>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02" t="s">
        <v>102</v>
      </c>
      <c r="B180" s="896" t="str">
        <f>DESCRIPCION!A34</f>
        <v>i</v>
      </c>
      <c r="C180" s="896"/>
      <c r="D180" s="896"/>
      <c r="E180" s="896"/>
      <c r="F180" s="896"/>
      <c r="G180" s="896"/>
      <c r="H180" s="897"/>
      <c r="I180" s="905" t="s">
        <v>330</v>
      </c>
      <c r="J180" s="906"/>
      <c r="K180" s="140" t="str">
        <f>IF(J187="x","EXTREMA",IF(J189="x","ALTA",IF(J191="x","MODERADA",IF(J193="x","BAJA",""))))</f>
        <v/>
      </c>
      <c r="L180" s="1"/>
    </row>
    <row r="181" spans="1:12" ht="16.2" thickBot="1" x14ac:dyDescent="0.35">
      <c r="A181" s="903"/>
      <c r="B181" s="898"/>
      <c r="C181" s="898"/>
      <c r="D181" s="898"/>
      <c r="E181" s="898"/>
      <c r="F181" s="898"/>
      <c r="G181" s="898"/>
      <c r="H181" s="899"/>
      <c r="I181" s="900" t="s">
        <v>331</v>
      </c>
      <c r="J181" s="901"/>
      <c r="K181" s="188" t="str">
        <f>'VALORACION RIESGOS INHERENTES'!K172</f>
        <v/>
      </c>
      <c r="L181" s="1"/>
    </row>
    <row r="182" spans="1:12" ht="16.2" thickBot="1" x14ac:dyDescent="0.35">
      <c r="A182" s="904"/>
      <c r="B182" s="797" t="s">
        <v>281</v>
      </c>
      <c r="C182" s="798"/>
      <c r="D182" s="798"/>
      <c r="E182" s="798"/>
      <c r="F182" s="798"/>
      <c r="G182" s="798"/>
      <c r="H182" s="798"/>
      <c r="I182" s="798"/>
      <c r="J182" s="801"/>
      <c r="K182" s="187" t="e">
        <f>'EVALUACIÓN SOLIDEZ CONTROLES'!H43</f>
        <v>#DIV/0!</v>
      </c>
      <c r="L182" s="1"/>
    </row>
    <row r="183" spans="1:12" ht="16.2" thickBot="1" x14ac:dyDescent="0.35">
      <c r="A183" s="190" t="s">
        <v>104</v>
      </c>
      <c r="B183" s="191"/>
      <c r="C183" s="191"/>
      <c r="D183" s="243"/>
      <c r="E183" s="920"/>
      <c r="F183" s="921"/>
      <c r="G183" s="922"/>
      <c r="H183" s="797" t="s">
        <v>333</v>
      </c>
      <c r="I183" s="801"/>
      <c r="J183" s="802"/>
      <c r="K183" s="803"/>
      <c r="L183" s="1"/>
    </row>
    <row r="184" spans="1:12" ht="37.5" customHeight="1" x14ac:dyDescent="0.3">
      <c r="A184" s="172"/>
      <c r="B184" s="153"/>
      <c r="C184" s="173"/>
      <c r="D184" s="153"/>
      <c r="E184" s="153"/>
      <c r="F184" s="153"/>
      <c r="G184" s="153"/>
      <c r="H184" s="153"/>
      <c r="I184" s="153"/>
      <c r="J184" s="168"/>
      <c r="K184" s="169"/>
      <c r="L184" s="1"/>
    </row>
    <row r="185" spans="1:12" ht="40.5" customHeight="1" x14ac:dyDescent="0.3">
      <c r="A185" s="813" t="s">
        <v>104</v>
      </c>
      <c r="B185" s="153">
        <v>5</v>
      </c>
      <c r="C185" s="814"/>
      <c r="D185" s="810"/>
      <c r="E185" s="811"/>
      <c r="F185" s="811"/>
      <c r="G185" s="811"/>
      <c r="H185" s="153"/>
      <c r="I185" s="153"/>
      <c r="J185" s="820" t="s">
        <v>103</v>
      </c>
      <c r="K185" s="821"/>
      <c r="L185" s="1"/>
    </row>
    <row r="186" spans="1:12" x14ac:dyDescent="0.3">
      <c r="A186" s="813"/>
      <c r="B186" s="153" t="s">
        <v>106</v>
      </c>
      <c r="C186" s="815"/>
      <c r="D186" s="810"/>
      <c r="E186" s="811"/>
      <c r="F186" s="811"/>
      <c r="G186" s="811"/>
      <c r="H186" s="153"/>
      <c r="I186" s="153"/>
      <c r="J186" s="155"/>
      <c r="K186" s="156"/>
      <c r="L186" s="1"/>
    </row>
    <row r="187" spans="1:12" ht="28.2" x14ac:dyDescent="0.3">
      <c r="A187" s="813"/>
      <c r="B187" s="153">
        <v>4</v>
      </c>
      <c r="C187" s="856"/>
      <c r="D187" s="810"/>
      <c r="E187" s="810"/>
      <c r="F187" s="819"/>
      <c r="G187" s="811"/>
      <c r="H187" s="153"/>
      <c r="I187" s="153"/>
      <c r="J187" s="159" t="str">
        <f xml:space="preserve"> IF(OR(E185="X",F185="X",G185="x",F187="x",G187="X",F189="X",G189="X",G191="X" ),"x","")</f>
        <v/>
      </c>
      <c r="K187" s="156" t="s">
        <v>105</v>
      </c>
      <c r="L187" s="1"/>
    </row>
    <row r="188" spans="1:12" ht="28.2" x14ac:dyDescent="0.3">
      <c r="A188" s="813"/>
      <c r="B188" s="153" t="s">
        <v>108</v>
      </c>
      <c r="C188" s="857"/>
      <c r="D188" s="810"/>
      <c r="E188" s="810"/>
      <c r="F188" s="819"/>
      <c r="G188" s="811"/>
      <c r="H188" s="153"/>
      <c r="I188" s="153"/>
      <c r="J188" s="160"/>
      <c r="K188" s="156"/>
      <c r="L188" s="1"/>
    </row>
    <row r="189" spans="1:12" ht="28.2" x14ac:dyDescent="0.3">
      <c r="A189" s="813"/>
      <c r="B189" s="153">
        <v>3</v>
      </c>
      <c r="C189" s="804"/>
      <c r="D189" s="808"/>
      <c r="E189" s="809"/>
      <c r="F189" s="819"/>
      <c r="G189" s="811"/>
      <c r="H189" s="153"/>
      <c r="I189" s="153"/>
      <c r="J189" s="161" t="str">
        <f xml:space="preserve"> IF(OR(C185="X",D185="X",D187="x",E187="x",E189="X",F191="X",F193="X",G193="X" ),"x","")</f>
        <v/>
      </c>
      <c r="K189" s="156" t="s">
        <v>107</v>
      </c>
      <c r="L189" s="1"/>
    </row>
    <row r="190" spans="1:12" ht="28.2" x14ac:dyDescent="0.3">
      <c r="A190" s="813"/>
      <c r="B190" s="153" t="s">
        <v>110</v>
      </c>
      <c r="C190" s="805"/>
      <c r="D190" s="808"/>
      <c r="E190" s="810"/>
      <c r="F190" s="819"/>
      <c r="G190" s="811"/>
      <c r="H190" s="153"/>
      <c r="I190" s="153"/>
      <c r="J190" s="162"/>
      <c r="K190" s="156"/>
      <c r="L190" s="1"/>
    </row>
    <row r="191" spans="1:12" ht="28.2" x14ac:dyDescent="0.3">
      <c r="A191" s="813"/>
      <c r="B191" s="153">
        <v>2</v>
      </c>
      <c r="C191" s="804"/>
      <c r="D191" s="806"/>
      <c r="E191" s="807"/>
      <c r="F191" s="809"/>
      <c r="G191" s="811"/>
      <c r="H191" s="153"/>
      <c r="I191" s="153"/>
      <c r="J191" s="163" t="str">
        <f xml:space="preserve"> IF(OR(E191="X",D189="X",C187="x",E193="x" ),"x","")</f>
        <v/>
      </c>
      <c r="K191" s="156" t="s">
        <v>109</v>
      </c>
      <c r="L191" s="1"/>
    </row>
    <row r="192" spans="1:12" ht="28.2" x14ac:dyDescent="0.3">
      <c r="A192" s="813"/>
      <c r="B192" s="153" t="s">
        <v>229</v>
      </c>
      <c r="C192" s="805"/>
      <c r="D192" s="806"/>
      <c r="E192" s="808"/>
      <c r="F192" s="810"/>
      <c r="G192" s="811"/>
      <c r="H192" s="153"/>
      <c r="I192" s="153"/>
      <c r="J192" s="162"/>
      <c r="K192" s="156"/>
      <c r="L192" s="1"/>
    </row>
    <row r="193" spans="1:12" ht="28.2" x14ac:dyDescent="0.3">
      <c r="A193" s="813"/>
      <c r="B193" s="153">
        <v>1</v>
      </c>
      <c r="C193" s="804"/>
      <c r="D193" s="835"/>
      <c r="E193" s="837"/>
      <c r="F193" s="839"/>
      <c r="G193" s="841"/>
      <c r="H193" s="153"/>
      <c r="I193" s="153"/>
      <c r="J193" s="164" t="str">
        <f xml:space="preserve"> IF(OR(C189="X",C191="X",D191="x",D193="x",C193="x" ),"x","")</f>
        <v/>
      </c>
      <c r="K193" s="156" t="s">
        <v>111</v>
      </c>
      <c r="L193" s="1"/>
    </row>
    <row r="194" spans="1:12" x14ac:dyDescent="0.3">
      <c r="A194" s="813"/>
      <c r="B194" s="153" t="s">
        <v>112</v>
      </c>
      <c r="C194" s="834"/>
      <c r="D194" s="836"/>
      <c r="E194" s="838"/>
      <c r="F194" s="840"/>
      <c r="G194" s="842"/>
      <c r="H194" s="153"/>
      <c r="I194" s="153"/>
      <c r="J194" s="153"/>
      <c r="K194" s="154"/>
      <c r="L194" s="1"/>
    </row>
    <row r="195" spans="1:12" x14ac:dyDescent="0.3">
      <c r="A195" s="172"/>
      <c r="B195" s="153"/>
      <c r="C195" s="153">
        <v>1</v>
      </c>
      <c r="D195" s="153">
        <v>2</v>
      </c>
      <c r="E195" s="153">
        <v>3</v>
      </c>
      <c r="F195" s="153">
        <v>4</v>
      </c>
      <c r="G195" s="153">
        <v>5</v>
      </c>
      <c r="H195" s="153"/>
      <c r="I195" s="153"/>
      <c r="J195" s="153"/>
      <c r="K195" s="154"/>
      <c r="L195" s="1"/>
    </row>
    <row r="196" spans="1:12" ht="15" customHeight="1" x14ac:dyDescent="0.3">
      <c r="A196" s="172"/>
      <c r="B196" s="153"/>
      <c r="C196" s="153" t="s">
        <v>113</v>
      </c>
      <c r="D196" s="153" t="s">
        <v>114</v>
      </c>
      <c r="E196" s="153" t="s">
        <v>115</v>
      </c>
      <c r="F196" s="153" t="s">
        <v>116</v>
      </c>
      <c r="G196" s="153" t="s">
        <v>117</v>
      </c>
      <c r="H196" s="153"/>
      <c r="I196" s="153"/>
      <c r="J196" s="153"/>
      <c r="K196" s="154"/>
      <c r="L196" s="1"/>
    </row>
    <row r="197" spans="1:12" ht="15" customHeight="1" x14ac:dyDescent="0.3">
      <c r="A197" s="172"/>
      <c r="B197" s="153"/>
      <c r="C197" s="812" t="s">
        <v>118</v>
      </c>
      <c r="D197" s="812"/>
      <c r="E197" s="812"/>
      <c r="F197" s="812"/>
      <c r="G197" s="812"/>
      <c r="H197" s="153"/>
      <c r="I197" s="153"/>
      <c r="J197" s="153"/>
      <c r="K197" s="154"/>
      <c r="L197" s="1"/>
    </row>
    <row r="198" spans="1:12" x14ac:dyDescent="0.3">
      <c r="A198" s="172"/>
      <c r="B198" s="153"/>
      <c r="C198" s="812"/>
      <c r="D198" s="812"/>
      <c r="E198" s="812"/>
      <c r="F198" s="812"/>
      <c r="G198" s="812"/>
      <c r="H198" s="153"/>
      <c r="I198" s="153"/>
      <c r="J198" s="153"/>
      <c r="K198" s="154"/>
      <c r="L198" s="1"/>
    </row>
    <row r="199" spans="1:12" ht="15" thickBot="1" x14ac:dyDescent="0.35">
      <c r="A199" s="79"/>
      <c r="B199" s="80"/>
      <c r="C199" s="80"/>
      <c r="D199" s="80"/>
      <c r="E199" s="80"/>
      <c r="F199" s="80"/>
      <c r="G199" s="80"/>
      <c r="H199" s="80"/>
      <c r="I199" s="80"/>
      <c r="J199" s="80"/>
      <c r="K199" s="81"/>
      <c r="L199" s="1"/>
    </row>
    <row r="200" spans="1:12" ht="15" thickBot="1" x14ac:dyDescent="0.35">
      <c r="A200" s="1"/>
      <c r="B200" s="1"/>
      <c r="C200" s="1"/>
      <c r="D200" s="1"/>
      <c r="E200" s="1"/>
      <c r="F200" s="1"/>
      <c r="G200" s="1"/>
      <c r="H200" s="1"/>
      <c r="I200" s="1"/>
      <c r="J200" s="1"/>
      <c r="K200" s="1"/>
      <c r="L200" s="1"/>
    </row>
    <row r="201" spans="1:12" ht="16.5" customHeight="1" thickBot="1" x14ac:dyDescent="0.35">
      <c r="A201" s="902" t="s">
        <v>102</v>
      </c>
      <c r="B201" s="896" t="str">
        <f>DESCRIPCION!A37</f>
        <v>j</v>
      </c>
      <c r="C201" s="896"/>
      <c r="D201" s="896"/>
      <c r="E201" s="896"/>
      <c r="F201" s="896"/>
      <c r="G201" s="896"/>
      <c r="H201" s="897"/>
      <c r="I201" s="905" t="s">
        <v>330</v>
      </c>
      <c r="J201" s="906"/>
      <c r="K201" s="140" t="str">
        <f>IF(J208="x","EXTREMA",IF(J210="x","ALTA",IF(J212="x","MODERADA",IF(J214="x","BAJA",""))))</f>
        <v/>
      </c>
      <c r="L201" s="1"/>
    </row>
    <row r="202" spans="1:12" ht="16.2" thickBot="1" x14ac:dyDescent="0.35">
      <c r="A202" s="903"/>
      <c r="B202" s="898"/>
      <c r="C202" s="898"/>
      <c r="D202" s="898"/>
      <c r="E202" s="898"/>
      <c r="F202" s="898"/>
      <c r="G202" s="898"/>
      <c r="H202" s="899"/>
      <c r="I202" s="900" t="s">
        <v>331</v>
      </c>
      <c r="J202" s="901"/>
      <c r="K202" s="187" t="str">
        <f>'VALORACION RIESGOS INHERENTES'!K192</f>
        <v/>
      </c>
      <c r="L202" s="1"/>
    </row>
    <row r="203" spans="1:12" ht="16.2" thickBot="1" x14ac:dyDescent="0.35">
      <c r="A203" s="904"/>
      <c r="B203" s="190" t="s">
        <v>281</v>
      </c>
      <c r="C203" s="191"/>
      <c r="D203" s="191"/>
      <c r="E203" s="191"/>
      <c r="F203" s="191"/>
      <c r="G203" s="191"/>
      <c r="H203" s="191"/>
      <c r="I203" s="191"/>
      <c r="J203" s="192"/>
      <c r="K203" s="187" t="e">
        <f>'EVALUACIÓN SOLIDEZ CONTROLES'!H47</f>
        <v>#DIV/0!</v>
      </c>
      <c r="L203" s="1"/>
    </row>
    <row r="204" spans="1:12" ht="16.2" thickBot="1" x14ac:dyDescent="0.35">
      <c r="A204" s="190" t="s">
        <v>104</v>
      </c>
      <c r="B204" s="191"/>
      <c r="C204" s="191"/>
      <c r="D204" s="243"/>
      <c r="E204" s="920"/>
      <c r="F204" s="921"/>
      <c r="G204" s="922"/>
      <c r="H204" s="797" t="s">
        <v>333</v>
      </c>
      <c r="I204" s="801"/>
      <c r="J204" s="802"/>
      <c r="K204" s="803"/>
      <c r="L204" s="1"/>
    </row>
    <row r="205" spans="1:12" ht="38.25" customHeight="1" x14ac:dyDescent="0.3">
      <c r="A205" s="172"/>
      <c r="B205" s="153"/>
      <c r="C205" s="173"/>
      <c r="D205" s="153"/>
      <c r="E205" s="153"/>
      <c r="F205" s="153"/>
      <c r="G205" s="153"/>
      <c r="H205" s="153"/>
      <c r="I205" s="153"/>
      <c r="J205" s="168"/>
      <c r="K205" s="169"/>
      <c r="L205" s="1"/>
    </row>
    <row r="206" spans="1:12" ht="45" customHeight="1" x14ac:dyDescent="0.3">
      <c r="A206" s="813" t="s">
        <v>104</v>
      </c>
      <c r="B206" s="153">
        <v>5</v>
      </c>
      <c r="C206" s="814"/>
      <c r="D206" s="810"/>
      <c r="E206" s="811"/>
      <c r="F206" s="811"/>
      <c r="G206" s="811"/>
      <c r="H206" s="153"/>
      <c r="I206" s="153"/>
      <c r="J206" s="820" t="s">
        <v>103</v>
      </c>
      <c r="K206" s="821"/>
      <c r="L206" s="1"/>
    </row>
    <row r="207" spans="1:12" x14ac:dyDescent="0.3">
      <c r="A207" s="813"/>
      <c r="B207" s="153" t="s">
        <v>106</v>
      </c>
      <c r="C207" s="815"/>
      <c r="D207" s="810"/>
      <c r="E207" s="811"/>
      <c r="F207" s="811"/>
      <c r="G207" s="811"/>
      <c r="H207" s="153"/>
      <c r="I207" s="153"/>
      <c r="J207" s="155"/>
      <c r="K207" s="156"/>
      <c r="L207" s="1"/>
    </row>
    <row r="208" spans="1:12" ht="28.2" x14ac:dyDescent="0.3">
      <c r="A208" s="813"/>
      <c r="B208" s="153">
        <v>4</v>
      </c>
      <c r="C208" s="856"/>
      <c r="D208" s="810"/>
      <c r="E208" s="810"/>
      <c r="F208" s="819"/>
      <c r="G208" s="811"/>
      <c r="H208" s="153"/>
      <c r="I208" s="153"/>
      <c r="J208" s="159" t="str">
        <f xml:space="preserve"> IF(OR(E206="X",F206="X",G206="x",F208="x",G208="X",F210="X",G210="X",G212="X" ),"x","")</f>
        <v/>
      </c>
      <c r="K208" s="156" t="s">
        <v>105</v>
      </c>
      <c r="L208" s="1"/>
    </row>
    <row r="209" spans="1:12" ht="28.2" x14ac:dyDescent="0.3">
      <c r="A209" s="813"/>
      <c r="B209" s="153" t="s">
        <v>108</v>
      </c>
      <c r="C209" s="857"/>
      <c r="D209" s="810"/>
      <c r="E209" s="810"/>
      <c r="F209" s="819"/>
      <c r="G209" s="811"/>
      <c r="H209" s="153"/>
      <c r="I209" s="153"/>
      <c r="J209" s="160"/>
      <c r="K209" s="156"/>
      <c r="L209" s="1"/>
    </row>
    <row r="210" spans="1:12" ht="28.2" x14ac:dyDescent="0.3">
      <c r="A210" s="813"/>
      <c r="B210" s="153">
        <v>3</v>
      </c>
      <c r="C210" s="804"/>
      <c r="D210" s="808"/>
      <c r="E210" s="809"/>
      <c r="F210" s="819"/>
      <c r="G210" s="811"/>
      <c r="H210" s="153"/>
      <c r="I210" s="153"/>
      <c r="J210" s="161" t="str">
        <f xml:space="preserve"> IF(OR(C206="X",D206="X",D208="x",E208="x",E210="X",F212="X",F214="X",G214="X" ),"x","")</f>
        <v/>
      </c>
      <c r="K210" s="156" t="s">
        <v>107</v>
      </c>
      <c r="L210" s="1"/>
    </row>
    <row r="211" spans="1:12" ht="28.2" x14ac:dyDescent="0.3">
      <c r="A211" s="813"/>
      <c r="B211" s="153" t="s">
        <v>110</v>
      </c>
      <c r="C211" s="805"/>
      <c r="D211" s="808"/>
      <c r="E211" s="810"/>
      <c r="F211" s="819"/>
      <c r="G211" s="811"/>
      <c r="H211" s="153"/>
      <c r="I211" s="153"/>
      <c r="J211" s="162"/>
      <c r="K211" s="156"/>
      <c r="L211" s="1"/>
    </row>
    <row r="212" spans="1:12" ht="28.2" x14ac:dyDescent="0.3">
      <c r="A212" s="813"/>
      <c r="B212" s="153">
        <v>2</v>
      </c>
      <c r="C212" s="804"/>
      <c r="D212" s="806"/>
      <c r="E212" s="807"/>
      <c r="F212" s="809"/>
      <c r="G212" s="811"/>
      <c r="H212" s="153"/>
      <c r="I212" s="153"/>
      <c r="J212" s="163" t="str">
        <f xml:space="preserve"> IF(OR(C208="X",D210="X",E212="x",E214="x" ),"x","")</f>
        <v/>
      </c>
      <c r="K212" s="156" t="s">
        <v>109</v>
      </c>
      <c r="L212" s="1"/>
    </row>
    <row r="213" spans="1:12" ht="28.2" x14ac:dyDescent="0.3">
      <c r="A213" s="813"/>
      <c r="B213" s="153" t="s">
        <v>229</v>
      </c>
      <c r="C213" s="805"/>
      <c r="D213" s="806"/>
      <c r="E213" s="808"/>
      <c r="F213" s="810"/>
      <c r="G213" s="811"/>
      <c r="H213" s="153"/>
      <c r="I213" s="153"/>
      <c r="J213" s="162"/>
      <c r="K213" s="156"/>
      <c r="L213" s="1"/>
    </row>
    <row r="214" spans="1:12" ht="28.2" x14ac:dyDescent="0.3">
      <c r="A214" s="813"/>
      <c r="B214" s="153">
        <v>1</v>
      </c>
      <c r="C214" s="804"/>
      <c r="D214" s="835"/>
      <c r="E214" s="837"/>
      <c r="F214" s="839"/>
      <c r="G214" s="841"/>
      <c r="H214" s="153"/>
      <c r="I214" s="153"/>
      <c r="J214" s="164" t="str">
        <f xml:space="preserve"> IF(OR(C210="X",C212="X",D212="x",D214="x",C214="x" ),"x","")</f>
        <v/>
      </c>
      <c r="K214" s="156" t="s">
        <v>111</v>
      </c>
      <c r="L214" s="1"/>
    </row>
    <row r="215" spans="1:12" x14ac:dyDescent="0.3">
      <c r="A215" s="813"/>
      <c r="B215" s="153" t="s">
        <v>112</v>
      </c>
      <c r="C215" s="834"/>
      <c r="D215" s="836"/>
      <c r="E215" s="838"/>
      <c r="F215" s="840"/>
      <c r="G215" s="842"/>
      <c r="H215" s="153"/>
      <c r="I215" s="153"/>
      <c r="J215" s="153"/>
      <c r="K215" s="154"/>
      <c r="L215" s="1"/>
    </row>
    <row r="216" spans="1:12" x14ac:dyDescent="0.3">
      <c r="A216" s="172"/>
      <c r="B216" s="153"/>
      <c r="C216" s="153">
        <v>1</v>
      </c>
      <c r="D216" s="153">
        <v>2</v>
      </c>
      <c r="E216" s="153">
        <v>3</v>
      </c>
      <c r="F216" s="153">
        <v>4</v>
      </c>
      <c r="G216" s="153">
        <v>5</v>
      </c>
      <c r="H216" s="153"/>
      <c r="I216" s="153"/>
      <c r="J216" s="153"/>
      <c r="K216" s="154"/>
      <c r="L216" s="1"/>
    </row>
    <row r="217" spans="1:12" ht="15" customHeight="1" x14ac:dyDescent="0.3">
      <c r="A217" s="172"/>
      <c r="B217" s="153"/>
      <c r="C217" s="153" t="s">
        <v>113</v>
      </c>
      <c r="D217" s="153" t="s">
        <v>114</v>
      </c>
      <c r="E217" s="153" t="s">
        <v>115</v>
      </c>
      <c r="F217" s="153" t="s">
        <v>116</v>
      </c>
      <c r="G217" s="153" t="s">
        <v>117</v>
      </c>
      <c r="H217" s="153"/>
      <c r="I217" s="153"/>
      <c r="J217" s="153"/>
      <c r="K217" s="154"/>
      <c r="L217" s="1"/>
    </row>
    <row r="218" spans="1:12" ht="15" customHeight="1" x14ac:dyDescent="0.3">
      <c r="A218" s="172"/>
      <c r="B218" s="153"/>
      <c r="C218" s="812" t="s">
        <v>118</v>
      </c>
      <c r="D218" s="812"/>
      <c r="E218" s="812"/>
      <c r="F218" s="812"/>
      <c r="G218" s="812"/>
      <c r="H218" s="153"/>
      <c r="I218" s="153"/>
      <c r="J218" s="153"/>
      <c r="K218" s="154"/>
      <c r="L218" s="1"/>
    </row>
    <row r="219" spans="1:12" x14ac:dyDescent="0.3">
      <c r="A219" s="172"/>
      <c r="B219" s="153"/>
      <c r="C219" s="812"/>
      <c r="D219" s="812"/>
      <c r="E219" s="812"/>
      <c r="F219" s="812"/>
      <c r="G219" s="812"/>
      <c r="H219" s="153"/>
      <c r="I219" s="153"/>
      <c r="J219" s="153"/>
      <c r="K219" s="154"/>
      <c r="L219" s="1"/>
    </row>
    <row r="220" spans="1:12" ht="15" thickBot="1" x14ac:dyDescent="0.35">
      <c r="A220" s="79"/>
      <c r="B220" s="80"/>
      <c r="C220" s="80"/>
      <c r="D220" s="80"/>
      <c r="E220" s="80"/>
      <c r="F220" s="80"/>
      <c r="G220" s="80"/>
      <c r="H220" s="80"/>
      <c r="I220" s="80"/>
      <c r="J220" s="80"/>
      <c r="K220" s="81"/>
      <c r="L220" s="1"/>
    </row>
    <row r="221" spans="1:12" ht="15.6" x14ac:dyDescent="0.3">
      <c r="A221" s="2"/>
      <c r="B221" s="914"/>
      <c r="C221" s="914"/>
      <c r="D221" s="914"/>
      <c r="E221" s="914"/>
      <c r="F221" s="914"/>
      <c r="G221" s="914"/>
      <c r="H221" s="914"/>
      <c r="I221" s="914"/>
      <c r="J221" s="2"/>
      <c r="K221" s="149"/>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15"/>
      <c r="B225" s="32"/>
      <c r="C225" s="380"/>
      <c r="D225" s="380"/>
      <c r="E225" s="380"/>
      <c r="F225" s="380"/>
      <c r="G225" s="380"/>
      <c r="H225" s="1"/>
      <c r="I225" s="1"/>
      <c r="J225" s="913"/>
      <c r="K225" s="913"/>
      <c r="L225" s="1"/>
    </row>
    <row r="226" spans="1:12" x14ac:dyDescent="0.3">
      <c r="A226" s="915"/>
      <c r="B226" s="147"/>
      <c r="C226" s="380"/>
      <c r="D226" s="380"/>
      <c r="E226" s="380"/>
      <c r="F226" s="380"/>
      <c r="G226" s="380"/>
      <c r="H226" s="1"/>
      <c r="I226" s="1"/>
      <c r="J226" s="148"/>
      <c r="K226" s="148"/>
      <c r="L226" s="1"/>
    </row>
    <row r="227" spans="1:12" x14ac:dyDescent="0.3">
      <c r="A227" s="915"/>
      <c r="B227" s="32"/>
      <c r="C227" s="380"/>
      <c r="D227" s="380"/>
      <c r="E227" s="380"/>
      <c r="F227" s="911"/>
      <c r="G227" s="380"/>
      <c r="H227" s="1"/>
      <c r="I227" s="1"/>
      <c r="J227" s="148"/>
      <c r="K227" s="150"/>
      <c r="L227" s="1"/>
    </row>
    <row r="228" spans="1:12" x14ac:dyDescent="0.3">
      <c r="A228" s="915"/>
      <c r="B228" s="147"/>
      <c r="C228" s="380"/>
      <c r="D228" s="380"/>
      <c r="E228" s="380"/>
      <c r="F228" s="911"/>
      <c r="G228" s="380"/>
      <c r="H228" s="1"/>
      <c r="I228" s="1"/>
      <c r="J228" s="148"/>
      <c r="K228" s="150"/>
      <c r="L228" s="1"/>
    </row>
    <row r="229" spans="1:12" x14ac:dyDescent="0.3">
      <c r="A229" s="915"/>
      <c r="B229" s="32"/>
      <c r="C229" s="380"/>
      <c r="D229" s="380"/>
      <c r="E229" s="911"/>
      <c r="F229" s="911"/>
      <c r="G229" s="380"/>
      <c r="H229" s="1"/>
      <c r="I229" s="1"/>
      <c r="J229" s="148"/>
      <c r="K229" s="150"/>
      <c r="L229" s="1"/>
    </row>
    <row r="230" spans="1:12" x14ac:dyDescent="0.3">
      <c r="A230" s="915"/>
      <c r="B230" s="147"/>
      <c r="C230" s="380"/>
      <c r="D230" s="380"/>
      <c r="E230" s="912"/>
      <c r="F230" s="911"/>
      <c r="G230" s="380"/>
      <c r="H230" s="1"/>
      <c r="I230" s="1"/>
      <c r="J230" s="148"/>
      <c r="K230" s="150"/>
      <c r="L230" s="1"/>
    </row>
    <row r="231" spans="1:12" x14ac:dyDescent="0.3">
      <c r="A231" s="915"/>
      <c r="B231" s="32"/>
      <c r="C231" s="380"/>
      <c r="D231" s="380"/>
      <c r="E231" s="911"/>
      <c r="F231" s="911"/>
      <c r="G231" s="380"/>
      <c r="H231" s="1"/>
      <c r="I231" s="1"/>
      <c r="J231" s="148"/>
      <c r="K231" s="150"/>
      <c r="L231" s="1"/>
    </row>
    <row r="232" spans="1:12" x14ac:dyDescent="0.3">
      <c r="A232" s="915"/>
      <c r="B232" s="147"/>
      <c r="C232" s="380"/>
      <c r="D232" s="380"/>
      <c r="E232" s="912"/>
      <c r="F232" s="912"/>
      <c r="G232" s="380"/>
      <c r="H232" s="1"/>
      <c r="I232" s="1"/>
      <c r="J232" s="148"/>
      <c r="K232" s="150"/>
      <c r="L232" s="1"/>
    </row>
    <row r="233" spans="1:12" x14ac:dyDescent="0.3">
      <c r="A233" s="915"/>
      <c r="B233" s="32"/>
      <c r="C233" s="380"/>
      <c r="D233" s="380"/>
      <c r="E233" s="916"/>
      <c r="F233" s="917"/>
      <c r="G233" s="380"/>
      <c r="H233" s="1"/>
      <c r="I233" s="1"/>
      <c r="J233" s="148"/>
      <c r="K233" s="150"/>
      <c r="L233" s="1"/>
    </row>
    <row r="234" spans="1:12" x14ac:dyDescent="0.3">
      <c r="A234" s="915"/>
      <c r="B234" s="147"/>
      <c r="C234" s="380"/>
      <c r="D234" s="380"/>
      <c r="E234" s="380"/>
      <c r="F234" s="917"/>
      <c r="G234" s="380"/>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10"/>
      <c r="D237" s="910"/>
      <c r="E237" s="910"/>
      <c r="F237" s="910"/>
      <c r="G237" s="910"/>
      <c r="H237" s="1"/>
      <c r="I237" s="1"/>
      <c r="J237" s="1"/>
      <c r="K237" s="1"/>
      <c r="L237" s="1"/>
    </row>
    <row r="238" spans="1:12" x14ac:dyDescent="0.3">
      <c r="A238" s="1"/>
      <c r="B238" s="1"/>
      <c r="C238" s="910"/>
      <c r="D238" s="910"/>
      <c r="E238" s="910"/>
      <c r="F238" s="910"/>
      <c r="G238" s="910"/>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AO174"/>
  <sheetViews>
    <sheetView tabSelected="1" zoomScale="55" zoomScaleNormal="55" zoomScaleSheetLayoutView="100" zoomScalePageLayoutView="26" workbookViewId="0">
      <selection activeCell="AH55" sqref="AH55"/>
    </sheetView>
  </sheetViews>
  <sheetFormatPr baseColWidth="10" defaultColWidth="11.44140625" defaultRowHeight="13.8" x14ac:dyDescent="0.3"/>
  <cols>
    <col min="1" max="1" width="49.33203125" style="24" customWidth="1"/>
    <col min="2" max="2" width="18.5546875" style="24" customWidth="1"/>
    <col min="3" max="3" width="12" style="312" customWidth="1"/>
    <col min="4" max="4" width="29.6640625" style="26" customWidth="1"/>
    <col min="5" max="6" width="4.88671875" style="312" bestFit="1" customWidth="1"/>
    <col min="7" max="7" width="6.109375" style="312" bestFit="1" customWidth="1"/>
    <col min="8" max="8" width="8.5546875" style="312" bestFit="1" customWidth="1"/>
    <col min="9" max="9" width="55.33203125" style="314" customWidth="1"/>
    <col min="10" max="10" width="16.109375" style="24" customWidth="1"/>
    <col min="11" max="11" width="13.109375" style="24" customWidth="1"/>
    <col min="12" max="12" width="10.109375" style="24" bestFit="1" customWidth="1"/>
    <col min="13" max="13" width="20" style="24" customWidth="1"/>
    <col min="14" max="14" width="45.88671875" style="24" hidden="1" customWidth="1"/>
    <col min="15" max="15" width="6" style="301" hidden="1" customWidth="1"/>
    <col min="16" max="16" width="61.5546875" style="24" hidden="1" customWidth="1"/>
    <col min="17" max="17" width="6.33203125" style="301" hidden="1" customWidth="1"/>
    <col min="18" max="18" width="67.109375" style="24" hidden="1" customWidth="1"/>
    <col min="19" max="19" width="6.33203125" style="301" hidden="1" customWidth="1"/>
    <col min="20" max="20" width="51.109375" style="24" hidden="1" customWidth="1"/>
    <col min="21" max="21" width="6.33203125" style="301" hidden="1" customWidth="1"/>
    <col min="22" max="22" width="53.5546875" style="24" hidden="1" customWidth="1"/>
    <col min="23" max="23" width="6.33203125" style="301" hidden="1" customWidth="1"/>
    <col min="24" max="24" width="45.33203125" style="24" hidden="1" customWidth="1"/>
    <col min="25" max="25" width="6.33203125" style="301" hidden="1" customWidth="1"/>
    <col min="26" max="26" width="35.88671875" style="24" customWidth="1"/>
    <col min="27" max="27" width="6" style="301" bestFit="1" customWidth="1"/>
    <col min="28" max="28" width="23.33203125" style="24" customWidth="1"/>
    <col min="29" max="29" width="6.33203125" style="301" bestFit="1" customWidth="1"/>
    <col min="30" max="30" width="25.88671875" style="24" customWidth="1"/>
    <col min="31" max="31" width="6.33203125" style="301" bestFit="1" customWidth="1"/>
    <col min="32" max="32" width="22.6640625" style="24" customWidth="1"/>
    <col min="33" max="33" width="6.33203125" style="301" bestFit="1" customWidth="1"/>
    <col min="34" max="34" width="34.6640625" style="24" customWidth="1"/>
    <col min="35" max="35" width="6.33203125" style="301" bestFit="1" customWidth="1"/>
    <col min="36" max="36" width="75.33203125" style="24" customWidth="1"/>
    <col min="37" max="37" width="6" style="301" bestFit="1" customWidth="1"/>
    <col min="38" max="16384" width="11.44140625" style="24"/>
  </cols>
  <sheetData>
    <row r="1" spans="1:41" ht="15.75" customHeight="1" x14ac:dyDescent="0.3">
      <c r="A1" s="647"/>
      <c r="B1" s="448" t="s">
        <v>412</v>
      </c>
      <c r="C1" s="448"/>
      <c r="D1" s="448"/>
      <c r="E1" s="448"/>
      <c r="F1" s="448"/>
      <c r="G1" s="448"/>
      <c r="H1" s="448"/>
      <c r="I1" s="448"/>
      <c r="J1" s="599" t="s">
        <v>364</v>
      </c>
      <c r="K1" s="599"/>
      <c r="L1" s="599"/>
      <c r="M1" s="625"/>
    </row>
    <row r="2" spans="1:41" ht="15.75" customHeight="1" x14ac:dyDescent="0.3">
      <c r="A2" s="648"/>
      <c r="B2" s="449"/>
      <c r="C2" s="449"/>
      <c r="D2" s="449"/>
      <c r="E2" s="449"/>
      <c r="F2" s="449"/>
      <c r="G2" s="449"/>
      <c r="H2" s="449"/>
      <c r="I2" s="449"/>
      <c r="J2" s="600" t="s">
        <v>362</v>
      </c>
      <c r="K2" s="600"/>
      <c r="L2" s="600"/>
      <c r="M2" s="626"/>
    </row>
    <row r="3" spans="1:41" ht="15.75" customHeight="1" x14ac:dyDescent="0.3">
      <c r="A3" s="648"/>
      <c r="B3" s="659" t="s">
        <v>366</v>
      </c>
      <c r="C3" s="449"/>
      <c r="D3" s="449"/>
      <c r="E3" s="449"/>
      <c r="F3" s="449"/>
      <c r="G3" s="449"/>
      <c r="H3" s="449"/>
      <c r="I3" s="449"/>
      <c r="J3" s="600" t="s">
        <v>363</v>
      </c>
      <c r="K3" s="600"/>
      <c r="L3" s="600"/>
      <c r="M3" s="626"/>
    </row>
    <row r="4" spans="1:41" ht="15.75" customHeight="1" x14ac:dyDescent="0.3">
      <c r="A4" s="648"/>
      <c r="B4" s="449"/>
      <c r="C4" s="449"/>
      <c r="D4" s="449"/>
      <c r="E4" s="449"/>
      <c r="F4" s="449"/>
      <c r="G4" s="449"/>
      <c r="H4" s="449"/>
      <c r="I4" s="449"/>
      <c r="J4" s="600" t="s">
        <v>365</v>
      </c>
      <c r="K4" s="600"/>
      <c r="L4" s="600"/>
      <c r="M4" s="626"/>
    </row>
    <row r="5" spans="1:41" ht="15" customHeight="1" x14ac:dyDescent="0.3">
      <c r="A5" s="652"/>
      <c r="B5" s="653"/>
      <c r="C5" s="653"/>
      <c r="D5" s="653"/>
      <c r="E5" s="653"/>
      <c r="F5" s="653"/>
      <c r="G5" s="653"/>
      <c r="H5" s="653"/>
      <c r="I5" s="653"/>
      <c r="J5" s="653"/>
      <c r="K5" s="653"/>
      <c r="L5" s="653"/>
      <c r="M5" s="654"/>
    </row>
    <row r="6" spans="1:41" s="25" customFormat="1" ht="15.75" customHeight="1" x14ac:dyDescent="0.25">
      <c r="A6" s="84" t="s">
        <v>216</v>
      </c>
      <c r="B6" s="656" t="s">
        <v>234</v>
      </c>
      <c r="C6" s="656"/>
      <c r="D6" s="656"/>
      <c r="E6" s="656"/>
      <c r="F6" s="656"/>
      <c r="G6" s="656"/>
      <c r="H6" s="656"/>
      <c r="I6" s="656"/>
      <c r="J6" s="656"/>
      <c r="K6" s="656"/>
      <c r="L6" s="656"/>
      <c r="M6" s="657"/>
      <c r="O6" s="302"/>
      <c r="Q6" s="302"/>
      <c r="S6" s="302"/>
      <c r="U6" s="302"/>
      <c r="W6" s="302"/>
      <c r="Y6" s="302"/>
      <c r="AA6" s="302"/>
      <c r="AC6" s="302"/>
      <c r="AE6" s="302"/>
      <c r="AG6" s="302"/>
      <c r="AI6" s="302"/>
      <c r="AK6" s="302"/>
    </row>
    <row r="7" spans="1:41" s="25" customFormat="1" ht="42.75" customHeight="1" thickBot="1" x14ac:dyDescent="0.3">
      <c r="A7" s="84" t="s">
        <v>217</v>
      </c>
      <c r="B7" s="600" t="s">
        <v>235</v>
      </c>
      <c r="C7" s="600"/>
      <c r="D7" s="600"/>
      <c r="E7" s="600"/>
      <c r="F7" s="600"/>
      <c r="G7" s="600"/>
      <c r="H7" s="600"/>
      <c r="I7" s="600"/>
      <c r="J7" s="600"/>
      <c r="K7" s="600"/>
      <c r="L7" s="600"/>
      <c r="M7" s="658"/>
      <c r="O7" s="302"/>
      <c r="Q7" s="302"/>
      <c r="S7" s="302"/>
      <c r="U7" s="302"/>
      <c r="W7" s="302"/>
      <c r="Y7" s="302"/>
      <c r="AA7" s="302"/>
      <c r="AC7" s="302"/>
      <c r="AE7" s="302"/>
      <c r="AG7" s="302"/>
      <c r="AI7" s="302"/>
      <c r="AK7" s="302"/>
    </row>
    <row r="8" spans="1:41" s="25" customFormat="1" ht="15" customHeight="1" thickBot="1" x14ac:dyDescent="0.3">
      <c r="A8" s="640"/>
      <c r="B8" s="641"/>
      <c r="C8" s="641"/>
      <c r="D8" s="641"/>
      <c r="E8" s="641"/>
      <c r="F8" s="641"/>
      <c r="G8" s="641"/>
      <c r="H8" s="641"/>
      <c r="I8" s="641"/>
      <c r="J8" s="641"/>
      <c r="K8" s="641"/>
      <c r="L8" s="641"/>
      <c r="M8" s="642"/>
      <c r="N8" s="303"/>
      <c r="O8" s="304"/>
      <c r="P8" s="303"/>
      <c r="Q8" s="304"/>
      <c r="R8" s="303"/>
      <c r="S8" s="304"/>
      <c r="T8" s="303"/>
      <c r="U8" s="304"/>
      <c r="V8" s="303"/>
      <c r="W8" s="304"/>
      <c r="X8" s="303"/>
      <c r="Y8" s="304"/>
      <c r="Z8" s="303"/>
      <c r="AA8" s="304"/>
      <c r="AB8" s="303"/>
      <c r="AC8" s="304"/>
      <c r="AD8" s="303"/>
      <c r="AE8" s="304"/>
      <c r="AF8" s="303"/>
      <c r="AG8" s="304"/>
      <c r="AH8" s="303"/>
      <c r="AI8" s="304"/>
      <c r="AK8" s="304"/>
    </row>
    <row r="9" spans="1:41" s="350" customFormat="1" ht="107.25" customHeight="1" thickBot="1" x14ac:dyDescent="0.35">
      <c r="A9" s="83" t="s">
        <v>218</v>
      </c>
      <c r="B9" s="62" t="s">
        <v>219</v>
      </c>
      <c r="C9" s="313" t="s">
        <v>66</v>
      </c>
      <c r="D9" s="62" t="s">
        <v>7</v>
      </c>
      <c r="E9" s="311" t="s">
        <v>220</v>
      </c>
      <c r="F9" s="311" t="s">
        <v>221</v>
      </c>
      <c r="G9" s="311" t="s">
        <v>222</v>
      </c>
      <c r="H9" s="311" t="s">
        <v>223</v>
      </c>
      <c r="I9" s="315" t="s">
        <v>224</v>
      </c>
      <c r="J9" s="62" t="s">
        <v>225</v>
      </c>
      <c r="K9" s="62" t="s">
        <v>226</v>
      </c>
      <c r="L9" s="62" t="s">
        <v>227</v>
      </c>
      <c r="M9" s="1064" t="s">
        <v>228</v>
      </c>
      <c r="N9" s="348" t="s">
        <v>522</v>
      </c>
      <c r="O9" s="349" t="s">
        <v>523</v>
      </c>
      <c r="P9" s="348" t="s">
        <v>524</v>
      </c>
      <c r="Q9" s="349" t="s">
        <v>523</v>
      </c>
      <c r="R9" s="348" t="s">
        <v>525</v>
      </c>
      <c r="S9" s="349" t="s">
        <v>523</v>
      </c>
      <c r="T9" s="348" t="s">
        <v>526</v>
      </c>
      <c r="U9" s="349" t="s">
        <v>523</v>
      </c>
      <c r="V9" s="348" t="s">
        <v>552</v>
      </c>
      <c r="W9" s="349" t="s">
        <v>523</v>
      </c>
      <c r="X9" s="348" t="s">
        <v>553</v>
      </c>
      <c r="Y9" s="351" t="s">
        <v>523</v>
      </c>
      <c r="Z9" s="352" t="s">
        <v>522</v>
      </c>
      <c r="AA9" s="353" t="s">
        <v>523</v>
      </c>
      <c r="AB9" s="352" t="s">
        <v>524</v>
      </c>
      <c r="AC9" s="353" t="s">
        <v>523</v>
      </c>
      <c r="AD9" s="352" t="s">
        <v>525</v>
      </c>
      <c r="AE9" s="353" t="s">
        <v>523</v>
      </c>
      <c r="AF9" s="352" t="s">
        <v>526</v>
      </c>
      <c r="AG9" s="353" t="s">
        <v>523</v>
      </c>
      <c r="AH9" s="352" t="s">
        <v>569</v>
      </c>
      <c r="AI9" s="353" t="s">
        <v>523</v>
      </c>
      <c r="AJ9" s="359" t="s">
        <v>577</v>
      </c>
      <c r="AK9" s="353" t="s">
        <v>523</v>
      </c>
    </row>
    <row r="10" spans="1:41" s="25" customFormat="1" ht="261.75" customHeight="1" thickBot="1" x14ac:dyDescent="0.3">
      <c r="A10" s="1066" t="str">
        <f>(CONTEXTO!A8&amp;" "&amp;CONTEXTO!A9)</f>
        <v xml:space="preserve">PROCESO: Gestión de Hacienda Pública  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10" s="651" t="str">
        <f>DESCRIPCION!A10</f>
        <v>Posibilidad de recibir o solicitar cualquier dadiva para modificar y/o alterar los datos existentes en los distintos sistemas de información</v>
      </c>
      <c r="C10" s="646" t="str">
        <f>'IDENTIFICACION DE RIESGOS'!F10</f>
        <v>CORRUPCION</v>
      </c>
      <c r="D10" s="316" t="str">
        <f>DESCRIPCION!D10</f>
        <v>Falta de capacidad de liderazgo</v>
      </c>
      <c r="E10" s="646" t="str">
        <f>'VALORACIÓN RIESGOS RESIDUAL'!E14:G14</f>
        <v>Posible</v>
      </c>
      <c r="F10" s="655" t="str">
        <f>'VALORACIÓN RIESGOS RESIDUAL'!J14</f>
        <v>Catastrófico</v>
      </c>
      <c r="G10" s="660" t="str">
        <f>'VALORACIÓN RIESGOS RESIDUAL'!K11</f>
        <v>EXTREMA</v>
      </c>
      <c r="H10" s="655" t="s">
        <v>284</v>
      </c>
      <c r="I10" s="317" t="str">
        <f>DOFA!E34</f>
        <v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v>
      </c>
      <c r="J10" s="318" t="s">
        <v>513</v>
      </c>
      <c r="K10" s="318" t="s">
        <v>514</v>
      </c>
      <c r="L10" s="319" t="s">
        <v>564</v>
      </c>
      <c r="M10" s="639" t="s">
        <v>517</v>
      </c>
      <c r="N10" s="305" t="s">
        <v>527</v>
      </c>
      <c r="O10" s="320">
        <v>1.1000000000000001</v>
      </c>
      <c r="P10" s="305" t="s">
        <v>528</v>
      </c>
      <c r="Q10" s="320">
        <v>1.1000000000000001</v>
      </c>
      <c r="R10" s="305" t="s">
        <v>529</v>
      </c>
      <c r="S10" s="320">
        <v>1.1000000000000001</v>
      </c>
      <c r="T10" s="306" t="s">
        <v>530</v>
      </c>
      <c r="U10" s="320">
        <v>1.1000000000000001</v>
      </c>
      <c r="V10" s="306"/>
      <c r="W10" s="320">
        <v>1.1000000000000001</v>
      </c>
      <c r="X10" s="306"/>
      <c r="Y10" s="320">
        <v>1.1000000000000001</v>
      </c>
      <c r="Z10" s="305" t="s">
        <v>527</v>
      </c>
      <c r="AA10" s="354">
        <v>1.1000000000000001</v>
      </c>
      <c r="AB10" s="305" t="s">
        <v>528</v>
      </c>
      <c r="AC10" s="354">
        <v>1.1000000000000001</v>
      </c>
      <c r="AD10" s="305" t="s">
        <v>529</v>
      </c>
      <c r="AE10" s="354">
        <v>1.1000000000000001</v>
      </c>
      <c r="AF10" s="306" t="s">
        <v>530</v>
      </c>
      <c r="AG10" s="354">
        <v>1.1000000000000001</v>
      </c>
      <c r="AH10" s="306" t="s">
        <v>576</v>
      </c>
      <c r="AI10" s="356">
        <v>1.1000000000000001</v>
      </c>
      <c r="AJ10" s="360" t="s">
        <v>579</v>
      </c>
      <c r="AK10" s="357">
        <v>1.1000000000000001</v>
      </c>
      <c r="AL10" s="321"/>
      <c r="AM10" s="321"/>
      <c r="AN10" s="321"/>
      <c r="AO10" s="321"/>
    </row>
    <row r="11" spans="1:41" s="25" customFormat="1" ht="298.2" customHeight="1" x14ac:dyDescent="0.25">
      <c r="A11" s="1067"/>
      <c r="B11" s="627"/>
      <c r="C11" s="630"/>
      <c r="D11" s="322" t="str">
        <f>DESCRIPCION!D11</f>
        <v xml:space="preserve">Falta de ética profesional y compromiso en el desarrollo de las actividades del procesos </v>
      </c>
      <c r="E11" s="630"/>
      <c r="F11" s="632"/>
      <c r="G11" s="661"/>
      <c r="H11" s="632"/>
      <c r="I11" s="317" t="str">
        <f>DOFA!E35</f>
        <v xml:space="preserve">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 principios,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v>
      </c>
      <c r="J11" s="323" t="s">
        <v>513</v>
      </c>
      <c r="K11" s="323" t="s">
        <v>514</v>
      </c>
      <c r="L11" s="324" t="s">
        <v>565</v>
      </c>
      <c r="M11" s="637"/>
      <c r="N11" s="307" t="s">
        <v>531</v>
      </c>
      <c r="O11" s="325">
        <v>1.2</v>
      </c>
      <c r="P11" s="307" t="s">
        <v>532</v>
      </c>
      <c r="Q11" s="325">
        <v>1.2</v>
      </c>
      <c r="R11" s="307" t="s">
        <v>533</v>
      </c>
      <c r="S11" s="325">
        <v>1.2</v>
      </c>
      <c r="T11" s="307" t="s">
        <v>534</v>
      </c>
      <c r="U11" s="325">
        <v>1.2</v>
      </c>
      <c r="V11" s="307"/>
      <c r="W11" s="325">
        <v>1.2</v>
      </c>
      <c r="X11" s="307"/>
      <c r="Y11" s="325">
        <v>1.2</v>
      </c>
      <c r="Z11" s="307" t="s">
        <v>531</v>
      </c>
      <c r="AA11" s="354">
        <v>1.2</v>
      </c>
      <c r="AB11" s="307" t="s">
        <v>570</v>
      </c>
      <c r="AC11" s="354">
        <v>1.2</v>
      </c>
      <c r="AD11" s="307" t="s">
        <v>533</v>
      </c>
      <c r="AE11" s="354">
        <v>1.2</v>
      </c>
      <c r="AF11" s="307" t="s">
        <v>534</v>
      </c>
      <c r="AG11" s="354">
        <v>1.2</v>
      </c>
      <c r="AH11" s="308" t="s">
        <v>571</v>
      </c>
      <c r="AI11" s="356">
        <v>1.2</v>
      </c>
      <c r="AJ11" s="360" t="s">
        <v>580</v>
      </c>
      <c r="AK11" s="357">
        <v>1.2</v>
      </c>
      <c r="AL11" s="321"/>
      <c r="AM11" s="321"/>
      <c r="AN11" s="321"/>
      <c r="AO11" s="321"/>
    </row>
    <row r="12" spans="1:41" s="25" customFormat="1" ht="93" customHeight="1" thickBot="1" x14ac:dyDescent="0.3">
      <c r="A12" s="1067"/>
      <c r="B12" s="627"/>
      <c r="C12" s="630"/>
      <c r="D12" s="326"/>
      <c r="E12" s="630"/>
      <c r="F12" s="632"/>
      <c r="G12" s="662"/>
      <c r="H12" s="327" t="s">
        <v>233</v>
      </c>
      <c r="I12" s="328" t="str">
        <f>DOFA!E40</f>
        <v>D1,2,3,4,6,7,8 A1  Al Iniciar la investigación disciplinaria, fiscal o remitir a las instancias correspondientes para el proceso penal</v>
      </c>
      <c r="J12" s="329" t="s">
        <v>515</v>
      </c>
      <c r="K12" s="300" t="s">
        <v>514</v>
      </c>
      <c r="L12" s="330" t="s">
        <v>516</v>
      </c>
      <c r="M12" s="637"/>
      <c r="N12" s="307" t="s">
        <v>536</v>
      </c>
      <c r="O12" s="325">
        <v>2.1</v>
      </c>
      <c r="P12" s="307" t="s">
        <v>537</v>
      </c>
      <c r="Q12" s="325">
        <v>2.1</v>
      </c>
      <c r="R12" s="307" t="s">
        <v>538</v>
      </c>
      <c r="S12" s="325">
        <v>2.1</v>
      </c>
      <c r="T12" s="307" t="s">
        <v>539</v>
      </c>
      <c r="U12" s="325">
        <v>2.1</v>
      </c>
      <c r="V12" s="307"/>
      <c r="W12" s="325">
        <v>2.1</v>
      </c>
      <c r="X12" s="307"/>
      <c r="Y12" s="325">
        <v>2.1</v>
      </c>
      <c r="Z12" s="308" t="s">
        <v>535</v>
      </c>
      <c r="AA12" s="354"/>
      <c r="AB12" s="308" t="s">
        <v>535</v>
      </c>
      <c r="AC12" s="354"/>
      <c r="AD12" s="308" t="s">
        <v>535</v>
      </c>
      <c r="AE12" s="354"/>
      <c r="AF12" s="308" t="s">
        <v>535</v>
      </c>
      <c r="AG12" s="354"/>
      <c r="AH12" s="308" t="s">
        <v>535</v>
      </c>
      <c r="AI12" s="356"/>
      <c r="AJ12" s="358" t="s">
        <v>535</v>
      </c>
      <c r="AK12" s="357"/>
      <c r="AL12" s="321"/>
      <c r="AM12" s="321"/>
      <c r="AN12" s="321"/>
      <c r="AO12" s="321"/>
    </row>
    <row r="13" spans="1:41" s="25" customFormat="1" ht="252.75" customHeight="1" x14ac:dyDescent="0.25">
      <c r="A13" s="1067"/>
      <c r="B13" s="627" t="str">
        <f>DESCRIPCION!A13</f>
        <v>Posibilidad de recibir o solicitar cualquier dadiva para omitir requisitos en el desarrollo de los trámites y servicios del proceso de gestión de Hacienda Pública</v>
      </c>
      <c r="C13" s="630" t="str">
        <f>'IDENTIFICACION DE RIESGOS'!F13</f>
        <v>CORRUPCION</v>
      </c>
      <c r="D13" s="322" t="str">
        <f>DESCRIPCION!D13</f>
        <v>Falta de información clara y debilidad en canales de acceso a la publicidad de las condiciones del trámite</v>
      </c>
      <c r="E13" s="630" t="str">
        <f>'VALORACIÓN RIESGOS RESIDUAL'!E35:G35</f>
        <v>Probable</v>
      </c>
      <c r="F13" s="632" t="str">
        <f>'VALORACIÓN RIESGOS RESIDUAL'!J35</f>
        <v>Mayor</v>
      </c>
      <c r="G13" s="630" t="str">
        <f>'VALORACIÓN RIESGOS RESIDUAL'!K32</f>
        <v>EXTREMA</v>
      </c>
      <c r="H13" s="643" t="s">
        <v>284</v>
      </c>
      <c r="I13" s="331" t="str">
        <f>DOFA!E36</f>
        <v>D 1,2,4,6,7,8 O 1,2,3,4,6,7 El director de Rentas y Tesorería anualmente actualizará los trámites , teniendo en cuenta la normatividad vigente y los requisitos requeridos.
( PRO-SIG-001: "CONTROL DE DOCUMENTOS DEL SIGAMI")</v>
      </c>
      <c r="J13" s="318" t="s">
        <v>518</v>
      </c>
      <c r="K13" s="332" t="s">
        <v>558</v>
      </c>
      <c r="L13" s="319" t="s">
        <v>568</v>
      </c>
      <c r="M13" s="637" t="s">
        <v>517</v>
      </c>
      <c r="N13" s="307" t="s">
        <v>540</v>
      </c>
      <c r="O13" s="325">
        <v>2.2000000000000002</v>
      </c>
      <c r="P13" s="307" t="s">
        <v>541</v>
      </c>
      <c r="Q13" s="325">
        <v>2.2000000000000002</v>
      </c>
      <c r="R13" s="307" t="s">
        <v>542</v>
      </c>
      <c r="S13" s="325">
        <v>2.2000000000000002</v>
      </c>
      <c r="T13" s="307" t="s">
        <v>543</v>
      </c>
      <c r="U13" s="325">
        <v>2.2000000000000002</v>
      </c>
      <c r="V13" s="307"/>
      <c r="W13" s="325">
        <v>2.2000000000000002</v>
      </c>
      <c r="X13" s="307"/>
      <c r="Y13" s="325">
        <v>2.2000000000000002</v>
      </c>
      <c r="Z13" s="307" t="s">
        <v>536</v>
      </c>
      <c r="AA13" s="354">
        <v>2.1</v>
      </c>
      <c r="AB13" s="307" t="s">
        <v>537</v>
      </c>
      <c r="AC13" s="354">
        <v>2.1</v>
      </c>
      <c r="AD13" s="307" t="s">
        <v>538</v>
      </c>
      <c r="AE13" s="354">
        <v>2.1</v>
      </c>
      <c r="AF13" s="307" t="s">
        <v>539</v>
      </c>
      <c r="AG13" s="354">
        <v>2.1</v>
      </c>
      <c r="AH13" s="308" t="s">
        <v>572</v>
      </c>
      <c r="AI13" s="356">
        <v>2.1</v>
      </c>
      <c r="AJ13" s="360" t="s">
        <v>582</v>
      </c>
      <c r="AK13" s="357">
        <v>2.1</v>
      </c>
      <c r="AL13" s="321"/>
      <c r="AM13" s="321"/>
      <c r="AN13" s="321"/>
      <c r="AO13" s="321"/>
    </row>
    <row r="14" spans="1:41" s="25" customFormat="1" ht="367.5" customHeight="1" x14ac:dyDescent="0.25">
      <c r="A14" s="1067"/>
      <c r="B14" s="627"/>
      <c r="C14" s="630"/>
      <c r="D14" s="322" t="str">
        <f>DESCRIPCION!D14</f>
        <v xml:space="preserve">Falta de controles de la gestión de trámites </v>
      </c>
      <c r="E14" s="630"/>
      <c r="F14" s="632"/>
      <c r="G14" s="630"/>
      <c r="H14" s="644"/>
      <c r="I14" s="331" t="str">
        <f>DOFA!E38</f>
        <v>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v>
      </c>
      <c r="J14" s="333" t="s">
        <v>519</v>
      </c>
      <c r="K14" s="334" t="s">
        <v>520</v>
      </c>
      <c r="L14" s="335" t="s">
        <v>566</v>
      </c>
      <c r="M14" s="637"/>
      <c r="N14" s="309" t="s">
        <v>544</v>
      </c>
      <c r="O14" s="325">
        <v>2.2999999999999998</v>
      </c>
      <c r="P14" s="309" t="s">
        <v>545</v>
      </c>
      <c r="Q14" s="325">
        <v>2.2999999999999998</v>
      </c>
      <c r="R14" s="309" t="s">
        <v>546</v>
      </c>
      <c r="S14" s="325">
        <v>2.2999999999999998</v>
      </c>
      <c r="T14" s="309" t="s">
        <v>547</v>
      </c>
      <c r="U14" s="325">
        <v>2.2999999999999998</v>
      </c>
      <c r="V14" s="309"/>
      <c r="W14" s="325">
        <v>2.2999999999999998</v>
      </c>
      <c r="X14" s="309"/>
      <c r="Y14" s="325">
        <v>2.2999999999999998</v>
      </c>
      <c r="Z14" s="307" t="s">
        <v>540</v>
      </c>
      <c r="AA14" s="354">
        <v>2.2000000000000002</v>
      </c>
      <c r="AB14" s="307" t="s">
        <v>541</v>
      </c>
      <c r="AC14" s="354">
        <v>2.2000000000000002</v>
      </c>
      <c r="AD14" s="307" t="s">
        <v>542</v>
      </c>
      <c r="AE14" s="354">
        <v>2.2000000000000002</v>
      </c>
      <c r="AF14" s="307" t="s">
        <v>543</v>
      </c>
      <c r="AG14" s="354">
        <v>2.2000000000000002</v>
      </c>
      <c r="AH14" s="307" t="s">
        <v>573</v>
      </c>
      <c r="AI14" s="356">
        <v>2.2000000000000002</v>
      </c>
      <c r="AJ14" s="360" t="s">
        <v>583</v>
      </c>
      <c r="AK14" s="357">
        <v>2.2000000000000002</v>
      </c>
      <c r="AL14" s="321"/>
      <c r="AM14" s="321"/>
      <c r="AN14" s="321"/>
      <c r="AO14" s="321"/>
    </row>
    <row r="15" spans="1:41" s="25" customFormat="1" ht="199.5" customHeight="1" thickBot="1" x14ac:dyDescent="0.3">
      <c r="A15" s="1067"/>
      <c r="B15" s="627"/>
      <c r="C15" s="630"/>
      <c r="E15" s="630"/>
      <c r="F15" s="632"/>
      <c r="G15" s="630"/>
      <c r="H15" s="645"/>
      <c r="I15" s="331" t="str">
        <f>DOFA!E37</f>
        <v>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v>
      </c>
      <c r="J15" s="323" t="s">
        <v>521</v>
      </c>
      <c r="K15" s="323" t="s">
        <v>559</v>
      </c>
      <c r="L15" s="324" t="s">
        <v>567</v>
      </c>
      <c r="M15" s="637"/>
      <c r="N15" s="310" t="s">
        <v>535</v>
      </c>
      <c r="O15" s="336">
        <v>0</v>
      </c>
      <c r="P15" s="310" t="s">
        <v>535</v>
      </c>
      <c r="Q15" s="336">
        <v>0</v>
      </c>
      <c r="R15" s="310" t="s">
        <v>535</v>
      </c>
      <c r="S15" s="336">
        <v>0</v>
      </c>
      <c r="T15" s="310" t="s">
        <v>535</v>
      </c>
      <c r="U15" s="336">
        <v>0</v>
      </c>
      <c r="V15" s="310"/>
      <c r="W15" s="336">
        <v>0</v>
      </c>
      <c r="X15" s="310"/>
      <c r="Y15" s="336">
        <v>0</v>
      </c>
      <c r="Z15" s="309" t="s">
        <v>544</v>
      </c>
      <c r="AA15" s="354">
        <v>2.2999999999999998</v>
      </c>
      <c r="AB15" s="309" t="s">
        <v>545</v>
      </c>
      <c r="AC15" s="354">
        <v>2.2999999999999998</v>
      </c>
      <c r="AD15" s="309" t="s">
        <v>546</v>
      </c>
      <c r="AE15" s="354">
        <v>2.2999999999999998</v>
      </c>
      <c r="AF15" s="309" t="s">
        <v>547</v>
      </c>
      <c r="AG15" s="354">
        <v>2.2999999999999998</v>
      </c>
      <c r="AH15" s="309" t="s">
        <v>574</v>
      </c>
      <c r="AI15" s="356">
        <v>2.2999999999999998</v>
      </c>
      <c r="AJ15" s="360" t="s">
        <v>578</v>
      </c>
      <c r="AK15" s="357">
        <v>2.2999999999999998</v>
      </c>
      <c r="AL15" s="321"/>
      <c r="AM15" s="321"/>
      <c r="AN15" s="321"/>
      <c r="AO15" s="321"/>
    </row>
    <row r="16" spans="1:41" s="25" customFormat="1" ht="114.6" customHeight="1" thickBot="1" x14ac:dyDescent="0.3">
      <c r="A16" s="1068"/>
      <c r="B16" s="627"/>
      <c r="C16" s="630"/>
      <c r="D16" s="322" t="str">
        <f>DESCRIPCION!D15</f>
        <v>Incumplimiento en la gestión del CLDO del Impuesto predial unificado dentro de los términos establecidos en el procedimiento PRO-GHP-05 FACTURACION  I.P.U para la actividad No. 11-12 y 13 (C.L.D.O)</v>
      </c>
      <c r="E16" s="630"/>
      <c r="F16" s="632"/>
      <c r="G16" s="630"/>
      <c r="H16" s="327" t="s">
        <v>233</v>
      </c>
      <c r="I16" s="328" t="str">
        <f>DOFA!E40</f>
        <v>D1,2,3,4,6,7,8 A1  Al Iniciar la investigación disciplinaria, fiscal o remitir a las instancias correspondientes para el proceso penal</v>
      </c>
      <c r="J16" s="329" t="s">
        <v>515</v>
      </c>
      <c r="K16" s="300" t="s">
        <v>514</v>
      </c>
      <c r="L16" s="330" t="s">
        <v>516</v>
      </c>
      <c r="M16" s="637"/>
      <c r="N16" s="670" t="s">
        <v>548</v>
      </c>
      <c r="O16" s="665"/>
      <c r="P16" s="670" t="s">
        <v>549</v>
      </c>
      <c r="Q16" s="665"/>
      <c r="R16" s="670" t="s">
        <v>550</v>
      </c>
      <c r="S16" s="665"/>
      <c r="T16" s="663" t="s">
        <v>551</v>
      </c>
      <c r="U16" s="665"/>
      <c r="V16" s="663"/>
      <c r="W16" s="665"/>
      <c r="X16" s="663"/>
      <c r="Y16" s="665"/>
      <c r="Z16" s="364" t="s">
        <v>535</v>
      </c>
      <c r="AA16" s="361">
        <v>0</v>
      </c>
      <c r="AB16" s="364" t="s">
        <v>535</v>
      </c>
      <c r="AC16" s="361">
        <v>0</v>
      </c>
      <c r="AD16" s="364" t="s">
        <v>535</v>
      </c>
      <c r="AE16" s="361">
        <v>0</v>
      </c>
      <c r="AF16" s="364" t="s">
        <v>535</v>
      </c>
      <c r="AG16" s="361">
        <v>0</v>
      </c>
      <c r="AH16" s="364" t="s">
        <v>535</v>
      </c>
      <c r="AI16" s="362">
        <v>0</v>
      </c>
      <c r="AJ16" s="364" t="s">
        <v>535</v>
      </c>
      <c r="AK16" s="363">
        <v>0</v>
      </c>
      <c r="AL16" s="321"/>
      <c r="AM16" s="321"/>
      <c r="AN16" s="321"/>
      <c r="AO16" s="321"/>
    </row>
    <row r="17" spans="1:41" s="25" customFormat="1" ht="409.6" hidden="1" customHeight="1" thickBot="1" x14ac:dyDescent="0.3">
      <c r="A17" s="1065"/>
      <c r="B17" s="627" t="str">
        <f>DESCRIPCION!A16</f>
        <v>c</v>
      </c>
      <c r="C17" s="630">
        <f>'IDENTIFICACION DE RIESGOS'!F16</f>
        <v>0</v>
      </c>
      <c r="D17" s="322">
        <f>DESCRIPCION!D16</f>
        <v>0</v>
      </c>
      <c r="E17" s="630">
        <f>'VALORACIÓN RIESGOS RESIDUAL'!E56:G56</f>
        <v>0</v>
      </c>
      <c r="F17" s="632">
        <f>'VALORACIÓN RIESGOS RESIDUAL'!J56</f>
        <v>0</v>
      </c>
      <c r="G17" s="630" t="str">
        <f>'VALORACIÓN RIESGOS RESIDUAL'!K53</f>
        <v/>
      </c>
      <c r="H17" s="632"/>
      <c r="I17" s="331"/>
      <c r="J17" s="629"/>
      <c r="K17" s="634"/>
      <c r="L17" s="629"/>
      <c r="M17" s="637"/>
      <c r="N17" s="671"/>
      <c r="O17" s="666"/>
      <c r="P17" s="671"/>
      <c r="Q17" s="666"/>
      <c r="R17" s="671"/>
      <c r="S17" s="666"/>
      <c r="T17" s="664"/>
      <c r="U17" s="666"/>
      <c r="V17" s="664"/>
      <c r="W17" s="666"/>
      <c r="X17" s="664"/>
      <c r="Y17" s="669"/>
      <c r="Z17" s="622" t="s">
        <v>548</v>
      </c>
      <c r="AA17" s="623"/>
      <c r="AB17" s="622" t="s">
        <v>549</v>
      </c>
      <c r="AC17" s="623"/>
      <c r="AD17" s="622" t="s">
        <v>550</v>
      </c>
      <c r="AE17" s="623"/>
      <c r="AF17" s="622" t="s">
        <v>551</v>
      </c>
      <c r="AG17" s="623"/>
      <c r="AH17" s="624" t="s">
        <v>575</v>
      </c>
      <c r="AI17" s="623">
        <v>0</v>
      </c>
      <c r="AJ17" s="649" t="s">
        <v>581</v>
      </c>
      <c r="AK17" s="623"/>
      <c r="AL17" s="321"/>
      <c r="AM17" s="321"/>
      <c r="AN17" s="321"/>
      <c r="AO17" s="321"/>
    </row>
    <row r="18" spans="1:41" s="25" customFormat="1" ht="77.25" hidden="1" customHeight="1" x14ac:dyDescent="0.25">
      <c r="A18" s="1065"/>
      <c r="B18" s="627"/>
      <c r="C18" s="630"/>
      <c r="D18" s="322">
        <f>DESCRIPCION!D17</f>
        <v>0</v>
      </c>
      <c r="E18" s="630"/>
      <c r="F18" s="632"/>
      <c r="G18" s="630"/>
      <c r="H18" s="632"/>
      <c r="I18" s="337"/>
      <c r="J18" s="629"/>
      <c r="K18" s="635"/>
      <c r="L18" s="629"/>
      <c r="M18" s="637"/>
      <c r="N18" s="667"/>
      <c r="O18" s="338"/>
      <c r="P18" s="667"/>
      <c r="Q18" s="338"/>
      <c r="R18" s="667"/>
      <c r="S18" s="338"/>
      <c r="T18" s="667"/>
      <c r="U18" s="338"/>
      <c r="V18" s="667"/>
      <c r="W18" s="338"/>
      <c r="X18" s="667"/>
      <c r="Y18" s="338"/>
      <c r="Z18" s="622"/>
      <c r="AA18" s="623"/>
      <c r="AB18" s="622"/>
      <c r="AC18" s="623"/>
      <c r="AD18" s="622"/>
      <c r="AE18" s="623"/>
      <c r="AF18" s="622"/>
      <c r="AG18" s="623"/>
      <c r="AH18" s="624"/>
      <c r="AI18" s="623"/>
      <c r="AJ18" s="650"/>
      <c r="AK18" s="623"/>
      <c r="AL18" s="321"/>
      <c r="AM18" s="321"/>
      <c r="AN18" s="321"/>
      <c r="AO18" s="321"/>
    </row>
    <row r="19" spans="1:41" s="25" customFormat="1" ht="76.5" hidden="1" customHeight="1" x14ac:dyDescent="0.25">
      <c r="A19" s="1065"/>
      <c r="B19" s="627"/>
      <c r="C19" s="630"/>
      <c r="D19" s="322">
        <f>DESCRIPCION!D18</f>
        <v>0</v>
      </c>
      <c r="E19" s="630"/>
      <c r="F19" s="632"/>
      <c r="G19" s="630"/>
      <c r="H19" s="632"/>
      <c r="I19" s="337"/>
      <c r="J19" s="629"/>
      <c r="K19" s="636"/>
      <c r="L19" s="629"/>
      <c r="M19" s="637"/>
      <c r="N19" s="668"/>
      <c r="O19" s="338"/>
      <c r="P19" s="668"/>
      <c r="Q19" s="338"/>
      <c r="R19" s="668"/>
      <c r="S19" s="338"/>
      <c r="T19" s="668"/>
      <c r="U19" s="338"/>
      <c r="V19" s="668"/>
      <c r="W19" s="338"/>
      <c r="X19" s="668"/>
      <c r="Y19" s="338"/>
      <c r="Z19" s="622"/>
      <c r="AA19" s="623"/>
      <c r="AB19" s="622"/>
      <c r="AC19" s="623"/>
      <c r="AD19" s="622"/>
      <c r="AE19" s="623"/>
      <c r="AF19" s="622"/>
      <c r="AG19" s="623"/>
      <c r="AH19" s="624"/>
      <c r="AI19" s="623"/>
      <c r="AJ19" s="650"/>
      <c r="AK19" s="623"/>
      <c r="AL19" s="321"/>
      <c r="AM19" s="321"/>
      <c r="AN19" s="321"/>
      <c r="AO19" s="321"/>
    </row>
    <row r="20" spans="1:41" ht="86.25" hidden="1" customHeight="1" thickBot="1" x14ac:dyDescent="0.35">
      <c r="A20" s="1065"/>
      <c r="B20" s="628"/>
      <c r="C20" s="631"/>
      <c r="D20" s="339"/>
      <c r="E20" s="631"/>
      <c r="F20" s="633"/>
      <c r="G20" s="631"/>
      <c r="H20" s="340" t="s">
        <v>233</v>
      </c>
      <c r="I20" s="341"/>
      <c r="J20" s="342"/>
      <c r="K20" s="342"/>
      <c r="L20" s="342"/>
      <c r="M20" s="638"/>
      <c r="N20" s="668"/>
      <c r="O20" s="338"/>
      <c r="P20" s="668"/>
      <c r="Q20" s="338"/>
      <c r="R20" s="668"/>
      <c r="S20" s="338"/>
      <c r="T20" s="668"/>
      <c r="U20" s="338"/>
      <c r="V20" s="668"/>
      <c r="W20" s="338"/>
      <c r="X20" s="668"/>
      <c r="Y20" s="338"/>
      <c r="Z20" s="622"/>
      <c r="AA20" s="623"/>
      <c r="AB20" s="622"/>
      <c r="AC20" s="623"/>
      <c r="AD20" s="622"/>
      <c r="AE20" s="623"/>
      <c r="AF20" s="622"/>
      <c r="AG20" s="623"/>
      <c r="AH20" s="624"/>
      <c r="AI20" s="623"/>
      <c r="AJ20" s="650"/>
      <c r="AK20" s="623"/>
      <c r="AL20" s="343"/>
      <c r="AM20" s="343"/>
      <c r="AN20" s="343"/>
      <c r="AO20" s="343"/>
    </row>
    <row r="21" spans="1:41" ht="101.25" hidden="1" customHeight="1" x14ac:dyDescent="0.3">
      <c r="A21" s="1065"/>
      <c r="B21" s="627" t="str">
        <f>DESCRIPCION!A19</f>
        <v>d</v>
      </c>
      <c r="C21" s="630">
        <f>'IDENTIFICACION DE RIESGOS'!F19:F21</f>
        <v>0</v>
      </c>
      <c r="D21" s="322">
        <f>DESCRIPCION!D19</f>
        <v>0</v>
      </c>
      <c r="E21" s="630">
        <f>'VALORACIÓN RIESGOS RESIDUAL'!E77:G77</f>
        <v>0</v>
      </c>
      <c r="F21" s="632">
        <f>'VALORACIÓN RIESGOS RESIDUAL'!J77</f>
        <v>0</v>
      </c>
      <c r="G21" s="630" t="str">
        <f>'VALORACIÓN RIESGOS RESIDUAL'!K74</f>
        <v>EXTREMA</v>
      </c>
      <c r="H21" s="632"/>
      <c r="I21" s="337"/>
      <c r="J21" s="629"/>
      <c r="K21" s="634"/>
      <c r="L21" s="629"/>
      <c r="M21" s="637"/>
      <c r="N21" s="668"/>
      <c r="O21" s="338"/>
      <c r="P21" s="668"/>
      <c r="Q21" s="338"/>
      <c r="R21" s="668"/>
      <c r="S21" s="338"/>
      <c r="T21" s="668"/>
      <c r="U21" s="338"/>
      <c r="V21" s="668"/>
      <c r="W21" s="338"/>
      <c r="X21" s="668"/>
      <c r="Y21" s="338"/>
      <c r="Z21" s="622"/>
      <c r="AA21" s="623"/>
      <c r="AB21" s="622"/>
      <c r="AC21" s="623"/>
      <c r="AD21" s="622"/>
      <c r="AE21" s="623"/>
      <c r="AF21" s="622"/>
      <c r="AG21" s="623"/>
      <c r="AH21" s="624"/>
      <c r="AI21" s="623"/>
      <c r="AJ21" s="650"/>
      <c r="AK21" s="623"/>
      <c r="AL21" s="343"/>
      <c r="AM21" s="343"/>
      <c r="AN21" s="343"/>
      <c r="AO21" s="343"/>
    </row>
    <row r="22" spans="1:41" ht="94.5" hidden="1" customHeight="1" x14ac:dyDescent="0.3">
      <c r="A22" s="1065"/>
      <c r="B22" s="627"/>
      <c r="C22" s="630"/>
      <c r="D22" s="322">
        <f>DESCRIPCION!D20</f>
        <v>0</v>
      </c>
      <c r="E22" s="630"/>
      <c r="F22" s="632"/>
      <c r="G22" s="630"/>
      <c r="H22" s="632"/>
      <c r="I22" s="337"/>
      <c r="J22" s="629"/>
      <c r="K22" s="635"/>
      <c r="L22" s="629"/>
      <c r="M22" s="637"/>
      <c r="N22" s="668"/>
      <c r="O22" s="338"/>
      <c r="P22" s="668"/>
      <c r="Q22" s="338"/>
      <c r="R22" s="668"/>
      <c r="S22" s="338"/>
      <c r="T22" s="668"/>
      <c r="U22" s="338"/>
      <c r="V22" s="668"/>
      <c r="W22" s="338"/>
      <c r="X22" s="668"/>
      <c r="Y22" s="338"/>
      <c r="Z22" s="622"/>
      <c r="AA22" s="623"/>
      <c r="AB22" s="622"/>
      <c r="AC22" s="623"/>
      <c r="AD22" s="622"/>
      <c r="AE22" s="623"/>
      <c r="AF22" s="622"/>
      <c r="AG22" s="623"/>
      <c r="AH22" s="624"/>
      <c r="AI22" s="623"/>
      <c r="AJ22" s="650"/>
      <c r="AK22" s="623"/>
      <c r="AL22" s="343"/>
      <c r="AM22" s="343"/>
      <c r="AN22" s="343"/>
      <c r="AO22" s="343"/>
    </row>
    <row r="23" spans="1:41" ht="75.75" hidden="1" customHeight="1" x14ac:dyDescent="0.3">
      <c r="A23" s="1065"/>
      <c r="B23" s="627"/>
      <c r="C23" s="630"/>
      <c r="D23" s="322">
        <f>DESCRIPCION!D21</f>
        <v>0</v>
      </c>
      <c r="E23" s="630"/>
      <c r="F23" s="632"/>
      <c r="G23" s="630"/>
      <c r="H23" s="632"/>
      <c r="I23" s="337"/>
      <c r="J23" s="629"/>
      <c r="K23" s="636"/>
      <c r="L23" s="629"/>
      <c r="M23" s="637"/>
      <c r="N23" s="668"/>
      <c r="O23" s="338"/>
      <c r="P23" s="668"/>
      <c r="Q23" s="338"/>
      <c r="R23" s="668"/>
      <c r="S23" s="338"/>
      <c r="T23" s="668"/>
      <c r="U23" s="338"/>
      <c r="V23" s="668"/>
      <c r="W23" s="338"/>
      <c r="X23" s="668"/>
      <c r="Y23" s="338"/>
      <c r="Z23" s="622"/>
      <c r="AA23" s="623"/>
      <c r="AB23" s="622"/>
      <c r="AC23" s="623"/>
      <c r="AD23" s="622"/>
      <c r="AE23" s="623"/>
      <c r="AF23" s="622"/>
      <c r="AG23" s="623"/>
      <c r="AH23" s="624"/>
      <c r="AI23" s="623"/>
      <c r="AJ23" s="650"/>
      <c r="AK23" s="623"/>
      <c r="AL23" s="343"/>
      <c r="AM23" s="343"/>
      <c r="AN23" s="343"/>
      <c r="AO23" s="343"/>
    </row>
    <row r="24" spans="1:41" ht="87.75" hidden="1" customHeight="1" thickBot="1" x14ac:dyDescent="0.35">
      <c r="A24" s="1065"/>
      <c r="B24" s="628"/>
      <c r="C24" s="631"/>
      <c r="D24" s="339"/>
      <c r="E24" s="631"/>
      <c r="F24" s="633"/>
      <c r="G24" s="631"/>
      <c r="H24" s="340" t="s">
        <v>233</v>
      </c>
      <c r="I24" s="341"/>
      <c r="J24" s="342"/>
      <c r="K24" s="342"/>
      <c r="L24" s="342"/>
      <c r="M24" s="638"/>
      <c r="N24" s="668"/>
      <c r="O24" s="338"/>
      <c r="P24" s="668"/>
      <c r="Q24" s="338"/>
      <c r="R24" s="668"/>
      <c r="S24" s="338"/>
      <c r="T24" s="668"/>
      <c r="U24" s="338"/>
      <c r="V24" s="668"/>
      <c r="W24" s="338"/>
      <c r="X24" s="668"/>
      <c r="Y24" s="338"/>
      <c r="Z24" s="622"/>
      <c r="AA24" s="623"/>
      <c r="AB24" s="622"/>
      <c r="AC24" s="623"/>
      <c r="AD24" s="622"/>
      <c r="AE24" s="623"/>
      <c r="AF24" s="622"/>
      <c r="AG24" s="623"/>
      <c r="AH24" s="624"/>
      <c r="AI24" s="623"/>
      <c r="AJ24" s="650"/>
      <c r="AK24" s="623"/>
      <c r="AL24" s="343"/>
      <c r="AM24" s="343"/>
      <c r="AN24" s="343"/>
      <c r="AO24" s="343"/>
    </row>
    <row r="25" spans="1:41" ht="88.5" hidden="1" customHeight="1" x14ac:dyDescent="0.3">
      <c r="A25" s="1065"/>
      <c r="B25" s="627" t="str">
        <f>DESCRIPCION!A22</f>
        <v>e</v>
      </c>
      <c r="C25" s="630">
        <f>'IDENTIFICACION DE RIESGOS'!F22</f>
        <v>0</v>
      </c>
      <c r="D25" s="322">
        <f>DESCRIPCION!D22</f>
        <v>0</v>
      </c>
      <c r="E25" s="630">
        <f>'VALORACIÓN RIESGOS RESIDUAL'!E98:G98</f>
        <v>0</v>
      </c>
      <c r="F25" s="632">
        <f>'VALORACIÓN RIESGOS RESIDUAL'!J98</f>
        <v>0</v>
      </c>
      <c r="G25" s="630" t="str">
        <f>'VALORACIÓN RIESGOS RESIDUAL'!K95</f>
        <v/>
      </c>
      <c r="H25" s="632"/>
      <c r="I25" s="337"/>
      <c r="J25" s="629"/>
      <c r="K25" s="634"/>
      <c r="L25" s="629"/>
      <c r="M25" s="637"/>
      <c r="N25" s="668"/>
      <c r="O25" s="338"/>
      <c r="P25" s="668"/>
      <c r="Q25" s="338"/>
      <c r="R25" s="668"/>
      <c r="S25" s="338"/>
      <c r="T25" s="668"/>
      <c r="U25" s="338"/>
      <c r="V25" s="668"/>
      <c r="W25" s="338"/>
      <c r="X25" s="668"/>
      <c r="Y25" s="338"/>
      <c r="Z25" s="622"/>
      <c r="AA25" s="623"/>
      <c r="AB25" s="622"/>
      <c r="AC25" s="623"/>
      <c r="AD25" s="622"/>
      <c r="AE25" s="623"/>
      <c r="AF25" s="622"/>
      <c r="AG25" s="623"/>
      <c r="AH25" s="624"/>
      <c r="AI25" s="623"/>
      <c r="AJ25" s="650"/>
      <c r="AK25" s="623"/>
      <c r="AL25" s="343"/>
      <c r="AM25" s="343"/>
      <c r="AN25" s="343"/>
      <c r="AO25" s="343"/>
    </row>
    <row r="26" spans="1:41" ht="90" hidden="1" customHeight="1" x14ac:dyDescent="0.3">
      <c r="A26" s="1065"/>
      <c r="B26" s="627"/>
      <c r="C26" s="630"/>
      <c r="D26" s="322">
        <f>DESCRIPCION!D23</f>
        <v>0</v>
      </c>
      <c r="E26" s="630"/>
      <c r="F26" s="632"/>
      <c r="G26" s="630"/>
      <c r="H26" s="632"/>
      <c r="I26" s="337"/>
      <c r="J26" s="629"/>
      <c r="K26" s="635"/>
      <c r="L26" s="629"/>
      <c r="M26" s="637"/>
      <c r="N26" s="668"/>
      <c r="O26" s="338"/>
      <c r="P26" s="668"/>
      <c r="Q26" s="338"/>
      <c r="R26" s="668"/>
      <c r="S26" s="338"/>
      <c r="T26" s="668"/>
      <c r="U26" s="338"/>
      <c r="V26" s="668"/>
      <c r="W26" s="338"/>
      <c r="X26" s="668"/>
      <c r="Y26" s="338"/>
      <c r="Z26" s="622"/>
      <c r="AA26" s="623"/>
      <c r="AB26" s="622"/>
      <c r="AC26" s="623"/>
      <c r="AD26" s="622"/>
      <c r="AE26" s="623"/>
      <c r="AF26" s="622"/>
      <c r="AG26" s="623"/>
      <c r="AH26" s="624"/>
      <c r="AI26" s="623"/>
      <c r="AJ26" s="650"/>
      <c r="AK26" s="623"/>
      <c r="AL26" s="343"/>
      <c r="AM26" s="343"/>
      <c r="AN26" s="343"/>
      <c r="AO26" s="343"/>
    </row>
    <row r="27" spans="1:41" ht="80.25" hidden="1" customHeight="1" x14ac:dyDescent="0.3">
      <c r="A27" s="1065"/>
      <c r="B27" s="627"/>
      <c r="C27" s="630"/>
      <c r="D27" s="322">
        <f>DESCRIPCION!D24</f>
        <v>0</v>
      </c>
      <c r="E27" s="630"/>
      <c r="F27" s="632"/>
      <c r="G27" s="630"/>
      <c r="H27" s="632"/>
      <c r="I27" s="337"/>
      <c r="J27" s="629"/>
      <c r="K27" s="636"/>
      <c r="L27" s="629"/>
      <c r="M27" s="637"/>
      <c r="N27" s="668"/>
      <c r="O27" s="338"/>
      <c r="P27" s="668"/>
      <c r="Q27" s="338"/>
      <c r="R27" s="668"/>
      <c r="S27" s="338"/>
      <c r="T27" s="668"/>
      <c r="U27" s="338"/>
      <c r="V27" s="668"/>
      <c r="W27" s="338"/>
      <c r="X27" s="668"/>
      <c r="Y27" s="338"/>
      <c r="Z27" s="622"/>
      <c r="AA27" s="623"/>
      <c r="AB27" s="622"/>
      <c r="AC27" s="623"/>
      <c r="AD27" s="622"/>
      <c r="AE27" s="623"/>
      <c r="AF27" s="622"/>
      <c r="AG27" s="623"/>
      <c r="AH27" s="624"/>
      <c r="AI27" s="623"/>
      <c r="AJ27" s="650"/>
      <c r="AK27" s="623"/>
      <c r="AL27" s="343"/>
      <c r="AM27" s="343"/>
      <c r="AN27" s="343"/>
      <c r="AO27" s="343"/>
    </row>
    <row r="28" spans="1:41" ht="82.5" hidden="1" customHeight="1" thickBot="1" x14ac:dyDescent="0.35">
      <c r="A28" s="1065"/>
      <c r="B28" s="628"/>
      <c r="C28" s="631"/>
      <c r="D28" s="339"/>
      <c r="E28" s="631"/>
      <c r="F28" s="633"/>
      <c r="G28" s="631"/>
      <c r="H28" s="340" t="s">
        <v>233</v>
      </c>
      <c r="I28" s="341"/>
      <c r="J28" s="342"/>
      <c r="K28" s="342"/>
      <c r="L28" s="342"/>
      <c r="M28" s="638"/>
      <c r="N28" s="668"/>
      <c r="O28" s="338"/>
      <c r="P28" s="668"/>
      <c r="Q28" s="338"/>
      <c r="R28" s="668"/>
      <c r="S28" s="338"/>
      <c r="T28" s="668"/>
      <c r="U28" s="338"/>
      <c r="V28" s="668"/>
      <c r="W28" s="338"/>
      <c r="X28" s="668"/>
      <c r="Y28" s="338"/>
      <c r="Z28" s="622"/>
      <c r="AA28" s="623"/>
      <c r="AB28" s="622"/>
      <c r="AC28" s="623"/>
      <c r="AD28" s="622"/>
      <c r="AE28" s="623"/>
      <c r="AF28" s="622"/>
      <c r="AG28" s="623"/>
      <c r="AH28" s="624"/>
      <c r="AI28" s="623"/>
      <c r="AJ28" s="650"/>
      <c r="AK28" s="623"/>
      <c r="AL28" s="343"/>
      <c r="AM28" s="343"/>
      <c r="AN28" s="343"/>
      <c r="AO28" s="343"/>
    </row>
    <row r="29" spans="1:41" ht="95.25" hidden="1" customHeight="1" x14ac:dyDescent="0.3">
      <c r="A29" s="1065"/>
      <c r="B29" s="627" t="str">
        <f>DESCRIPCION!A25</f>
        <v>f</v>
      </c>
      <c r="C29" s="630">
        <f>'IDENTIFICACION DE RIESGOS'!F25</f>
        <v>0</v>
      </c>
      <c r="D29" s="322">
        <f>DESCRIPCION!D25</f>
        <v>0</v>
      </c>
      <c r="E29" s="630">
        <f>'VALORACIÓN RIESGOS RESIDUAL'!E119:G119</f>
        <v>0</v>
      </c>
      <c r="F29" s="632">
        <f>'VALORACIÓN RIESGOS RESIDUAL'!J119</f>
        <v>0</v>
      </c>
      <c r="G29" s="630" t="str">
        <f>'VALORACIÓN RIESGOS RESIDUAL'!K116</f>
        <v/>
      </c>
      <c r="H29" s="632"/>
      <c r="I29" s="337"/>
      <c r="J29" s="629"/>
      <c r="K29" s="634"/>
      <c r="L29" s="629"/>
      <c r="M29" s="637"/>
      <c r="N29" s="668"/>
      <c r="O29" s="338"/>
      <c r="P29" s="668"/>
      <c r="Q29" s="338"/>
      <c r="R29" s="668"/>
      <c r="S29" s="338"/>
      <c r="T29" s="668"/>
      <c r="U29" s="338"/>
      <c r="V29" s="668"/>
      <c r="W29" s="338"/>
      <c r="X29" s="668"/>
      <c r="Y29" s="338"/>
      <c r="Z29" s="622"/>
      <c r="AA29" s="623"/>
      <c r="AB29" s="622"/>
      <c r="AC29" s="623"/>
      <c r="AD29" s="622"/>
      <c r="AE29" s="623"/>
      <c r="AF29" s="622"/>
      <c r="AG29" s="623"/>
      <c r="AH29" s="624"/>
      <c r="AI29" s="623"/>
      <c r="AJ29" s="650"/>
      <c r="AK29" s="623"/>
      <c r="AL29" s="343"/>
      <c r="AM29" s="343"/>
      <c r="AN29" s="343"/>
      <c r="AO29" s="343"/>
    </row>
    <row r="30" spans="1:41" ht="93.75" hidden="1" customHeight="1" x14ac:dyDescent="0.3">
      <c r="A30" s="1065"/>
      <c r="B30" s="627"/>
      <c r="C30" s="630"/>
      <c r="D30" s="322">
        <f>DESCRIPCION!D26</f>
        <v>0</v>
      </c>
      <c r="E30" s="630"/>
      <c r="F30" s="632"/>
      <c r="G30" s="630"/>
      <c r="H30" s="632"/>
      <c r="I30" s="337"/>
      <c r="J30" s="629"/>
      <c r="K30" s="635"/>
      <c r="L30" s="629"/>
      <c r="M30" s="637"/>
      <c r="N30" s="344"/>
      <c r="O30" s="338"/>
      <c r="P30" s="344"/>
      <c r="Q30" s="338"/>
      <c r="R30" s="344"/>
      <c r="S30" s="338"/>
      <c r="T30" s="344"/>
      <c r="U30" s="338"/>
      <c r="V30" s="344"/>
      <c r="W30" s="338"/>
      <c r="X30" s="344"/>
      <c r="Y30" s="338"/>
      <c r="Z30" s="622"/>
      <c r="AA30" s="623"/>
      <c r="AB30" s="622"/>
      <c r="AC30" s="623"/>
      <c r="AD30" s="622"/>
      <c r="AE30" s="623"/>
      <c r="AF30" s="622"/>
      <c r="AG30" s="623"/>
      <c r="AH30" s="624"/>
      <c r="AI30" s="623"/>
      <c r="AJ30" s="650"/>
      <c r="AK30" s="623"/>
      <c r="AL30" s="343"/>
      <c r="AM30" s="343"/>
      <c r="AN30" s="343"/>
      <c r="AO30" s="343"/>
    </row>
    <row r="31" spans="1:41" ht="91.5" hidden="1" customHeight="1" x14ac:dyDescent="0.3">
      <c r="A31" s="1065"/>
      <c r="B31" s="627"/>
      <c r="C31" s="630"/>
      <c r="D31" s="322">
        <f>DESCRIPCION!D27</f>
        <v>0</v>
      </c>
      <c r="E31" s="630"/>
      <c r="F31" s="632"/>
      <c r="G31" s="630"/>
      <c r="H31" s="632"/>
      <c r="I31" s="337"/>
      <c r="J31" s="629"/>
      <c r="K31" s="636"/>
      <c r="L31" s="629"/>
      <c r="M31" s="637"/>
      <c r="N31" s="344"/>
      <c r="O31" s="338"/>
      <c r="P31" s="344"/>
      <c r="Q31" s="338"/>
      <c r="R31" s="344"/>
      <c r="S31" s="338"/>
      <c r="T31" s="344"/>
      <c r="U31" s="338"/>
      <c r="V31" s="344"/>
      <c r="W31" s="338"/>
      <c r="X31" s="344"/>
      <c r="Y31" s="338"/>
      <c r="Z31" s="622"/>
      <c r="AA31" s="623"/>
      <c r="AB31" s="622"/>
      <c r="AC31" s="623"/>
      <c r="AD31" s="622"/>
      <c r="AE31" s="623"/>
      <c r="AF31" s="622"/>
      <c r="AG31" s="623"/>
      <c r="AH31" s="624"/>
      <c r="AI31" s="623"/>
      <c r="AJ31" s="650"/>
      <c r="AK31" s="623"/>
      <c r="AL31" s="343"/>
      <c r="AM31" s="343"/>
      <c r="AN31" s="343"/>
      <c r="AO31" s="343"/>
    </row>
    <row r="32" spans="1:41" ht="75" hidden="1" customHeight="1" thickBot="1" x14ac:dyDescent="0.35">
      <c r="A32" s="1065"/>
      <c r="B32" s="628"/>
      <c r="C32" s="631"/>
      <c r="D32" s="339"/>
      <c r="E32" s="631"/>
      <c r="F32" s="633"/>
      <c r="G32" s="631"/>
      <c r="H32" s="340" t="s">
        <v>233</v>
      </c>
      <c r="I32" s="341"/>
      <c r="J32" s="342"/>
      <c r="K32" s="342"/>
      <c r="L32" s="342"/>
      <c r="M32" s="638"/>
      <c r="N32" s="344"/>
      <c r="O32" s="338"/>
      <c r="P32" s="344"/>
      <c r="Q32" s="338"/>
      <c r="R32" s="344"/>
      <c r="S32" s="338"/>
      <c r="T32" s="344"/>
      <c r="U32" s="338"/>
      <c r="V32" s="344"/>
      <c r="W32" s="338"/>
      <c r="X32" s="344"/>
      <c r="Y32" s="338"/>
      <c r="Z32" s="622"/>
      <c r="AA32" s="623"/>
      <c r="AB32" s="622"/>
      <c r="AC32" s="623"/>
      <c r="AD32" s="622"/>
      <c r="AE32" s="623"/>
      <c r="AF32" s="622"/>
      <c r="AG32" s="623"/>
      <c r="AH32" s="624"/>
      <c r="AI32" s="623"/>
      <c r="AJ32" s="650"/>
      <c r="AK32" s="623"/>
      <c r="AL32" s="343"/>
      <c r="AM32" s="343"/>
      <c r="AN32" s="343"/>
      <c r="AO32" s="343"/>
    </row>
    <row r="33" spans="1:41" ht="89.25" hidden="1" customHeight="1" x14ac:dyDescent="0.3">
      <c r="A33" s="1065"/>
      <c r="B33" s="627" t="str">
        <f>DESCRIPCION!A28</f>
        <v>g</v>
      </c>
      <c r="C33" s="630">
        <f>'IDENTIFICACION DE RIESGOS'!F28</f>
        <v>0</v>
      </c>
      <c r="D33" s="322">
        <f>DESCRIPCION!D28</f>
        <v>0</v>
      </c>
      <c r="E33" s="630">
        <f>'VALORACIÓN RIESGOS RESIDUAL'!E140:G140</f>
        <v>0</v>
      </c>
      <c r="F33" s="632">
        <f>'VALORACIÓN RIESGOS RESIDUAL'!J140</f>
        <v>0</v>
      </c>
      <c r="G33" s="630" t="str">
        <f>'VALORACIÓN RIESGOS RESIDUAL'!K137</f>
        <v/>
      </c>
      <c r="H33" s="632"/>
      <c r="I33" s="337"/>
      <c r="J33" s="629"/>
      <c r="K33" s="634"/>
      <c r="L33" s="629"/>
      <c r="M33" s="637"/>
      <c r="N33" s="344"/>
      <c r="O33" s="338"/>
      <c r="P33" s="344"/>
      <c r="Q33" s="338"/>
      <c r="R33" s="344"/>
      <c r="S33" s="338"/>
      <c r="T33" s="344"/>
      <c r="U33" s="338"/>
      <c r="V33" s="344"/>
      <c r="W33" s="338"/>
      <c r="X33" s="344"/>
      <c r="Y33" s="338"/>
      <c r="Z33" s="622"/>
      <c r="AA33" s="623"/>
      <c r="AB33" s="622"/>
      <c r="AC33" s="623"/>
      <c r="AD33" s="622"/>
      <c r="AE33" s="623"/>
      <c r="AF33" s="622"/>
      <c r="AG33" s="623"/>
      <c r="AH33" s="624"/>
      <c r="AI33" s="623"/>
      <c r="AJ33" s="650"/>
      <c r="AK33" s="623"/>
      <c r="AL33" s="343"/>
      <c r="AM33" s="343"/>
      <c r="AN33" s="343"/>
      <c r="AO33" s="343"/>
    </row>
    <row r="34" spans="1:41" ht="95.25" hidden="1" customHeight="1" x14ac:dyDescent="0.3">
      <c r="A34" s="1065"/>
      <c r="B34" s="627"/>
      <c r="C34" s="630"/>
      <c r="D34" s="322">
        <f>DESCRIPCION!D29</f>
        <v>0</v>
      </c>
      <c r="E34" s="630"/>
      <c r="F34" s="632"/>
      <c r="G34" s="630"/>
      <c r="H34" s="632"/>
      <c r="I34" s="337"/>
      <c r="J34" s="629"/>
      <c r="K34" s="635"/>
      <c r="L34" s="629"/>
      <c r="M34" s="637"/>
      <c r="N34" s="344"/>
      <c r="O34" s="338"/>
      <c r="P34" s="344"/>
      <c r="Q34" s="338"/>
      <c r="R34" s="344"/>
      <c r="S34" s="338"/>
      <c r="T34" s="344"/>
      <c r="U34" s="338"/>
      <c r="V34" s="344"/>
      <c r="W34" s="338"/>
      <c r="X34" s="344"/>
      <c r="Y34" s="338"/>
      <c r="Z34" s="622"/>
      <c r="AA34" s="623"/>
      <c r="AB34" s="622"/>
      <c r="AC34" s="623"/>
      <c r="AD34" s="622"/>
      <c r="AE34" s="623"/>
      <c r="AF34" s="622"/>
      <c r="AG34" s="623"/>
      <c r="AH34" s="624"/>
      <c r="AI34" s="623"/>
      <c r="AJ34" s="650"/>
      <c r="AK34" s="623"/>
      <c r="AL34" s="343"/>
      <c r="AM34" s="343"/>
      <c r="AN34" s="343"/>
      <c r="AO34" s="343"/>
    </row>
    <row r="35" spans="1:41" ht="92.25" hidden="1" customHeight="1" x14ac:dyDescent="0.3">
      <c r="A35" s="1065"/>
      <c r="B35" s="627"/>
      <c r="C35" s="630"/>
      <c r="D35" s="322">
        <f>DESCRIPCION!D30</f>
        <v>0</v>
      </c>
      <c r="E35" s="630"/>
      <c r="F35" s="632"/>
      <c r="G35" s="630"/>
      <c r="H35" s="632"/>
      <c r="I35" s="337"/>
      <c r="J35" s="629"/>
      <c r="K35" s="636"/>
      <c r="L35" s="629"/>
      <c r="M35" s="637"/>
      <c r="N35" s="344"/>
      <c r="O35" s="338"/>
      <c r="P35" s="344"/>
      <c r="Q35" s="338"/>
      <c r="R35" s="344"/>
      <c r="S35" s="338"/>
      <c r="T35" s="344"/>
      <c r="U35" s="338"/>
      <c r="V35" s="344"/>
      <c r="W35" s="338"/>
      <c r="X35" s="344"/>
      <c r="Y35" s="338"/>
      <c r="Z35" s="622"/>
      <c r="AA35" s="623"/>
      <c r="AB35" s="622"/>
      <c r="AC35" s="623"/>
      <c r="AD35" s="622"/>
      <c r="AE35" s="623"/>
      <c r="AF35" s="622"/>
      <c r="AG35" s="623"/>
      <c r="AH35" s="624"/>
      <c r="AI35" s="623"/>
      <c r="AJ35" s="650"/>
      <c r="AK35" s="623"/>
      <c r="AL35" s="343"/>
      <c r="AM35" s="343"/>
      <c r="AN35" s="343"/>
      <c r="AO35" s="343"/>
    </row>
    <row r="36" spans="1:41" ht="90" hidden="1" customHeight="1" thickBot="1" x14ac:dyDescent="0.35">
      <c r="A36" s="1065"/>
      <c r="B36" s="628"/>
      <c r="C36" s="631"/>
      <c r="D36" s="339"/>
      <c r="E36" s="631"/>
      <c r="F36" s="633"/>
      <c r="G36" s="631"/>
      <c r="H36" s="340" t="s">
        <v>233</v>
      </c>
      <c r="I36" s="341"/>
      <c r="J36" s="342"/>
      <c r="K36" s="342"/>
      <c r="L36" s="342"/>
      <c r="M36" s="638"/>
      <c r="N36" s="344"/>
      <c r="O36" s="338"/>
      <c r="P36" s="344"/>
      <c r="Q36" s="338"/>
      <c r="R36" s="344"/>
      <c r="S36" s="338"/>
      <c r="T36" s="344"/>
      <c r="U36" s="338"/>
      <c r="V36" s="344"/>
      <c r="W36" s="338"/>
      <c r="X36" s="344"/>
      <c r="Y36" s="338"/>
      <c r="Z36" s="622"/>
      <c r="AA36" s="623"/>
      <c r="AB36" s="622"/>
      <c r="AC36" s="623"/>
      <c r="AD36" s="622"/>
      <c r="AE36" s="623"/>
      <c r="AF36" s="622"/>
      <c r="AG36" s="623"/>
      <c r="AH36" s="624"/>
      <c r="AI36" s="623"/>
      <c r="AJ36" s="650"/>
      <c r="AK36" s="623"/>
      <c r="AL36" s="343"/>
      <c r="AM36" s="343"/>
      <c r="AN36" s="343"/>
      <c r="AO36" s="343"/>
    </row>
    <row r="37" spans="1:41" ht="96.75" hidden="1" customHeight="1" x14ac:dyDescent="0.3">
      <c r="A37" s="1065"/>
      <c r="B37" s="627" t="str">
        <f>DESCRIPCION!A31</f>
        <v>h</v>
      </c>
      <c r="C37" s="630">
        <f>'IDENTIFICACION DE RIESGOS'!F31</f>
        <v>0</v>
      </c>
      <c r="D37" s="322">
        <f>DESCRIPCION!D31</f>
        <v>0</v>
      </c>
      <c r="E37" s="630">
        <f>'VALORACIÓN RIESGOS RESIDUAL'!E161:G161</f>
        <v>0</v>
      </c>
      <c r="F37" s="632">
        <f>'VALORACIÓN RIESGOS RESIDUAL'!J161</f>
        <v>0</v>
      </c>
      <c r="G37" s="630" t="str">
        <f>'VALORACIÓN RIESGOS RESIDUAL'!K158</f>
        <v/>
      </c>
      <c r="H37" s="632"/>
      <c r="I37" s="337"/>
      <c r="J37" s="629"/>
      <c r="K37" s="634"/>
      <c r="L37" s="629"/>
      <c r="M37" s="637"/>
      <c r="N37" s="344"/>
      <c r="O37" s="338"/>
      <c r="P37" s="344"/>
      <c r="Q37" s="338"/>
      <c r="R37" s="344"/>
      <c r="S37" s="338"/>
      <c r="T37" s="344"/>
      <c r="U37" s="338"/>
      <c r="V37" s="344"/>
      <c r="W37" s="338"/>
      <c r="X37" s="344"/>
      <c r="Y37" s="338"/>
      <c r="Z37" s="622"/>
      <c r="AA37" s="623"/>
      <c r="AB37" s="622"/>
      <c r="AC37" s="623"/>
      <c r="AD37" s="622"/>
      <c r="AE37" s="623"/>
      <c r="AF37" s="622"/>
      <c r="AG37" s="623"/>
      <c r="AH37" s="624"/>
      <c r="AI37" s="623"/>
      <c r="AJ37" s="650"/>
      <c r="AK37" s="623"/>
      <c r="AL37" s="343"/>
      <c r="AM37" s="343"/>
      <c r="AN37" s="343"/>
      <c r="AO37" s="343"/>
    </row>
    <row r="38" spans="1:41" ht="83.25" hidden="1" customHeight="1" x14ac:dyDescent="0.3">
      <c r="A38" s="1065"/>
      <c r="B38" s="627"/>
      <c r="C38" s="630"/>
      <c r="D38" s="322">
        <f>DESCRIPCION!D32</f>
        <v>0</v>
      </c>
      <c r="E38" s="630"/>
      <c r="F38" s="632"/>
      <c r="G38" s="630"/>
      <c r="H38" s="632"/>
      <c r="I38" s="337"/>
      <c r="J38" s="629"/>
      <c r="K38" s="635"/>
      <c r="L38" s="629"/>
      <c r="M38" s="637"/>
      <c r="N38" s="344"/>
      <c r="O38" s="338"/>
      <c r="P38" s="344"/>
      <c r="Q38" s="338"/>
      <c r="R38" s="344"/>
      <c r="S38" s="338"/>
      <c r="T38" s="344"/>
      <c r="U38" s="338"/>
      <c r="V38" s="344"/>
      <c r="W38" s="338"/>
      <c r="X38" s="344"/>
      <c r="Y38" s="338"/>
      <c r="Z38" s="622"/>
      <c r="AA38" s="623"/>
      <c r="AB38" s="622"/>
      <c r="AC38" s="623"/>
      <c r="AD38" s="622"/>
      <c r="AE38" s="623"/>
      <c r="AF38" s="622"/>
      <c r="AG38" s="623"/>
      <c r="AH38" s="624"/>
      <c r="AI38" s="623"/>
      <c r="AJ38" s="650"/>
      <c r="AK38" s="623"/>
      <c r="AL38" s="343"/>
      <c r="AM38" s="343"/>
      <c r="AN38" s="343"/>
      <c r="AO38" s="343"/>
    </row>
    <row r="39" spans="1:41" ht="87.75" hidden="1" customHeight="1" x14ac:dyDescent="0.3">
      <c r="A39" s="1065"/>
      <c r="B39" s="627"/>
      <c r="C39" s="630"/>
      <c r="D39" s="322">
        <f>DESCRIPCION!D33</f>
        <v>0</v>
      </c>
      <c r="E39" s="630"/>
      <c r="F39" s="632"/>
      <c r="G39" s="630"/>
      <c r="H39" s="632"/>
      <c r="I39" s="337"/>
      <c r="J39" s="629"/>
      <c r="K39" s="636"/>
      <c r="L39" s="629"/>
      <c r="M39" s="637"/>
      <c r="N39" s="344"/>
      <c r="O39" s="338"/>
      <c r="P39" s="344"/>
      <c r="Q39" s="338"/>
      <c r="R39" s="344"/>
      <c r="S39" s="338"/>
      <c r="T39" s="344"/>
      <c r="U39" s="338"/>
      <c r="V39" s="344"/>
      <c r="W39" s="338"/>
      <c r="X39" s="344"/>
      <c r="Y39" s="338"/>
      <c r="Z39" s="622"/>
      <c r="AA39" s="623"/>
      <c r="AB39" s="622"/>
      <c r="AC39" s="623"/>
      <c r="AD39" s="622"/>
      <c r="AE39" s="623"/>
      <c r="AF39" s="622"/>
      <c r="AG39" s="623"/>
      <c r="AH39" s="624"/>
      <c r="AI39" s="623"/>
      <c r="AJ39" s="650"/>
      <c r="AK39" s="623"/>
      <c r="AL39" s="343"/>
      <c r="AM39" s="343"/>
      <c r="AN39" s="343"/>
      <c r="AO39" s="343"/>
    </row>
    <row r="40" spans="1:41" ht="96" hidden="1" customHeight="1" thickBot="1" x14ac:dyDescent="0.35">
      <c r="A40" s="1065"/>
      <c r="B40" s="628"/>
      <c r="C40" s="631"/>
      <c r="D40" s="339"/>
      <c r="E40" s="631"/>
      <c r="F40" s="633"/>
      <c r="G40" s="631"/>
      <c r="H40" s="340" t="s">
        <v>233</v>
      </c>
      <c r="I40" s="341"/>
      <c r="J40" s="342"/>
      <c r="K40" s="342"/>
      <c r="L40" s="342"/>
      <c r="M40" s="638"/>
      <c r="N40" s="344"/>
      <c r="O40" s="338"/>
      <c r="P40" s="344"/>
      <c r="Q40" s="338"/>
      <c r="R40" s="344"/>
      <c r="S40" s="338"/>
      <c r="T40" s="344"/>
      <c r="U40" s="338"/>
      <c r="V40" s="344"/>
      <c r="W40" s="338"/>
      <c r="X40" s="344"/>
      <c r="Y40" s="338"/>
      <c r="Z40" s="622"/>
      <c r="AA40" s="623"/>
      <c r="AB40" s="622"/>
      <c r="AC40" s="623"/>
      <c r="AD40" s="622"/>
      <c r="AE40" s="623"/>
      <c r="AF40" s="622"/>
      <c r="AG40" s="623"/>
      <c r="AH40" s="624"/>
      <c r="AI40" s="623"/>
      <c r="AJ40" s="650"/>
      <c r="AK40" s="623"/>
      <c r="AL40" s="343"/>
      <c r="AM40" s="343"/>
      <c r="AN40" s="343"/>
      <c r="AO40" s="343"/>
    </row>
    <row r="41" spans="1:41" ht="97.5" hidden="1" customHeight="1" x14ac:dyDescent="0.3">
      <c r="A41" s="1065"/>
      <c r="B41" s="627" t="str">
        <f>DESCRIPCION!A34</f>
        <v>i</v>
      </c>
      <c r="C41" s="630">
        <f>'IDENTIFICACION DE RIESGOS'!F34</f>
        <v>0</v>
      </c>
      <c r="D41" s="322">
        <f>DESCRIPCION!D34</f>
        <v>0</v>
      </c>
      <c r="E41" s="630">
        <f>'VALORACIÓN RIESGOS RESIDUAL'!E183:G183</f>
        <v>0</v>
      </c>
      <c r="F41" s="632">
        <f>'VALORACIÓN RIESGOS RESIDUAL'!J183</f>
        <v>0</v>
      </c>
      <c r="G41" s="630">
        <f>'VALORACIÓN RIESGOS RESIDUAL'!K179</f>
        <v>0</v>
      </c>
      <c r="H41" s="632"/>
      <c r="I41" s="337"/>
      <c r="J41" s="629"/>
      <c r="K41" s="634"/>
      <c r="L41" s="629"/>
      <c r="M41" s="637"/>
      <c r="N41" s="344"/>
      <c r="O41" s="338"/>
      <c r="P41" s="344"/>
      <c r="Q41" s="338"/>
      <c r="R41" s="344"/>
      <c r="S41" s="338"/>
      <c r="T41" s="344"/>
      <c r="U41" s="338"/>
      <c r="V41" s="344"/>
      <c r="W41" s="338"/>
      <c r="X41" s="344"/>
      <c r="Y41" s="338"/>
      <c r="Z41" s="622"/>
      <c r="AA41" s="623"/>
      <c r="AB41" s="622"/>
      <c r="AC41" s="623"/>
      <c r="AD41" s="622"/>
      <c r="AE41" s="623"/>
      <c r="AF41" s="622"/>
      <c r="AG41" s="623"/>
      <c r="AH41" s="624"/>
      <c r="AI41" s="623"/>
      <c r="AJ41" s="650"/>
      <c r="AK41" s="623"/>
      <c r="AL41" s="343"/>
      <c r="AM41" s="343"/>
      <c r="AN41" s="343"/>
      <c r="AO41" s="343"/>
    </row>
    <row r="42" spans="1:41" ht="91.5" hidden="1" customHeight="1" x14ac:dyDescent="0.3">
      <c r="A42" s="1065"/>
      <c r="B42" s="627"/>
      <c r="C42" s="630"/>
      <c r="D42" s="322">
        <f>DESCRIPCION!D35</f>
        <v>0</v>
      </c>
      <c r="E42" s="630"/>
      <c r="F42" s="632"/>
      <c r="G42" s="630"/>
      <c r="H42" s="632"/>
      <c r="I42" s="337"/>
      <c r="J42" s="629"/>
      <c r="K42" s="635"/>
      <c r="L42" s="629"/>
      <c r="M42" s="637"/>
      <c r="N42" s="344"/>
      <c r="O42" s="338"/>
      <c r="P42" s="344"/>
      <c r="Q42" s="338"/>
      <c r="R42" s="344"/>
      <c r="S42" s="338"/>
      <c r="T42" s="344"/>
      <c r="U42" s="338"/>
      <c r="V42" s="344"/>
      <c r="W42" s="338"/>
      <c r="X42" s="344"/>
      <c r="Y42" s="338"/>
      <c r="Z42" s="622"/>
      <c r="AA42" s="623"/>
      <c r="AB42" s="622"/>
      <c r="AC42" s="623"/>
      <c r="AD42" s="622"/>
      <c r="AE42" s="623"/>
      <c r="AF42" s="622"/>
      <c r="AG42" s="623"/>
      <c r="AH42" s="624"/>
      <c r="AI42" s="623"/>
      <c r="AJ42" s="650"/>
      <c r="AK42" s="623"/>
      <c r="AL42" s="343"/>
      <c r="AM42" s="343"/>
      <c r="AN42" s="343"/>
      <c r="AO42" s="343"/>
    </row>
    <row r="43" spans="1:41" ht="77.25" hidden="1" customHeight="1" x14ac:dyDescent="0.3">
      <c r="A43" s="1065"/>
      <c r="B43" s="627"/>
      <c r="C43" s="630"/>
      <c r="D43" s="322">
        <f>DESCRIPCION!D36</f>
        <v>0</v>
      </c>
      <c r="E43" s="630"/>
      <c r="F43" s="632"/>
      <c r="G43" s="630"/>
      <c r="H43" s="632"/>
      <c r="I43" s="337"/>
      <c r="J43" s="629"/>
      <c r="K43" s="636"/>
      <c r="L43" s="629"/>
      <c r="M43" s="637"/>
      <c r="N43" s="344"/>
      <c r="O43" s="338"/>
      <c r="P43" s="344"/>
      <c r="Q43" s="338"/>
      <c r="R43" s="344"/>
      <c r="S43" s="338"/>
      <c r="T43" s="344"/>
      <c r="U43" s="338"/>
      <c r="V43" s="344"/>
      <c r="W43" s="338"/>
      <c r="X43" s="344"/>
      <c r="Y43" s="338"/>
      <c r="Z43" s="622"/>
      <c r="AA43" s="623"/>
      <c r="AB43" s="622"/>
      <c r="AC43" s="623"/>
      <c r="AD43" s="622"/>
      <c r="AE43" s="623"/>
      <c r="AF43" s="622"/>
      <c r="AG43" s="623"/>
      <c r="AH43" s="624"/>
      <c r="AI43" s="623"/>
      <c r="AJ43" s="650"/>
      <c r="AK43" s="623"/>
      <c r="AL43" s="343"/>
      <c r="AM43" s="343"/>
      <c r="AN43" s="343"/>
      <c r="AO43" s="343"/>
    </row>
    <row r="44" spans="1:41" ht="75" hidden="1" customHeight="1" thickBot="1" x14ac:dyDescent="0.35">
      <c r="A44" s="1065"/>
      <c r="B44" s="628"/>
      <c r="C44" s="631"/>
      <c r="D44" s="339"/>
      <c r="E44" s="631"/>
      <c r="F44" s="633"/>
      <c r="G44" s="631"/>
      <c r="H44" s="340" t="s">
        <v>233</v>
      </c>
      <c r="I44" s="341"/>
      <c r="J44" s="342"/>
      <c r="K44" s="342"/>
      <c r="L44" s="342"/>
      <c r="M44" s="638"/>
      <c r="N44" s="343"/>
      <c r="O44" s="338"/>
      <c r="P44" s="343"/>
      <c r="Q44" s="338"/>
      <c r="R44" s="343"/>
      <c r="S44" s="338"/>
      <c r="T44" s="343"/>
      <c r="U44" s="338"/>
      <c r="V44" s="343"/>
      <c r="W44" s="338"/>
      <c r="X44" s="343"/>
      <c r="Y44" s="338"/>
      <c r="Z44" s="622"/>
      <c r="AA44" s="623"/>
      <c r="AB44" s="622"/>
      <c r="AC44" s="623"/>
      <c r="AD44" s="622"/>
      <c r="AE44" s="623"/>
      <c r="AF44" s="622"/>
      <c r="AG44" s="623"/>
      <c r="AH44" s="624"/>
      <c r="AI44" s="623"/>
      <c r="AJ44" s="650"/>
      <c r="AK44" s="623"/>
      <c r="AL44" s="343"/>
      <c r="AM44" s="343"/>
      <c r="AN44" s="343"/>
      <c r="AO44" s="343"/>
    </row>
    <row r="45" spans="1:41" ht="93.75" hidden="1" customHeight="1" x14ac:dyDescent="0.3">
      <c r="A45" s="1065"/>
      <c r="B45" s="627" t="str">
        <f>DESCRIPCION!A37</f>
        <v>j</v>
      </c>
      <c r="C45" s="630">
        <f>'IDENTIFICACION DE RIESGOS'!F37</f>
        <v>0</v>
      </c>
      <c r="D45" s="322">
        <f>DESCRIPCION!D37</f>
        <v>0</v>
      </c>
      <c r="E45" s="630">
        <f>'VALORACIÓN RIESGOS RESIDUAL'!E204:G204</f>
        <v>0</v>
      </c>
      <c r="F45" s="632">
        <f>'VALORACIÓN RIESGOS RESIDUAL'!J204</f>
        <v>0</v>
      </c>
      <c r="G45" s="630">
        <f>'VALORACIÓN RIESGOS RESIDUAL'!K200</f>
        <v>0</v>
      </c>
      <c r="H45" s="632"/>
      <c r="I45" s="337"/>
      <c r="J45" s="629"/>
      <c r="K45" s="634"/>
      <c r="L45" s="629"/>
      <c r="M45" s="637"/>
      <c r="N45" s="343"/>
      <c r="O45" s="338"/>
      <c r="P45" s="343"/>
      <c r="Q45" s="338"/>
      <c r="R45" s="343"/>
      <c r="S45" s="338"/>
      <c r="T45" s="343"/>
      <c r="U45" s="338"/>
      <c r="V45" s="343"/>
      <c r="W45" s="338"/>
      <c r="X45" s="343"/>
      <c r="Y45" s="338"/>
      <c r="Z45" s="622"/>
      <c r="AA45" s="623"/>
      <c r="AB45" s="622"/>
      <c r="AC45" s="623"/>
      <c r="AD45" s="622"/>
      <c r="AE45" s="623"/>
      <c r="AF45" s="622"/>
      <c r="AG45" s="623"/>
      <c r="AH45" s="624"/>
      <c r="AI45" s="623"/>
      <c r="AJ45" s="650"/>
      <c r="AK45" s="623"/>
      <c r="AL45" s="343"/>
      <c r="AM45" s="343"/>
      <c r="AN45" s="343"/>
      <c r="AO45" s="343"/>
    </row>
    <row r="46" spans="1:41" ht="93.75" hidden="1" customHeight="1" x14ac:dyDescent="0.3">
      <c r="A46" s="1065"/>
      <c r="B46" s="627"/>
      <c r="C46" s="630"/>
      <c r="D46" s="322">
        <f>DESCRIPCION!D38</f>
        <v>0</v>
      </c>
      <c r="E46" s="630"/>
      <c r="F46" s="632"/>
      <c r="G46" s="630"/>
      <c r="H46" s="632"/>
      <c r="I46" s="337"/>
      <c r="J46" s="629"/>
      <c r="K46" s="635"/>
      <c r="L46" s="629"/>
      <c r="M46" s="637"/>
      <c r="N46" s="343"/>
      <c r="O46" s="338"/>
      <c r="P46" s="343"/>
      <c r="Q46" s="338"/>
      <c r="R46" s="343"/>
      <c r="S46" s="338"/>
      <c r="T46" s="343"/>
      <c r="U46" s="338"/>
      <c r="V46" s="343"/>
      <c r="W46" s="338"/>
      <c r="X46" s="343"/>
      <c r="Y46" s="338"/>
      <c r="Z46" s="622"/>
      <c r="AA46" s="623"/>
      <c r="AB46" s="622"/>
      <c r="AC46" s="623"/>
      <c r="AD46" s="622"/>
      <c r="AE46" s="623"/>
      <c r="AF46" s="622"/>
      <c r="AG46" s="623"/>
      <c r="AH46" s="624"/>
      <c r="AI46" s="623"/>
      <c r="AJ46" s="650"/>
      <c r="AK46" s="623"/>
      <c r="AL46" s="343"/>
      <c r="AM46" s="343"/>
      <c r="AN46" s="343"/>
      <c r="AO46" s="343"/>
    </row>
    <row r="47" spans="1:41" ht="101.25" hidden="1" customHeight="1" x14ac:dyDescent="0.3">
      <c r="A47" s="1065"/>
      <c r="B47" s="627"/>
      <c r="C47" s="630"/>
      <c r="D47" s="322">
        <f>DESCRIPCION!D39</f>
        <v>0</v>
      </c>
      <c r="E47" s="630"/>
      <c r="F47" s="632"/>
      <c r="G47" s="630"/>
      <c r="H47" s="632"/>
      <c r="I47" s="337"/>
      <c r="J47" s="629"/>
      <c r="K47" s="636"/>
      <c r="L47" s="629"/>
      <c r="M47" s="637"/>
      <c r="N47" s="343"/>
      <c r="O47" s="338"/>
      <c r="P47" s="343"/>
      <c r="Q47" s="338"/>
      <c r="R47" s="343"/>
      <c r="S47" s="338"/>
      <c r="T47" s="343"/>
      <c r="U47" s="338"/>
      <c r="V47" s="343"/>
      <c r="W47" s="338"/>
      <c r="X47" s="343"/>
      <c r="Y47" s="338"/>
      <c r="Z47" s="622"/>
      <c r="AA47" s="623"/>
      <c r="AB47" s="622"/>
      <c r="AC47" s="623"/>
      <c r="AD47" s="622"/>
      <c r="AE47" s="623"/>
      <c r="AF47" s="622"/>
      <c r="AG47" s="623"/>
      <c r="AH47" s="624"/>
      <c r="AI47" s="623"/>
      <c r="AJ47" s="650"/>
      <c r="AK47" s="623"/>
      <c r="AL47" s="343"/>
      <c r="AM47" s="343"/>
      <c r="AN47" s="343"/>
      <c r="AO47" s="343"/>
    </row>
    <row r="48" spans="1:41" ht="34.799999999999997" hidden="1" customHeight="1" thickBot="1" x14ac:dyDescent="0.35">
      <c r="A48" s="1065"/>
      <c r="B48" s="628"/>
      <c r="C48" s="631"/>
      <c r="D48" s="339"/>
      <c r="E48" s="631"/>
      <c r="F48" s="633"/>
      <c r="G48" s="631"/>
      <c r="H48" s="340" t="s">
        <v>233</v>
      </c>
      <c r="I48" s="341"/>
      <c r="J48" s="342"/>
      <c r="K48" s="342"/>
      <c r="L48" s="342"/>
      <c r="M48" s="638"/>
      <c r="N48" s="345"/>
      <c r="O48" s="346"/>
      <c r="P48" s="345"/>
      <c r="Q48" s="346"/>
      <c r="R48" s="345"/>
      <c r="S48" s="346"/>
      <c r="T48" s="345"/>
      <c r="U48" s="346"/>
      <c r="V48" s="345"/>
      <c r="W48" s="346"/>
      <c r="X48" s="345"/>
      <c r="Y48" s="346"/>
      <c r="Z48" s="622"/>
      <c r="AA48" s="623"/>
      <c r="AB48" s="622"/>
      <c r="AC48" s="623"/>
      <c r="AD48" s="622"/>
      <c r="AE48" s="623"/>
      <c r="AF48" s="622"/>
      <c r="AG48" s="623"/>
      <c r="AH48" s="624"/>
      <c r="AI48" s="623"/>
      <c r="AJ48" s="650"/>
      <c r="AK48" s="623"/>
      <c r="AL48" s="343"/>
      <c r="AM48" s="343"/>
      <c r="AN48" s="343"/>
      <c r="AO48" s="343"/>
    </row>
    <row r="49" spans="1:41" ht="158.25" customHeight="1" x14ac:dyDescent="0.3">
      <c r="A49" s="343"/>
      <c r="B49" s="343"/>
      <c r="C49" s="347"/>
      <c r="D49" s="343"/>
      <c r="E49" s="347"/>
      <c r="F49" s="347"/>
      <c r="G49" s="347"/>
      <c r="H49" s="347"/>
      <c r="I49" s="344"/>
      <c r="J49" s="343"/>
      <c r="K49" s="343"/>
      <c r="L49" s="343"/>
      <c r="M49" s="355"/>
      <c r="N49" s="343"/>
      <c r="O49" s="338"/>
      <c r="P49" s="343"/>
      <c r="Q49" s="338"/>
      <c r="R49" s="343"/>
      <c r="S49" s="338"/>
      <c r="T49" s="343"/>
      <c r="U49" s="338"/>
      <c r="V49" s="343"/>
      <c r="W49" s="338"/>
      <c r="X49" s="343"/>
      <c r="Y49" s="338"/>
      <c r="Z49" s="622"/>
      <c r="AA49" s="623"/>
      <c r="AB49" s="622"/>
      <c r="AC49" s="623"/>
      <c r="AD49" s="622"/>
      <c r="AE49" s="623"/>
      <c r="AF49" s="622"/>
      <c r="AG49" s="623"/>
      <c r="AH49" s="624"/>
      <c r="AI49" s="623"/>
      <c r="AJ49" s="650"/>
      <c r="AK49" s="623"/>
      <c r="AL49" s="343"/>
      <c r="AM49" s="343"/>
      <c r="AN49" s="343"/>
      <c r="AO49" s="343"/>
    </row>
    <row r="50" spans="1:41" x14ac:dyDescent="0.3">
      <c r="A50" s="343"/>
      <c r="B50" s="343"/>
      <c r="C50" s="347"/>
      <c r="D50" s="343"/>
      <c r="E50" s="347"/>
      <c r="F50" s="347"/>
      <c r="G50" s="347"/>
      <c r="H50" s="347"/>
      <c r="I50" s="344"/>
      <c r="J50" s="343"/>
      <c r="K50" s="343"/>
      <c r="L50" s="343"/>
      <c r="M50" s="355"/>
      <c r="N50" s="343"/>
      <c r="O50" s="338"/>
      <c r="P50" s="343"/>
      <c r="Q50" s="338"/>
      <c r="R50" s="343"/>
      <c r="S50" s="338"/>
      <c r="T50" s="343"/>
      <c r="U50" s="338"/>
      <c r="V50" s="343"/>
      <c r="W50" s="338"/>
      <c r="X50" s="343"/>
      <c r="Y50" s="338"/>
      <c r="Z50" s="622"/>
      <c r="AA50" s="623"/>
      <c r="AB50" s="622"/>
      <c r="AC50" s="623"/>
      <c r="AD50" s="622"/>
      <c r="AE50" s="623"/>
      <c r="AF50" s="622"/>
      <c r="AG50" s="623"/>
      <c r="AH50" s="624"/>
      <c r="AI50" s="623"/>
      <c r="AJ50" s="650"/>
      <c r="AK50" s="623"/>
      <c r="AL50" s="343"/>
      <c r="AM50" s="343"/>
      <c r="AN50" s="343"/>
      <c r="AO50" s="343"/>
    </row>
    <row r="51" spans="1:41" x14ac:dyDescent="0.3">
      <c r="A51" s="343"/>
      <c r="B51" s="343"/>
      <c r="C51" s="347"/>
      <c r="D51" s="343"/>
      <c r="E51" s="347"/>
      <c r="F51" s="347"/>
      <c r="G51" s="347"/>
      <c r="H51" s="347"/>
      <c r="I51" s="344"/>
      <c r="J51" s="343"/>
      <c r="K51" s="343"/>
      <c r="L51" s="343"/>
      <c r="M51" s="355"/>
      <c r="N51" s="343"/>
      <c r="O51" s="338"/>
      <c r="P51" s="343"/>
      <c r="Q51" s="338"/>
      <c r="R51" s="343"/>
      <c r="S51" s="338"/>
      <c r="T51" s="343"/>
      <c r="U51" s="338"/>
      <c r="V51" s="343"/>
      <c r="W51" s="338"/>
      <c r="X51" s="343"/>
      <c r="Y51" s="338"/>
      <c r="AJ51" s="343"/>
      <c r="AL51" s="343"/>
      <c r="AM51" s="343"/>
      <c r="AN51" s="343"/>
      <c r="AO51" s="343"/>
    </row>
    <row r="52" spans="1:41" x14ac:dyDescent="0.3">
      <c r="A52" s="343"/>
      <c r="B52" s="343"/>
      <c r="C52" s="347"/>
      <c r="D52" s="343"/>
      <c r="E52" s="347"/>
      <c r="F52" s="347"/>
      <c r="G52" s="347"/>
      <c r="H52" s="347"/>
      <c r="I52" s="344"/>
      <c r="J52" s="343"/>
      <c r="K52" s="343"/>
      <c r="L52" s="343"/>
      <c r="M52" s="355"/>
      <c r="N52" s="343"/>
      <c r="O52" s="338"/>
      <c r="P52" s="343"/>
      <c r="Q52" s="338"/>
      <c r="R52" s="343"/>
      <c r="S52" s="338"/>
      <c r="T52" s="343"/>
      <c r="U52" s="338"/>
      <c r="V52" s="343"/>
      <c r="W52" s="338"/>
      <c r="X52" s="343"/>
      <c r="Y52" s="338"/>
      <c r="AJ52" s="343"/>
      <c r="AL52" s="343"/>
      <c r="AM52" s="343"/>
      <c r="AN52" s="343"/>
      <c r="AO52" s="343"/>
    </row>
    <row r="53" spans="1:41" x14ac:dyDescent="0.3">
      <c r="A53" s="343"/>
      <c r="B53" s="343"/>
      <c r="C53" s="347"/>
      <c r="D53" s="343"/>
      <c r="E53" s="347"/>
      <c r="F53" s="347"/>
      <c r="G53" s="347"/>
      <c r="H53" s="347"/>
      <c r="I53" s="344"/>
      <c r="J53" s="343"/>
      <c r="K53" s="343"/>
      <c r="L53" s="343"/>
      <c r="M53" s="355"/>
      <c r="N53" s="343"/>
      <c r="O53" s="338"/>
      <c r="P53" s="343"/>
      <c r="Q53" s="338"/>
      <c r="R53" s="343"/>
      <c r="S53" s="338"/>
      <c r="T53" s="343"/>
      <c r="U53" s="338"/>
      <c r="V53" s="343"/>
      <c r="W53" s="338"/>
      <c r="X53" s="343"/>
      <c r="Y53" s="338"/>
      <c r="AJ53" s="343"/>
      <c r="AL53" s="343"/>
      <c r="AM53" s="343"/>
      <c r="AN53" s="343"/>
      <c r="AO53" s="343"/>
    </row>
    <row r="54" spans="1:41" x14ac:dyDescent="0.3">
      <c r="A54" s="343"/>
      <c r="B54" s="343"/>
      <c r="C54" s="347"/>
      <c r="D54" s="343"/>
      <c r="E54" s="347"/>
      <c r="F54" s="347"/>
      <c r="G54" s="347"/>
      <c r="H54" s="347"/>
      <c r="I54" s="344"/>
      <c r="J54" s="343"/>
      <c r="K54" s="343"/>
      <c r="L54" s="343"/>
      <c r="M54" s="355"/>
      <c r="N54" s="343"/>
      <c r="O54" s="338"/>
      <c r="P54" s="343"/>
      <c r="Q54" s="338"/>
      <c r="R54" s="343"/>
      <c r="S54" s="338"/>
      <c r="T54" s="343"/>
      <c r="U54" s="338"/>
      <c r="V54" s="343"/>
      <c r="W54" s="338"/>
      <c r="X54" s="343"/>
      <c r="Y54" s="338"/>
      <c r="AJ54" s="343"/>
      <c r="AL54" s="343"/>
      <c r="AM54" s="343"/>
      <c r="AN54" s="343"/>
      <c r="AO54" s="343"/>
    </row>
    <row r="55" spans="1:41" x14ac:dyDescent="0.3">
      <c r="A55" s="343"/>
      <c r="B55" s="343"/>
      <c r="C55" s="347"/>
      <c r="D55" s="343"/>
      <c r="E55" s="347"/>
      <c r="F55" s="347"/>
      <c r="G55" s="347"/>
      <c r="H55" s="347"/>
      <c r="I55" s="344"/>
      <c r="J55" s="343"/>
      <c r="K55" s="343"/>
      <c r="L55" s="343"/>
      <c r="M55" s="355"/>
      <c r="N55" s="343"/>
      <c r="O55" s="338"/>
      <c r="P55" s="343"/>
      <c r="Q55" s="338"/>
      <c r="R55" s="343"/>
      <c r="S55" s="338"/>
      <c r="T55" s="343"/>
      <c r="U55" s="338"/>
      <c r="V55" s="343"/>
      <c r="W55" s="338"/>
      <c r="X55" s="343"/>
      <c r="Y55" s="338"/>
      <c r="AJ55" s="343"/>
      <c r="AL55" s="343"/>
      <c r="AM55" s="343"/>
      <c r="AN55" s="343"/>
      <c r="AO55" s="343"/>
    </row>
    <row r="56" spans="1:41" x14ac:dyDescent="0.3">
      <c r="A56" s="343"/>
      <c r="B56" s="343"/>
      <c r="C56" s="347"/>
      <c r="D56" s="343"/>
      <c r="E56" s="347"/>
      <c r="F56" s="347"/>
      <c r="G56" s="347"/>
      <c r="H56" s="347"/>
      <c r="I56" s="344"/>
      <c r="J56" s="343"/>
      <c r="K56" s="343"/>
      <c r="L56" s="343"/>
      <c r="M56" s="355"/>
      <c r="N56" s="343"/>
      <c r="O56" s="338"/>
      <c r="P56" s="343"/>
      <c r="Q56" s="338"/>
      <c r="R56" s="343"/>
      <c r="S56" s="338"/>
      <c r="T56" s="343"/>
      <c r="U56" s="338"/>
      <c r="V56" s="343"/>
      <c r="W56" s="338"/>
      <c r="X56" s="343"/>
      <c r="Y56" s="338"/>
      <c r="AJ56" s="343"/>
      <c r="AL56" s="343"/>
      <c r="AM56" s="343"/>
      <c r="AN56" s="343"/>
      <c r="AO56" s="343"/>
    </row>
    <row r="57" spans="1:41" x14ac:dyDescent="0.3">
      <c r="A57" s="343"/>
      <c r="B57" s="343"/>
      <c r="C57" s="347"/>
      <c r="D57" s="343"/>
      <c r="E57" s="347"/>
      <c r="F57" s="347"/>
      <c r="G57" s="347"/>
      <c r="H57" s="347"/>
      <c r="I57" s="344"/>
      <c r="J57" s="343"/>
      <c r="K57" s="343"/>
      <c r="L57" s="343"/>
      <c r="M57" s="355"/>
      <c r="N57" s="343"/>
      <c r="O57" s="338"/>
      <c r="P57" s="343"/>
      <c r="Q57" s="338"/>
      <c r="R57" s="343"/>
      <c r="S57" s="338"/>
      <c r="T57" s="343"/>
      <c r="U57" s="338"/>
      <c r="V57" s="343"/>
      <c r="W57" s="338"/>
      <c r="X57" s="343"/>
      <c r="Y57" s="338"/>
      <c r="AJ57" s="343"/>
      <c r="AL57" s="343"/>
      <c r="AM57" s="343"/>
      <c r="AN57" s="343"/>
      <c r="AO57" s="343"/>
    </row>
    <row r="58" spans="1:41" x14ac:dyDescent="0.3">
      <c r="A58" s="343"/>
      <c r="B58" s="343"/>
      <c r="C58" s="347"/>
      <c r="D58" s="343"/>
      <c r="E58" s="347"/>
      <c r="F58" s="347"/>
      <c r="G58" s="347"/>
      <c r="H58" s="347"/>
      <c r="I58" s="344"/>
      <c r="J58" s="343"/>
      <c r="K58" s="343"/>
      <c r="L58" s="343"/>
      <c r="M58" s="355"/>
      <c r="N58" s="343"/>
      <c r="O58" s="338"/>
      <c r="P58" s="343"/>
      <c r="Q58" s="338"/>
      <c r="R58" s="343"/>
      <c r="S58" s="338"/>
      <c r="T58" s="343"/>
      <c r="U58" s="338"/>
      <c r="V58" s="343"/>
      <c r="W58" s="338"/>
      <c r="X58" s="343"/>
      <c r="Y58" s="338"/>
      <c r="AJ58" s="343"/>
      <c r="AL58" s="343"/>
      <c r="AM58" s="343"/>
      <c r="AN58" s="343"/>
      <c r="AO58" s="343"/>
    </row>
    <row r="59" spans="1:41" x14ac:dyDescent="0.3">
      <c r="A59" s="343"/>
      <c r="B59" s="343"/>
      <c r="C59" s="347"/>
      <c r="D59" s="343"/>
      <c r="E59" s="347"/>
      <c r="F59" s="347"/>
      <c r="G59" s="347"/>
      <c r="H59" s="347"/>
      <c r="I59" s="344"/>
      <c r="J59" s="343"/>
      <c r="K59" s="343"/>
      <c r="L59" s="343"/>
      <c r="M59" s="355"/>
      <c r="N59" s="343"/>
      <c r="O59" s="338"/>
      <c r="P59" s="343"/>
      <c r="Q59" s="338"/>
      <c r="R59" s="343"/>
      <c r="S59" s="338"/>
      <c r="T59" s="343"/>
      <c r="U59" s="338"/>
      <c r="V59" s="343"/>
      <c r="W59" s="338"/>
      <c r="X59" s="343"/>
      <c r="Y59" s="338"/>
      <c r="AJ59" s="343"/>
      <c r="AL59" s="343"/>
      <c r="AM59" s="343"/>
      <c r="AN59" s="343"/>
      <c r="AO59" s="343"/>
    </row>
    <row r="60" spans="1:41" x14ac:dyDescent="0.3">
      <c r="A60" s="343"/>
      <c r="B60" s="343"/>
      <c r="C60" s="347"/>
      <c r="D60" s="343"/>
      <c r="E60" s="347"/>
      <c r="F60" s="347"/>
      <c r="G60" s="347"/>
      <c r="H60" s="347"/>
      <c r="I60" s="344"/>
      <c r="J60" s="343"/>
      <c r="K60" s="343"/>
      <c r="L60" s="343"/>
      <c r="M60" s="355"/>
      <c r="N60" s="343"/>
      <c r="O60" s="338"/>
      <c r="P60" s="343"/>
      <c r="Q60" s="338"/>
      <c r="R60" s="343"/>
      <c r="S60" s="338"/>
      <c r="T60" s="343"/>
      <c r="U60" s="338"/>
      <c r="V60" s="343"/>
      <c r="W60" s="338"/>
      <c r="X60" s="343"/>
      <c r="Y60" s="338"/>
      <c r="AJ60" s="343"/>
      <c r="AL60" s="343"/>
      <c r="AM60" s="343"/>
      <c r="AN60" s="343"/>
      <c r="AO60" s="343"/>
    </row>
    <row r="61" spans="1:41" x14ac:dyDescent="0.3">
      <c r="A61" s="343"/>
      <c r="B61" s="343"/>
      <c r="C61" s="347"/>
      <c r="D61" s="343"/>
      <c r="E61" s="347"/>
      <c r="F61" s="347"/>
      <c r="G61" s="347"/>
      <c r="H61" s="347"/>
      <c r="I61" s="344"/>
      <c r="J61" s="343"/>
      <c r="K61" s="343"/>
      <c r="L61" s="343"/>
      <c r="M61" s="355"/>
      <c r="N61" s="343"/>
      <c r="O61" s="338"/>
      <c r="P61" s="343"/>
      <c r="Q61" s="338"/>
      <c r="R61" s="343"/>
      <c r="S61" s="338"/>
      <c r="T61" s="343"/>
      <c r="U61" s="338"/>
      <c r="V61" s="343"/>
      <c r="W61" s="338"/>
      <c r="X61" s="343"/>
      <c r="Y61" s="338"/>
      <c r="AJ61" s="343"/>
      <c r="AL61" s="343"/>
      <c r="AM61" s="343"/>
      <c r="AN61" s="343"/>
      <c r="AO61" s="343"/>
    </row>
    <row r="62" spans="1:41" x14ac:dyDescent="0.3">
      <c r="A62" s="343"/>
      <c r="B62" s="343"/>
      <c r="C62" s="347"/>
      <c r="D62" s="343"/>
      <c r="E62" s="347"/>
      <c r="F62" s="347"/>
      <c r="G62" s="347"/>
      <c r="H62" s="347"/>
      <c r="I62" s="344"/>
      <c r="J62" s="343"/>
      <c r="K62" s="343"/>
      <c r="L62" s="343"/>
      <c r="M62" s="355"/>
      <c r="N62" s="343"/>
      <c r="O62" s="338"/>
      <c r="P62" s="343"/>
      <c r="Q62" s="338"/>
      <c r="R62" s="343"/>
      <c r="S62" s="338"/>
      <c r="T62" s="343"/>
      <c r="U62" s="338"/>
      <c r="V62" s="343"/>
      <c r="W62" s="338"/>
      <c r="X62" s="343"/>
      <c r="Y62" s="338"/>
      <c r="AJ62" s="343"/>
      <c r="AL62" s="343"/>
      <c r="AM62" s="343"/>
      <c r="AN62" s="343"/>
      <c r="AO62" s="343"/>
    </row>
    <row r="63" spans="1:41" x14ac:dyDescent="0.3">
      <c r="A63" s="343"/>
      <c r="B63" s="343"/>
      <c r="C63" s="347"/>
      <c r="D63" s="343"/>
      <c r="E63" s="347"/>
      <c r="F63" s="347"/>
      <c r="G63" s="347"/>
      <c r="H63" s="347"/>
      <c r="I63" s="344"/>
      <c r="J63" s="343"/>
      <c r="K63" s="343"/>
      <c r="L63" s="343"/>
      <c r="M63" s="355"/>
      <c r="N63" s="343"/>
      <c r="O63" s="338"/>
      <c r="P63" s="343"/>
      <c r="Q63" s="338"/>
      <c r="R63" s="343"/>
      <c r="S63" s="338"/>
      <c r="T63" s="343"/>
      <c r="U63" s="338"/>
      <c r="V63" s="343"/>
      <c r="W63" s="338"/>
      <c r="X63" s="343"/>
      <c r="Y63" s="338"/>
      <c r="AJ63" s="343"/>
      <c r="AL63" s="343"/>
      <c r="AM63" s="343"/>
      <c r="AN63" s="343"/>
      <c r="AO63" s="343"/>
    </row>
    <row r="64" spans="1:41" x14ac:dyDescent="0.3">
      <c r="A64" s="343"/>
      <c r="B64" s="343"/>
      <c r="C64" s="347"/>
      <c r="D64" s="343"/>
      <c r="E64" s="347"/>
      <c r="F64" s="347"/>
      <c r="G64" s="347"/>
      <c r="H64" s="347"/>
      <c r="I64" s="344"/>
      <c r="J64" s="343"/>
      <c r="K64" s="343"/>
      <c r="L64" s="343"/>
      <c r="M64" s="355"/>
      <c r="N64" s="343"/>
      <c r="O64" s="338"/>
      <c r="P64" s="343"/>
      <c r="Q64" s="338"/>
      <c r="R64" s="343"/>
      <c r="S64" s="338"/>
      <c r="T64" s="343"/>
      <c r="U64" s="338"/>
      <c r="V64" s="343"/>
      <c r="W64" s="338"/>
      <c r="X64" s="343"/>
      <c r="Y64" s="338"/>
      <c r="AJ64" s="343"/>
      <c r="AL64" s="343"/>
      <c r="AM64" s="343"/>
      <c r="AN64" s="343"/>
      <c r="AO64" s="343"/>
    </row>
    <row r="65" spans="1:41" x14ac:dyDescent="0.3">
      <c r="A65" s="343"/>
      <c r="B65" s="343"/>
      <c r="C65" s="347"/>
      <c r="D65" s="343"/>
      <c r="E65" s="347"/>
      <c r="F65" s="347"/>
      <c r="G65" s="347"/>
      <c r="H65" s="347"/>
      <c r="I65" s="344"/>
      <c r="J65" s="343"/>
      <c r="K65" s="343"/>
      <c r="L65" s="343"/>
      <c r="M65" s="355"/>
      <c r="N65" s="343"/>
      <c r="O65" s="338"/>
      <c r="P65" s="343"/>
      <c r="Q65" s="338"/>
      <c r="R65" s="343"/>
      <c r="S65" s="338"/>
      <c r="T65" s="343"/>
      <c r="U65" s="338"/>
      <c r="V65" s="343"/>
      <c r="W65" s="338"/>
      <c r="X65" s="343"/>
      <c r="Y65" s="338"/>
      <c r="AJ65" s="343"/>
      <c r="AL65" s="343"/>
      <c r="AM65" s="343"/>
      <c r="AN65" s="343"/>
      <c r="AO65" s="343"/>
    </row>
    <row r="66" spans="1:41" x14ac:dyDescent="0.3">
      <c r="A66" s="343"/>
      <c r="B66" s="343"/>
      <c r="C66" s="347"/>
      <c r="D66" s="343"/>
      <c r="E66" s="347"/>
      <c r="F66" s="347"/>
      <c r="G66" s="347"/>
      <c r="H66" s="347"/>
      <c r="I66" s="344"/>
      <c r="J66" s="343"/>
      <c r="K66" s="343"/>
      <c r="L66" s="343"/>
      <c r="M66" s="355"/>
      <c r="N66" s="343"/>
      <c r="O66" s="338"/>
      <c r="P66" s="343"/>
      <c r="Q66" s="338"/>
      <c r="R66" s="343"/>
      <c r="S66" s="338"/>
      <c r="T66" s="343"/>
      <c r="U66" s="338"/>
      <c r="V66" s="343"/>
      <c r="W66" s="338"/>
      <c r="X66" s="343"/>
      <c r="Y66" s="338"/>
      <c r="AJ66" s="343"/>
      <c r="AL66" s="343"/>
      <c r="AM66" s="343"/>
      <c r="AN66" s="343"/>
      <c r="AO66" s="343"/>
    </row>
    <row r="67" spans="1:41" x14ac:dyDescent="0.3">
      <c r="A67" s="343"/>
      <c r="B67" s="343"/>
      <c r="C67" s="347"/>
      <c r="D67" s="343"/>
      <c r="E67" s="347"/>
      <c r="F67" s="347"/>
      <c r="G67" s="347"/>
      <c r="H67" s="347"/>
      <c r="I67" s="344"/>
      <c r="J67" s="343"/>
      <c r="K67" s="343"/>
      <c r="L67" s="343"/>
      <c r="M67" s="355"/>
      <c r="N67" s="343"/>
      <c r="O67" s="338"/>
      <c r="P67" s="343"/>
      <c r="Q67" s="338"/>
      <c r="R67" s="343"/>
      <c r="S67" s="338"/>
      <c r="T67" s="343"/>
      <c r="U67" s="338"/>
      <c r="V67" s="343"/>
      <c r="W67" s="338"/>
      <c r="X67" s="343"/>
      <c r="Y67" s="338"/>
      <c r="AJ67" s="343"/>
      <c r="AL67" s="343"/>
      <c r="AM67" s="343"/>
      <c r="AN67" s="343"/>
      <c r="AO67" s="343"/>
    </row>
    <row r="68" spans="1:41" x14ac:dyDescent="0.3">
      <c r="A68" s="343"/>
      <c r="B68" s="343"/>
      <c r="C68" s="347"/>
      <c r="D68" s="343"/>
      <c r="E68" s="347"/>
      <c r="F68" s="347"/>
      <c r="G68" s="347"/>
      <c r="H68" s="347"/>
      <c r="I68" s="344"/>
      <c r="J68" s="343"/>
      <c r="K68" s="343"/>
      <c r="L68" s="343"/>
      <c r="M68" s="355"/>
      <c r="N68" s="343"/>
      <c r="O68" s="338"/>
      <c r="P68" s="343"/>
      <c r="Q68" s="338"/>
      <c r="R68" s="343"/>
      <c r="S68" s="338"/>
      <c r="T68" s="343"/>
      <c r="U68" s="338"/>
      <c r="V68" s="343"/>
      <c r="W68" s="338"/>
      <c r="X68" s="343"/>
      <c r="Y68" s="338"/>
      <c r="AJ68" s="343"/>
      <c r="AL68" s="343"/>
      <c r="AM68" s="343"/>
      <c r="AN68" s="343"/>
      <c r="AO68" s="343"/>
    </row>
    <row r="69" spans="1:41" x14ac:dyDescent="0.3">
      <c r="A69" s="343"/>
      <c r="B69" s="343"/>
      <c r="C69" s="347"/>
      <c r="D69" s="343"/>
      <c r="E69" s="347"/>
      <c r="F69" s="347"/>
      <c r="G69" s="347"/>
      <c r="H69" s="347"/>
      <c r="I69" s="344"/>
      <c r="J69" s="343"/>
      <c r="K69" s="343"/>
      <c r="L69" s="343"/>
      <c r="M69" s="355"/>
      <c r="N69" s="343"/>
      <c r="O69" s="338"/>
      <c r="P69" s="343"/>
      <c r="Q69" s="338"/>
      <c r="R69" s="343"/>
      <c r="S69" s="338"/>
      <c r="T69" s="343"/>
      <c r="U69" s="338"/>
      <c r="V69" s="343"/>
      <c r="W69" s="338"/>
      <c r="X69" s="343"/>
      <c r="Y69" s="338"/>
      <c r="AJ69" s="343"/>
      <c r="AL69" s="343"/>
      <c r="AM69" s="343"/>
      <c r="AN69" s="343"/>
      <c r="AO69" s="343"/>
    </row>
    <row r="70" spans="1:41" x14ac:dyDescent="0.3">
      <c r="A70" s="343"/>
      <c r="B70" s="343"/>
      <c r="C70" s="347"/>
      <c r="D70" s="343"/>
      <c r="E70" s="347"/>
      <c r="F70" s="347"/>
      <c r="G70" s="347"/>
      <c r="H70" s="347"/>
      <c r="I70" s="344"/>
      <c r="J70" s="343"/>
      <c r="K70" s="343"/>
      <c r="L70" s="343"/>
      <c r="M70" s="355"/>
      <c r="N70" s="343"/>
      <c r="O70" s="338"/>
      <c r="P70" s="343"/>
      <c r="Q70" s="338"/>
      <c r="R70" s="343"/>
      <c r="S70" s="338"/>
      <c r="T70" s="343"/>
      <c r="U70" s="338"/>
      <c r="V70" s="343"/>
      <c r="W70" s="338"/>
      <c r="X70" s="343"/>
      <c r="Y70" s="338"/>
      <c r="AJ70" s="343"/>
      <c r="AL70" s="343"/>
      <c r="AM70" s="343"/>
      <c r="AN70" s="343"/>
      <c r="AO70" s="343"/>
    </row>
    <row r="71" spans="1:41" x14ac:dyDescent="0.3">
      <c r="A71" s="343"/>
      <c r="B71" s="343"/>
      <c r="C71" s="347"/>
      <c r="D71" s="343"/>
      <c r="E71" s="347"/>
      <c r="F71" s="347"/>
      <c r="G71" s="347"/>
      <c r="H71" s="347"/>
      <c r="I71" s="344"/>
      <c r="J71" s="343"/>
      <c r="K71" s="343"/>
      <c r="L71" s="343"/>
      <c r="M71" s="355"/>
      <c r="N71" s="343"/>
      <c r="O71" s="338"/>
      <c r="P71" s="343"/>
      <c r="Q71" s="338"/>
      <c r="R71" s="343"/>
      <c r="S71" s="338"/>
      <c r="T71" s="343"/>
      <c r="U71" s="338"/>
      <c r="V71" s="343"/>
      <c r="W71" s="338"/>
      <c r="X71" s="343"/>
      <c r="Y71" s="338"/>
      <c r="AJ71" s="343"/>
      <c r="AL71" s="343"/>
      <c r="AM71" s="343"/>
      <c r="AN71" s="343"/>
      <c r="AO71" s="343"/>
    </row>
    <row r="72" spans="1:41" x14ac:dyDescent="0.3">
      <c r="A72" s="343"/>
      <c r="B72" s="343"/>
      <c r="C72" s="347"/>
      <c r="D72" s="343"/>
      <c r="E72" s="347"/>
      <c r="F72" s="347"/>
      <c r="G72" s="347"/>
      <c r="H72" s="347"/>
      <c r="I72" s="344"/>
      <c r="J72" s="343"/>
      <c r="K72" s="343"/>
      <c r="L72" s="343"/>
      <c r="M72" s="355"/>
      <c r="N72" s="343"/>
      <c r="O72" s="338"/>
      <c r="P72" s="343"/>
      <c r="Q72" s="338"/>
      <c r="R72" s="343"/>
      <c r="S72" s="338"/>
      <c r="T72" s="343"/>
      <c r="U72" s="338"/>
      <c r="V72" s="343"/>
      <c r="W72" s="338"/>
      <c r="X72" s="343"/>
      <c r="Y72" s="338"/>
      <c r="AJ72" s="343"/>
      <c r="AL72" s="343"/>
      <c r="AM72" s="343"/>
      <c r="AN72" s="343"/>
      <c r="AO72" s="343"/>
    </row>
    <row r="73" spans="1:41" x14ac:dyDescent="0.3">
      <c r="A73" s="343"/>
      <c r="B73" s="343"/>
      <c r="C73" s="347"/>
      <c r="D73" s="343"/>
      <c r="E73" s="347"/>
      <c r="F73" s="347"/>
      <c r="G73" s="347"/>
      <c r="H73" s="347"/>
      <c r="I73" s="344"/>
      <c r="J73" s="343"/>
      <c r="K73" s="343"/>
      <c r="L73" s="343"/>
      <c r="M73" s="355"/>
      <c r="N73" s="343"/>
      <c r="O73" s="338"/>
      <c r="P73" s="343"/>
      <c r="Q73" s="338"/>
      <c r="R73" s="343"/>
      <c r="S73" s="338"/>
      <c r="T73" s="343"/>
      <c r="U73" s="338"/>
      <c r="V73" s="343"/>
      <c r="W73" s="338"/>
      <c r="X73" s="343"/>
      <c r="Y73" s="338"/>
      <c r="AJ73" s="343"/>
      <c r="AL73" s="343"/>
      <c r="AM73" s="343"/>
      <c r="AN73" s="343"/>
      <c r="AO73" s="343"/>
    </row>
    <row r="74" spans="1:41" x14ac:dyDescent="0.3">
      <c r="A74" s="343"/>
      <c r="B74" s="343"/>
      <c r="C74" s="347"/>
      <c r="D74" s="343"/>
      <c r="E74" s="347"/>
      <c r="F74" s="347"/>
      <c r="G74" s="347"/>
      <c r="H74" s="347"/>
      <c r="I74" s="344"/>
      <c r="J74" s="343"/>
      <c r="K74" s="343"/>
      <c r="L74" s="343"/>
      <c r="M74" s="355"/>
      <c r="N74" s="343"/>
      <c r="O74" s="338"/>
      <c r="P74" s="343"/>
      <c r="Q74" s="338"/>
      <c r="R74" s="343"/>
      <c r="S74" s="338"/>
      <c r="T74" s="343"/>
      <c r="U74" s="338"/>
      <c r="V74" s="343"/>
      <c r="W74" s="338"/>
      <c r="X74" s="343"/>
      <c r="Y74" s="338"/>
      <c r="AJ74" s="343"/>
      <c r="AL74" s="343"/>
      <c r="AM74" s="343"/>
      <c r="AN74" s="343"/>
      <c r="AO74" s="343"/>
    </row>
    <row r="75" spans="1:41" x14ac:dyDescent="0.3">
      <c r="A75" s="343"/>
      <c r="B75" s="343"/>
      <c r="C75" s="347"/>
      <c r="D75" s="343"/>
      <c r="E75" s="347"/>
      <c r="F75" s="347"/>
      <c r="G75" s="347"/>
      <c r="H75" s="347"/>
      <c r="I75" s="344"/>
      <c r="J75" s="343"/>
      <c r="K75" s="343"/>
      <c r="L75" s="343"/>
      <c r="M75" s="355"/>
      <c r="N75" s="343"/>
      <c r="O75" s="338"/>
      <c r="P75" s="343"/>
      <c r="Q75" s="338"/>
      <c r="R75" s="343"/>
      <c r="S75" s="338"/>
      <c r="T75" s="343"/>
      <c r="U75" s="338"/>
      <c r="V75" s="343"/>
      <c r="W75" s="338"/>
      <c r="X75" s="343"/>
      <c r="Y75" s="338"/>
      <c r="AJ75" s="343"/>
      <c r="AL75" s="343"/>
      <c r="AM75" s="343"/>
      <c r="AN75" s="343"/>
      <c r="AO75" s="343"/>
    </row>
    <row r="76" spans="1:41" x14ac:dyDescent="0.3">
      <c r="A76" s="343"/>
      <c r="B76" s="343"/>
      <c r="C76" s="347"/>
      <c r="D76" s="343"/>
      <c r="E76" s="347"/>
      <c r="F76" s="347"/>
      <c r="G76" s="347"/>
      <c r="H76" s="347"/>
      <c r="I76" s="344"/>
      <c r="J76" s="343"/>
      <c r="K76" s="343"/>
      <c r="L76" s="343"/>
      <c r="M76" s="355"/>
      <c r="N76" s="343"/>
      <c r="O76" s="338"/>
      <c r="P76" s="343"/>
      <c r="Q76" s="338"/>
      <c r="R76" s="343"/>
      <c r="S76" s="338"/>
      <c r="T76" s="343"/>
      <c r="U76" s="338"/>
      <c r="V76" s="343"/>
      <c r="W76" s="338"/>
      <c r="X76" s="343"/>
      <c r="Y76" s="338"/>
      <c r="AJ76" s="343"/>
      <c r="AL76" s="343"/>
      <c r="AM76" s="343"/>
      <c r="AN76" s="343"/>
      <c r="AO76" s="343"/>
    </row>
    <row r="77" spans="1:41" x14ac:dyDescent="0.3">
      <c r="A77" s="343"/>
      <c r="B77" s="343"/>
      <c r="C77" s="347"/>
      <c r="D77" s="343"/>
      <c r="E77" s="347"/>
      <c r="F77" s="347"/>
      <c r="G77" s="347"/>
      <c r="H77" s="347"/>
      <c r="I77" s="344"/>
      <c r="J77" s="343"/>
      <c r="K77" s="343"/>
      <c r="L77" s="343"/>
      <c r="M77" s="355"/>
      <c r="N77" s="343"/>
      <c r="O77" s="338"/>
      <c r="P77" s="343"/>
      <c r="Q77" s="338"/>
      <c r="R77" s="343"/>
      <c r="S77" s="338"/>
      <c r="T77" s="343"/>
      <c r="U77" s="338"/>
      <c r="V77" s="343"/>
      <c r="W77" s="338"/>
      <c r="X77" s="343"/>
      <c r="Y77" s="338"/>
      <c r="AJ77" s="343"/>
      <c r="AL77" s="343"/>
      <c r="AM77" s="343"/>
      <c r="AN77" s="343"/>
      <c r="AO77" s="343"/>
    </row>
    <row r="78" spans="1:41" x14ac:dyDescent="0.3">
      <c r="A78" s="343"/>
      <c r="B78" s="343"/>
      <c r="C78" s="347"/>
      <c r="D78" s="343"/>
      <c r="E78" s="347"/>
      <c r="F78" s="347"/>
      <c r="G78" s="347"/>
      <c r="H78" s="347"/>
      <c r="I78" s="344"/>
      <c r="J78" s="343"/>
      <c r="K78" s="343"/>
      <c r="L78" s="343"/>
      <c r="M78" s="355"/>
      <c r="N78" s="343"/>
      <c r="O78" s="338"/>
      <c r="P78" s="343"/>
      <c r="Q78" s="338"/>
      <c r="R78" s="343"/>
      <c r="S78" s="338"/>
      <c r="T78" s="343"/>
      <c r="U78" s="338"/>
      <c r="V78" s="343"/>
      <c r="W78" s="338"/>
      <c r="X78" s="343"/>
      <c r="Y78" s="338"/>
      <c r="AJ78" s="343"/>
      <c r="AL78" s="343"/>
      <c r="AM78" s="343"/>
      <c r="AN78" s="343"/>
      <c r="AO78" s="343"/>
    </row>
    <row r="79" spans="1:41" x14ac:dyDescent="0.3">
      <c r="A79" s="343"/>
      <c r="B79" s="343"/>
      <c r="C79" s="347"/>
      <c r="D79" s="343"/>
      <c r="E79" s="347"/>
      <c r="F79" s="347"/>
      <c r="G79" s="347"/>
      <c r="H79" s="347"/>
      <c r="I79" s="344"/>
      <c r="J79" s="343"/>
      <c r="K79" s="343"/>
      <c r="L79" s="343"/>
      <c r="M79" s="355"/>
      <c r="N79" s="343"/>
      <c r="O79" s="338"/>
      <c r="P79" s="343"/>
      <c r="Q79" s="338"/>
      <c r="R79" s="343"/>
      <c r="S79" s="338"/>
      <c r="T79" s="343"/>
      <c r="U79" s="338"/>
      <c r="V79" s="343"/>
      <c r="W79" s="338"/>
      <c r="X79" s="343"/>
      <c r="Y79" s="338"/>
      <c r="AJ79" s="343"/>
      <c r="AL79" s="343"/>
      <c r="AM79" s="343"/>
      <c r="AN79" s="343"/>
      <c r="AO79" s="343"/>
    </row>
    <row r="80" spans="1:41" x14ac:dyDescent="0.3">
      <c r="A80" s="343"/>
      <c r="B80" s="343"/>
      <c r="C80" s="347"/>
      <c r="D80" s="343"/>
      <c r="E80" s="347"/>
      <c r="F80" s="347"/>
      <c r="G80" s="347"/>
      <c r="H80" s="347"/>
      <c r="I80" s="344"/>
      <c r="J80" s="343"/>
      <c r="K80" s="343"/>
      <c r="L80" s="343"/>
      <c r="M80" s="355"/>
      <c r="N80" s="343"/>
      <c r="O80" s="338"/>
      <c r="P80" s="343"/>
      <c r="Q80" s="338"/>
      <c r="R80" s="343"/>
      <c r="S80" s="338"/>
      <c r="T80" s="343"/>
      <c r="U80" s="338"/>
      <c r="V80" s="343"/>
      <c r="W80" s="338"/>
      <c r="X80" s="343"/>
      <c r="Y80" s="338"/>
      <c r="AJ80" s="343"/>
      <c r="AL80" s="343"/>
      <c r="AM80" s="343"/>
      <c r="AN80" s="343"/>
      <c r="AO80" s="343"/>
    </row>
    <row r="81" spans="1:41" x14ac:dyDescent="0.3">
      <c r="A81" s="343"/>
      <c r="B81" s="343"/>
      <c r="C81" s="347"/>
      <c r="D81" s="343"/>
      <c r="E81" s="347"/>
      <c r="F81" s="347"/>
      <c r="G81" s="347"/>
      <c r="H81" s="347"/>
      <c r="I81" s="344"/>
      <c r="J81" s="343"/>
      <c r="K81" s="343"/>
      <c r="L81" s="343"/>
      <c r="M81" s="355"/>
      <c r="N81" s="343"/>
      <c r="O81" s="338"/>
      <c r="P81" s="343"/>
      <c r="Q81" s="338"/>
      <c r="R81" s="343"/>
      <c r="S81" s="338"/>
      <c r="T81" s="343"/>
      <c r="U81" s="338"/>
      <c r="V81" s="343"/>
      <c r="W81" s="338"/>
      <c r="X81" s="343"/>
      <c r="Y81" s="338"/>
      <c r="AJ81" s="343"/>
      <c r="AL81" s="343"/>
      <c r="AM81" s="343"/>
      <c r="AN81" s="343"/>
      <c r="AO81" s="343"/>
    </row>
    <row r="82" spans="1:41" x14ac:dyDescent="0.3">
      <c r="A82" s="343"/>
      <c r="B82" s="343"/>
      <c r="C82" s="347"/>
      <c r="D82" s="343"/>
      <c r="E82" s="347"/>
      <c r="F82" s="347"/>
      <c r="G82" s="347"/>
      <c r="H82" s="347"/>
      <c r="I82" s="344"/>
      <c r="J82" s="343"/>
      <c r="K82" s="343"/>
      <c r="L82" s="343"/>
      <c r="M82" s="355"/>
      <c r="N82" s="343"/>
      <c r="O82" s="338"/>
      <c r="P82" s="343"/>
      <c r="Q82" s="338"/>
      <c r="R82" s="343"/>
      <c r="S82" s="338"/>
      <c r="T82" s="343"/>
      <c r="U82" s="338"/>
      <c r="V82" s="343"/>
      <c r="W82" s="338"/>
      <c r="X82" s="343"/>
      <c r="Y82" s="338"/>
      <c r="AJ82" s="343"/>
      <c r="AL82" s="343"/>
      <c r="AM82" s="343"/>
      <c r="AN82" s="343"/>
      <c r="AO82" s="343"/>
    </row>
    <row r="83" spans="1:41" x14ac:dyDescent="0.3">
      <c r="A83" s="343"/>
      <c r="B83" s="343"/>
      <c r="C83" s="347"/>
      <c r="D83" s="343"/>
      <c r="E83" s="347"/>
      <c r="F83" s="347"/>
      <c r="G83" s="347"/>
      <c r="H83" s="347"/>
      <c r="I83" s="344"/>
      <c r="J83" s="343"/>
      <c r="K83" s="343"/>
      <c r="L83" s="343"/>
      <c r="M83" s="355"/>
      <c r="N83" s="343"/>
      <c r="O83" s="338"/>
      <c r="P83" s="343"/>
      <c r="Q83" s="338"/>
      <c r="R83" s="343"/>
      <c r="S83" s="338"/>
      <c r="T83" s="343"/>
      <c r="U83" s="338"/>
      <c r="V83" s="343"/>
      <c r="W83" s="338"/>
      <c r="X83" s="343"/>
      <c r="Y83" s="338"/>
      <c r="AJ83" s="343"/>
      <c r="AL83" s="343"/>
      <c r="AM83" s="343"/>
      <c r="AN83" s="343"/>
      <c r="AO83" s="343"/>
    </row>
    <row r="84" spans="1:41" x14ac:dyDescent="0.3">
      <c r="A84" s="343"/>
      <c r="B84" s="343"/>
      <c r="C84" s="347"/>
      <c r="D84" s="343"/>
      <c r="E84" s="347"/>
      <c r="F84" s="347"/>
      <c r="G84" s="347"/>
      <c r="H84" s="347"/>
      <c r="I84" s="344"/>
      <c r="J84" s="343"/>
      <c r="K84" s="343"/>
      <c r="L84" s="343"/>
      <c r="M84" s="355"/>
      <c r="N84" s="343"/>
      <c r="O84" s="338"/>
      <c r="P84" s="343"/>
      <c r="Q84" s="338"/>
      <c r="R84" s="343"/>
      <c r="S84" s="338"/>
      <c r="T84" s="343"/>
      <c r="U84" s="338"/>
      <c r="V84" s="343"/>
      <c r="W84" s="338"/>
      <c r="X84" s="343"/>
      <c r="Y84" s="338"/>
      <c r="AJ84" s="343"/>
      <c r="AL84" s="343"/>
      <c r="AM84" s="343"/>
      <c r="AN84" s="343"/>
      <c r="AO84" s="343"/>
    </row>
    <row r="85" spans="1:41" x14ac:dyDescent="0.3">
      <c r="A85" s="343"/>
      <c r="B85" s="343"/>
      <c r="C85" s="347"/>
      <c r="D85" s="343"/>
      <c r="E85" s="347"/>
      <c r="F85" s="347"/>
      <c r="G85" s="347"/>
      <c r="H85" s="347"/>
      <c r="I85" s="344"/>
      <c r="J85" s="343"/>
      <c r="K85" s="343"/>
      <c r="L85" s="343"/>
      <c r="M85" s="355"/>
      <c r="N85" s="343"/>
      <c r="O85" s="338"/>
      <c r="P85" s="343"/>
      <c r="Q85" s="338"/>
      <c r="R85" s="343"/>
      <c r="S85" s="338"/>
      <c r="T85" s="343"/>
      <c r="U85" s="338"/>
      <c r="V85" s="343"/>
      <c r="W85" s="338"/>
      <c r="X85" s="343"/>
      <c r="Y85" s="338"/>
      <c r="AJ85" s="343"/>
      <c r="AL85" s="343"/>
      <c r="AM85" s="343"/>
      <c r="AN85" s="343"/>
      <c r="AO85" s="343"/>
    </row>
    <row r="86" spans="1:41" x14ac:dyDescent="0.3">
      <c r="A86" s="343"/>
      <c r="B86" s="343"/>
      <c r="C86" s="347"/>
      <c r="D86" s="343"/>
      <c r="E86" s="347"/>
      <c r="F86" s="347"/>
      <c r="G86" s="347"/>
      <c r="H86" s="347"/>
      <c r="I86" s="344"/>
      <c r="J86" s="343"/>
      <c r="K86" s="343"/>
      <c r="L86" s="343"/>
      <c r="M86" s="355"/>
      <c r="N86" s="343"/>
      <c r="O86" s="338"/>
      <c r="P86" s="343"/>
      <c r="Q86" s="338"/>
      <c r="R86" s="343"/>
      <c r="S86" s="338"/>
      <c r="T86" s="343"/>
      <c r="U86" s="338"/>
      <c r="V86" s="343"/>
      <c r="W86" s="338"/>
      <c r="X86" s="343"/>
      <c r="Y86" s="338"/>
      <c r="AJ86" s="343"/>
      <c r="AL86" s="343"/>
      <c r="AM86" s="343"/>
      <c r="AN86" s="343"/>
      <c r="AO86" s="343"/>
    </row>
    <row r="87" spans="1:41" x14ac:dyDescent="0.3">
      <c r="A87" s="343"/>
      <c r="B87" s="343"/>
      <c r="C87" s="347"/>
      <c r="D87" s="343"/>
      <c r="E87" s="347"/>
      <c r="F87" s="347"/>
      <c r="G87" s="347"/>
      <c r="H87" s="347"/>
      <c r="I87" s="344"/>
      <c r="J87" s="343"/>
      <c r="K87" s="343"/>
      <c r="L87" s="343"/>
      <c r="M87" s="355"/>
      <c r="N87" s="343"/>
      <c r="O87" s="338"/>
      <c r="P87" s="343"/>
      <c r="Q87" s="338"/>
      <c r="R87" s="343"/>
      <c r="S87" s="338"/>
      <c r="T87" s="343"/>
      <c r="U87" s="338"/>
      <c r="V87" s="343"/>
      <c r="W87" s="338"/>
      <c r="X87" s="343"/>
      <c r="Y87" s="338"/>
      <c r="AJ87" s="343"/>
      <c r="AL87" s="343"/>
      <c r="AM87" s="343"/>
      <c r="AN87" s="343"/>
      <c r="AO87" s="343"/>
    </row>
    <row r="88" spans="1:41" x14ac:dyDescent="0.3">
      <c r="A88" s="343"/>
      <c r="B88" s="343"/>
      <c r="C88" s="347"/>
      <c r="D88" s="343"/>
      <c r="E88" s="347"/>
      <c r="F88" s="347"/>
      <c r="G88" s="347"/>
      <c r="H88" s="347"/>
      <c r="I88" s="344"/>
      <c r="J88" s="343"/>
      <c r="K88" s="343"/>
      <c r="L88" s="343"/>
      <c r="M88" s="355"/>
      <c r="N88" s="343"/>
      <c r="O88" s="338"/>
      <c r="P88" s="343"/>
      <c r="Q88" s="338"/>
      <c r="R88" s="343"/>
      <c r="S88" s="338"/>
      <c r="T88" s="343"/>
      <c r="U88" s="338"/>
      <c r="V88" s="343"/>
      <c r="W88" s="338"/>
      <c r="X88" s="343"/>
      <c r="Y88" s="338"/>
      <c r="AJ88" s="343"/>
      <c r="AL88" s="343"/>
      <c r="AM88" s="343"/>
      <c r="AN88" s="343"/>
      <c r="AO88" s="343"/>
    </row>
    <row r="89" spans="1:41" x14ac:dyDescent="0.3">
      <c r="A89" s="343"/>
      <c r="B89" s="343"/>
      <c r="C89" s="347"/>
      <c r="D89" s="343"/>
      <c r="E89" s="347"/>
      <c r="F89" s="347"/>
      <c r="G89" s="347"/>
      <c r="H89" s="347"/>
      <c r="I89" s="344"/>
      <c r="J89" s="343"/>
      <c r="K89" s="343"/>
      <c r="L89" s="343"/>
      <c r="M89" s="355"/>
      <c r="N89" s="343"/>
      <c r="O89" s="338"/>
      <c r="P89" s="343"/>
      <c r="Q89" s="338"/>
      <c r="R89" s="343"/>
      <c r="S89" s="338"/>
      <c r="T89" s="343"/>
      <c r="U89" s="338"/>
      <c r="V89" s="343"/>
      <c r="W89" s="338"/>
      <c r="X89" s="343"/>
      <c r="Y89" s="338"/>
      <c r="AJ89" s="343"/>
      <c r="AL89" s="343"/>
      <c r="AM89" s="343"/>
      <c r="AN89" s="343"/>
      <c r="AO89" s="343"/>
    </row>
    <row r="90" spans="1:41" x14ac:dyDescent="0.3">
      <c r="A90" s="343"/>
      <c r="B90" s="343"/>
      <c r="C90" s="347"/>
      <c r="D90" s="343"/>
      <c r="E90" s="347"/>
      <c r="F90" s="347"/>
      <c r="G90" s="347"/>
      <c r="H90" s="347"/>
      <c r="I90" s="344"/>
      <c r="J90" s="343"/>
      <c r="K90" s="343"/>
      <c r="L90" s="343"/>
      <c r="M90" s="355"/>
      <c r="N90" s="343"/>
      <c r="O90" s="338"/>
      <c r="P90" s="343"/>
      <c r="Q90" s="338"/>
      <c r="R90" s="343"/>
      <c r="S90" s="338"/>
      <c r="T90" s="343"/>
      <c r="U90" s="338"/>
      <c r="V90" s="343"/>
      <c r="W90" s="338"/>
      <c r="X90" s="343"/>
      <c r="Y90" s="338"/>
      <c r="AJ90" s="343"/>
      <c r="AL90" s="343"/>
      <c r="AM90" s="343"/>
      <c r="AN90" s="343"/>
      <c r="AO90" s="343"/>
    </row>
    <row r="91" spans="1:41" x14ac:dyDescent="0.3">
      <c r="A91" s="343"/>
      <c r="B91" s="343"/>
      <c r="C91" s="347"/>
      <c r="D91" s="343"/>
      <c r="E91" s="347"/>
      <c r="F91" s="347"/>
      <c r="G91" s="347"/>
      <c r="H91" s="347"/>
      <c r="I91" s="344"/>
      <c r="J91" s="343"/>
      <c r="K91" s="343"/>
      <c r="L91" s="343"/>
      <c r="M91" s="355"/>
      <c r="N91" s="343"/>
      <c r="O91" s="338"/>
      <c r="P91" s="343"/>
      <c r="Q91" s="338"/>
      <c r="R91" s="343"/>
      <c r="S91" s="338"/>
      <c r="T91" s="343"/>
      <c r="U91" s="338"/>
      <c r="V91" s="343"/>
      <c r="W91" s="338"/>
      <c r="X91" s="343"/>
      <c r="Y91" s="338"/>
      <c r="AJ91" s="343"/>
      <c r="AL91" s="343"/>
      <c r="AM91" s="343"/>
      <c r="AN91" s="343"/>
      <c r="AO91" s="343"/>
    </row>
    <row r="92" spans="1:41" x14ac:dyDescent="0.3">
      <c r="A92" s="343"/>
      <c r="B92" s="343"/>
      <c r="C92" s="347"/>
      <c r="D92" s="343"/>
      <c r="E92" s="347"/>
      <c r="F92" s="347"/>
      <c r="G92" s="347"/>
      <c r="H92" s="347"/>
      <c r="I92" s="344"/>
      <c r="J92" s="343"/>
      <c r="K92" s="343"/>
      <c r="L92" s="343"/>
      <c r="M92" s="355"/>
      <c r="N92" s="343"/>
      <c r="O92" s="338"/>
      <c r="P92" s="343"/>
      <c r="Q92" s="338"/>
      <c r="R92" s="343"/>
      <c r="S92" s="338"/>
      <c r="T92" s="343"/>
      <c r="U92" s="338"/>
      <c r="V92" s="343"/>
      <c r="W92" s="338"/>
      <c r="X92" s="343"/>
      <c r="Y92" s="338"/>
      <c r="AJ92" s="343"/>
      <c r="AL92" s="343"/>
      <c r="AM92" s="343"/>
      <c r="AN92" s="343"/>
      <c r="AO92" s="343"/>
    </row>
    <row r="93" spans="1:41" x14ac:dyDescent="0.3">
      <c r="A93" s="343"/>
      <c r="B93" s="343"/>
      <c r="C93" s="347"/>
      <c r="D93" s="343"/>
      <c r="E93" s="347"/>
      <c r="F93" s="347"/>
      <c r="G93" s="347"/>
      <c r="H93" s="347"/>
      <c r="I93" s="344"/>
      <c r="J93" s="343"/>
      <c r="K93" s="343"/>
      <c r="L93" s="343"/>
      <c r="M93" s="355"/>
      <c r="N93" s="343"/>
      <c r="O93" s="338"/>
      <c r="P93" s="343"/>
      <c r="Q93" s="338"/>
      <c r="R93" s="343"/>
      <c r="S93" s="338"/>
      <c r="T93" s="343"/>
      <c r="U93" s="338"/>
      <c r="V93" s="343"/>
      <c r="W93" s="338"/>
      <c r="X93" s="343"/>
      <c r="Y93" s="338"/>
      <c r="AJ93" s="343"/>
      <c r="AL93" s="343"/>
      <c r="AM93" s="343"/>
      <c r="AN93" s="343"/>
      <c r="AO93" s="343"/>
    </row>
    <row r="94" spans="1:41" x14ac:dyDescent="0.3">
      <c r="A94" s="343"/>
      <c r="B94" s="343"/>
      <c r="C94" s="347"/>
      <c r="D94" s="343"/>
      <c r="E94" s="347"/>
      <c r="F94" s="347"/>
      <c r="G94" s="347"/>
      <c r="H94" s="347"/>
      <c r="I94" s="344"/>
      <c r="J94" s="343"/>
      <c r="K94" s="343"/>
      <c r="L94" s="343"/>
      <c r="M94" s="355"/>
      <c r="N94" s="343"/>
      <c r="O94" s="338"/>
      <c r="P94" s="343"/>
      <c r="Q94" s="338"/>
      <c r="R94" s="343"/>
      <c r="S94" s="338"/>
      <c r="T94" s="343"/>
      <c r="U94" s="338"/>
      <c r="V94" s="343"/>
      <c r="W94" s="338"/>
      <c r="X94" s="343"/>
      <c r="Y94" s="338"/>
      <c r="AJ94" s="343"/>
      <c r="AL94" s="343"/>
      <c r="AM94" s="343"/>
      <c r="AN94" s="343"/>
      <c r="AO94" s="343"/>
    </row>
    <row r="95" spans="1:41" x14ac:dyDescent="0.3">
      <c r="A95" s="343"/>
      <c r="B95" s="343"/>
      <c r="C95" s="347"/>
      <c r="D95" s="343"/>
      <c r="E95" s="347"/>
      <c r="F95" s="347"/>
      <c r="G95" s="347"/>
      <c r="H95" s="347"/>
      <c r="I95" s="344"/>
      <c r="J95" s="343"/>
      <c r="K95" s="343"/>
      <c r="L95" s="343"/>
      <c r="M95" s="355"/>
      <c r="N95" s="343"/>
      <c r="O95" s="338"/>
      <c r="P95" s="343"/>
      <c r="Q95" s="338"/>
      <c r="R95" s="343"/>
      <c r="S95" s="338"/>
      <c r="T95" s="343"/>
      <c r="U95" s="338"/>
      <c r="V95" s="343"/>
      <c r="W95" s="338"/>
      <c r="X95" s="343"/>
      <c r="Y95" s="338"/>
      <c r="AJ95" s="343"/>
      <c r="AL95" s="343"/>
      <c r="AM95" s="343"/>
      <c r="AN95" s="343"/>
      <c r="AO95" s="343"/>
    </row>
    <row r="96" spans="1:41" x14ac:dyDescent="0.3">
      <c r="A96" s="343"/>
      <c r="B96" s="343"/>
      <c r="C96" s="347"/>
      <c r="D96" s="343"/>
      <c r="E96" s="347"/>
      <c r="F96" s="347"/>
      <c r="G96" s="347"/>
      <c r="H96" s="347"/>
      <c r="I96" s="344"/>
      <c r="J96" s="343"/>
      <c r="K96" s="343"/>
      <c r="L96" s="343"/>
      <c r="M96" s="355"/>
      <c r="N96" s="343"/>
      <c r="O96" s="338"/>
      <c r="P96" s="343"/>
      <c r="Q96" s="338"/>
      <c r="R96" s="343"/>
      <c r="S96" s="338"/>
      <c r="T96" s="343"/>
      <c r="U96" s="338"/>
      <c r="V96" s="343"/>
      <c r="W96" s="338"/>
      <c r="X96" s="343"/>
      <c r="Y96" s="338"/>
      <c r="AJ96" s="343"/>
      <c r="AL96" s="343"/>
      <c r="AM96" s="343"/>
      <c r="AN96" s="343"/>
      <c r="AO96" s="343"/>
    </row>
    <row r="97" spans="1:41" x14ac:dyDescent="0.3">
      <c r="A97" s="343"/>
      <c r="B97" s="343"/>
      <c r="C97" s="347"/>
      <c r="D97" s="343"/>
      <c r="E97" s="347"/>
      <c r="F97" s="347"/>
      <c r="G97" s="347"/>
      <c r="H97" s="347"/>
      <c r="I97" s="344"/>
      <c r="J97" s="343"/>
      <c r="K97" s="343"/>
      <c r="L97" s="343"/>
      <c r="M97" s="355"/>
      <c r="N97" s="343"/>
      <c r="O97" s="338"/>
      <c r="P97" s="343"/>
      <c r="Q97" s="338"/>
      <c r="R97" s="343"/>
      <c r="S97" s="338"/>
      <c r="T97" s="343"/>
      <c r="U97" s="338"/>
      <c r="V97" s="343"/>
      <c r="W97" s="338"/>
      <c r="X97" s="343"/>
      <c r="Y97" s="338"/>
      <c r="AJ97" s="343"/>
      <c r="AL97" s="343"/>
      <c r="AM97" s="343"/>
      <c r="AN97" s="343"/>
      <c r="AO97" s="343"/>
    </row>
    <row r="98" spans="1:41" x14ac:dyDescent="0.3">
      <c r="A98" s="343"/>
      <c r="B98" s="343"/>
      <c r="C98" s="347"/>
      <c r="D98" s="343"/>
      <c r="E98" s="347"/>
      <c r="F98" s="347"/>
      <c r="G98" s="347"/>
      <c r="H98" s="347"/>
      <c r="I98" s="344"/>
      <c r="J98" s="343"/>
      <c r="K98" s="343"/>
      <c r="L98" s="343"/>
      <c r="M98" s="355"/>
      <c r="N98" s="343"/>
      <c r="O98" s="338"/>
      <c r="P98" s="343"/>
      <c r="Q98" s="338"/>
      <c r="R98" s="343"/>
      <c r="S98" s="338"/>
      <c r="T98" s="343"/>
      <c r="U98" s="338"/>
      <c r="V98" s="343"/>
      <c r="W98" s="338"/>
      <c r="X98" s="343"/>
      <c r="Y98" s="338"/>
      <c r="AJ98" s="343"/>
      <c r="AL98" s="343"/>
      <c r="AM98" s="343"/>
      <c r="AN98" s="343"/>
      <c r="AO98" s="343"/>
    </row>
    <row r="99" spans="1:41" x14ac:dyDescent="0.3">
      <c r="A99" s="343"/>
      <c r="B99" s="343"/>
      <c r="C99" s="347"/>
      <c r="D99" s="343"/>
      <c r="E99" s="347"/>
      <c r="F99" s="347"/>
      <c r="G99" s="347"/>
      <c r="H99" s="347"/>
      <c r="I99" s="344"/>
      <c r="J99" s="343"/>
      <c r="K99" s="343"/>
      <c r="L99" s="343"/>
      <c r="M99" s="355"/>
      <c r="N99" s="343"/>
      <c r="O99" s="338"/>
      <c r="P99" s="343"/>
      <c r="Q99" s="338"/>
      <c r="R99" s="343"/>
      <c r="S99" s="338"/>
      <c r="T99" s="343"/>
      <c r="U99" s="338"/>
      <c r="V99" s="343"/>
      <c r="W99" s="338"/>
      <c r="X99" s="343"/>
      <c r="Y99" s="338"/>
      <c r="AJ99" s="343"/>
      <c r="AL99" s="343"/>
      <c r="AM99" s="343"/>
      <c r="AN99" s="343"/>
      <c r="AO99" s="343"/>
    </row>
    <row r="100" spans="1:41" x14ac:dyDescent="0.3">
      <c r="A100" s="343"/>
      <c r="B100" s="343"/>
      <c r="C100" s="347"/>
      <c r="D100" s="343"/>
      <c r="E100" s="347"/>
      <c r="F100" s="347"/>
      <c r="G100" s="347"/>
      <c r="H100" s="347"/>
      <c r="I100" s="344"/>
      <c r="J100" s="343"/>
      <c r="K100" s="343"/>
      <c r="L100" s="343"/>
      <c r="M100" s="355"/>
      <c r="N100" s="343"/>
      <c r="O100" s="338"/>
      <c r="P100" s="343"/>
      <c r="Q100" s="338"/>
      <c r="R100" s="343"/>
      <c r="S100" s="338"/>
      <c r="T100" s="343"/>
      <c r="U100" s="338"/>
      <c r="V100" s="343"/>
      <c r="W100" s="338"/>
      <c r="X100" s="343"/>
      <c r="Y100" s="338"/>
      <c r="AJ100" s="343"/>
      <c r="AL100" s="343"/>
      <c r="AM100" s="343"/>
      <c r="AN100" s="343"/>
      <c r="AO100" s="343"/>
    </row>
    <row r="101" spans="1:41" x14ac:dyDescent="0.3">
      <c r="A101" s="343"/>
      <c r="B101" s="343"/>
      <c r="C101" s="347"/>
      <c r="D101" s="343"/>
      <c r="E101" s="347"/>
      <c r="F101" s="347"/>
      <c r="G101" s="347"/>
      <c r="H101" s="347"/>
      <c r="I101" s="344"/>
      <c r="J101" s="343"/>
      <c r="K101" s="343"/>
      <c r="L101" s="343"/>
      <c r="M101" s="355"/>
      <c r="N101" s="343"/>
      <c r="O101" s="338"/>
      <c r="P101" s="343"/>
      <c r="Q101" s="338"/>
      <c r="R101" s="343"/>
      <c r="S101" s="338"/>
      <c r="T101" s="343"/>
      <c r="U101" s="338"/>
      <c r="V101" s="343"/>
      <c r="W101" s="338"/>
      <c r="X101" s="343"/>
      <c r="Y101" s="338"/>
      <c r="AJ101" s="343"/>
      <c r="AL101" s="343"/>
      <c r="AM101" s="343"/>
      <c r="AN101" s="343"/>
      <c r="AO101" s="343"/>
    </row>
    <row r="102" spans="1:41" x14ac:dyDescent="0.3">
      <c r="A102" s="343"/>
      <c r="B102" s="343"/>
      <c r="C102" s="347"/>
      <c r="D102" s="343"/>
      <c r="E102" s="347"/>
      <c r="F102" s="347"/>
      <c r="G102" s="347"/>
      <c r="H102" s="347"/>
      <c r="I102" s="344"/>
      <c r="J102" s="343"/>
      <c r="K102" s="343"/>
      <c r="L102" s="343"/>
      <c r="M102" s="355"/>
      <c r="N102" s="343"/>
      <c r="O102" s="338"/>
      <c r="P102" s="343"/>
      <c r="Q102" s="338"/>
      <c r="R102" s="343"/>
      <c r="S102" s="338"/>
      <c r="T102" s="343"/>
      <c r="U102" s="338"/>
      <c r="V102" s="343"/>
      <c r="W102" s="338"/>
      <c r="X102" s="343"/>
      <c r="Y102" s="338"/>
      <c r="AJ102" s="343"/>
      <c r="AL102" s="343"/>
      <c r="AM102" s="343"/>
      <c r="AN102" s="343"/>
      <c r="AO102" s="343"/>
    </row>
    <row r="103" spans="1:41" x14ac:dyDescent="0.3">
      <c r="A103" s="343"/>
      <c r="B103" s="343"/>
      <c r="C103" s="347"/>
      <c r="D103" s="343"/>
      <c r="E103" s="347"/>
      <c r="F103" s="347"/>
      <c r="G103" s="347"/>
      <c r="H103" s="347"/>
      <c r="I103" s="344"/>
      <c r="J103" s="343"/>
      <c r="K103" s="343"/>
      <c r="L103" s="343"/>
      <c r="M103" s="355"/>
      <c r="N103" s="343"/>
      <c r="O103" s="338"/>
      <c r="P103" s="343"/>
      <c r="Q103" s="338"/>
      <c r="R103" s="343"/>
      <c r="S103" s="338"/>
      <c r="T103" s="343"/>
      <c r="U103" s="338"/>
      <c r="V103" s="343"/>
      <c r="W103" s="338"/>
      <c r="X103" s="343"/>
      <c r="Y103" s="338"/>
      <c r="AJ103" s="343"/>
      <c r="AL103" s="343"/>
      <c r="AM103" s="343"/>
      <c r="AN103" s="343"/>
      <c r="AO103" s="343"/>
    </row>
    <row r="104" spans="1:41" x14ac:dyDescent="0.3">
      <c r="A104" s="343"/>
      <c r="B104" s="343"/>
      <c r="C104" s="347"/>
      <c r="D104" s="343"/>
      <c r="E104" s="347"/>
      <c r="F104" s="347"/>
      <c r="G104" s="347"/>
      <c r="H104" s="347"/>
      <c r="I104" s="344"/>
      <c r="J104" s="343"/>
      <c r="K104" s="343"/>
      <c r="L104" s="343"/>
      <c r="M104" s="355"/>
      <c r="N104" s="343"/>
      <c r="O104" s="338"/>
      <c r="P104" s="343"/>
      <c r="Q104" s="338"/>
      <c r="R104" s="343"/>
      <c r="S104" s="338"/>
      <c r="T104" s="343"/>
      <c r="U104" s="338"/>
      <c r="V104" s="343"/>
      <c r="W104" s="338"/>
      <c r="X104" s="343"/>
      <c r="Y104" s="338"/>
      <c r="AJ104" s="343"/>
      <c r="AL104" s="343"/>
      <c r="AM104" s="343"/>
      <c r="AN104" s="343"/>
      <c r="AO104" s="343"/>
    </row>
    <row r="105" spans="1:41" x14ac:dyDescent="0.3">
      <c r="A105" s="343"/>
      <c r="B105" s="343"/>
      <c r="C105" s="347"/>
      <c r="D105" s="343"/>
      <c r="E105" s="347"/>
      <c r="F105" s="347"/>
      <c r="G105" s="347"/>
      <c r="H105" s="347"/>
      <c r="I105" s="344"/>
      <c r="J105" s="343"/>
      <c r="K105" s="343"/>
      <c r="L105" s="343"/>
      <c r="M105" s="355"/>
      <c r="N105" s="343"/>
      <c r="O105" s="338"/>
      <c r="P105" s="343"/>
      <c r="Q105" s="338"/>
      <c r="R105" s="343"/>
      <c r="S105" s="338"/>
      <c r="T105" s="343"/>
      <c r="U105" s="338"/>
      <c r="V105" s="343"/>
      <c r="W105" s="338"/>
      <c r="X105" s="343"/>
      <c r="Y105" s="338"/>
      <c r="AJ105" s="343"/>
      <c r="AL105" s="343"/>
      <c r="AM105" s="343"/>
      <c r="AN105" s="343"/>
      <c r="AO105" s="343"/>
    </row>
    <row r="106" spans="1:41" x14ac:dyDescent="0.3">
      <c r="A106" s="343"/>
      <c r="B106" s="343"/>
      <c r="C106" s="347"/>
      <c r="D106" s="343"/>
      <c r="E106" s="347"/>
      <c r="F106" s="347"/>
      <c r="G106" s="347"/>
      <c r="H106" s="347"/>
      <c r="I106" s="344"/>
      <c r="J106" s="343"/>
      <c r="K106" s="343"/>
      <c r="L106" s="343"/>
      <c r="M106" s="355"/>
      <c r="N106" s="343"/>
      <c r="O106" s="338"/>
      <c r="P106" s="343"/>
      <c r="Q106" s="338"/>
      <c r="R106" s="343"/>
      <c r="S106" s="338"/>
      <c r="T106" s="343"/>
      <c r="U106" s="338"/>
      <c r="V106" s="343"/>
      <c r="W106" s="338"/>
      <c r="X106" s="343"/>
      <c r="Y106" s="338"/>
      <c r="AJ106" s="343"/>
      <c r="AL106" s="343"/>
      <c r="AM106" s="343"/>
      <c r="AN106" s="343"/>
      <c r="AO106" s="343"/>
    </row>
    <row r="107" spans="1:41" x14ac:dyDescent="0.3">
      <c r="A107" s="343"/>
      <c r="B107" s="343"/>
      <c r="C107" s="347"/>
      <c r="D107" s="343"/>
      <c r="E107" s="347"/>
      <c r="F107" s="347"/>
      <c r="G107" s="347"/>
      <c r="H107" s="347"/>
      <c r="I107" s="344"/>
      <c r="J107" s="343"/>
      <c r="K107" s="343"/>
      <c r="L107" s="343"/>
      <c r="M107" s="355"/>
      <c r="N107" s="343"/>
      <c r="O107" s="338"/>
      <c r="P107" s="343"/>
      <c r="Q107" s="338"/>
      <c r="R107" s="343"/>
      <c r="S107" s="338"/>
      <c r="T107" s="343"/>
      <c r="U107" s="338"/>
      <c r="V107" s="343"/>
      <c r="W107" s="338"/>
      <c r="X107" s="343"/>
      <c r="Y107" s="338"/>
      <c r="AJ107" s="343"/>
      <c r="AL107" s="343"/>
      <c r="AM107" s="343"/>
      <c r="AN107" s="343"/>
      <c r="AO107" s="343"/>
    </row>
    <row r="108" spans="1:41" x14ac:dyDescent="0.3">
      <c r="A108" s="343"/>
      <c r="B108" s="343"/>
      <c r="C108" s="347"/>
      <c r="D108" s="343"/>
      <c r="E108" s="347"/>
      <c r="F108" s="347"/>
      <c r="G108" s="347"/>
      <c r="H108" s="347"/>
      <c r="I108" s="344"/>
      <c r="J108" s="343"/>
      <c r="K108" s="343"/>
      <c r="L108" s="343"/>
      <c r="M108" s="355"/>
      <c r="N108" s="343"/>
      <c r="O108" s="338"/>
      <c r="P108" s="343"/>
      <c r="Q108" s="338"/>
      <c r="R108" s="343"/>
      <c r="S108" s="338"/>
      <c r="T108" s="343"/>
      <c r="U108" s="338"/>
      <c r="V108" s="343"/>
      <c r="W108" s="338"/>
      <c r="X108" s="343"/>
      <c r="Y108" s="338"/>
      <c r="AJ108" s="343"/>
      <c r="AL108" s="343"/>
      <c r="AM108" s="343"/>
      <c r="AN108" s="343"/>
      <c r="AO108" s="343"/>
    </row>
    <row r="109" spans="1:41" x14ac:dyDescent="0.3">
      <c r="A109" s="343"/>
      <c r="B109" s="343"/>
      <c r="C109" s="347"/>
      <c r="D109" s="343"/>
      <c r="E109" s="347"/>
      <c r="F109" s="347"/>
      <c r="G109" s="347"/>
      <c r="H109" s="347"/>
      <c r="I109" s="344"/>
      <c r="J109" s="343"/>
      <c r="K109" s="343"/>
      <c r="L109" s="343"/>
      <c r="M109" s="355"/>
      <c r="N109" s="343"/>
      <c r="O109" s="338"/>
      <c r="P109" s="343"/>
      <c r="Q109" s="338"/>
      <c r="R109" s="343"/>
      <c r="S109" s="338"/>
      <c r="T109" s="343"/>
      <c r="U109" s="338"/>
      <c r="V109" s="343"/>
      <c r="W109" s="338"/>
      <c r="X109" s="343"/>
      <c r="Y109" s="338"/>
      <c r="AJ109" s="343"/>
      <c r="AL109" s="343"/>
      <c r="AM109" s="343"/>
      <c r="AN109" s="343"/>
      <c r="AO109" s="343"/>
    </row>
    <row r="110" spans="1:41" x14ac:dyDescent="0.3">
      <c r="A110" s="343"/>
      <c r="B110" s="343"/>
      <c r="C110" s="347"/>
      <c r="D110" s="343"/>
      <c r="E110" s="347"/>
      <c r="F110" s="347"/>
      <c r="G110" s="347"/>
      <c r="H110" s="347"/>
      <c r="I110" s="344"/>
      <c r="J110" s="343"/>
      <c r="K110" s="343"/>
      <c r="L110" s="343"/>
      <c r="M110" s="355"/>
      <c r="N110" s="343"/>
      <c r="O110" s="338"/>
      <c r="P110" s="343"/>
      <c r="Q110" s="338"/>
      <c r="R110" s="343"/>
      <c r="S110" s="338"/>
      <c r="T110" s="343"/>
      <c r="U110" s="338"/>
      <c r="V110" s="343"/>
      <c r="W110" s="338"/>
      <c r="X110" s="343"/>
      <c r="Y110" s="338"/>
      <c r="AJ110" s="343"/>
      <c r="AL110" s="343"/>
      <c r="AM110" s="343"/>
      <c r="AN110" s="343"/>
      <c r="AO110" s="343"/>
    </row>
    <row r="111" spans="1:41" x14ac:dyDescent="0.3">
      <c r="A111" s="343"/>
      <c r="B111" s="343"/>
      <c r="C111" s="347"/>
      <c r="D111" s="343"/>
      <c r="E111" s="347"/>
      <c r="F111" s="347"/>
      <c r="G111" s="347"/>
      <c r="H111" s="347"/>
      <c r="I111" s="344"/>
      <c r="J111" s="343"/>
      <c r="K111" s="343"/>
      <c r="L111" s="343"/>
      <c r="M111" s="355"/>
      <c r="N111" s="343"/>
      <c r="O111" s="338"/>
      <c r="P111" s="343"/>
      <c r="Q111" s="338"/>
      <c r="R111" s="343"/>
      <c r="S111" s="338"/>
      <c r="T111" s="343"/>
      <c r="U111" s="338"/>
      <c r="V111" s="343"/>
      <c r="W111" s="338"/>
      <c r="X111" s="343"/>
      <c r="Y111" s="338"/>
      <c r="AJ111" s="343"/>
      <c r="AL111" s="343"/>
      <c r="AM111" s="343"/>
      <c r="AN111" s="343"/>
      <c r="AO111" s="343"/>
    </row>
    <row r="112" spans="1:41" x14ac:dyDescent="0.3">
      <c r="A112" s="343"/>
      <c r="B112" s="343"/>
      <c r="C112" s="347"/>
      <c r="D112" s="343"/>
      <c r="E112" s="347"/>
      <c r="F112" s="347"/>
      <c r="G112" s="347"/>
      <c r="H112" s="347"/>
      <c r="I112" s="344"/>
      <c r="J112" s="343"/>
      <c r="K112" s="343"/>
      <c r="L112" s="343"/>
      <c r="M112" s="355"/>
      <c r="N112" s="343"/>
      <c r="O112" s="338"/>
      <c r="P112" s="343"/>
      <c r="Q112" s="338"/>
      <c r="R112" s="343"/>
      <c r="S112" s="338"/>
      <c r="T112" s="343"/>
      <c r="U112" s="338"/>
      <c r="V112" s="343"/>
      <c r="W112" s="338"/>
      <c r="X112" s="343"/>
      <c r="Y112" s="338"/>
      <c r="AJ112" s="343"/>
      <c r="AL112" s="343"/>
      <c r="AM112" s="343"/>
      <c r="AN112" s="343"/>
      <c r="AO112" s="343"/>
    </row>
    <row r="113" spans="1:41" x14ac:dyDescent="0.3">
      <c r="A113" s="343"/>
      <c r="B113" s="343"/>
      <c r="C113" s="347"/>
      <c r="D113" s="343"/>
      <c r="E113" s="347"/>
      <c r="F113" s="347"/>
      <c r="G113" s="347"/>
      <c r="H113" s="347"/>
      <c r="I113" s="344"/>
      <c r="J113" s="343"/>
      <c r="K113" s="343"/>
      <c r="L113" s="343"/>
      <c r="M113" s="355"/>
      <c r="N113" s="343"/>
      <c r="O113" s="338"/>
      <c r="P113" s="343"/>
      <c r="Q113" s="338"/>
      <c r="R113" s="343"/>
      <c r="S113" s="338"/>
      <c r="T113" s="343"/>
      <c r="U113" s="338"/>
      <c r="V113" s="343"/>
      <c r="W113" s="338"/>
      <c r="X113" s="343"/>
      <c r="Y113" s="338"/>
      <c r="AJ113" s="343"/>
      <c r="AL113" s="343"/>
      <c r="AM113" s="343"/>
      <c r="AN113" s="343"/>
      <c r="AO113" s="343"/>
    </row>
    <row r="114" spans="1:41" x14ac:dyDescent="0.3">
      <c r="A114" s="343"/>
      <c r="B114" s="343"/>
      <c r="C114" s="347"/>
      <c r="D114" s="343"/>
      <c r="E114" s="347"/>
      <c r="F114" s="347"/>
      <c r="G114" s="347"/>
      <c r="H114" s="347"/>
      <c r="I114" s="344"/>
      <c r="J114" s="343"/>
      <c r="K114" s="343"/>
      <c r="L114" s="343"/>
      <c r="M114" s="355"/>
      <c r="N114" s="343"/>
      <c r="O114" s="338"/>
      <c r="P114" s="343"/>
      <c r="Q114" s="338"/>
      <c r="R114" s="343"/>
      <c r="S114" s="338"/>
      <c r="T114" s="343"/>
      <c r="U114" s="338"/>
      <c r="V114" s="343"/>
      <c r="W114" s="338"/>
      <c r="X114" s="343"/>
      <c r="Y114" s="338"/>
      <c r="AJ114" s="343"/>
      <c r="AL114" s="343"/>
      <c r="AM114" s="343"/>
      <c r="AN114" s="343"/>
      <c r="AO114" s="343"/>
    </row>
    <row r="115" spans="1:41" x14ac:dyDescent="0.3">
      <c r="A115" s="343"/>
      <c r="B115" s="343"/>
      <c r="C115" s="347"/>
      <c r="D115" s="343"/>
      <c r="E115" s="347"/>
      <c r="F115" s="347"/>
      <c r="G115" s="347"/>
      <c r="H115" s="347"/>
      <c r="I115" s="344"/>
      <c r="J115" s="343"/>
      <c r="K115" s="343"/>
      <c r="L115" s="343"/>
      <c r="M115" s="355"/>
      <c r="N115" s="343"/>
      <c r="O115" s="338"/>
      <c r="P115" s="343"/>
      <c r="Q115" s="338"/>
      <c r="R115" s="343"/>
      <c r="S115" s="338"/>
      <c r="T115" s="343"/>
      <c r="U115" s="338"/>
      <c r="V115" s="343"/>
      <c r="W115" s="338"/>
      <c r="X115" s="343"/>
      <c r="Y115" s="338"/>
      <c r="AJ115" s="343"/>
      <c r="AL115" s="343"/>
      <c r="AM115" s="343"/>
      <c r="AN115" s="343"/>
      <c r="AO115" s="343"/>
    </row>
    <row r="116" spans="1:41" x14ac:dyDescent="0.3">
      <c r="A116" s="343"/>
      <c r="B116" s="343"/>
      <c r="C116" s="347"/>
      <c r="D116" s="343"/>
      <c r="E116" s="347"/>
      <c r="F116" s="347"/>
      <c r="G116" s="347"/>
      <c r="H116" s="347"/>
      <c r="I116" s="344"/>
      <c r="J116" s="343"/>
      <c r="K116" s="343"/>
      <c r="L116" s="343"/>
      <c r="M116" s="355"/>
      <c r="N116" s="343"/>
      <c r="O116" s="338"/>
      <c r="P116" s="343"/>
      <c r="Q116" s="338"/>
      <c r="R116" s="343"/>
      <c r="S116" s="338"/>
      <c r="T116" s="343"/>
      <c r="U116" s="338"/>
      <c r="V116" s="343"/>
      <c r="W116" s="338"/>
      <c r="X116" s="343"/>
      <c r="Y116" s="338"/>
      <c r="AJ116" s="343"/>
      <c r="AL116" s="343"/>
      <c r="AM116" s="343"/>
      <c r="AN116" s="343"/>
      <c r="AO116" s="343"/>
    </row>
    <row r="117" spans="1:41" x14ac:dyDescent="0.3">
      <c r="A117" s="343"/>
      <c r="B117" s="343"/>
      <c r="C117" s="347"/>
      <c r="D117" s="343"/>
      <c r="E117" s="347"/>
      <c r="F117" s="347"/>
      <c r="G117" s="347"/>
      <c r="H117" s="347"/>
      <c r="I117" s="344"/>
      <c r="J117" s="343"/>
      <c r="K117" s="343"/>
      <c r="L117" s="343"/>
      <c r="M117" s="355"/>
      <c r="N117" s="343"/>
      <c r="O117" s="338"/>
      <c r="P117" s="343"/>
      <c r="Q117" s="338"/>
      <c r="R117" s="343"/>
      <c r="S117" s="338"/>
      <c r="T117" s="343"/>
      <c r="U117" s="338"/>
      <c r="V117" s="343"/>
      <c r="W117" s="338"/>
      <c r="X117" s="343"/>
      <c r="Y117" s="338"/>
      <c r="AJ117" s="343"/>
      <c r="AL117" s="343"/>
      <c r="AM117" s="343"/>
      <c r="AN117" s="343"/>
      <c r="AO117" s="343"/>
    </row>
    <row r="118" spans="1:41" x14ac:dyDescent="0.3">
      <c r="A118" s="343"/>
      <c r="B118" s="343"/>
      <c r="C118" s="347"/>
      <c r="D118" s="343"/>
      <c r="E118" s="347"/>
      <c r="F118" s="347"/>
      <c r="G118" s="347"/>
      <c r="H118" s="347"/>
      <c r="I118" s="344"/>
      <c r="J118" s="343"/>
      <c r="K118" s="343"/>
      <c r="L118" s="343"/>
      <c r="M118" s="355"/>
      <c r="N118" s="343"/>
      <c r="O118" s="338"/>
      <c r="P118" s="343"/>
      <c r="Q118" s="338"/>
      <c r="R118" s="343"/>
      <c r="S118" s="338"/>
      <c r="T118" s="343"/>
      <c r="U118" s="338"/>
      <c r="V118" s="343"/>
      <c r="W118" s="338"/>
      <c r="X118" s="343"/>
      <c r="Y118" s="338"/>
      <c r="AJ118" s="343"/>
      <c r="AL118" s="343"/>
      <c r="AM118" s="343"/>
      <c r="AN118" s="343"/>
      <c r="AO118" s="343"/>
    </row>
    <row r="119" spans="1:41" x14ac:dyDescent="0.3">
      <c r="A119" s="343"/>
      <c r="B119" s="343"/>
      <c r="C119" s="347"/>
      <c r="D119" s="343"/>
      <c r="E119" s="347"/>
      <c r="F119" s="347"/>
      <c r="G119" s="347"/>
      <c r="H119" s="347"/>
      <c r="I119" s="344"/>
      <c r="J119" s="343"/>
      <c r="K119" s="343"/>
      <c r="L119" s="343"/>
      <c r="M119" s="355"/>
      <c r="N119" s="343"/>
      <c r="O119" s="338"/>
      <c r="P119" s="343"/>
      <c r="Q119" s="338"/>
      <c r="R119" s="343"/>
      <c r="S119" s="338"/>
      <c r="T119" s="343"/>
      <c r="U119" s="338"/>
      <c r="V119" s="343"/>
      <c r="W119" s="338"/>
      <c r="X119" s="343"/>
      <c r="Y119" s="338"/>
      <c r="AJ119" s="343"/>
      <c r="AL119" s="343"/>
      <c r="AM119" s="343"/>
      <c r="AN119" s="343"/>
      <c r="AO119" s="343"/>
    </row>
    <row r="120" spans="1:41" x14ac:dyDescent="0.3">
      <c r="A120" s="343"/>
      <c r="B120" s="343"/>
      <c r="C120" s="347"/>
      <c r="D120" s="343"/>
      <c r="E120" s="347"/>
      <c r="F120" s="347"/>
      <c r="G120" s="347"/>
      <c r="H120" s="347"/>
      <c r="I120" s="344"/>
      <c r="J120" s="343"/>
      <c r="K120" s="343"/>
      <c r="L120" s="343"/>
      <c r="M120" s="355"/>
      <c r="N120" s="343"/>
      <c r="O120" s="338"/>
      <c r="P120" s="343"/>
      <c r="Q120" s="338"/>
      <c r="R120" s="343"/>
      <c r="S120" s="338"/>
      <c r="T120" s="343"/>
      <c r="U120" s="338"/>
      <c r="V120" s="343"/>
      <c r="W120" s="338"/>
      <c r="X120" s="343"/>
      <c r="Y120" s="338"/>
      <c r="AJ120" s="343"/>
      <c r="AL120" s="343"/>
      <c r="AM120" s="343"/>
      <c r="AN120" s="343"/>
      <c r="AO120" s="343"/>
    </row>
    <row r="121" spans="1:41" x14ac:dyDescent="0.3">
      <c r="A121" s="343"/>
      <c r="B121" s="343"/>
      <c r="C121" s="347"/>
      <c r="D121" s="343"/>
      <c r="E121" s="347"/>
      <c r="F121" s="347"/>
      <c r="G121" s="347"/>
      <c r="H121" s="347"/>
      <c r="I121" s="344"/>
      <c r="J121" s="343"/>
      <c r="K121" s="343"/>
      <c r="L121" s="343"/>
      <c r="M121" s="355"/>
      <c r="N121" s="343"/>
      <c r="O121" s="338"/>
      <c r="P121" s="343"/>
      <c r="Q121" s="338"/>
      <c r="R121" s="343"/>
      <c r="S121" s="338"/>
      <c r="T121" s="343"/>
      <c r="U121" s="338"/>
      <c r="V121" s="343"/>
      <c r="W121" s="338"/>
      <c r="X121" s="343"/>
      <c r="Y121" s="338"/>
      <c r="AJ121" s="343"/>
      <c r="AL121" s="343"/>
      <c r="AM121" s="343"/>
      <c r="AN121" s="343"/>
      <c r="AO121" s="343"/>
    </row>
    <row r="122" spans="1:41" x14ac:dyDescent="0.3">
      <c r="A122" s="343"/>
      <c r="B122" s="343"/>
      <c r="C122" s="347"/>
      <c r="D122" s="343"/>
      <c r="E122" s="347"/>
      <c r="F122" s="347"/>
      <c r="G122" s="347"/>
      <c r="H122" s="347"/>
      <c r="I122" s="344"/>
      <c r="J122" s="343"/>
      <c r="K122" s="343"/>
      <c r="L122" s="343"/>
      <c r="M122" s="355"/>
      <c r="N122" s="343"/>
      <c r="O122" s="338"/>
      <c r="P122" s="343"/>
      <c r="Q122" s="338"/>
      <c r="R122" s="343"/>
      <c r="S122" s="338"/>
      <c r="T122" s="343"/>
      <c r="U122" s="338"/>
      <c r="V122" s="343"/>
      <c r="W122" s="338"/>
      <c r="X122" s="343"/>
      <c r="Y122" s="338"/>
      <c r="AJ122" s="343"/>
      <c r="AL122" s="343"/>
      <c r="AM122" s="343"/>
      <c r="AN122" s="343"/>
      <c r="AO122" s="343"/>
    </row>
    <row r="123" spans="1:41" x14ac:dyDescent="0.3">
      <c r="A123" s="343"/>
      <c r="B123" s="343"/>
      <c r="C123" s="347"/>
      <c r="D123" s="343"/>
      <c r="E123" s="347"/>
      <c r="F123" s="347"/>
      <c r="G123" s="347"/>
      <c r="H123" s="347"/>
      <c r="I123" s="344"/>
      <c r="J123" s="343"/>
      <c r="K123" s="343"/>
      <c r="L123" s="343"/>
      <c r="M123" s="355"/>
      <c r="N123" s="343"/>
      <c r="O123" s="338"/>
      <c r="P123" s="343"/>
      <c r="Q123" s="338"/>
      <c r="R123" s="343"/>
      <c r="S123" s="338"/>
      <c r="T123" s="343"/>
      <c r="U123" s="338"/>
      <c r="V123" s="343"/>
      <c r="W123" s="338"/>
      <c r="X123" s="343"/>
      <c r="Y123" s="338"/>
      <c r="AJ123" s="343"/>
      <c r="AL123" s="343"/>
      <c r="AM123" s="343"/>
      <c r="AN123" s="343"/>
      <c r="AO123" s="343"/>
    </row>
    <row r="124" spans="1:41" x14ac:dyDescent="0.3">
      <c r="A124" s="343"/>
      <c r="B124" s="343"/>
      <c r="C124" s="347"/>
      <c r="D124" s="343"/>
      <c r="E124" s="347"/>
      <c r="F124" s="347"/>
      <c r="G124" s="347"/>
      <c r="H124" s="347"/>
      <c r="I124" s="344"/>
      <c r="J124" s="343"/>
      <c r="K124" s="343"/>
      <c r="L124" s="343"/>
      <c r="M124" s="355"/>
      <c r="N124" s="343"/>
      <c r="O124" s="338"/>
      <c r="P124" s="343"/>
      <c r="Q124" s="338"/>
      <c r="R124" s="343"/>
      <c r="S124" s="338"/>
      <c r="T124" s="343"/>
      <c r="U124" s="338"/>
      <c r="V124" s="343"/>
      <c r="W124" s="338"/>
      <c r="X124" s="343"/>
      <c r="Y124" s="338"/>
      <c r="AJ124" s="343"/>
      <c r="AL124" s="343"/>
      <c r="AM124" s="343"/>
      <c r="AN124" s="343"/>
      <c r="AO124" s="343"/>
    </row>
    <row r="125" spans="1:41" x14ac:dyDescent="0.3">
      <c r="A125" s="343"/>
      <c r="B125" s="343"/>
      <c r="C125" s="347"/>
      <c r="D125" s="343"/>
      <c r="E125" s="347"/>
      <c r="F125" s="347"/>
      <c r="G125" s="347"/>
      <c r="H125" s="347"/>
      <c r="I125" s="344"/>
      <c r="J125" s="343"/>
      <c r="K125" s="343"/>
      <c r="L125" s="343"/>
      <c r="M125" s="355"/>
      <c r="N125" s="343"/>
      <c r="O125" s="338"/>
      <c r="P125" s="343"/>
      <c r="Q125" s="338"/>
      <c r="R125" s="343"/>
      <c r="S125" s="338"/>
      <c r="T125" s="343"/>
      <c r="U125" s="338"/>
      <c r="V125" s="343"/>
      <c r="W125" s="338"/>
      <c r="X125" s="343"/>
      <c r="Y125" s="338"/>
      <c r="AJ125" s="343"/>
      <c r="AL125" s="343"/>
      <c r="AM125" s="343"/>
      <c r="AN125" s="343"/>
      <c r="AO125" s="343"/>
    </row>
    <row r="126" spans="1:41" x14ac:dyDescent="0.3">
      <c r="A126" s="343"/>
      <c r="B126" s="343"/>
      <c r="C126" s="347"/>
      <c r="D126" s="343"/>
      <c r="E126" s="347"/>
      <c r="F126" s="347"/>
      <c r="G126" s="347"/>
      <c r="H126" s="347"/>
      <c r="I126" s="344"/>
      <c r="J126" s="343"/>
      <c r="K126" s="343"/>
      <c r="L126" s="343"/>
      <c r="M126" s="355"/>
      <c r="N126" s="343"/>
      <c r="O126" s="338"/>
      <c r="P126" s="343"/>
      <c r="Q126" s="338"/>
      <c r="R126" s="343"/>
      <c r="S126" s="338"/>
      <c r="T126" s="343"/>
      <c r="U126" s="338"/>
      <c r="V126" s="343"/>
      <c r="W126" s="338"/>
      <c r="X126" s="343"/>
      <c r="Y126" s="338"/>
      <c r="AJ126" s="343"/>
      <c r="AL126" s="343"/>
      <c r="AM126" s="343"/>
      <c r="AN126" s="343"/>
      <c r="AO126" s="343"/>
    </row>
    <row r="127" spans="1:41" x14ac:dyDescent="0.3">
      <c r="A127" s="343"/>
      <c r="B127" s="343"/>
      <c r="C127" s="347"/>
      <c r="D127" s="343"/>
      <c r="E127" s="347"/>
      <c r="F127" s="347"/>
      <c r="G127" s="347"/>
      <c r="H127" s="347"/>
      <c r="I127" s="344"/>
      <c r="J127" s="343"/>
      <c r="K127" s="343"/>
      <c r="L127" s="343"/>
      <c r="M127" s="355"/>
      <c r="N127" s="343"/>
      <c r="O127" s="338"/>
      <c r="P127" s="343"/>
      <c r="Q127" s="338"/>
      <c r="R127" s="343"/>
      <c r="S127" s="338"/>
      <c r="T127" s="343"/>
      <c r="U127" s="338"/>
      <c r="V127" s="343"/>
      <c r="W127" s="338"/>
      <c r="X127" s="343"/>
      <c r="Y127" s="338"/>
      <c r="AJ127" s="343"/>
      <c r="AL127" s="343"/>
      <c r="AM127" s="343"/>
      <c r="AN127" s="343"/>
      <c r="AO127" s="343"/>
    </row>
    <row r="128" spans="1:41" x14ac:dyDescent="0.3">
      <c r="A128" s="343"/>
      <c r="B128" s="343"/>
      <c r="C128" s="347"/>
      <c r="D128" s="343"/>
      <c r="E128" s="347"/>
      <c r="F128" s="347"/>
      <c r="G128" s="347"/>
      <c r="H128" s="347"/>
      <c r="I128" s="344"/>
      <c r="J128" s="343"/>
      <c r="K128" s="343"/>
      <c r="L128" s="343"/>
      <c r="M128" s="355"/>
      <c r="N128" s="343"/>
      <c r="O128" s="338"/>
      <c r="P128" s="343"/>
      <c r="Q128" s="338"/>
      <c r="R128" s="343"/>
      <c r="S128" s="338"/>
      <c r="T128" s="343"/>
      <c r="U128" s="338"/>
      <c r="V128" s="343"/>
      <c r="W128" s="338"/>
      <c r="X128" s="343"/>
      <c r="Y128" s="338"/>
      <c r="AJ128" s="343"/>
      <c r="AL128" s="343"/>
      <c r="AM128" s="343"/>
      <c r="AN128" s="343"/>
      <c r="AO128" s="343"/>
    </row>
    <row r="129" spans="1:41" x14ac:dyDescent="0.3">
      <c r="A129" s="343"/>
      <c r="B129" s="343"/>
      <c r="C129" s="347"/>
      <c r="D129" s="343"/>
      <c r="E129" s="347"/>
      <c r="F129" s="347"/>
      <c r="G129" s="347"/>
      <c r="H129" s="347"/>
      <c r="I129" s="344"/>
      <c r="J129" s="343"/>
      <c r="K129" s="343"/>
      <c r="L129" s="343"/>
      <c r="M129" s="355"/>
      <c r="N129" s="343"/>
      <c r="O129" s="338"/>
      <c r="P129" s="343"/>
      <c r="Q129" s="338"/>
      <c r="R129" s="343"/>
      <c r="S129" s="338"/>
      <c r="T129" s="343"/>
      <c r="U129" s="338"/>
      <c r="V129" s="343"/>
      <c r="W129" s="338"/>
      <c r="X129" s="343"/>
      <c r="Y129" s="338"/>
      <c r="AJ129" s="343"/>
      <c r="AL129" s="343"/>
      <c r="AM129" s="343"/>
      <c r="AN129" s="343"/>
      <c r="AO129" s="343"/>
    </row>
    <row r="130" spans="1:41" x14ac:dyDescent="0.3">
      <c r="A130" s="343"/>
      <c r="B130" s="343"/>
      <c r="C130" s="347"/>
      <c r="D130" s="343"/>
      <c r="E130" s="347"/>
      <c r="F130" s="347"/>
      <c r="G130" s="347"/>
      <c r="H130" s="347"/>
      <c r="I130" s="344"/>
      <c r="J130" s="343"/>
      <c r="K130" s="343"/>
      <c r="L130" s="343"/>
      <c r="M130" s="355"/>
      <c r="N130" s="343"/>
      <c r="O130" s="338"/>
      <c r="P130" s="343"/>
      <c r="Q130" s="338"/>
      <c r="R130" s="343"/>
      <c r="S130" s="338"/>
      <c r="T130" s="343"/>
      <c r="U130" s="338"/>
      <c r="V130" s="343"/>
      <c r="W130" s="338"/>
      <c r="X130" s="343"/>
      <c r="Y130" s="338"/>
      <c r="AJ130" s="343"/>
      <c r="AL130" s="343"/>
      <c r="AM130" s="343"/>
      <c r="AN130" s="343"/>
      <c r="AO130" s="343"/>
    </row>
    <row r="131" spans="1:41" x14ac:dyDescent="0.3">
      <c r="A131" s="343"/>
      <c r="B131" s="343"/>
      <c r="C131" s="347"/>
      <c r="D131" s="343"/>
      <c r="E131" s="347"/>
      <c r="F131" s="347"/>
      <c r="G131" s="347"/>
      <c r="H131" s="347"/>
      <c r="I131" s="344"/>
      <c r="J131" s="343"/>
      <c r="K131" s="343"/>
      <c r="L131" s="343"/>
      <c r="M131" s="355"/>
      <c r="N131" s="343"/>
      <c r="O131" s="338"/>
      <c r="P131" s="343"/>
      <c r="Q131" s="338"/>
      <c r="R131" s="343"/>
      <c r="S131" s="338"/>
      <c r="T131" s="343"/>
      <c r="U131" s="338"/>
      <c r="V131" s="343"/>
      <c r="W131" s="338"/>
      <c r="X131" s="343"/>
      <c r="Y131" s="338"/>
      <c r="AJ131" s="343"/>
      <c r="AL131" s="343"/>
      <c r="AM131" s="343"/>
      <c r="AN131" s="343"/>
      <c r="AO131" s="343"/>
    </row>
    <row r="132" spans="1:41" x14ac:dyDescent="0.3">
      <c r="A132" s="343"/>
      <c r="B132" s="343"/>
      <c r="C132" s="347"/>
      <c r="D132" s="343"/>
      <c r="E132" s="347"/>
      <c r="F132" s="347"/>
      <c r="G132" s="347"/>
      <c r="H132" s="347"/>
      <c r="I132" s="344"/>
      <c r="J132" s="343"/>
      <c r="K132" s="343"/>
      <c r="L132" s="343"/>
      <c r="M132" s="355"/>
      <c r="N132" s="343"/>
      <c r="O132" s="338"/>
      <c r="P132" s="343"/>
      <c r="Q132" s="338"/>
      <c r="R132" s="343"/>
      <c r="S132" s="338"/>
      <c r="T132" s="343"/>
      <c r="U132" s="338"/>
      <c r="V132" s="343"/>
      <c r="W132" s="338"/>
      <c r="X132" s="343"/>
      <c r="Y132" s="338"/>
      <c r="AJ132" s="343"/>
      <c r="AL132" s="343"/>
      <c r="AM132" s="343"/>
      <c r="AN132" s="343"/>
      <c r="AO132" s="343"/>
    </row>
    <row r="133" spans="1:41" x14ac:dyDescent="0.3">
      <c r="A133" s="343"/>
      <c r="B133" s="343"/>
      <c r="C133" s="347"/>
      <c r="D133" s="343"/>
      <c r="E133" s="347"/>
      <c r="F133" s="347"/>
      <c r="G133" s="347"/>
      <c r="H133" s="347"/>
      <c r="I133" s="344"/>
      <c r="J133" s="343"/>
      <c r="K133" s="343"/>
      <c r="L133" s="343"/>
      <c r="M133" s="355"/>
      <c r="N133" s="343"/>
      <c r="O133" s="338"/>
      <c r="P133" s="343"/>
      <c r="Q133" s="338"/>
      <c r="R133" s="343"/>
      <c r="S133" s="338"/>
      <c r="T133" s="343"/>
      <c r="U133" s="338"/>
      <c r="V133" s="343"/>
      <c r="W133" s="338"/>
      <c r="X133" s="343"/>
      <c r="Y133" s="338"/>
      <c r="AJ133" s="343"/>
      <c r="AL133" s="343"/>
      <c r="AM133" s="343"/>
      <c r="AN133" s="343"/>
      <c r="AO133" s="343"/>
    </row>
    <row r="134" spans="1:41" x14ac:dyDescent="0.3">
      <c r="A134" s="343"/>
      <c r="B134" s="343"/>
      <c r="C134" s="347"/>
      <c r="D134" s="343"/>
      <c r="E134" s="347"/>
      <c r="F134" s="347"/>
      <c r="G134" s="347"/>
      <c r="H134" s="347"/>
      <c r="I134" s="344"/>
      <c r="J134" s="343"/>
      <c r="K134" s="343"/>
      <c r="L134" s="343"/>
      <c r="M134" s="355"/>
      <c r="N134" s="343"/>
      <c r="O134" s="338"/>
      <c r="P134" s="343"/>
      <c r="Q134" s="338"/>
      <c r="R134" s="343"/>
      <c r="S134" s="338"/>
      <c r="T134" s="343"/>
      <c r="U134" s="338"/>
      <c r="V134" s="343"/>
      <c r="W134" s="338"/>
      <c r="X134" s="343"/>
      <c r="Y134" s="338"/>
      <c r="AJ134" s="343"/>
      <c r="AL134" s="343"/>
      <c r="AM134" s="343"/>
      <c r="AN134" s="343"/>
      <c r="AO134" s="343"/>
    </row>
    <row r="135" spans="1:41" x14ac:dyDescent="0.3">
      <c r="A135" s="343"/>
      <c r="B135" s="343"/>
      <c r="C135" s="347"/>
      <c r="D135" s="343"/>
      <c r="E135" s="347"/>
      <c r="F135" s="347"/>
      <c r="G135" s="347"/>
      <c r="H135" s="347"/>
      <c r="I135" s="344"/>
      <c r="J135" s="343"/>
      <c r="K135" s="343"/>
      <c r="L135" s="343"/>
      <c r="M135" s="355"/>
      <c r="N135" s="343"/>
      <c r="O135" s="338"/>
      <c r="P135" s="343"/>
      <c r="Q135" s="338"/>
      <c r="R135" s="343"/>
      <c r="S135" s="338"/>
      <c r="T135" s="343"/>
      <c r="U135" s="338"/>
      <c r="V135" s="343"/>
      <c r="W135" s="338"/>
      <c r="X135" s="343"/>
      <c r="Y135" s="338"/>
      <c r="AJ135" s="343"/>
      <c r="AL135" s="343"/>
      <c r="AM135" s="343"/>
      <c r="AN135" s="343"/>
      <c r="AO135" s="343"/>
    </row>
    <row r="136" spans="1:41" x14ac:dyDescent="0.3">
      <c r="A136" s="343"/>
      <c r="B136" s="343"/>
      <c r="C136" s="347"/>
      <c r="D136" s="343"/>
      <c r="E136" s="347"/>
      <c r="F136" s="347"/>
      <c r="G136" s="347"/>
      <c r="H136" s="347"/>
      <c r="I136" s="344"/>
      <c r="J136" s="343"/>
      <c r="K136" s="343"/>
      <c r="L136" s="343"/>
      <c r="M136" s="355"/>
      <c r="N136" s="343"/>
      <c r="O136" s="338"/>
      <c r="P136" s="343"/>
      <c r="Q136" s="338"/>
      <c r="R136" s="343"/>
      <c r="S136" s="338"/>
      <c r="T136" s="343"/>
      <c r="U136" s="338"/>
      <c r="V136" s="343"/>
      <c r="W136" s="338"/>
      <c r="X136" s="343"/>
      <c r="Y136" s="338"/>
      <c r="AJ136" s="343"/>
      <c r="AL136" s="343"/>
      <c r="AM136" s="343"/>
      <c r="AN136" s="343"/>
      <c r="AO136" s="343"/>
    </row>
    <row r="137" spans="1:41" x14ac:dyDescent="0.3">
      <c r="A137" s="343"/>
      <c r="B137" s="343"/>
      <c r="C137" s="347"/>
      <c r="D137" s="343"/>
      <c r="E137" s="347"/>
      <c r="F137" s="347"/>
      <c r="G137" s="347"/>
      <c r="H137" s="347"/>
      <c r="I137" s="344"/>
      <c r="J137" s="343"/>
      <c r="K137" s="343"/>
      <c r="L137" s="343"/>
      <c r="M137" s="355"/>
      <c r="N137" s="343"/>
      <c r="O137" s="338"/>
      <c r="P137" s="343"/>
      <c r="Q137" s="338"/>
      <c r="R137" s="343"/>
      <c r="S137" s="338"/>
      <c r="T137" s="343"/>
      <c r="U137" s="338"/>
      <c r="V137" s="343"/>
      <c r="W137" s="338"/>
      <c r="X137" s="343"/>
      <c r="Y137" s="338"/>
      <c r="AJ137" s="343"/>
      <c r="AL137" s="343"/>
      <c r="AM137" s="343"/>
      <c r="AN137" s="343"/>
      <c r="AO137" s="343"/>
    </row>
    <row r="138" spans="1:41" x14ac:dyDescent="0.3">
      <c r="A138" s="343"/>
      <c r="B138" s="343"/>
      <c r="C138" s="347"/>
      <c r="D138" s="343"/>
      <c r="E138" s="347"/>
      <c r="F138" s="347"/>
      <c r="G138" s="347"/>
      <c r="H138" s="347"/>
      <c r="I138" s="344"/>
      <c r="J138" s="343"/>
      <c r="K138" s="343"/>
      <c r="L138" s="343"/>
      <c r="M138" s="355"/>
      <c r="N138" s="343"/>
      <c r="O138" s="338"/>
      <c r="P138" s="343"/>
      <c r="Q138" s="338"/>
      <c r="R138" s="343"/>
      <c r="S138" s="338"/>
      <c r="T138" s="343"/>
      <c r="U138" s="338"/>
      <c r="V138" s="343"/>
      <c r="W138" s="338"/>
      <c r="X138" s="343"/>
      <c r="Y138" s="338"/>
      <c r="AJ138" s="343"/>
      <c r="AL138" s="343"/>
      <c r="AM138" s="343"/>
      <c r="AN138" s="343"/>
      <c r="AO138" s="343"/>
    </row>
    <row r="139" spans="1:41" x14ac:dyDescent="0.3">
      <c r="A139" s="343"/>
      <c r="B139" s="343"/>
      <c r="C139" s="347"/>
      <c r="D139" s="343"/>
      <c r="E139" s="347"/>
      <c r="F139" s="347"/>
      <c r="G139" s="347"/>
      <c r="H139" s="347"/>
      <c r="I139" s="344"/>
      <c r="J139" s="343"/>
      <c r="K139" s="343"/>
      <c r="L139" s="343"/>
      <c r="M139" s="355"/>
      <c r="N139" s="343"/>
      <c r="O139" s="338"/>
      <c r="P139" s="343"/>
      <c r="Q139" s="338"/>
      <c r="R139" s="343"/>
      <c r="S139" s="338"/>
      <c r="T139" s="343"/>
      <c r="U139" s="338"/>
      <c r="V139" s="343"/>
      <c r="W139" s="338"/>
      <c r="X139" s="343"/>
      <c r="Y139" s="338"/>
      <c r="AJ139" s="343"/>
      <c r="AL139" s="343"/>
      <c r="AM139" s="343"/>
      <c r="AN139" s="343"/>
      <c r="AO139" s="343"/>
    </row>
    <row r="140" spans="1:41" x14ac:dyDescent="0.3">
      <c r="A140" s="343"/>
      <c r="B140" s="343"/>
      <c r="C140" s="347"/>
      <c r="D140" s="343"/>
      <c r="E140" s="347"/>
      <c r="F140" s="347"/>
      <c r="G140" s="347"/>
      <c r="H140" s="347"/>
      <c r="I140" s="344"/>
      <c r="J140" s="343"/>
      <c r="K140" s="343"/>
      <c r="L140" s="343"/>
      <c r="M140" s="355"/>
      <c r="N140" s="343"/>
      <c r="O140" s="338"/>
      <c r="P140" s="343"/>
      <c r="Q140" s="338"/>
      <c r="R140" s="343"/>
      <c r="S140" s="338"/>
      <c r="T140" s="343"/>
      <c r="U140" s="338"/>
      <c r="V140" s="343"/>
      <c r="W140" s="338"/>
      <c r="X140" s="343"/>
      <c r="Y140" s="338"/>
      <c r="AJ140" s="343"/>
      <c r="AL140" s="343"/>
      <c r="AM140" s="343"/>
      <c r="AN140" s="343"/>
      <c r="AO140" s="343"/>
    </row>
    <row r="141" spans="1:41" x14ac:dyDescent="0.3">
      <c r="A141" s="343"/>
      <c r="B141" s="343"/>
      <c r="C141" s="347"/>
      <c r="D141" s="343"/>
      <c r="E141" s="347"/>
      <c r="F141" s="347"/>
      <c r="G141" s="347"/>
      <c r="H141" s="347"/>
      <c r="I141" s="344"/>
      <c r="J141" s="343"/>
      <c r="K141" s="343"/>
      <c r="L141" s="343"/>
      <c r="M141" s="355"/>
      <c r="N141" s="343"/>
      <c r="O141" s="338"/>
      <c r="P141" s="343"/>
      <c r="Q141" s="338"/>
      <c r="R141" s="343"/>
      <c r="S141" s="338"/>
      <c r="T141" s="343"/>
      <c r="U141" s="338"/>
      <c r="V141" s="343"/>
      <c r="W141" s="338"/>
      <c r="X141" s="343"/>
      <c r="Y141" s="338"/>
      <c r="AJ141" s="343"/>
      <c r="AL141" s="343"/>
      <c r="AM141" s="343"/>
      <c r="AN141" s="343"/>
      <c r="AO141" s="343"/>
    </row>
    <row r="142" spans="1:41" x14ac:dyDescent="0.3">
      <c r="A142" s="343"/>
      <c r="B142" s="343"/>
      <c r="C142" s="347"/>
      <c r="D142" s="343"/>
      <c r="E142" s="347"/>
      <c r="F142" s="347"/>
      <c r="G142" s="347"/>
      <c r="H142" s="347"/>
      <c r="I142" s="344"/>
      <c r="J142" s="343"/>
      <c r="K142" s="343"/>
      <c r="L142" s="343"/>
      <c r="M142" s="355"/>
      <c r="N142" s="343"/>
      <c r="O142" s="338"/>
      <c r="P142" s="343"/>
      <c r="Q142" s="338"/>
      <c r="R142" s="343"/>
      <c r="S142" s="338"/>
      <c r="T142" s="343"/>
      <c r="U142" s="338"/>
      <c r="V142" s="343"/>
      <c r="W142" s="338"/>
      <c r="X142" s="343"/>
      <c r="Y142" s="338"/>
      <c r="AJ142" s="343"/>
      <c r="AL142" s="343"/>
      <c r="AM142" s="343"/>
      <c r="AN142" s="343"/>
      <c r="AO142" s="343"/>
    </row>
    <row r="143" spans="1:41" x14ac:dyDescent="0.3">
      <c r="A143" s="343"/>
      <c r="B143" s="343"/>
      <c r="C143" s="347"/>
      <c r="D143" s="343"/>
      <c r="E143" s="347"/>
      <c r="F143" s="347"/>
      <c r="G143" s="347"/>
      <c r="H143" s="347"/>
      <c r="I143" s="344"/>
      <c r="J143" s="343"/>
      <c r="K143" s="343"/>
      <c r="L143" s="343"/>
      <c r="M143" s="355"/>
      <c r="N143" s="343"/>
      <c r="O143" s="338"/>
      <c r="P143" s="343"/>
      <c r="Q143" s="338"/>
      <c r="R143" s="343"/>
      <c r="S143" s="338"/>
      <c r="T143" s="343"/>
      <c r="U143" s="338"/>
      <c r="V143" s="343"/>
      <c r="W143" s="338"/>
      <c r="X143" s="343"/>
      <c r="Y143" s="338"/>
      <c r="AJ143" s="343"/>
      <c r="AL143" s="343"/>
      <c r="AM143" s="343"/>
      <c r="AN143" s="343"/>
      <c r="AO143" s="343"/>
    </row>
    <row r="144" spans="1:41" x14ac:dyDescent="0.3">
      <c r="A144" s="343"/>
      <c r="B144" s="343"/>
      <c r="C144" s="347"/>
      <c r="D144" s="343"/>
      <c r="E144" s="347"/>
      <c r="F144" s="347"/>
      <c r="G144" s="347"/>
      <c r="H144" s="347"/>
      <c r="I144" s="344"/>
      <c r="J144" s="343"/>
      <c r="K144" s="343"/>
      <c r="L144" s="343"/>
      <c r="M144" s="355"/>
      <c r="N144" s="343"/>
      <c r="O144" s="338"/>
      <c r="P144" s="343"/>
      <c r="Q144" s="338"/>
      <c r="R144" s="343"/>
      <c r="S144" s="338"/>
      <c r="T144" s="343"/>
      <c r="U144" s="338"/>
      <c r="V144" s="343"/>
      <c r="W144" s="338"/>
      <c r="X144" s="343"/>
      <c r="Y144" s="338"/>
      <c r="AJ144" s="343"/>
      <c r="AL144" s="343"/>
      <c r="AM144" s="343"/>
      <c r="AN144" s="343"/>
      <c r="AO144" s="343"/>
    </row>
    <row r="145" spans="1:41" x14ac:dyDescent="0.3">
      <c r="A145" s="343"/>
      <c r="B145" s="343"/>
      <c r="C145" s="347"/>
      <c r="D145" s="343"/>
      <c r="E145" s="347"/>
      <c r="F145" s="347"/>
      <c r="G145" s="347"/>
      <c r="H145" s="347"/>
      <c r="I145" s="344"/>
      <c r="J145" s="343"/>
      <c r="K145" s="343"/>
      <c r="L145" s="343"/>
      <c r="M145" s="355"/>
      <c r="N145" s="343"/>
      <c r="O145" s="338"/>
      <c r="P145" s="343"/>
      <c r="Q145" s="338"/>
      <c r="R145" s="343"/>
      <c r="S145" s="338"/>
      <c r="T145" s="343"/>
      <c r="U145" s="338"/>
      <c r="V145" s="343"/>
      <c r="W145" s="338"/>
      <c r="X145" s="343"/>
      <c r="Y145" s="338"/>
      <c r="AJ145" s="343"/>
      <c r="AL145" s="343"/>
      <c r="AM145" s="343"/>
      <c r="AN145" s="343"/>
      <c r="AO145" s="343"/>
    </row>
    <row r="146" spans="1:41" x14ac:dyDescent="0.3">
      <c r="A146" s="343"/>
      <c r="B146" s="343"/>
      <c r="C146" s="347"/>
      <c r="D146" s="343"/>
      <c r="E146" s="347"/>
      <c r="F146" s="347"/>
      <c r="G146" s="347"/>
      <c r="H146" s="347"/>
      <c r="I146" s="344"/>
      <c r="J146" s="343"/>
      <c r="K146" s="343"/>
      <c r="L146" s="343"/>
      <c r="M146" s="355"/>
      <c r="N146" s="343"/>
      <c r="O146" s="338"/>
      <c r="P146" s="343"/>
      <c r="Q146" s="338"/>
      <c r="R146" s="343"/>
      <c r="S146" s="338"/>
      <c r="T146" s="343"/>
      <c r="U146" s="338"/>
      <c r="V146" s="343"/>
      <c r="W146" s="338"/>
      <c r="X146" s="343"/>
      <c r="Y146" s="338"/>
      <c r="AJ146" s="343"/>
      <c r="AL146" s="343"/>
      <c r="AM146" s="343"/>
      <c r="AN146" s="343"/>
      <c r="AO146" s="343"/>
    </row>
    <row r="147" spans="1:41" x14ac:dyDescent="0.3">
      <c r="A147" s="343"/>
      <c r="B147" s="343"/>
      <c r="C147" s="347"/>
      <c r="D147" s="343"/>
      <c r="E147" s="347"/>
      <c r="F147" s="347"/>
      <c r="G147" s="347"/>
      <c r="H147" s="347"/>
      <c r="I147" s="344"/>
      <c r="J147" s="343"/>
      <c r="K147" s="343"/>
      <c r="L147" s="343"/>
      <c r="M147" s="355"/>
      <c r="N147" s="343"/>
      <c r="O147" s="338"/>
      <c r="P147" s="343"/>
      <c r="Q147" s="338"/>
      <c r="R147" s="343"/>
      <c r="S147" s="338"/>
      <c r="T147" s="343"/>
      <c r="U147" s="338"/>
      <c r="V147" s="343"/>
      <c r="W147" s="338"/>
      <c r="X147" s="343"/>
      <c r="Y147" s="338"/>
      <c r="AJ147" s="343"/>
      <c r="AL147" s="343"/>
      <c r="AM147" s="343"/>
      <c r="AN147" s="343"/>
      <c r="AO147" s="343"/>
    </row>
    <row r="148" spans="1:41" x14ac:dyDescent="0.3">
      <c r="A148" s="343"/>
      <c r="B148" s="343"/>
      <c r="C148" s="347"/>
      <c r="D148" s="343"/>
      <c r="E148" s="347"/>
      <c r="F148" s="347"/>
      <c r="G148" s="347"/>
      <c r="H148" s="347"/>
      <c r="I148" s="344"/>
      <c r="J148" s="343"/>
      <c r="K148" s="343"/>
      <c r="L148" s="343"/>
      <c r="M148" s="355"/>
      <c r="N148" s="343"/>
      <c r="O148" s="338"/>
      <c r="P148" s="343"/>
      <c r="Q148" s="338"/>
      <c r="R148" s="343"/>
      <c r="S148" s="338"/>
      <c r="T148" s="343"/>
      <c r="U148" s="338"/>
      <c r="V148" s="343"/>
      <c r="W148" s="338"/>
      <c r="X148" s="343"/>
      <c r="Y148" s="338"/>
      <c r="AJ148" s="343"/>
      <c r="AL148" s="343"/>
      <c r="AM148" s="343"/>
      <c r="AN148" s="343"/>
      <c r="AO148" s="343"/>
    </row>
    <row r="149" spans="1:41" x14ac:dyDescent="0.3">
      <c r="A149" s="343"/>
      <c r="B149" s="343"/>
      <c r="C149" s="347"/>
      <c r="D149" s="343"/>
      <c r="E149" s="347"/>
      <c r="F149" s="347"/>
      <c r="G149" s="347"/>
      <c r="H149" s="347"/>
      <c r="I149" s="344"/>
      <c r="J149" s="343"/>
      <c r="K149" s="343"/>
      <c r="L149" s="343"/>
      <c r="M149" s="355"/>
      <c r="N149" s="343"/>
      <c r="O149" s="338"/>
      <c r="P149" s="343"/>
      <c r="Q149" s="338"/>
      <c r="R149" s="343"/>
      <c r="S149" s="338"/>
      <c r="T149" s="343"/>
      <c r="U149" s="338"/>
      <c r="V149" s="343"/>
      <c r="W149" s="338"/>
      <c r="X149" s="343"/>
      <c r="Y149" s="338"/>
      <c r="AJ149" s="343"/>
      <c r="AL149" s="343"/>
      <c r="AM149" s="343"/>
      <c r="AN149" s="343"/>
      <c r="AO149" s="343"/>
    </row>
    <row r="150" spans="1:41" x14ac:dyDescent="0.3">
      <c r="A150" s="343"/>
      <c r="B150" s="343"/>
      <c r="C150" s="347"/>
      <c r="D150" s="343"/>
      <c r="E150" s="347"/>
      <c r="F150" s="347"/>
      <c r="G150" s="347"/>
      <c r="H150" s="347"/>
      <c r="I150" s="344"/>
      <c r="J150" s="343"/>
      <c r="K150" s="343"/>
      <c r="L150" s="343"/>
      <c r="M150" s="355"/>
      <c r="N150" s="343"/>
      <c r="O150" s="338"/>
      <c r="P150" s="343"/>
      <c r="Q150" s="338"/>
      <c r="R150" s="343"/>
      <c r="S150" s="338"/>
      <c r="T150" s="343"/>
      <c r="U150" s="338"/>
      <c r="V150" s="343"/>
      <c r="W150" s="338"/>
      <c r="X150" s="343"/>
      <c r="Y150" s="338"/>
      <c r="AJ150" s="343"/>
      <c r="AL150" s="343"/>
      <c r="AM150" s="343"/>
      <c r="AN150" s="343"/>
      <c r="AO150" s="343"/>
    </row>
    <row r="151" spans="1:41" x14ac:dyDescent="0.3">
      <c r="A151" s="343"/>
      <c r="B151" s="343"/>
      <c r="C151" s="347"/>
      <c r="D151" s="343"/>
      <c r="E151" s="347"/>
      <c r="F151" s="347"/>
      <c r="G151" s="347"/>
      <c r="H151" s="347"/>
      <c r="I151" s="344"/>
      <c r="J151" s="343"/>
      <c r="K151" s="343"/>
      <c r="L151" s="343"/>
      <c r="M151" s="355"/>
      <c r="N151" s="343"/>
      <c r="O151" s="338"/>
      <c r="P151" s="343"/>
      <c r="Q151" s="338"/>
      <c r="R151" s="343"/>
      <c r="S151" s="338"/>
      <c r="T151" s="343"/>
      <c r="U151" s="338"/>
      <c r="V151" s="343"/>
      <c r="W151" s="338"/>
      <c r="X151" s="343"/>
      <c r="Y151" s="338"/>
      <c r="AJ151" s="343"/>
      <c r="AL151" s="343"/>
      <c r="AM151" s="343"/>
      <c r="AN151" s="343"/>
      <c r="AO151" s="343"/>
    </row>
    <row r="152" spans="1:41" x14ac:dyDescent="0.3">
      <c r="A152" s="343"/>
      <c r="B152" s="343"/>
      <c r="C152" s="347"/>
      <c r="D152" s="343"/>
      <c r="E152" s="347"/>
      <c r="F152" s="347"/>
      <c r="G152" s="347"/>
      <c r="H152" s="347"/>
      <c r="I152" s="344"/>
      <c r="J152" s="343"/>
      <c r="K152" s="343"/>
      <c r="L152" s="343"/>
      <c r="M152" s="355"/>
      <c r="N152" s="343"/>
      <c r="O152" s="338"/>
      <c r="P152" s="343"/>
      <c r="Q152" s="338"/>
      <c r="R152" s="343"/>
      <c r="S152" s="338"/>
      <c r="T152" s="343"/>
      <c r="U152" s="338"/>
      <c r="V152" s="343"/>
      <c r="W152" s="338"/>
      <c r="X152" s="343"/>
      <c r="Y152" s="338"/>
      <c r="AJ152" s="343"/>
      <c r="AL152" s="343"/>
      <c r="AM152" s="343"/>
      <c r="AN152" s="343"/>
      <c r="AO152" s="343"/>
    </row>
    <row r="153" spans="1:41" x14ac:dyDescent="0.3">
      <c r="A153" s="343"/>
      <c r="B153" s="343"/>
      <c r="C153" s="347"/>
      <c r="D153" s="343"/>
      <c r="E153" s="347"/>
      <c r="F153" s="347"/>
      <c r="G153" s="347"/>
      <c r="H153" s="347"/>
      <c r="I153" s="344"/>
      <c r="J153" s="343"/>
      <c r="K153" s="343"/>
      <c r="L153" s="343"/>
      <c r="M153" s="355"/>
      <c r="N153" s="343"/>
      <c r="O153" s="338"/>
      <c r="P153" s="343"/>
      <c r="Q153" s="338"/>
      <c r="R153" s="343"/>
      <c r="S153" s="338"/>
      <c r="T153" s="343"/>
      <c r="U153" s="338"/>
      <c r="V153" s="343"/>
      <c r="W153" s="338"/>
      <c r="X153" s="343"/>
      <c r="Y153" s="338"/>
      <c r="AJ153" s="343"/>
      <c r="AL153" s="343"/>
      <c r="AM153" s="343"/>
      <c r="AN153" s="343"/>
      <c r="AO153" s="343"/>
    </row>
    <row r="154" spans="1:41" x14ac:dyDescent="0.3">
      <c r="A154" s="343"/>
      <c r="B154" s="343"/>
      <c r="C154" s="347"/>
      <c r="D154" s="343"/>
      <c r="E154" s="347"/>
      <c r="F154" s="347"/>
      <c r="G154" s="347"/>
      <c r="H154" s="347"/>
      <c r="I154" s="344"/>
      <c r="J154" s="343"/>
      <c r="K154" s="343"/>
      <c r="L154" s="343"/>
      <c r="M154" s="355"/>
      <c r="N154" s="343"/>
      <c r="O154" s="338"/>
      <c r="P154" s="343"/>
      <c r="Q154" s="338"/>
      <c r="R154" s="343"/>
      <c r="S154" s="338"/>
      <c r="T154" s="343"/>
      <c r="U154" s="338"/>
      <c r="V154" s="343"/>
      <c r="W154" s="338"/>
      <c r="X154" s="343"/>
      <c r="Y154" s="338"/>
      <c r="AJ154" s="343"/>
      <c r="AL154" s="343"/>
      <c r="AM154" s="343"/>
      <c r="AN154" s="343"/>
      <c r="AO154" s="343"/>
    </row>
    <row r="155" spans="1:41" x14ac:dyDescent="0.3">
      <c r="A155" s="343"/>
      <c r="B155" s="343"/>
      <c r="C155" s="347"/>
      <c r="D155" s="343"/>
      <c r="E155" s="347"/>
      <c r="F155" s="347"/>
      <c r="G155" s="347"/>
      <c r="H155" s="347"/>
      <c r="I155" s="344"/>
      <c r="J155" s="343"/>
      <c r="K155" s="343"/>
      <c r="L155" s="343"/>
      <c r="M155" s="355"/>
      <c r="N155" s="343"/>
      <c r="O155" s="338"/>
      <c r="P155" s="343"/>
      <c r="Q155" s="338"/>
      <c r="R155" s="343"/>
      <c r="S155" s="338"/>
      <c r="T155" s="343"/>
      <c r="U155" s="338"/>
      <c r="V155" s="343"/>
      <c r="W155" s="338"/>
      <c r="X155" s="343"/>
      <c r="Y155" s="338"/>
      <c r="AJ155" s="343"/>
      <c r="AL155" s="343"/>
      <c r="AM155" s="343"/>
      <c r="AN155" s="343"/>
      <c r="AO155" s="343"/>
    </row>
    <row r="156" spans="1:41" x14ac:dyDescent="0.3">
      <c r="A156" s="343"/>
      <c r="B156" s="343"/>
      <c r="C156" s="347"/>
      <c r="D156" s="343"/>
      <c r="E156" s="347"/>
      <c r="F156" s="347"/>
      <c r="G156" s="347"/>
      <c r="H156" s="347"/>
      <c r="I156" s="344"/>
      <c r="J156" s="343"/>
      <c r="K156" s="343"/>
      <c r="L156" s="343"/>
      <c r="M156" s="355"/>
      <c r="N156" s="343"/>
      <c r="O156" s="338"/>
      <c r="P156" s="343"/>
      <c r="Q156" s="338"/>
      <c r="R156" s="343"/>
      <c r="S156" s="338"/>
      <c r="T156" s="343"/>
      <c r="U156" s="338"/>
      <c r="V156" s="343"/>
      <c r="W156" s="338"/>
      <c r="X156" s="343"/>
      <c r="Y156" s="338"/>
      <c r="AJ156" s="343"/>
      <c r="AL156" s="343"/>
      <c r="AM156" s="343"/>
      <c r="AN156" s="343"/>
      <c r="AO156" s="343"/>
    </row>
    <row r="157" spans="1:41" x14ac:dyDescent="0.3">
      <c r="A157" s="343"/>
      <c r="B157" s="343"/>
      <c r="C157" s="347"/>
      <c r="D157" s="343"/>
      <c r="E157" s="347"/>
      <c r="F157" s="347"/>
      <c r="G157" s="347"/>
      <c r="H157" s="347"/>
      <c r="I157" s="344"/>
      <c r="J157" s="343"/>
      <c r="K157" s="343"/>
      <c r="L157" s="343"/>
      <c r="M157" s="355"/>
      <c r="N157" s="343"/>
      <c r="O157" s="338"/>
      <c r="P157" s="343"/>
      <c r="Q157" s="338"/>
      <c r="R157" s="343"/>
      <c r="S157" s="338"/>
      <c r="T157" s="343"/>
      <c r="U157" s="338"/>
      <c r="V157" s="343"/>
      <c r="W157" s="338"/>
      <c r="X157" s="343"/>
      <c r="Y157" s="338"/>
      <c r="AJ157" s="343"/>
      <c r="AL157" s="343"/>
      <c r="AM157" s="343"/>
      <c r="AN157" s="343"/>
      <c r="AO157" s="343"/>
    </row>
    <row r="158" spans="1:41" x14ac:dyDescent="0.3">
      <c r="A158" s="343"/>
      <c r="B158" s="343"/>
      <c r="C158" s="347"/>
      <c r="D158" s="343"/>
      <c r="E158" s="347"/>
      <c r="F158" s="347"/>
      <c r="G158" s="347"/>
      <c r="H158" s="347"/>
      <c r="I158" s="344"/>
      <c r="J158" s="343"/>
      <c r="K158" s="343"/>
      <c r="L158" s="343"/>
      <c r="M158" s="355"/>
      <c r="N158" s="343"/>
      <c r="O158" s="338"/>
      <c r="P158" s="343"/>
      <c r="Q158" s="338"/>
      <c r="R158" s="343"/>
      <c r="S158" s="338"/>
      <c r="T158" s="343"/>
      <c r="U158" s="338"/>
      <c r="V158" s="343"/>
      <c r="W158" s="338"/>
      <c r="X158" s="343"/>
      <c r="Y158" s="338"/>
      <c r="AJ158" s="343"/>
      <c r="AL158" s="343"/>
      <c r="AM158" s="343"/>
      <c r="AN158" s="343"/>
      <c r="AO158" s="343"/>
    </row>
    <row r="159" spans="1:41" x14ac:dyDescent="0.3">
      <c r="A159" s="343"/>
      <c r="B159" s="343"/>
      <c r="C159" s="347"/>
      <c r="D159" s="343"/>
      <c r="E159" s="347"/>
      <c r="F159" s="347"/>
      <c r="G159" s="347"/>
      <c r="H159" s="347"/>
      <c r="I159" s="344"/>
      <c r="J159" s="343"/>
      <c r="K159" s="343"/>
      <c r="L159" s="343"/>
      <c r="M159" s="355"/>
      <c r="N159" s="343"/>
      <c r="O159" s="338"/>
      <c r="P159" s="343"/>
      <c r="Q159" s="338"/>
      <c r="R159" s="343"/>
      <c r="S159" s="338"/>
      <c r="T159" s="343"/>
      <c r="U159" s="338"/>
      <c r="V159" s="343"/>
      <c r="W159" s="338"/>
      <c r="X159" s="343"/>
      <c r="Y159" s="338"/>
      <c r="AJ159" s="343"/>
      <c r="AL159" s="343"/>
      <c r="AM159" s="343"/>
      <c r="AN159" s="343"/>
      <c r="AO159" s="343"/>
    </row>
    <row r="160" spans="1:41" x14ac:dyDescent="0.3">
      <c r="A160" s="343"/>
      <c r="B160" s="343"/>
      <c r="C160" s="347"/>
      <c r="D160" s="343"/>
      <c r="E160" s="347"/>
      <c r="F160" s="347"/>
      <c r="G160" s="347"/>
      <c r="H160" s="347"/>
      <c r="I160" s="344"/>
      <c r="J160" s="343"/>
      <c r="K160" s="343"/>
      <c r="L160" s="343"/>
      <c r="M160" s="355"/>
      <c r="N160" s="343"/>
      <c r="O160" s="338"/>
      <c r="P160" s="343"/>
      <c r="Q160" s="338"/>
      <c r="R160" s="343"/>
      <c r="S160" s="338"/>
      <c r="T160" s="343"/>
      <c r="U160" s="338"/>
      <c r="V160" s="343"/>
      <c r="W160" s="338"/>
      <c r="X160" s="343"/>
      <c r="Y160" s="338"/>
      <c r="AJ160" s="343"/>
      <c r="AL160" s="343"/>
      <c r="AM160" s="343"/>
      <c r="AN160" s="343"/>
      <c r="AO160" s="343"/>
    </row>
    <row r="161" spans="1:41" x14ac:dyDescent="0.3">
      <c r="A161" s="343"/>
      <c r="B161" s="343"/>
      <c r="C161" s="347"/>
      <c r="D161" s="343"/>
      <c r="E161" s="347"/>
      <c r="F161" s="347"/>
      <c r="G161" s="347"/>
      <c r="H161" s="347"/>
      <c r="I161" s="344"/>
      <c r="J161" s="343"/>
      <c r="K161" s="343"/>
      <c r="L161" s="343"/>
      <c r="M161" s="355"/>
      <c r="N161" s="343"/>
      <c r="O161" s="338"/>
      <c r="P161" s="343"/>
      <c r="Q161" s="338"/>
      <c r="R161" s="343"/>
      <c r="S161" s="338"/>
      <c r="T161" s="343"/>
      <c r="U161" s="338"/>
      <c r="V161" s="343"/>
      <c r="W161" s="338"/>
      <c r="X161" s="343"/>
      <c r="Y161" s="338"/>
      <c r="AJ161" s="343"/>
      <c r="AL161" s="343"/>
      <c r="AM161" s="343"/>
      <c r="AN161" s="343"/>
      <c r="AO161" s="343"/>
    </row>
    <row r="162" spans="1:41" x14ac:dyDescent="0.3">
      <c r="A162" s="343"/>
      <c r="B162" s="343"/>
      <c r="C162" s="347"/>
      <c r="D162" s="343"/>
      <c r="E162" s="347"/>
      <c r="F162" s="347"/>
      <c r="G162" s="347"/>
      <c r="H162" s="347"/>
      <c r="I162" s="344"/>
      <c r="J162" s="343"/>
      <c r="K162" s="343"/>
      <c r="L162" s="343"/>
      <c r="M162" s="355"/>
      <c r="N162" s="343"/>
      <c r="O162" s="338"/>
      <c r="P162" s="343"/>
      <c r="Q162" s="338"/>
      <c r="R162" s="343"/>
      <c r="S162" s="338"/>
      <c r="T162" s="343"/>
      <c r="U162" s="338"/>
      <c r="V162" s="343"/>
      <c r="W162" s="338"/>
      <c r="X162" s="343"/>
      <c r="Y162" s="338"/>
      <c r="AJ162" s="343"/>
      <c r="AL162" s="343"/>
      <c r="AM162" s="343"/>
      <c r="AN162" s="343"/>
      <c r="AO162" s="343"/>
    </row>
    <row r="163" spans="1:41" x14ac:dyDescent="0.3">
      <c r="A163" s="343"/>
      <c r="B163" s="343"/>
      <c r="C163" s="347"/>
      <c r="D163" s="343"/>
      <c r="E163" s="347"/>
      <c r="F163" s="347"/>
      <c r="G163" s="347"/>
      <c r="H163" s="347"/>
      <c r="I163" s="344"/>
      <c r="J163" s="343"/>
      <c r="K163" s="343"/>
      <c r="L163" s="343"/>
      <c r="M163" s="355"/>
      <c r="N163" s="343"/>
      <c r="O163" s="338"/>
      <c r="P163" s="343"/>
      <c r="Q163" s="338"/>
      <c r="R163" s="343"/>
      <c r="S163" s="338"/>
      <c r="T163" s="343"/>
      <c r="U163" s="338"/>
      <c r="V163" s="343"/>
      <c r="W163" s="338"/>
      <c r="X163" s="343"/>
      <c r="Y163" s="338"/>
      <c r="AJ163" s="343"/>
      <c r="AL163" s="343"/>
      <c r="AM163" s="343"/>
      <c r="AN163" s="343"/>
      <c r="AO163" s="343"/>
    </row>
    <row r="164" spans="1:41" x14ac:dyDescent="0.3">
      <c r="A164" s="343"/>
      <c r="B164" s="343"/>
      <c r="C164" s="347"/>
      <c r="D164" s="343"/>
      <c r="E164" s="347"/>
      <c r="F164" s="347"/>
      <c r="G164" s="347"/>
      <c r="H164" s="347"/>
      <c r="I164" s="344"/>
      <c r="J164" s="343"/>
      <c r="K164" s="343"/>
      <c r="L164" s="343"/>
      <c r="M164" s="355"/>
      <c r="N164" s="343"/>
      <c r="O164" s="338"/>
      <c r="P164" s="343"/>
      <c r="Q164" s="338"/>
      <c r="R164" s="343"/>
      <c r="S164" s="338"/>
      <c r="T164" s="343"/>
      <c r="U164" s="338"/>
      <c r="V164" s="343"/>
      <c r="W164" s="338"/>
      <c r="X164" s="343"/>
      <c r="Y164" s="338"/>
      <c r="AJ164" s="343"/>
      <c r="AL164" s="343"/>
      <c r="AM164" s="343"/>
      <c r="AN164" s="343"/>
      <c r="AO164" s="343"/>
    </row>
    <row r="165" spans="1:41" x14ac:dyDescent="0.3">
      <c r="A165" s="343"/>
      <c r="B165" s="343"/>
      <c r="C165" s="347"/>
      <c r="D165" s="343"/>
      <c r="E165" s="347"/>
      <c r="F165" s="347"/>
      <c r="G165" s="347"/>
      <c r="H165" s="347"/>
      <c r="I165" s="344"/>
      <c r="J165" s="343"/>
      <c r="K165" s="343"/>
      <c r="L165" s="343"/>
      <c r="M165" s="355"/>
      <c r="N165" s="343"/>
      <c r="O165" s="338"/>
      <c r="P165" s="343"/>
      <c r="Q165" s="338"/>
      <c r="R165" s="343"/>
      <c r="S165" s="338"/>
      <c r="T165" s="343"/>
      <c r="U165" s="338"/>
      <c r="V165" s="343"/>
      <c r="W165" s="338"/>
      <c r="X165" s="343"/>
      <c r="Y165" s="338"/>
      <c r="AJ165" s="343"/>
      <c r="AL165" s="343"/>
      <c r="AM165" s="343"/>
      <c r="AN165" s="343"/>
      <c r="AO165" s="343"/>
    </row>
    <row r="166" spans="1:41" x14ac:dyDescent="0.3">
      <c r="A166" s="343"/>
      <c r="B166" s="343"/>
      <c r="C166" s="347"/>
      <c r="D166" s="343"/>
      <c r="E166" s="347"/>
      <c r="F166" s="347"/>
      <c r="G166" s="347"/>
      <c r="H166" s="347"/>
      <c r="I166" s="344"/>
      <c r="J166" s="343"/>
      <c r="K166" s="343"/>
      <c r="L166" s="343"/>
      <c r="M166" s="355"/>
      <c r="N166" s="343"/>
      <c r="O166" s="338"/>
      <c r="P166" s="343"/>
      <c r="Q166" s="338"/>
      <c r="R166" s="343"/>
      <c r="S166" s="338"/>
      <c r="T166" s="343"/>
      <c r="U166" s="338"/>
      <c r="V166" s="343"/>
      <c r="W166" s="338"/>
      <c r="X166" s="343"/>
      <c r="Y166" s="338"/>
      <c r="AJ166" s="343"/>
      <c r="AL166" s="343"/>
      <c r="AM166" s="343"/>
      <c r="AN166" s="343"/>
      <c r="AO166" s="343"/>
    </row>
    <row r="167" spans="1:41" x14ac:dyDescent="0.3">
      <c r="A167" s="343"/>
      <c r="B167" s="343"/>
      <c r="C167" s="347"/>
      <c r="D167" s="343"/>
      <c r="E167" s="347"/>
      <c r="F167" s="347"/>
      <c r="G167" s="347"/>
      <c r="H167" s="347"/>
      <c r="I167" s="344"/>
      <c r="J167" s="343"/>
      <c r="K167" s="343"/>
      <c r="L167" s="343"/>
      <c r="M167" s="355"/>
      <c r="N167" s="343"/>
      <c r="O167" s="338"/>
      <c r="P167" s="343"/>
      <c r="Q167" s="338"/>
      <c r="R167" s="343"/>
      <c r="S167" s="338"/>
      <c r="T167" s="343"/>
      <c r="U167" s="338"/>
      <c r="V167" s="343"/>
      <c r="W167" s="338"/>
      <c r="X167" s="343"/>
      <c r="Y167" s="338"/>
      <c r="AJ167" s="343"/>
      <c r="AL167" s="343"/>
      <c r="AM167" s="343"/>
      <c r="AN167" s="343"/>
      <c r="AO167" s="343"/>
    </row>
    <row r="168" spans="1:41" x14ac:dyDescent="0.3">
      <c r="A168" s="343"/>
      <c r="B168" s="343"/>
      <c r="C168" s="347"/>
      <c r="D168" s="343"/>
      <c r="E168" s="347"/>
      <c r="F168" s="347"/>
      <c r="G168" s="347"/>
      <c r="H168" s="347"/>
      <c r="I168" s="344"/>
      <c r="J168" s="343"/>
      <c r="K168" s="343"/>
      <c r="L168" s="343"/>
      <c r="M168" s="355"/>
      <c r="N168" s="343"/>
      <c r="O168" s="338"/>
      <c r="P168" s="343"/>
      <c r="Q168" s="338"/>
      <c r="R168" s="343"/>
      <c r="S168" s="338"/>
      <c r="T168" s="343"/>
      <c r="U168" s="338"/>
      <c r="V168" s="343"/>
      <c r="W168" s="338"/>
      <c r="X168" s="343"/>
      <c r="Y168" s="338"/>
      <c r="AJ168" s="343"/>
      <c r="AL168" s="343"/>
      <c r="AM168" s="343"/>
      <c r="AN168" s="343"/>
      <c r="AO168" s="343"/>
    </row>
    <row r="169" spans="1:41" x14ac:dyDescent="0.3">
      <c r="A169" s="343"/>
      <c r="B169" s="343"/>
      <c r="C169" s="347"/>
      <c r="D169" s="343"/>
      <c r="E169" s="347"/>
      <c r="F169" s="347"/>
      <c r="G169" s="347"/>
      <c r="H169" s="347"/>
      <c r="I169" s="344"/>
      <c r="J169" s="343"/>
      <c r="K169" s="343"/>
      <c r="L169" s="343"/>
      <c r="M169" s="355"/>
      <c r="N169" s="343"/>
      <c r="O169" s="338"/>
      <c r="P169" s="343"/>
      <c r="Q169" s="338"/>
      <c r="R169" s="343"/>
      <c r="S169" s="338"/>
      <c r="T169" s="343"/>
      <c r="U169" s="338"/>
      <c r="V169" s="343"/>
      <c r="W169" s="338"/>
      <c r="X169" s="343"/>
      <c r="Y169" s="338"/>
      <c r="AJ169" s="343"/>
      <c r="AL169" s="343"/>
      <c r="AM169" s="343"/>
      <c r="AN169" s="343"/>
      <c r="AO169" s="343"/>
    </row>
    <row r="170" spans="1:41" x14ac:dyDescent="0.3">
      <c r="A170" s="343"/>
      <c r="B170" s="343"/>
      <c r="C170" s="347"/>
      <c r="D170" s="343"/>
      <c r="E170" s="347"/>
      <c r="F170" s="347"/>
      <c r="G170" s="347"/>
      <c r="H170" s="347"/>
      <c r="I170" s="344"/>
      <c r="J170" s="343"/>
      <c r="K170" s="343"/>
      <c r="L170" s="343"/>
      <c r="M170" s="355"/>
      <c r="N170" s="343"/>
      <c r="O170" s="338"/>
      <c r="P170" s="343"/>
      <c r="Q170" s="338"/>
      <c r="R170" s="343"/>
      <c r="S170" s="338"/>
      <c r="T170" s="343"/>
      <c r="U170" s="338"/>
      <c r="V170" s="343"/>
      <c r="W170" s="338"/>
      <c r="X170" s="343"/>
      <c r="Y170" s="338"/>
      <c r="AJ170" s="343"/>
      <c r="AL170" s="343"/>
      <c r="AM170" s="343"/>
      <c r="AN170" s="343"/>
      <c r="AO170" s="343"/>
    </row>
    <row r="171" spans="1:41" x14ac:dyDescent="0.3">
      <c r="A171" s="343"/>
      <c r="B171" s="343"/>
      <c r="C171" s="347"/>
      <c r="D171" s="343"/>
      <c r="E171" s="347"/>
      <c r="F171" s="347"/>
      <c r="G171" s="347"/>
      <c r="H171" s="347"/>
      <c r="I171" s="344"/>
      <c r="J171" s="343"/>
      <c r="K171" s="343"/>
      <c r="L171" s="343"/>
      <c r="M171" s="355"/>
      <c r="N171" s="343"/>
      <c r="O171" s="338"/>
      <c r="P171" s="343"/>
      <c r="Q171" s="338"/>
      <c r="R171" s="343"/>
      <c r="S171" s="338"/>
      <c r="T171" s="343"/>
      <c r="U171" s="338"/>
      <c r="V171" s="343"/>
      <c r="W171" s="338"/>
      <c r="X171" s="343"/>
      <c r="Y171" s="338"/>
      <c r="AJ171" s="343"/>
      <c r="AL171" s="343"/>
      <c r="AM171" s="343"/>
      <c r="AN171" s="343"/>
      <c r="AO171" s="343"/>
    </row>
    <row r="172" spans="1:41" x14ac:dyDescent="0.3">
      <c r="A172" s="343"/>
      <c r="B172" s="343"/>
      <c r="C172" s="347"/>
      <c r="D172" s="343"/>
      <c r="E172" s="347"/>
      <c r="F172" s="347"/>
      <c r="G172" s="347"/>
      <c r="H172" s="347"/>
      <c r="I172" s="344"/>
      <c r="J172" s="343"/>
      <c r="K172" s="343"/>
      <c r="L172" s="343"/>
      <c r="M172" s="355"/>
      <c r="N172" s="343"/>
      <c r="O172" s="338"/>
      <c r="P172" s="343"/>
      <c r="Q172" s="338"/>
      <c r="R172" s="343"/>
      <c r="S172" s="338"/>
      <c r="T172" s="343"/>
      <c r="U172" s="338"/>
      <c r="V172" s="343"/>
      <c r="W172" s="338"/>
      <c r="X172" s="343"/>
      <c r="Y172" s="338"/>
      <c r="AJ172" s="343"/>
      <c r="AL172" s="343"/>
      <c r="AM172" s="343"/>
      <c r="AN172" s="343"/>
      <c r="AO172" s="343"/>
    </row>
    <row r="173" spans="1:41" x14ac:dyDescent="0.3">
      <c r="A173" s="343"/>
      <c r="B173" s="343"/>
      <c r="C173" s="347"/>
      <c r="D173" s="343"/>
      <c r="E173" s="347"/>
      <c r="F173" s="347"/>
      <c r="G173" s="347"/>
      <c r="H173" s="347"/>
      <c r="I173" s="344"/>
      <c r="J173" s="343"/>
      <c r="K173" s="343"/>
      <c r="L173" s="343"/>
      <c r="M173" s="355"/>
      <c r="N173" s="343"/>
      <c r="O173" s="338"/>
      <c r="P173" s="343"/>
      <c r="Q173" s="338"/>
      <c r="R173" s="343"/>
      <c r="S173" s="338"/>
      <c r="T173" s="343"/>
      <c r="U173" s="338"/>
      <c r="V173" s="343"/>
      <c r="W173" s="338"/>
      <c r="X173" s="343"/>
      <c r="Y173" s="338"/>
      <c r="AJ173" s="343"/>
      <c r="AL173" s="343"/>
      <c r="AM173" s="343"/>
      <c r="AN173" s="343"/>
      <c r="AO173" s="343"/>
    </row>
    <row r="174" spans="1:41" x14ac:dyDescent="0.3">
      <c r="AJ174" s="343"/>
    </row>
  </sheetData>
  <sheetProtection selectLockedCells="1"/>
  <mergeCells count="137">
    <mergeCell ref="V16:V17"/>
    <mergeCell ref="W16:W17"/>
    <mergeCell ref="V18:V29"/>
    <mergeCell ref="X16:X17"/>
    <mergeCell ref="Y16:Y17"/>
    <mergeCell ref="X18:X29"/>
    <mergeCell ref="N16:N17"/>
    <mergeCell ref="O16:O17"/>
    <mergeCell ref="P16:P17"/>
    <mergeCell ref="Q16:Q17"/>
    <mergeCell ref="R16:R17"/>
    <mergeCell ref="S16:S17"/>
    <mergeCell ref="T16:T17"/>
    <mergeCell ref="U16:U17"/>
    <mergeCell ref="N18:N29"/>
    <mergeCell ref="P18:P29"/>
    <mergeCell ref="R18:R29"/>
    <mergeCell ref="T18:T29"/>
    <mergeCell ref="M45:M48"/>
    <mergeCell ref="H45:H47"/>
    <mergeCell ref="J45:J47"/>
    <mergeCell ref="K45:K47"/>
    <mergeCell ref="L45:L47"/>
    <mergeCell ref="B45:B48"/>
    <mergeCell ref="C45:C48"/>
    <mergeCell ref="E45:E48"/>
    <mergeCell ref="F45:F48"/>
    <mergeCell ref="G45:G48"/>
    <mergeCell ref="M37:M40"/>
    <mergeCell ref="B41:B44"/>
    <mergeCell ref="C41:C44"/>
    <mergeCell ref="E41:E44"/>
    <mergeCell ref="F41:F44"/>
    <mergeCell ref="G41:G44"/>
    <mergeCell ref="H41:H43"/>
    <mergeCell ref="J41:J43"/>
    <mergeCell ref="K41:K43"/>
    <mergeCell ref="L41:L43"/>
    <mergeCell ref="M41:M44"/>
    <mergeCell ref="G29:G32"/>
    <mergeCell ref="H37:H39"/>
    <mergeCell ref="M29:M32"/>
    <mergeCell ref="B33:B36"/>
    <mergeCell ref="C33:C36"/>
    <mergeCell ref="E33:E36"/>
    <mergeCell ref="F33:F36"/>
    <mergeCell ref="G33:G36"/>
    <mergeCell ref="H33:H35"/>
    <mergeCell ref="J33:J35"/>
    <mergeCell ref="K33:K35"/>
    <mergeCell ref="L33:L35"/>
    <mergeCell ref="M33:M36"/>
    <mergeCell ref="H29:H31"/>
    <mergeCell ref="J29:J31"/>
    <mergeCell ref="K29:K31"/>
    <mergeCell ref="L29:L31"/>
    <mergeCell ref="B29:B32"/>
    <mergeCell ref="B21:B24"/>
    <mergeCell ref="C21:C24"/>
    <mergeCell ref="E21:E24"/>
    <mergeCell ref="F21:F24"/>
    <mergeCell ref="G21:G24"/>
    <mergeCell ref="J37:J39"/>
    <mergeCell ref="K37:K39"/>
    <mergeCell ref="L37:L39"/>
    <mergeCell ref="B37:B40"/>
    <mergeCell ref="C37:C40"/>
    <mergeCell ref="E37:E40"/>
    <mergeCell ref="F37:F40"/>
    <mergeCell ref="G37:G40"/>
    <mergeCell ref="H25:H27"/>
    <mergeCell ref="J25:J27"/>
    <mergeCell ref="K25:K27"/>
    <mergeCell ref="L25:L27"/>
    <mergeCell ref="A5:M5"/>
    <mergeCell ref="F10:F12"/>
    <mergeCell ref="E13:E16"/>
    <mergeCell ref="B6:M6"/>
    <mergeCell ref="B7:M7"/>
    <mergeCell ref="H10:H11"/>
    <mergeCell ref="F13:F16"/>
    <mergeCell ref="G13:G16"/>
    <mergeCell ref="B1:I2"/>
    <mergeCell ref="B3:I4"/>
    <mergeCell ref="C13:C16"/>
    <mergeCell ref="M13:M16"/>
    <mergeCell ref="B13:B16"/>
    <mergeCell ref="G10:G12"/>
    <mergeCell ref="A10:A16"/>
    <mergeCell ref="AI17:AI50"/>
    <mergeCell ref="AK17:AK50"/>
    <mergeCell ref="AJ17:AJ50"/>
    <mergeCell ref="B10:B12"/>
    <mergeCell ref="C29:C32"/>
    <mergeCell ref="E29:E32"/>
    <mergeCell ref="F29:F32"/>
    <mergeCell ref="M21:M24"/>
    <mergeCell ref="B25:B28"/>
    <mergeCell ref="C25:C28"/>
    <mergeCell ref="E25:E28"/>
    <mergeCell ref="F25:F28"/>
    <mergeCell ref="G25:G28"/>
    <mergeCell ref="Z17:Z50"/>
    <mergeCell ref="AA17:AA50"/>
    <mergeCell ref="AC17:AC50"/>
    <mergeCell ref="AB17:AB50"/>
    <mergeCell ref="AE17:AE50"/>
    <mergeCell ref="AD17:AD50"/>
    <mergeCell ref="M25:M28"/>
    <mergeCell ref="H21:H23"/>
    <mergeCell ref="J21:J23"/>
    <mergeCell ref="K21:K23"/>
    <mergeCell ref="L21:L23"/>
    <mergeCell ref="AF17:AF50"/>
    <mergeCell ref="AG17:AG50"/>
    <mergeCell ref="AH17:AH50"/>
    <mergeCell ref="M1:M4"/>
    <mergeCell ref="B17:B20"/>
    <mergeCell ref="J17:J19"/>
    <mergeCell ref="C17:C20"/>
    <mergeCell ref="E17:E20"/>
    <mergeCell ref="F17:F20"/>
    <mergeCell ref="G17:G20"/>
    <mergeCell ref="K17:K19"/>
    <mergeCell ref="L17:L19"/>
    <mergeCell ref="M17:M20"/>
    <mergeCell ref="H17:H19"/>
    <mergeCell ref="M10:M12"/>
    <mergeCell ref="A8:M8"/>
    <mergeCell ref="H13:H15"/>
    <mergeCell ref="E10:E12"/>
    <mergeCell ref="C10:C12"/>
    <mergeCell ref="A1:A4"/>
    <mergeCell ref="J1:L1"/>
    <mergeCell ref="J2:L2"/>
    <mergeCell ref="J3:L3"/>
    <mergeCell ref="J4:L4"/>
  </mergeCells>
  <printOptions horizontalCentered="1"/>
  <pageMargins left="0.35433070866141736" right="0.35433070866141736" top="0.70866141732283472" bottom="0.74803149606299213" header="0.31496062992125984" footer="0.31496062992125984"/>
  <pageSetup paperSize="5" scale="54" orientation="landscape" r:id="rId1"/>
  <rowBreaks count="1" manualBreakCount="1">
    <brk id="12" max="16383" man="1"/>
  </rowBreaks>
  <colBreaks count="2" manualBreakCount="2">
    <brk id="13" max="1048575" man="1"/>
    <brk id="3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H10:H11 H45:H47 H17:H19 H21:H23 H25:H27 H29:H31 H33:H35 H37:H39 H41:H43 H13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57" zoomScaleNormal="57" workbookViewId="0">
      <selection activeCell="D16" sqref="D16"/>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s="25" customFormat="1" ht="15" customHeight="1" x14ac:dyDescent="0.25">
      <c r="A1" s="417"/>
      <c r="B1" s="448" t="s">
        <v>405</v>
      </c>
      <c r="C1" s="448"/>
      <c r="D1" s="448"/>
      <c r="E1" s="30" t="s">
        <v>364</v>
      </c>
      <c r="F1" s="420"/>
      <c r="G1" s="264"/>
      <c r="J1" s="427"/>
    </row>
    <row r="2" spans="1:10" s="25" customFormat="1" ht="15" customHeight="1" x14ac:dyDescent="0.25">
      <c r="A2" s="418"/>
      <c r="B2" s="449"/>
      <c r="C2" s="449"/>
      <c r="D2" s="449"/>
      <c r="E2" s="31" t="s">
        <v>368</v>
      </c>
      <c r="F2" s="421"/>
      <c r="G2" s="264"/>
      <c r="J2" s="427"/>
    </row>
    <row r="3" spans="1:10" s="25" customFormat="1" ht="15" customHeight="1" x14ac:dyDescent="0.25">
      <c r="A3" s="418"/>
      <c r="B3" s="449" t="s">
        <v>402</v>
      </c>
      <c r="C3" s="449"/>
      <c r="D3" s="449"/>
      <c r="E3" s="31" t="s">
        <v>379</v>
      </c>
      <c r="F3" s="421"/>
      <c r="G3" s="264"/>
      <c r="J3" s="427"/>
    </row>
    <row r="4" spans="1:10" s="25" customFormat="1" ht="15.75" customHeight="1" x14ac:dyDescent="0.25">
      <c r="A4" s="418"/>
      <c r="B4" s="449"/>
      <c r="C4" s="449"/>
      <c r="D4" s="449"/>
      <c r="E4" s="31" t="s">
        <v>403</v>
      </c>
      <c r="F4" s="421"/>
      <c r="G4" s="264"/>
      <c r="J4" s="427"/>
    </row>
    <row r="5" spans="1:10" ht="15.75" customHeight="1" x14ac:dyDescent="0.25">
      <c r="A5" s="451"/>
      <c r="B5" s="452"/>
      <c r="C5" s="452"/>
      <c r="D5" s="452"/>
      <c r="E5" s="452"/>
      <c r="F5" s="453"/>
      <c r="G5" s="2"/>
      <c r="J5" s="63"/>
    </row>
    <row r="6" spans="1:10" ht="15" customHeight="1" x14ac:dyDescent="0.25">
      <c r="A6" s="460" t="s">
        <v>5</v>
      </c>
      <c r="B6" s="461"/>
      <c r="C6" s="461"/>
      <c r="D6" s="461"/>
      <c r="E6" s="461"/>
      <c r="F6" s="462"/>
    </row>
    <row r="7" spans="1:10" ht="15.75" customHeight="1" x14ac:dyDescent="0.25">
      <c r="A7" s="460"/>
      <c r="B7" s="461"/>
      <c r="C7" s="461"/>
      <c r="D7" s="461"/>
      <c r="E7" s="461"/>
      <c r="F7" s="462"/>
    </row>
    <row r="8" spans="1:10" ht="27" customHeight="1" x14ac:dyDescent="0.25">
      <c r="A8" s="454" t="s">
        <v>413</v>
      </c>
      <c r="B8" s="455"/>
      <c r="C8" s="455"/>
      <c r="D8" s="455"/>
      <c r="E8" s="455"/>
      <c r="F8" s="456"/>
    </row>
    <row r="9" spans="1:10" ht="77.25" customHeight="1" thickBot="1" x14ac:dyDescent="0.3">
      <c r="A9" s="457" t="s">
        <v>414</v>
      </c>
      <c r="B9" s="458"/>
      <c r="C9" s="458"/>
      <c r="D9" s="458"/>
      <c r="E9" s="458"/>
      <c r="F9" s="459"/>
    </row>
    <row r="10" spans="1:10" ht="18.75" customHeight="1" thickBot="1" x14ac:dyDescent="0.3">
      <c r="A10" s="450"/>
      <c r="B10" s="450"/>
      <c r="C10" s="450"/>
      <c r="D10" s="450"/>
      <c r="E10" s="450"/>
      <c r="F10" s="450"/>
    </row>
    <row r="11" spans="1:10" ht="22.5" customHeight="1" thickBot="1" x14ac:dyDescent="0.3">
      <c r="A11" s="199" t="s">
        <v>6</v>
      </c>
      <c r="B11" s="200" t="s">
        <v>7</v>
      </c>
      <c r="C11" s="200" t="s">
        <v>8</v>
      </c>
      <c r="D11" s="200" t="s">
        <v>7</v>
      </c>
      <c r="E11" s="200" t="s">
        <v>9</v>
      </c>
      <c r="F11" s="201" t="s">
        <v>7</v>
      </c>
    </row>
    <row r="12" spans="1:10" ht="105" customHeight="1" x14ac:dyDescent="0.25">
      <c r="A12" s="263" t="s">
        <v>264</v>
      </c>
      <c r="B12" s="272" t="s">
        <v>415</v>
      </c>
      <c r="C12" s="206" t="s">
        <v>280</v>
      </c>
      <c r="D12" s="258" t="s">
        <v>423</v>
      </c>
      <c r="E12" s="206" t="s">
        <v>273</v>
      </c>
      <c r="F12" s="274" t="s">
        <v>436</v>
      </c>
    </row>
    <row r="13" spans="1:10" ht="75.75" customHeight="1" x14ac:dyDescent="0.25">
      <c r="A13" s="204" t="s">
        <v>262</v>
      </c>
      <c r="B13" s="259" t="s">
        <v>416</v>
      </c>
      <c r="C13" s="207" t="s">
        <v>280</v>
      </c>
      <c r="D13" s="268" t="s">
        <v>424</v>
      </c>
      <c r="E13" s="207" t="s">
        <v>237</v>
      </c>
      <c r="F13" s="262" t="s">
        <v>437</v>
      </c>
    </row>
    <row r="14" spans="1:10" ht="80.25" customHeight="1" x14ac:dyDescent="0.25">
      <c r="A14" s="204" t="s">
        <v>267</v>
      </c>
      <c r="B14" s="259" t="s">
        <v>417</v>
      </c>
      <c r="C14" s="207" t="s">
        <v>280</v>
      </c>
      <c r="D14" s="268" t="s">
        <v>425</v>
      </c>
      <c r="E14" s="207" t="s">
        <v>236</v>
      </c>
      <c r="F14" s="262" t="s">
        <v>438</v>
      </c>
    </row>
    <row r="15" spans="1:10" ht="51" customHeight="1" x14ac:dyDescent="0.25">
      <c r="A15" s="204" t="s">
        <v>267</v>
      </c>
      <c r="B15" s="260" t="s">
        <v>418</v>
      </c>
      <c r="C15" s="207" t="s">
        <v>269</v>
      </c>
      <c r="D15" s="268" t="s">
        <v>426</v>
      </c>
      <c r="E15" s="207" t="s">
        <v>273</v>
      </c>
      <c r="F15" s="262" t="s">
        <v>439</v>
      </c>
    </row>
    <row r="16" spans="1:10" ht="51" customHeight="1" x14ac:dyDescent="0.25">
      <c r="A16" s="204" t="s">
        <v>266</v>
      </c>
      <c r="B16" s="268" t="s">
        <v>419</v>
      </c>
      <c r="C16" s="207" t="s">
        <v>271</v>
      </c>
      <c r="D16" s="268" t="s">
        <v>427</v>
      </c>
      <c r="E16" s="207"/>
      <c r="F16" s="275"/>
    </row>
    <row r="17" spans="1:6" ht="51" customHeight="1" x14ac:dyDescent="0.25">
      <c r="A17" s="204" t="s">
        <v>265</v>
      </c>
      <c r="B17" s="268" t="s">
        <v>420</v>
      </c>
      <c r="C17" s="207" t="s">
        <v>271</v>
      </c>
      <c r="D17" s="268" t="s">
        <v>428</v>
      </c>
      <c r="E17" s="207"/>
      <c r="F17" s="262"/>
    </row>
    <row r="18" spans="1:6" ht="51" customHeight="1" x14ac:dyDescent="0.25">
      <c r="A18" s="204" t="s">
        <v>292</v>
      </c>
      <c r="B18" s="268" t="s">
        <v>421</v>
      </c>
      <c r="C18" s="207" t="s">
        <v>279</v>
      </c>
      <c r="D18" s="268" t="s">
        <v>429</v>
      </c>
      <c r="E18" s="207"/>
      <c r="F18" s="262"/>
    </row>
    <row r="19" spans="1:6" ht="51" customHeight="1" x14ac:dyDescent="0.25">
      <c r="A19" s="204" t="s">
        <v>292</v>
      </c>
      <c r="B19" s="268" t="s">
        <v>422</v>
      </c>
      <c r="C19" s="207" t="s">
        <v>279</v>
      </c>
      <c r="D19" s="268" t="s">
        <v>430</v>
      </c>
      <c r="E19" s="207"/>
      <c r="F19" s="262"/>
    </row>
    <row r="20" spans="1:6" ht="51" customHeight="1" x14ac:dyDescent="0.25">
      <c r="A20" s="204" t="s">
        <v>262</v>
      </c>
      <c r="B20" s="268"/>
      <c r="C20" s="207" t="s">
        <v>268</v>
      </c>
      <c r="D20" s="202" t="s">
        <v>431</v>
      </c>
      <c r="E20" s="207"/>
      <c r="F20" s="262"/>
    </row>
    <row r="21" spans="1:6" ht="51" customHeight="1" thickBot="1" x14ac:dyDescent="0.3">
      <c r="A21" s="204"/>
      <c r="B21" s="268"/>
      <c r="C21" s="207" t="s">
        <v>270</v>
      </c>
      <c r="D21" s="202" t="s">
        <v>432</v>
      </c>
      <c r="E21" s="207"/>
      <c r="F21" s="262"/>
    </row>
    <row r="22" spans="1:6" ht="51" customHeight="1" x14ac:dyDescent="0.25">
      <c r="A22" s="204"/>
      <c r="B22" s="268"/>
      <c r="C22" s="207" t="s">
        <v>280</v>
      </c>
      <c r="D22" s="261" t="s">
        <v>433</v>
      </c>
      <c r="E22" s="207"/>
      <c r="F22" s="262"/>
    </row>
    <row r="23" spans="1:6" ht="51" customHeight="1" x14ac:dyDescent="0.25">
      <c r="A23" s="204"/>
      <c r="B23" s="268"/>
      <c r="C23" s="207" t="s">
        <v>280</v>
      </c>
      <c r="D23" s="202" t="s">
        <v>434</v>
      </c>
      <c r="E23" s="207"/>
      <c r="F23" s="262"/>
    </row>
    <row r="24" spans="1:6" ht="51" customHeight="1" x14ac:dyDescent="0.25">
      <c r="A24" s="204"/>
      <c r="B24" s="268"/>
      <c r="C24" s="207" t="s">
        <v>269</v>
      </c>
      <c r="D24" s="273" t="s">
        <v>435</v>
      </c>
      <c r="E24" s="207"/>
      <c r="F24" s="262"/>
    </row>
    <row r="25" spans="1:6" ht="51" customHeight="1" x14ac:dyDescent="0.25">
      <c r="A25" s="204"/>
      <c r="B25" s="268"/>
      <c r="C25" s="207"/>
      <c r="D25" s="202"/>
      <c r="E25" s="207"/>
      <c r="F25" s="262"/>
    </row>
    <row r="26" spans="1:6" ht="51" customHeight="1" thickBot="1" x14ac:dyDescent="0.3">
      <c r="A26" s="205"/>
      <c r="B26" s="269"/>
      <c r="C26" s="208"/>
      <c r="D26" s="203"/>
      <c r="E26" s="208"/>
      <c r="F26" s="276"/>
    </row>
    <row r="27" spans="1:6" ht="51" customHeight="1" x14ac:dyDescent="0.25">
      <c r="A27" s="193"/>
      <c r="B27" s="138"/>
      <c r="C27" s="193"/>
      <c r="D27" s="194"/>
      <c r="E27" s="193"/>
      <c r="F27" s="277"/>
    </row>
    <row r="28" spans="1:6" ht="51" customHeight="1" x14ac:dyDescent="0.25">
      <c r="A28" s="193"/>
      <c r="B28" s="138"/>
      <c r="C28" s="193"/>
      <c r="D28" s="194"/>
      <c r="E28" s="193"/>
      <c r="F28" s="194"/>
    </row>
    <row r="29" spans="1:6" ht="51" customHeight="1" x14ac:dyDescent="0.25">
      <c r="A29" s="193"/>
      <c r="B29" s="138"/>
      <c r="C29" s="193"/>
      <c r="D29" s="194"/>
      <c r="E29" s="193"/>
      <c r="F29" s="138"/>
    </row>
    <row r="30" spans="1:6" ht="51" customHeight="1" x14ac:dyDescent="0.25">
      <c r="A30" s="193"/>
      <c r="B30" s="138"/>
      <c r="C30" s="193"/>
      <c r="D30" s="194"/>
      <c r="E30" s="193"/>
      <c r="F30" s="138"/>
    </row>
    <row r="31" spans="1:6" ht="51" customHeight="1" x14ac:dyDescent="0.25">
      <c r="A31" s="193"/>
      <c r="B31" s="194"/>
      <c r="C31" s="193"/>
      <c r="D31" s="194"/>
      <c r="E31" s="193"/>
      <c r="F31" s="194"/>
    </row>
    <row r="32" spans="1:6" ht="51" customHeight="1" x14ac:dyDescent="0.25">
      <c r="A32" s="193"/>
      <c r="B32" s="194"/>
      <c r="C32" s="193"/>
      <c r="D32" s="194"/>
      <c r="E32" s="193"/>
      <c r="F32" s="194"/>
    </row>
    <row r="33" spans="1:6" ht="51" customHeight="1" x14ac:dyDescent="0.25">
      <c r="A33" s="193"/>
      <c r="B33" s="195"/>
      <c r="C33" s="193"/>
      <c r="D33" s="196"/>
      <c r="E33" s="193"/>
      <c r="F33" s="195"/>
    </row>
    <row r="34" spans="1:6" ht="51" customHeight="1" x14ac:dyDescent="0.25">
      <c r="A34" s="193"/>
      <c r="B34" s="195"/>
      <c r="C34" s="193"/>
      <c r="D34" s="196"/>
      <c r="E34" s="193"/>
      <c r="F34" s="197"/>
    </row>
    <row r="35" spans="1:6" ht="51" customHeight="1" x14ac:dyDescent="0.25">
      <c r="A35" s="193"/>
      <c r="B35" s="197"/>
      <c r="C35" s="193"/>
      <c r="D35" s="198"/>
      <c r="E35" s="193"/>
      <c r="F35" s="197"/>
    </row>
    <row r="36" spans="1:6" ht="51" customHeight="1" x14ac:dyDescent="0.25">
      <c r="A36" s="193"/>
      <c r="B36" s="197"/>
      <c r="C36" s="193"/>
      <c r="D36" s="197"/>
      <c r="E36" s="193"/>
      <c r="F36" s="197"/>
    </row>
    <row r="37" spans="1:6" ht="51" customHeight="1" x14ac:dyDescent="0.25">
      <c r="A37" s="193"/>
      <c r="B37" s="197"/>
      <c r="C37" s="193"/>
      <c r="D37" s="197"/>
      <c r="E37" s="193"/>
      <c r="F37" s="197"/>
    </row>
    <row r="38" spans="1:6" ht="51" customHeight="1" x14ac:dyDescent="0.25">
      <c r="A38" s="193"/>
      <c r="B38" s="197"/>
      <c r="C38" s="193"/>
      <c r="D38" s="197"/>
      <c r="E38" s="193"/>
      <c r="F38" s="197"/>
    </row>
    <row r="39" spans="1:6" ht="51" customHeight="1" x14ac:dyDescent="0.25">
      <c r="A39" s="193"/>
      <c r="B39" s="197"/>
      <c r="C39" s="193"/>
      <c r="D39" s="197"/>
      <c r="E39" s="193"/>
      <c r="F39" s="197"/>
    </row>
    <row r="40" spans="1:6" ht="51" customHeight="1" x14ac:dyDescent="0.25">
      <c r="A40" s="193"/>
      <c r="B40" s="195"/>
      <c r="C40" s="193"/>
      <c r="D40" s="196"/>
      <c r="E40" s="193"/>
      <c r="F40" s="195"/>
    </row>
    <row r="41" spans="1:6" ht="51" customHeight="1" x14ac:dyDescent="0.25">
      <c r="A41" s="193"/>
      <c r="B41" s="195"/>
      <c r="C41" s="193"/>
      <c r="D41" s="196"/>
      <c r="E41" s="193"/>
      <c r="F41" s="197"/>
    </row>
    <row r="42" spans="1:6" ht="51" customHeight="1" x14ac:dyDescent="0.25">
      <c r="A42" s="193"/>
      <c r="B42" s="197"/>
      <c r="C42" s="193"/>
      <c r="D42" s="198"/>
      <c r="E42" s="193"/>
      <c r="F42" s="197"/>
    </row>
    <row r="43" spans="1:6" ht="51" customHeight="1" x14ac:dyDescent="0.25">
      <c r="A43" s="193"/>
      <c r="B43" s="197"/>
      <c r="C43" s="193"/>
      <c r="D43" s="197"/>
      <c r="E43" s="193"/>
      <c r="F43" s="197"/>
    </row>
    <row r="44" spans="1:6" ht="56.25" customHeight="1" x14ac:dyDescent="0.25">
      <c r="A44" s="193"/>
      <c r="B44" s="197"/>
      <c r="C44" s="193"/>
      <c r="D44" s="197"/>
      <c r="E44" s="193"/>
      <c r="F44" s="197"/>
    </row>
    <row r="45" spans="1:6" ht="59.25" customHeight="1" x14ac:dyDescent="0.25">
      <c r="A45" s="193"/>
      <c r="B45" s="197"/>
      <c r="C45" s="193"/>
      <c r="D45" s="197"/>
      <c r="E45" s="193"/>
      <c r="F45" s="197"/>
    </row>
    <row r="46" spans="1:6" ht="55.5" customHeight="1" x14ac:dyDescent="0.25">
      <c r="A46" s="193"/>
      <c r="B46" s="197"/>
      <c r="C46" s="193"/>
      <c r="D46" s="197"/>
      <c r="E46" s="193"/>
      <c r="F46" s="197"/>
    </row>
    <row r="47" spans="1:6" ht="55.5" customHeight="1" x14ac:dyDescent="0.25">
      <c r="A47" s="193"/>
      <c r="B47" s="195"/>
      <c r="C47" s="193"/>
      <c r="D47" s="196"/>
      <c r="E47" s="193"/>
      <c r="F47" s="195"/>
    </row>
    <row r="48" spans="1:6" ht="56.25" customHeight="1" x14ac:dyDescent="0.25">
      <c r="A48" s="193"/>
      <c r="B48" s="195"/>
      <c r="C48" s="193"/>
      <c r="D48" s="196"/>
      <c r="E48" s="193"/>
      <c r="F48" s="197"/>
    </row>
    <row r="49" spans="1:6" ht="54" customHeight="1" x14ac:dyDescent="0.25">
      <c r="A49" s="193"/>
      <c r="B49" s="197"/>
      <c r="C49" s="193"/>
      <c r="D49" s="198"/>
      <c r="E49" s="193"/>
      <c r="F49" s="197"/>
    </row>
    <row r="50" spans="1:6" ht="56.25" customHeight="1" x14ac:dyDescent="0.25">
      <c r="A50" s="193"/>
      <c r="B50" s="197"/>
      <c r="C50" s="193"/>
      <c r="D50" s="197"/>
      <c r="E50" s="193"/>
      <c r="F50" s="197"/>
    </row>
    <row r="51" spans="1:6" ht="59.25" customHeight="1" x14ac:dyDescent="0.25">
      <c r="A51" s="193"/>
      <c r="B51" s="197"/>
      <c r="C51" s="193"/>
      <c r="D51" s="197"/>
      <c r="E51" s="193"/>
      <c r="F51" s="197"/>
    </row>
    <row r="52" spans="1:6" ht="54.75" customHeight="1" x14ac:dyDescent="0.25">
      <c r="A52" s="193"/>
      <c r="B52" s="197"/>
      <c r="C52" s="193"/>
      <c r="D52" s="197"/>
      <c r="E52" s="193"/>
      <c r="F52" s="197"/>
    </row>
    <row r="53" spans="1:6" ht="55.5" customHeight="1" x14ac:dyDescent="0.25">
      <c r="A53" s="193"/>
      <c r="B53" s="197"/>
      <c r="C53" s="193"/>
      <c r="D53" s="197"/>
      <c r="E53" s="193"/>
      <c r="F53" s="197"/>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113</v>
      </c>
    </row>
    <row r="2" spans="1:1" x14ac:dyDescent="0.3">
      <c r="A2" t="s">
        <v>114</v>
      </c>
    </row>
    <row r="3" spans="1:1" x14ac:dyDescent="0.3">
      <c r="A3" t="s">
        <v>115</v>
      </c>
    </row>
    <row r="4" spans="1:1" x14ac:dyDescent="0.3">
      <c r="A4" t="s">
        <v>116</v>
      </c>
    </row>
    <row r="5" spans="1:1" x14ac:dyDescent="0.3">
      <c r="A5" t="s">
        <v>117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119</v>
      </c>
    </row>
    <row r="2" spans="1:1" x14ac:dyDescent="0.3">
      <c r="A2" s="8"/>
    </row>
    <row r="3" spans="1:1" x14ac:dyDescent="0.3">
      <c r="A3" s="8" t="s">
        <v>120</v>
      </c>
    </row>
    <row r="4" spans="1:1" x14ac:dyDescent="0.3">
      <c r="A4" s="8" t="s">
        <v>121</v>
      </c>
    </row>
    <row r="6" spans="1:1" x14ac:dyDescent="0.3">
      <c r="A6" s="38" t="s">
        <v>122</v>
      </c>
    </row>
    <row r="7" spans="1:1" x14ac:dyDescent="0.3">
      <c r="A7" t="s">
        <v>71</v>
      </c>
    </row>
    <row r="8" spans="1:1" x14ac:dyDescent="0.3">
      <c r="A8" t="s">
        <v>123</v>
      </c>
    </row>
    <row r="9" spans="1:1" x14ac:dyDescent="0.3">
      <c r="A9" t="s">
        <v>124</v>
      </c>
    </row>
    <row r="10" spans="1:1" x14ac:dyDescent="0.3">
      <c r="A10" t="s">
        <v>125</v>
      </c>
    </row>
    <row r="11" spans="1:1" x14ac:dyDescent="0.3">
      <c r="A11" t="s">
        <v>126</v>
      </c>
    </row>
    <row r="12" spans="1:1" x14ac:dyDescent="0.3">
      <c r="A12" t="s">
        <v>127</v>
      </c>
    </row>
    <row r="13" spans="1:1" x14ac:dyDescent="0.3">
      <c r="A13" t="s">
        <v>128</v>
      </c>
    </row>
    <row r="14" spans="1:1" x14ac:dyDescent="0.3">
      <c r="A14" t="s">
        <v>129</v>
      </c>
    </row>
    <row r="15" spans="1:1" x14ac:dyDescent="0.3">
      <c r="A15" t="s">
        <v>130</v>
      </c>
    </row>
    <row r="16" spans="1:1" x14ac:dyDescent="0.3">
      <c r="A16" t="s">
        <v>131</v>
      </c>
    </row>
    <row r="19" spans="1:3" x14ac:dyDescent="0.3">
      <c r="A19" s="38" t="s">
        <v>118</v>
      </c>
    </row>
    <row r="20" spans="1:3" x14ac:dyDescent="0.3">
      <c r="A20" t="s">
        <v>75</v>
      </c>
    </row>
    <row r="21" spans="1:3" x14ac:dyDescent="0.3">
      <c r="A21" t="s">
        <v>132</v>
      </c>
    </row>
    <row r="22" spans="1:3" x14ac:dyDescent="0.3">
      <c r="A22" t="s">
        <v>133</v>
      </c>
    </row>
    <row r="23" spans="1:3" x14ac:dyDescent="0.3">
      <c r="A23" t="s">
        <v>134</v>
      </c>
    </row>
    <row r="24" spans="1:3" x14ac:dyDescent="0.3">
      <c r="A24" t="s">
        <v>135</v>
      </c>
    </row>
    <row r="25" spans="1:3" x14ac:dyDescent="0.3">
      <c r="A25" t="s">
        <v>136</v>
      </c>
    </row>
    <row r="28" spans="1:3" ht="141" customHeight="1" x14ac:dyDescent="0.3">
      <c r="A28" s="46" t="s">
        <v>137</v>
      </c>
      <c r="B28" s="48" t="s">
        <v>138</v>
      </c>
      <c r="C28" s="48" t="s">
        <v>139</v>
      </c>
    </row>
    <row r="29" spans="1:3" ht="144" customHeight="1" x14ac:dyDescent="0.3">
      <c r="A29" t="s">
        <v>140</v>
      </c>
      <c r="B29" s="39" t="s">
        <v>141</v>
      </c>
      <c r="C29" s="47" t="s">
        <v>142</v>
      </c>
    </row>
    <row r="30" spans="1:3" ht="115.2" x14ac:dyDescent="0.3">
      <c r="A30" s="44" t="s">
        <v>143</v>
      </c>
      <c r="B30" s="37" t="s">
        <v>144</v>
      </c>
      <c r="C30" s="47" t="s">
        <v>145</v>
      </c>
    </row>
    <row r="31" spans="1:3" ht="96.6" x14ac:dyDescent="0.3">
      <c r="A31" t="s">
        <v>146</v>
      </c>
      <c r="B31" s="37" t="s">
        <v>147</v>
      </c>
      <c r="C31" s="47" t="s">
        <v>148</v>
      </c>
    </row>
    <row r="32" spans="1:3" ht="96.6" x14ac:dyDescent="0.3">
      <c r="A32" t="s">
        <v>149</v>
      </c>
      <c r="B32" s="37" t="s">
        <v>150</v>
      </c>
      <c r="C32" s="47" t="s">
        <v>151</v>
      </c>
    </row>
    <row r="34" spans="1:3" x14ac:dyDescent="0.3">
      <c r="A34" t="s">
        <v>152</v>
      </c>
      <c r="C34" s="49" t="s">
        <v>153</v>
      </c>
    </row>
    <row r="35" spans="1:3" x14ac:dyDescent="0.3">
      <c r="A35">
        <v>1</v>
      </c>
      <c r="B35">
        <f>IF(' IMPACTO RIESGOS CORRUPCION'!D13="X",1,0)</f>
        <v>1</v>
      </c>
    </row>
    <row r="36" spans="1:3" x14ac:dyDescent="0.3">
      <c r="A36">
        <v>2</v>
      </c>
      <c r="B36">
        <f>IF(' IMPACTO RIESGOS CORRUPCION'!D14="X",1,0)</f>
        <v>1</v>
      </c>
      <c r="C36" s="24" t="s">
        <v>120</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154</v>
      </c>
      <c r="B54">
        <f>SUM(B35:B53)</f>
        <v>12</v>
      </c>
    </row>
    <row r="57" spans="1:2" x14ac:dyDescent="0.3">
      <c r="A57" t="s">
        <v>155</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154</v>
      </c>
      <c r="B77">
        <f>SUM(B58:B76)</f>
        <v>11</v>
      </c>
    </row>
    <row r="80" spans="1:2" x14ac:dyDescent="0.3">
      <c r="A80" t="s">
        <v>156</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154</v>
      </c>
      <c r="B100">
        <f>SUM(B81:B99)</f>
        <v>0</v>
      </c>
    </row>
    <row r="103" spans="1:2" x14ac:dyDescent="0.3">
      <c r="A103" t="s">
        <v>157</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154</v>
      </c>
      <c r="B123">
        <f>SUM(B104:B122)</f>
        <v>0</v>
      </c>
    </row>
    <row r="126" spans="1:2" x14ac:dyDescent="0.3">
      <c r="A126" t="s">
        <v>157</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154</v>
      </c>
      <c r="B146">
        <f>SUM(B127:B145)</f>
        <v>0</v>
      </c>
    </row>
    <row r="150" spans="1:2" x14ac:dyDescent="0.3">
      <c r="A150" t="s">
        <v>158</v>
      </c>
    </row>
    <row r="151" spans="1:2" x14ac:dyDescent="0.3">
      <c r="A151" s="43" t="s">
        <v>159</v>
      </c>
    </row>
    <row r="152" spans="1:2" x14ac:dyDescent="0.3">
      <c r="A152" t="s">
        <v>160</v>
      </c>
    </row>
    <row r="153" spans="1:2" x14ac:dyDescent="0.3">
      <c r="A153" t="s">
        <v>161</v>
      </c>
    </row>
    <row r="154" spans="1:2" x14ac:dyDescent="0.3">
      <c r="A154" t="s">
        <v>162</v>
      </c>
    </row>
    <row r="155" spans="1:2" x14ac:dyDescent="0.3">
      <c r="A155" t="s">
        <v>160</v>
      </c>
    </row>
    <row r="156" spans="1:2" x14ac:dyDescent="0.3">
      <c r="A156" t="s">
        <v>163</v>
      </c>
    </row>
    <row r="157" spans="1:2" x14ac:dyDescent="0.3">
      <c r="A157" t="s">
        <v>164</v>
      </c>
    </row>
    <row r="159" spans="1:2" x14ac:dyDescent="0.3">
      <c r="A159" s="43" t="s">
        <v>165</v>
      </c>
      <c r="B159" t="s">
        <v>121</v>
      </c>
    </row>
    <row r="160" spans="1:2" x14ac:dyDescent="0.3">
      <c r="A160" t="s">
        <v>160</v>
      </c>
    </row>
    <row r="161" spans="1:1" x14ac:dyDescent="0.3">
      <c r="A161" t="s">
        <v>166</v>
      </c>
    </row>
    <row r="162" spans="1:1" x14ac:dyDescent="0.3">
      <c r="A162" t="s">
        <v>167</v>
      </c>
    </row>
    <row r="164" spans="1:1" x14ac:dyDescent="0.3">
      <c r="A164" s="43" t="s">
        <v>168</v>
      </c>
    </row>
    <row r="165" spans="1:1" x14ac:dyDescent="0.3">
      <c r="A165" t="s">
        <v>160</v>
      </c>
    </row>
    <row r="166" spans="1:1" x14ac:dyDescent="0.3">
      <c r="A166" t="s">
        <v>169</v>
      </c>
    </row>
    <row r="167" spans="1:1" x14ac:dyDescent="0.3">
      <c r="A167" t="s">
        <v>170</v>
      </c>
    </row>
    <row r="168" spans="1:1" x14ac:dyDescent="0.3">
      <c r="A168" t="s">
        <v>171</v>
      </c>
    </row>
    <row r="170" spans="1:1" x14ac:dyDescent="0.3">
      <c r="A170" s="43" t="s">
        <v>172</v>
      </c>
    </row>
    <row r="171" spans="1:1" x14ac:dyDescent="0.3">
      <c r="A171" t="s">
        <v>160</v>
      </c>
    </row>
    <row r="172" spans="1:1" x14ac:dyDescent="0.3">
      <c r="A172" t="s">
        <v>173</v>
      </c>
    </row>
    <row r="173" spans="1:1" x14ac:dyDescent="0.3">
      <c r="A173" t="s">
        <v>174</v>
      </c>
    </row>
    <row r="175" spans="1:1" x14ac:dyDescent="0.3">
      <c r="A175" s="43" t="s">
        <v>175</v>
      </c>
    </row>
    <row r="176" spans="1:1" x14ac:dyDescent="0.3">
      <c r="A176" t="s">
        <v>160</v>
      </c>
    </row>
    <row r="177" spans="1:1" x14ac:dyDescent="0.3">
      <c r="A177" t="s">
        <v>176</v>
      </c>
    </row>
    <row r="178" spans="1:1" x14ac:dyDescent="0.3">
      <c r="A178" t="s">
        <v>177</v>
      </c>
    </row>
    <row r="180" spans="1:1" x14ac:dyDescent="0.3">
      <c r="A180" s="43" t="s">
        <v>178</v>
      </c>
    </row>
    <row r="181" spans="1:1" x14ac:dyDescent="0.3">
      <c r="A181" t="s">
        <v>160</v>
      </c>
    </row>
    <row r="182" spans="1:1" x14ac:dyDescent="0.3">
      <c r="A182" t="s">
        <v>179</v>
      </c>
    </row>
    <row r="183" spans="1:1" x14ac:dyDescent="0.3">
      <c r="A183" t="s">
        <v>180</v>
      </c>
    </row>
    <row r="184" spans="1:1" x14ac:dyDescent="0.3">
      <c r="A184" t="s">
        <v>181</v>
      </c>
    </row>
    <row r="186" spans="1:1" x14ac:dyDescent="0.3">
      <c r="A186" s="43" t="s">
        <v>182</v>
      </c>
    </row>
    <row r="187" spans="1:1" x14ac:dyDescent="0.3">
      <c r="A187" t="s">
        <v>160</v>
      </c>
    </row>
    <row r="188" spans="1:1" x14ac:dyDescent="0.3">
      <c r="A188" t="s">
        <v>183</v>
      </c>
    </row>
    <row r="189" spans="1:1" x14ac:dyDescent="0.3">
      <c r="A189" t="s">
        <v>184</v>
      </c>
    </row>
    <row r="190" spans="1:1" x14ac:dyDescent="0.3">
      <c r="A190" t="s">
        <v>185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105</v>
      </c>
    </row>
    <row r="2" spans="1:1" x14ac:dyDescent="0.3">
      <c r="A2" t="s">
        <v>107</v>
      </c>
    </row>
    <row r="3" spans="1:1" x14ac:dyDescent="0.3">
      <c r="A3" t="s">
        <v>109</v>
      </c>
    </row>
    <row r="4" spans="1:1" x14ac:dyDescent="0.3">
      <c r="A4" t="s">
        <v>111</v>
      </c>
    </row>
    <row r="6" spans="1:1" x14ac:dyDescent="0.3">
      <c r="A6" t="s">
        <v>10</v>
      </c>
    </row>
    <row r="7" spans="1:1" x14ac:dyDescent="0.3">
      <c r="A7" t="s">
        <v>11</v>
      </c>
    </row>
    <row r="8" spans="1:1" x14ac:dyDescent="0.3">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334</v>
      </c>
      <c r="C1" t="s">
        <v>113</v>
      </c>
    </row>
    <row r="2" spans="1:3" x14ac:dyDescent="0.3">
      <c r="A2" t="s">
        <v>229</v>
      </c>
      <c r="C2" t="s">
        <v>114</v>
      </c>
    </row>
    <row r="3" spans="1:3" x14ac:dyDescent="0.3">
      <c r="A3" t="s">
        <v>110</v>
      </c>
      <c r="C3" t="s">
        <v>115</v>
      </c>
    </row>
    <row r="4" spans="1:3" x14ac:dyDescent="0.3">
      <c r="A4" t="s">
        <v>108</v>
      </c>
      <c r="C4" t="s">
        <v>116</v>
      </c>
    </row>
    <row r="5" spans="1:3" x14ac:dyDescent="0.3">
      <c r="A5" t="s">
        <v>335</v>
      </c>
      <c r="C5" t="s">
        <v>117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291</v>
      </c>
    </row>
    <row r="2" spans="1:1" x14ac:dyDescent="0.3">
      <c r="A2" s="1" t="s">
        <v>140</v>
      </c>
    </row>
    <row r="3" spans="1:1" x14ac:dyDescent="0.3">
      <c r="A3" s="1" t="s">
        <v>143</v>
      </c>
    </row>
    <row r="4" spans="1:1" x14ac:dyDescent="0.3">
      <c r="A4" s="1" t="s">
        <v>146</v>
      </c>
    </row>
    <row r="5" spans="1:1" x14ac:dyDescent="0.3">
      <c r="A5" s="1" t="s">
        <v>149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5" t="s">
        <v>287</v>
      </c>
    </row>
    <row r="2" spans="1:1" x14ac:dyDescent="0.3">
      <c r="A2" s="195" t="s">
        <v>284</v>
      </c>
    </row>
    <row r="3" spans="1:1" x14ac:dyDescent="0.3">
      <c r="A3" s="195" t="s">
        <v>285</v>
      </c>
    </row>
    <row r="4" spans="1:1" x14ac:dyDescent="0.3">
      <c r="A4" s="195" t="s">
        <v>286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262</v>
      </c>
      <c r="B1" t="s">
        <v>268</v>
      </c>
      <c r="C1" t="s">
        <v>272</v>
      </c>
    </row>
    <row r="2" spans="1:3" x14ac:dyDescent="0.3">
      <c r="A2" t="s">
        <v>263</v>
      </c>
      <c r="B2" t="s">
        <v>280</v>
      </c>
      <c r="C2" t="s">
        <v>273</v>
      </c>
    </row>
    <row r="3" spans="1:3" x14ac:dyDescent="0.3">
      <c r="A3" t="s">
        <v>264</v>
      </c>
      <c r="B3" t="s">
        <v>269</v>
      </c>
      <c r="C3" t="s">
        <v>274</v>
      </c>
    </row>
    <row r="4" spans="1:3" x14ac:dyDescent="0.3">
      <c r="A4" t="s">
        <v>265</v>
      </c>
      <c r="B4" t="s">
        <v>279</v>
      </c>
      <c r="C4" t="s">
        <v>275</v>
      </c>
    </row>
    <row r="5" spans="1:3" x14ac:dyDescent="0.3">
      <c r="A5" t="s">
        <v>266</v>
      </c>
      <c r="B5" t="s">
        <v>270</v>
      </c>
      <c r="C5" t="s">
        <v>236</v>
      </c>
    </row>
    <row r="6" spans="1:3" x14ac:dyDescent="0.3">
      <c r="A6" t="s">
        <v>292</v>
      </c>
      <c r="B6" t="s">
        <v>292</v>
      </c>
      <c r="C6" t="s">
        <v>292</v>
      </c>
    </row>
    <row r="7" spans="1:3" x14ac:dyDescent="0.3">
      <c r="A7" t="s">
        <v>267</v>
      </c>
      <c r="B7" t="s">
        <v>271</v>
      </c>
      <c r="C7" t="s">
        <v>276</v>
      </c>
    </row>
    <row r="8" spans="1:3" x14ac:dyDescent="0.3">
      <c r="B8" t="s">
        <v>13</v>
      </c>
      <c r="C8" t="s">
        <v>277</v>
      </c>
    </row>
    <row r="9" spans="1:3" x14ac:dyDescent="0.3">
      <c r="C9" t="s">
        <v>237</v>
      </c>
    </row>
    <row r="10" spans="1:3" x14ac:dyDescent="0.3">
      <c r="C10" t="s">
        <v>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AA42"/>
  <sheetViews>
    <sheetView zoomScale="85" zoomScaleNormal="85" workbookViewId="0">
      <selection activeCell="A6" sqref="A6:T6"/>
    </sheetView>
  </sheetViews>
  <sheetFormatPr baseColWidth="10" defaultColWidth="11.44140625" defaultRowHeight="14.4" x14ac:dyDescent="0.3"/>
  <cols>
    <col min="1" max="1" width="5.44140625" style="66" customWidth="1"/>
    <col min="2" max="2" width="40.44140625" style="295" customWidth="1"/>
    <col min="3" max="12" width="6.44140625" style="41" customWidth="1"/>
    <col min="13" max="14" width="5.44140625" style="41" customWidth="1"/>
    <col min="15" max="15" width="5.5546875" style="41" customWidth="1"/>
    <col min="16" max="17" width="5.109375" style="41" customWidth="1"/>
    <col min="18" max="18" width="6.44140625" style="41" customWidth="1"/>
    <col min="19" max="19" width="27.109375" style="42" customWidth="1"/>
    <col min="20" max="20" width="16.44140625" customWidth="1"/>
    <col min="21" max="22" width="11.44140625" hidden="1" customWidth="1"/>
    <col min="23" max="23" width="1.33203125" hidden="1" customWidth="1"/>
  </cols>
  <sheetData>
    <row r="1" spans="1:27" s="24" customFormat="1" ht="18.75" customHeight="1" x14ac:dyDescent="0.3">
      <c r="A1" s="424"/>
      <c r="B1" s="425"/>
      <c r="C1" s="449" t="s">
        <v>584</v>
      </c>
      <c r="D1" s="449"/>
      <c r="E1" s="449"/>
      <c r="F1" s="449"/>
      <c r="G1" s="449"/>
      <c r="H1" s="449"/>
      <c r="I1" s="449"/>
      <c r="J1" s="449"/>
      <c r="K1" s="449"/>
      <c r="L1" s="449"/>
      <c r="M1" s="449"/>
      <c r="N1" s="449"/>
      <c r="O1" s="449"/>
      <c r="P1" s="449"/>
      <c r="Q1" s="449"/>
      <c r="R1" s="449"/>
      <c r="S1" s="265" t="s">
        <v>399</v>
      </c>
      <c r="T1" s="464"/>
      <c r="U1" s="465"/>
      <c r="V1" s="465"/>
      <c r="W1" s="466"/>
    </row>
    <row r="2" spans="1:27" s="24" customFormat="1" ht="18" customHeight="1" x14ac:dyDescent="0.3">
      <c r="A2" s="1050"/>
      <c r="B2" s="428"/>
      <c r="C2" s="449"/>
      <c r="D2" s="449"/>
      <c r="E2" s="449"/>
      <c r="F2" s="449"/>
      <c r="G2" s="449"/>
      <c r="H2" s="449"/>
      <c r="I2" s="449"/>
      <c r="J2" s="449"/>
      <c r="K2" s="449"/>
      <c r="L2" s="449"/>
      <c r="M2" s="449"/>
      <c r="N2" s="449"/>
      <c r="O2" s="449"/>
      <c r="P2" s="449"/>
      <c r="Q2" s="449"/>
      <c r="R2" s="449"/>
      <c r="S2" s="266" t="s">
        <v>398</v>
      </c>
      <c r="T2" s="467"/>
      <c r="U2" s="468"/>
      <c r="V2" s="468"/>
      <c r="W2" s="469"/>
    </row>
    <row r="3" spans="1:27" s="24" customFormat="1" ht="15" customHeight="1" x14ac:dyDescent="0.3">
      <c r="A3" s="1050"/>
      <c r="B3" s="428"/>
      <c r="C3" s="449" t="s">
        <v>585</v>
      </c>
      <c r="D3" s="449"/>
      <c r="E3" s="449"/>
      <c r="F3" s="449"/>
      <c r="G3" s="449"/>
      <c r="H3" s="449"/>
      <c r="I3" s="449"/>
      <c r="J3" s="449"/>
      <c r="K3" s="449"/>
      <c r="L3" s="449"/>
      <c r="M3" s="449"/>
      <c r="N3" s="449"/>
      <c r="O3" s="449"/>
      <c r="P3" s="449"/>
      <c r="Q3" s="449"/>
      <c r="R3" s="449"/>
      <c r="S3" s="266" t="s">
        <v>400</v>
      </c>
      <c r="T3" s="467"/>
      <c r="U3" s="468"/>
      <c r="V3" s="468"/>
      <c r="W3" s="469"/>
    </row>
    <row r="4" spans="1:27" s="24" customFormat="1" ht="15.75" customHeight="1" x14ac:dyDescent="0.3">
      <c r="A4" s="473"/>
      <c r="B4" s="608"/>
      <c r="C4" s="449"/>
      <c r="D4" s="449"/>
      <c r="E4" s="449"/>
      <c r="F4" s="449"/>
      <c r="G4" s="449"/>
      <c r="H4" s="449"/>
      <c r="I4" s="449"/>
      <c r="J4" s="449"/>
      <c r="K4" s="449"/>
      <c r="L4" s="449"/>
      <c r="M4" s="449"/>
      <c r="N4" s="449"/>
      <c r="O4" s="449"/>
      <c r="P4" s="449"/>
      <c r="Q4" s="449"/>
      <c r="R4" s="449"/>
      <c r="S4" s="267" t="s">
        <v>401</v>
      </c>
      <c r="T4" s="470"/>
      <c r="U4" s="471"/>
      <c r="V4" s="471"/>
      <c r="W4" s="472"/>
    </row>
    <row r="5" spans="1:27" ht="15.75" customHeight="1" x14ac:dyDescent="0.3">
      <c r="A5" s="483"/>
      <c r="B5" s="483"/>
      <c r="C5" s="483"/>
      <c r="D5" s="483"/>
      <c r="E5" s="483"/>
      <c r="F5" s="483"/>
      <c r="G5" s="483"/>
      <c r="H5" s="483"/>
      <c r="I5" s="483"/>
      <c r="J5" s="483"/>
      <c r="K5" s="483"/>
      <c r="L5" s="483"/>
      <c r="M5" s="483"/>
      <c r="N5" s="483"/>
      <c r="O5" s="483"/>
      <c r="P5" s="483"/>
      <c r="Q5" s="483"/>
      <c r="R5" s="483"/>
      <c r="S5" s="483"/>
      <c r="T5" s="484"/>
      <c r="U5" s="138"/>
      <c r="V5" s="138"/>
      <c r="W5" s="231"/>
    </row>
    <row r="6" spans="1:27" s="1" customFormat="1" ht="27" customHeight="1" x14ac:dyDescent="0.25">
      <c r="A6" s="482" t="str">
        <f>CONTEXTO!A8</f>
        <v xml:space="preserve">PROCESO: Gestión de Hacienda Pública </v>
      </c>
      <c r="B6" s="482"/>
      <c r="C6" s="482"/>
      <c r="D6" s="482"/>
      <c r="E6" s="482"/>
      <c r="F6" s="482"/>
      <c r="G6" s="482"/>
      <c r="H6" s="482"/>
      <c r="I6" s="482"/>
      <c r="J6" s="482"/>
      <c r="K6" s="482"/>
      <c r="L6" s="482"/>
      <c r="M6" s="482"/>
      <c r="N6" s="482"/>
      <c r="O6" s="482"/>
      <c r="P6" s="482"/>
      <c r="Q6" s="482"/>
      <c r="R6" s="482"/>
      <c r="S6" s="482"/>
      <c r="T6" s="482"/>
      <c r="W6" s="71"/>
    </row>
    <row r="7" spans="1:27" s="1" customFormat="1" ht="81" customHeight="1" thickBot="1" x14ac:dyDescent="0.3">
      <c r="A7" s="481"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481"/>
      <c r="C7" s="481"/>
      <c r="D7" s="481"/>
      <c r="E7" s="481"/>
      <c r="F7" s="481"/>
      <c r="G7" s="481"/>
      <c r="H7" s="481"/>
      <c r="I7" s="481"/>
      <c r="J7" s="481"/>
      <c r="K7" s="481"/>
      <c r="L7" s="481"/>
      <c r="M7" s="481"/>
      <c r="N7" s="481"/>
      <c r="O7" s="481"/>
      <c r="P7" s="481"/>
      <c r="Q7" s="481"/>
      <c r="R7" s="481"/>
      <c r="S7" s="481"/>
      <c r="T7" s="481"/>
      <c r="U7" s="60"/>
      <c r="V7" s="60"/>
      <c r="W7" s="232"/>
    </row>
    <row r="8" spans="1:27" s="1" customFormat="1" ht="26.25" customHeight="1" thickBot="1" x14ac:dyDescent="0.3">
      <c r="A8" s="233"/>
      <c r="B8" s="282"/>
      <c r="C8" s="233"/>
      <c r="D8" s="233"/>
      <c r="E8" s="233"/>
      <c r="F8" s="233"/>
      <c r="G8" s="233"/>
      <c r="H8" s="233"/>
      <c r="I8" s="233"/>
      <c r="J8" s="233"/>
      <c r="K8" s="233"/>
      <c r="L8" s="233"/>
      <c r="M8" s="233"/>
      <c r="N8" s="233"/>
      <c r="O8" s="233"/>
      <c r="P8" s="233"/>
      <c r="Q8" s="233"/>
      <c r="R8" s="233"/>
      <c r="S8" s="233"/>
      <c r="T8" s="234"/>
      <c r="X8" s="98"/>
    </row>
    <row r="9" spans="1:27" s="1" customFormat="1" ht="39.75" customHeight="1" thickBot="1" x14ac:dyDescent="0.3">
      <c r="A9" s="476"/>
      <c r="B9" s="476"/>
      <c r="C9" s="476" t="b">
        <v>0</v>
      </c>
      <c r="D9" s="476"/>
      <c r="E9" s="476"/>
      <c r="F9" s="476"/>
      <c r="G9" s="476"/>
      <c r="H9" s="476"/>
      <c r="I9" s="476"/>
      <c r="J9" s="476"/>
      <c r="K9" s="476"/>
      <c r="L9" s="476"/>
      <c r="M9" s="476"/>
      <c r="N9" s="476"/>
      <c r="O9" s="476"/>
      <c r="P9" s="476"/>
      <c r="Q9" s="476"/>
      <c r="R9" s="476"/>
      <c r="S9" s="476"/>
      <c r="T9" s="477"/>
      <c r="Y9" s="463" t="s">
        <v>212</v>
      </c>
      <c r="Z9" s="463"/>
      <c r="AA9" s="463"/>
    </row>
    <row r="10" spans="1:27" s="40" customFormat="1" ht="32.25" customHeight="1" thickBot="1" x14ac:dyDescent="0.35">
      <c r="A10" s="228" t="s">
        <v>40</v>
      </c>
      <c r="B10" s="283" t="s">
        <v>242</v>
      </c>
      <c r="C10" s="229" t="s">
        <v>41</v>
      </c>
      <c r="D10" s="229" t="s">
        <v>42</v>
      </c>
      <c r="E10" s="229" t="s">
        <v>43</v>
      </c>
      <c r="F10" s="229" t="s">
        <v>44</v>
      </c>
      <c r="G10" s="229" t="s">
        <v>45</v>
      </c>
      <c r="H10" s="229" t="s">
        <v>46</v>
      </c>
      <c r="I10" s="229" t="s">
        <v>47</v>
      </c>
      <c r="J10" s="229" t="s">
        <v>48</v>
      </c>
      <c r="K10" s="229" t="s">
        <v>49</v>
      </c>
      <c r="L10" s="229" t="s">
        <v>50</v>
      </c>
      <c r="M10" s="229" t="s">
        <v>51</v>
      </c>
      <c r="N10" s="229" t="s">
        <v>52</v>
      </c>
      <c r="O10" s="229" t="s">
        <v>53</v>
      </c>
      <c r="P10" s="229" t="s">
        <v>54</v>
      </c>
      <c r="Q10" s="229" t="s">
        <v>55</v>
      </c>
      <c r="R10" s="230" t="s">
        <v>56</v>
      </c>
      <c r="S10" s="235" t="s">
        <v>57</v>
      </c>
      <c r="T10" s="240" t="s">
        <v>296</v>
      </c>
      <c r="Y10" s="279" t="s">
        <v>441</v>
      </c>
      <c r="Z10" s="280" t="s">
        <v>442</v>
      </c>
      <c r="AA10" s="281" t="s">
        <v>254</v>
      </c>
    </row>
    <row r="11" spans="1:27" ht="39.75" customHeight="1" x14ac:dyDescent="0.3">
      <c r="A11" s="64">
        <v>1</v>
      </c>
      <c r="B11" s="284" t="s">
        <v>415</v>
      </c>
      <c r="C11" s="278">
        <v>4</v>
      </c>
      <c r="D11" s="278">
        <v>4</v>
      </c>
      <c r="E11" s="278">
        <v>4</v>
      </c>
      <c r="F11" s="278">
        <v>3</v>
      </c>
      <c r="G11" s="278">
        <v>4</v>
      </c>
      <c r="H11" s="65"/>
      <c r="I11" s="65"/>
      <c r="J11" s="65"/>
      <c r="K11" s="65"/>
      <c r="L11" s="65"/>
      <c r="M11" s="65"/>
      <c r="N11" s="65"/>
      <c r="O11" s="65"/>
      <c r="P11" s="65"/>
      <c r="Q11" s="65"/>
      <c r="R11" s="64">
        <f t="shared" ref="R11:R34" si="0">SUM(C11:Q11)</f>
        <v>19</v>
      </c>
      <c r="S11" s="236">
        <f t="shared" ref="S11:S34" si="1">IF(ISERROR(AVERAGE(C11:Q11)),0,AVERAGE(C11:Q11))</f>
        <v>3.8</v>
      </c>
      <c r="T11" s="241"/>
    </row>
    <row r="12" spans="1:27" ht="45.75" customHeight="1" x14ac:dyDescent="0.3">
      <c r="A12" s="64">
        <v>2</v>
      </c>
      <c r="B12" s="285" t="s">
        <v>416</v>
      </c>
      <c r="C12" s="278">
        <v>3</v>
      </c>
      <c r="D12" s="278">
        <v>4</v>
      </c>
      <c r="E12" s="278">
        <v>5</v>
      </c>
      <c r="F12" s="278">
        <v>4</v>
      </c>
      <c r="G12" s="278">
        <v>4</v>
      </c>
      <c r="H12" s="65"/>
      <c r="I12" s="65"/>
      <c r="J12" s="65"/>
      <c r="K12" s="65"/>
      <c r="L12" s="65"/>
      <c r="M12" s="65"/>
      <c r="N12" s="65"/>
      <c r="O12" s="65"/>
      <c r="P12" s="65"/>
      <c r="Q12" s="65"/>
      <c r="R12" s="64">
        <f t="shared" si="0"/>
        <v>20</v>
      </c>
      <c r="S12" s="236">
        <f t="shared" si="1"/>
        <v>4</v>
      </c>
      <c r="T12" s="237"/>
    </row>
    <row r="13" spans="1:27" ht="65.25" customHeight="1" x14ac:dyDescent="0.3">
      <c r="A13" s="64">
        <v>3</v>
      </c>
      <c r="B13" s="285" t="s">
        <v>417</v>
      </c>
      <c r="C13" s="278">
        <v>4</v>
      </c>
      <c r="D13" s="278">
        <v>4</v>
      </c>
      <c r="E13" s="278">
        <v>3</v>
      </c>
      <c r="F13" s="278">
        <v>3</v>
      </c>
      <c r="G13" s="278">
        <v>4</v>
      </c>
      <c r="H13" s="65"/>
      <c r="I13" s="65"/>
      <c r="J13" s="65"/>
      <c r="K13" s="65"/>
      <c r="L13" s="65"/>
      <c r="M13" s="65"/>
      <c r="N13" s="65"/>
      <c r="O13" s="65"/>
      <c r="P13" s="65"/>
      <c r="Q13" s="65"/>
      <c r="R13" s="64">
        <f t="shared" si="0"/>
        <v>18</v>
      </c>
      <c r="S13" s="236">
        <f t="shared" si="1"/>
        <v>3.6</v>
      </c>
      <c r="T13" s="238"/>
    </row>
    <row r="14" spans="1:27" ht="39.75" customHeight="1" x14ac:dyDescent="0.3">
      <c r="A14" s="64">
        <v>4</v>
      </c>
      <c r="B14" s="286" t="s">
        <v>418</v>
      </c>
      <c r="C14" s="278">
        <v>3</v>
      </c>
      <c r="D14" s="278">
        <v>4</v>
      </c>
      <c r="E14" s="278">
        <v>4</v>
      </c>
      <c r="F14" s="278">
        <v>5</v>
      </c>
      <c r="G14" s="278">
        <v>4</v>
      </c>
      <c r="H14" s="65"/>
      <c r="I14" s="65"/>
      <c r="J14" s="65"/>
      <c r="K14" s="65"/>
      <c r="L14" s="65"/>
      <c r="M14" s="65"/>
      <c r="N14" s="65"/>
      <c r="O14" s="65"/>
      <c r="P14" s="65"/>
      <c r="Q14" s="65"/>
      <c r="R14" s="64">
        <f t="shared" si="0"/>
        <v>20</v>
      </c>
      <c r="S14" s="236">
        <f t="shared" si="1"/>
        <v>4</v>
      </c>
      <c r="T14" s="238"/>
    </row>
    <row r="15" spans="1:27" ht="39.75" customHeight="1" x14ac:dyDescent="0.3">
      <c r="A15" s="64">
        <v>5</v>
      </c>
      <c r="B15" s="285" t="s">
        <v>419</v>
      </c>
      <c r="C15" s="278">
        <v>4</v>
      </c>
      <c r="D15" s="278">
        <v>2</v>
      </c>
      <c r="E15" s="278">
        <v>5</v>
      </c>
      <c r="F15" s="278">
        <v>3</v>
      </c>
      <c r="G15" s="278">
        <v>3</v>
      </c>
      <c r="H15" s="65"/>
      <c r="I15" s="65"/>
      <c r="J15" s="65"/>
      <c r="K15" s="65"/>
      <c r="L15" s="65"/>
      <c r="M15" s="65"/>
      <c r="N15" s="65"/>
      <c r="O15" s="65"/>
      <c r="P15" s="65"/>
      <c r="Q15" s="65"/>
      <c r="R15" s="64">
        <f t="shared" si="0"/>
        <v>17</v>
      </c>
      <c r="S15" s="236">
        <f t="shared" si="1"/>
        <v>3.4</v>
      </c>
      <c r="T15" s="238"/>
    </row>
    <row r="16" spans="1:27" ht="57" customHeight="1" x14ac:dyDescent="0.3">
      <c r="A16" s="64">
        <v>6</v>
      </c>
      <c r="B16" s="285" t="s">
        <v>440</v>
      </c>
      <c r="C16" s="278">
        <v>4</v>
      </c>
      <c r="D16" s="278">
        <v>4</v>
      </c>
      <c r="E16" s="278">
        <v>4</v>
      </c>
      <c r="F16" s="278">
        <v>5</v>
      </c>
      <c r="G16" s="278">
        <v>3</v>
      </c>
      <c r="H16" s="65"/>
      <c r="I16" s="65"/>
      <c r="J16" s="65"/>
      <c r="K16" s="65"/>
      <c r="L16" s="65"/>
      <c r="M16" s="65"/>
      <c r="N16" s="65"/>
      <c r="O16" s="65"/>
      <c r="P16" s="65"/>
      <c r="Q16" s="65"/>
      <c r="R16" s="64">
        <f t="shared" si="0"/>
        <v>20</v>
      </c>
      <c r="S16" s="236">
        <f t="shared" si="1"/>
        <v>4</v>
      </c>
      <c r="T16" s="238"/>
    </row>
    <row r="17" spans="1:20" ht="56.4" customHeight="1" x14ac:dyDescent="0.3">
      <c r="A17" s="64">
        <v>7</v>
      </c>
      <c r="B17" s="285" t="s">
        <v>421</v>
      </c>
      <c r="C17" s="278">
        <v>5</v>
      </c>
      <c r="D17" s="278">
        <v>4</v>
      </c>
      <c r="E17" s="278">
        <v>5</v>
      </c>
      <c r="F17" s="278">
        <v>5</v>
      </c>
      <c r="G17" s="278">
        <v>5</v>
      </c>
      <c r="H17" s="65"/>
      <c r="I17" s="65"/>
      <c r="J17" s="65"/>
      <c r="K17" s="65"/>
      <c r="L17" s="65"/>
      <c r="M17" s="65"/>
      <c r="N17" s="65"/>
      <c r="O17" s="65"/>
      <c r="P17" s="65"/>
      <c r="Q17" s="65"/>
      <c r="R17" s="64">
        <f t="shared" si="0"/>
        <v>24</v>
      </c>
      <c r="S17" s="296">
        <f t="shared" si="1"/>
        <v>4.8</v>
      </c>
      <c r="T17" s="238"/>
    </row>
    <row r="18" spans="1:20" ht="46.5" customHeight="1" thickBot="1" x14ac:dyDescent="0.35">
      <c r="A18" s="64">
        <v>8</v>
      </c>
      <c r="B18" s="287" t="s">
        <v>422</v>
      </c>
      <c r="C18" s="278">
        <v>5</v>
      </c>
      <c r="D18" s="278">
        <v>4</v>
      </c>
      <c r="E18" s="278">
        <v>5</v>
      </c>
      <c r="F18" s="278">
        <v>5</v>
      </c>
      <c r="G18" s="278">
        <v>5</v>
      </c>
      <c r="H18" s="65"/>
      <c r="I18" s="65"/>
      <c r="J18" s="65"/>
      <c r="K18" s="65"/>
      <c r="L18" s="65"/>
      <c r="M18" s="65"/>
      <c r="N18" s="65"/>
      <c r="O18" s="65"/>
      <c r="P18" s="65"/>
      <c r="Q18" s="65"/>
      <c r="R18" s="64">
        <f t="shared" si="0"/>
        <v>24</v>
      </c>
      <c r="S18" s="296">
        <f t="shared" si="1"/>
        <v>4.8</v>
      </c>
      <c r="T18" s="238"/>
    </row>
    <row r="19" spans="1:20" ht="47.25" customHeight="1" x14ac:dyDescent="0.3">
      <c r="A19" s="64">
        <v>9</v>
      </c>
      <c r="B19" s="288" t="s">
        <v>423</v>
      </c>
      <c r="C19" s="278">
        <v>4</v>
      </c>
      <c r="D19" s="278">
        <v>3</v>
      </c>
      <c r="E19" s="278">
        <v>5</v>
      </c>
      <c r="F19" s="278">
        <v>4</v>
      </c>
      <c r="G19" s="278">
        <v>5</v>
      </c>
      <c r="H19" s="65"/>
      <c r="I19" s="65"/>
      <c r="J19" s="65"/>
      <c r="K19" s="65"/>
      <c r="L19" s="65"/>
      <c r="M19" s="65"/>
      <c r="N19" s="65"/>
      <c r="O19" s="65"/>
      <c r="P19" s="65"/>
      <c r="Q19" s="65"/>
      <c r="R19" s="64">
        <f t="shared" si="0"/>
        <v>21</v>
      </c>
      <c r="S19" s="236">
        <f t="shared" si="1"/>
        <v>4.2</v>
      </c>
      <c r="T19" s="238"/>
    </row>
    <row r="20" spans="1:20" ht="60.6" customHeight="1" x14ac:dyDescent="0.3">
      <c r="A20" s="64">
        <v>10</v>
      </c>
      <c r="B20" s="289" t="s">
        <v>424</v>
      </c>
      <c r="C20" s="278">
        <v>3</v>
      </c>
      <c r="D20" s="278">
        <v>4</v>
      </c>
      <c r="E20" s="278">
        <v>4</v>
      </c>
      <c r="F20" s="278">
        <v>5</v>
      </c>
      <c r="G20" s="278">
        <v>5</v>
      </c>
      <c r="H20" s="65"/>
      <c r="I20" s="65"/>
      <c r="J20" s="65"/>
      <c r="K20" s="65"/>
      <c r="L20" s="65"/>
      <c r="M20" s="65"/>
      <c r="N20" s="65"/>
      <c r="O20" s="65"/>
      <c r="P20" s="65"/>
      <c r="Q20" s="65"/>
      <c r="R20" s="64">
        <f t="shared" si="0"/>
        <v>21</v>
      </c>
      <c r="S20" s="236">
        <f t="shared" si="1"/>
        <v>4.2</v>
      </c>
      <c r="T20" s="238"/>
    </row>
    <row r="21" spans="1:20" ht="51" customHeight="1" x14ac:dyDescent="0.3">
      <c r="A21" s="64">
        <v>11</v>
      </c>
      <c r="B21" s="289" t="s">
        <v>425</v>
      </c>
      <c r="C21" s="278">
        <v>5</v>
      </c>
      <c r="D21" s="278">
        <v>5</v>
      </c>
      <c r="E21" s="278">
        <v>4</v>
      </c>
      <c r="F21" s="278">
        <v>5</v>
      </c>
      <c r="G21" s="278">
        <v>5</v>
      </c>
      <c r="H21" s="65"/>
      <c r="I21" s="65"/>
      <c r="J21" s="65"/>
      <c r="K21" s="65"/>
      <c r="L21" s="65"/>
      <c r="M21" s="65"/>
      <c r="N21" s="65"/>
      <c r="O21" s="65"/>
      <c r="P21" s="65"/>
      <c r="Q21" s="65"/>
      <c r="R21" s="64">
        <f t="shared" si="0"/>
        <v>24</v>
      </c>
      <c r="S21" s="296">
        <f t="shared" si="1"/>
        <v>4.8</v>
      </c>
      <c r="T21" s="238"/>
    </row>
    <row r="22" spans="1:20" ht="45.75" customHeight="1" x14ac:dyDescent="0.3">
      <c r="A22" s="64">
        <v>12</v>
      </c>
      <c r="B22" s="289" t="s">
        <v>426</v>
      </c>
      <c r="C22" s="278">
        <v>3</v>
      </c>
      <c r="D22" s="278">
        <v>5</v>
      </c>
      <c r="E22" s="278">
        <v>5</v>
      </c>
      <c r="F22" s="278">
        <v>4</v>
      </c>
      <c r="G22" s="278">
        <v>4</v>
      </c>
      <c r="H22" s="65"/>
      <c r="I22" s="65"/>
      <c r="J22" s="65"/>
      <c r="K22" s="65"/>
      <c r="L22" s="65"/>
      <c r="M22" s="65"/>
      <c r="N22" s="65"/>
      <c r="O22" s="65"/>
      <c r="P22" s="65"/>
      <c r="Q22" s="65"/>
      <c r="R22" s="64">
        <f t="shared" si="0"/>
        <v>21</v>
      </c>
      <c r="S22" s="236">
        <f t="shared" si="1"/>
        <v>4.2</v>
      </c>
      <c r="T22" s="238"/>
    </row>
    <row r="23" spans="1:20" ht="49.5" customHeight="1" x14ac:dyDescent="0.3">
      <c r="A23" s="64">
        <v>13</v>
      </c>
      <c r="B23" s="289" t="s">
        <v>427</v>
      </c>
      <c r="C23" s="278">
        <v>5</v>
      </c>
      <c r="D23" s="278">
        <v>4</v>
      </c>
      <c r="E23" s="278">
        <v>5</v>
      </c>
      <c r="F23" s="278">
        <v>5</v>
      </c>
      <c r="G23" s="278">
        <v>5</v>
      </c>
      <c r="H23" s="65"/>
      <c r="I23" s="65"/>
      <c r="J23" s="65"/>
      <c r="K23" s="65"/>
      <c r="L23" s="65"/>
      <c r="M23" s="65"/>
      <c r="N23" s="65"/>
      <c r="O23" s="65"/>
      <c r="P23" s="65"/>
      <c r="Q23" s="65"/>
      <c r="R23" s="64">
        <f t="shared" si="0"/>
        <v>24</v>
      </c>
      <c r="S23" s="296">
        <f t="shared" si="1"/>
        <v>4.8</v>
      </c>
      <c r="T23" s="238"/>
    </row>
    <row r="24" spans="1:20" ht="39.75" customHeight="1" x14ac:dyDescent="0.3">
      <c r="A24" s="64">
        <v>14</v>
      </c>
      <c r="B24" s="289" t="s">
        <v>428</v>
      </c>
      <c r="C24" s="278">
        <v>4</v>
      </c>
      <c r="D24" s="278">
        <v>4</v>
      </c>
      <c r="E24" s="278">
        <v>4</v>
      </c>
      <c r="F24" s="278">
        <v>4</v>
      </c>
      <c r="G24" s="278">
        <v>4</v>
      </c>
      <c r="H24" s="65"/>
      <c r="I24" s="65"/>
      <c r="J24" s="65"/>
      <c r="K24" s="65"/>
      <c r="L24" s="65"/>
      <c r="M24" s="65"/>
      <c r="N24" s="65"/>
      <c r="O24" s="65"/>
      <c r="P24" s="65"/>
      <c r="Q24" s="65"/>
      <c r="R24" s="64">
        <f t="shared" si="0"/>
        <v>20</v>
      </c>
      <c r="S24" s="236">
        <f t="shared" si="1"/>
        <v>4</v>
      </c>
      <c r="T24" s="238"/>
    </row>
    <row r="25" spans="1:20" ht="60" customHeight="1" x14ac:dyDescent="0.3">
      <c r="A25" s="64">
        <v>15</v>
      </c>
      <c r="B25" s="289" t="s">
        <v>429</v>
      </c>
      <c r="C25" s="278">
        <v>3</v>
      </c>
      <c r="D25" s="278">
        <v>3</v>
      </c>
      <c r="E25" s="278">
        <v>5</v>
      </c>
      <c r="F25" s="278">
        <v>2</v>
      </c>
      <c r="G25" s="278">
        <v>4</v>
      </c>
      <c r="H25" s="65"/>
      <c r="I25" s="65"/>
      <c r="J25" s="65"/>
      <c r="K25" s="65"/>
      <c r="L25" s="65"/>
      <c r="M25" s="65"/>
      <c r="N25" s="65"/>
      <c r="O25" s="65"/>
      <c r="P25" s="65"/>
      <c r="Q25" s="65"/>
      <c r="R25" s="64">
        <f t="shared" si="0"/>
        <v>17</v>
      </c>
      <c r="S25" s="236">
        <f t="shared" si="1"/>
        <v>3.4</v>
      </c>
      <c r="T25" s="238"/>
    </row>
    <row r="26" spans="1:20" ht="48.75" customHeight="1" x14ac:dyDescent="0.3">
      <c r="A26" s="64">
        <v>16</v>
      </c>
      <c r="B26" s="289" t="s">
        <v>430</v>
      </c>
      <c r="C26" s="278">
        <v>4</v>
      </c>
      <c r="D26" s="278">
        <v>5</v>
      </c>
      <c r="E26" s="278">
        <v>5</v>
      </c>
      <c r="F26" s="278">
        <v>5</v>
      </c>
      <c r="G26" s="278">
        <v>4</v>
      </c>
      <c r="H26" s="65"/>
      <c r="I26" s="65"/>
      <c r="J26" s="65"/>
      <c r="K26" s="65"/>
      <c r="L26" s="65"/>
      <c r="M26" s="65"/>
      <c r="N26" s="65"/>
      <c r="O26" s="65"/>
      <c r="P26" s="65"/>
      <c r="Q26" s="65"/>
      <c r="R26" s="64">
        <f t="shared" si="0"/>
        <v>23</v>
      </c>
      <c r="S26" s="236">
        <f t="shared" si="1"/>
        <v>4.5999999999999996</v>
      </c>
      <c r="T26" s="238"/>
    </row>
    <row r="27" spans="1:20" ht="39.75" customHeight="1" x14ac:dyDescent="0.3">
      <c r="A27" s="64">
        <v>17</v>
      </c>
      <c r="B27" s="290" t="s">
        <v>431</v>
      </c>
      <c r="C27" s="278">
        <v>4</v>
      </c>
      <c r="D27" s="278">
        <v>4</v>
      </c>
      <c r="E27" s="278">
        <v>4</v>
      </c>
      <c r="F27" s="278">
        <v>3</v>
      </c>
      <c r="G27" s="278">
        <v>4</v>
      </c>
      <c r="H27" s="65"/>
      <c r="I27" s="65"/>
      <c r="J27" s="65"/>
      <c r="K27" s="65"/>
      <c r="L27" s="65"/>
      <c r="M27" s="65"/>
      <c r="N27" s="65"/>
      <c r="O27" s="65"/>
      <c r="P27" s="65"/>
      <c r="Q27" s="65"/>
      <c r="R27" s="64">
        <f t="shared" si="0"/>
        <v>19</v>
      </c>
      <c r="S27" s="236">
        <f t="shared" si="1"/>
        <v>3.8</v>
      </c>
      <c r="T27" s="238"/>
    </row>
    <row r="28" spans="1:20" ht="46.8" customHeight="1" thickBot="1" x14ac:dyDescent="0.35">
      <c r="A28" s="64">
        <v>18</v>
      </c>
      <c r="B28" s="290" t="s">
        <v>432</v>
      </c>
      <c r="C28" s="278">
        <v>4</v>
      </c>
      <c r="D28" s="278">
        <v>5</v>
      </c>
      <c r="E28" s="278">
        <v>5</v>
      </c>
      <c r="F28" s="278">
        <v>4</v>
      </c>
      <c r="G28" s="278">
        <v>4</v>
      </c>
      <c r="H28" s="65"/>
      <c r="I28" s="65"/>
      <c r="J28" s="65"/>
      <c r="K28" s="65"/>
      <c r="L28" s="65"/>
      <c r="M28" s="65"/>
      <c r="N28" s="65"/>
      <c r="O28" s="65"/>
      <c r="P28" s="65"/>
      <c r="Q28" s="65"/>
      <c r="R28" s="64">
        <f t="shared" si="0"/>
        <v>22</v>
      </c>
      <c r="S28" s="236">
        <f t="shared" si="1"/>
        <v>4.4000000000000004</v>
      </c>
      <c r="T28" s="238"/>
    </row>
    <row r="29" spans="1:20" ht="48" customHeight="1" thickBot="1" x14ac:dyDescent="0.35">
      <c r="A29" s="64">
        <v>19</v>
      </c>
      <c r="B29" s="291" t="s">
        <v>433</v>
      </c>
      <c r="C29" s="278">
        <v>4</v>
      </c>
      <c r="D29" s="278">
        <v>4</v>
      </c>
      <c r="E29" s="278">
        <v>5</v>
      </c>
      <c r="F29" s="278">
        <v>5</v>
      </c>
      <c r="G29" s="278">
        <v>5</v>
      </c>
      <c r="H29" s="65"/>
      <c r="I29" s="65"/>
      <c r="J29" s="65"/>
      <c r="K29" s="65"/>
      <c r="L29" s="65"/>
      <c r="M29" s="65"/>
      <c r="N29" s="65"/>
      <c r="O29" s="65"/>
      <c r="P29" s="65"/>
      <c r="Q29" s="65"/>
      <c r="R29" s="64">
        <f t="shared" si="0"/>
        <v>23</v>
      </c>
      <c r="S29" s="236">
        <f t="shared" si="1"/>
        <v>4.5999999999999996</v>
      </c>
      <c r="T29" s="238"/>
    </row>
    <row r="30" spans="1:20" ht="57" customHeight="1" x14ac:dyDescent="0.3">
      <c r="A30" s="64">
        <v>20</v>
      </c>
      <c r="B30" s="291" t="s">
        <v>434</v>
      </c>
      <c r="C30" s="278">
        <v>4</v>
      </c>
      <c r="D30" s="278">
        <v>4</v>
      </c>
      <c r="E30" s="278">
        <v>5</v>
      </c>
      <c r="F30" s="278">
        <v>5</v>
      </c>
      <c r="G30" s="278">
        <v>5</v>
      </c>
      <c r="H30" s="65"/>
      <c r="I30" s="65"/>
      <c r="J30" s="65"/>
      <c r="K30" s="65"/>
      <c r="L30" s="65"/>
      <c r="M30" s="65"/>
      <c r="N30" s="65"/>
      <c r="O30" s="65"/>
      <c r="P30" s="65"/>
      <c r="Q30" s="65"/>
      <c r="R30" s="64">
        <f t="shared" si="0"/>
        <v>23</v>
      </c>
      <c r="S30" s="236">
        <f t="shared" si="1"/>
        <v>4.5999999999999996</v>
      </c>
      <c r="T30" s="238"/>
    </row>
    <row r="31" spans="1:20" ht="81.599999999999994" customHeight="1" x14ac:dyDescent="0.3">
      <c r="A31" s="64">
        <v>21</v>
      </c>
      <c r="B31" s="290" t="s">
        <v>435</v>
      </c>
      <c r="C31" s="278">
        <v>5</v>
      </c>
      <c r="D31" s="278">
        <v>4</v>
      </c>
      <c r="E31" s="278">
        <v>5</v>
      </c>
      <c r="F31" s="278">
        <v>5</v>
      </c>
      <c r="G31" s="278">
        <v>5</v>
      </c>
      <c r="H31" s="65"/>
      <c r="I31" s="65"/>
      <c r="J31" s="65"/>
      <c r="K31" s="65"/>
      <c r="L31" s="65"/>
      <c r="M31" s="65"/>
      <c r="N31" s="65"/>
      <c r="O31" s="65"/>
      <c r="P31" s="65"/>
      <c r="Q31" s="65"/>
      <c r="R31" s="64">
        <f t="shared" si="0"/>
        <v>24</v>
      </c>
      <c r="S31" s="296">
        <f t="shared" si="1"/>
        <v>4.8</v>
      </c>
      <c r="T31" s="238"/>
    </row>
    <row r="32" spans="1:20" ht="42" customHeight="1" x14ac:dyDescent="0.3">
      <c r="A32" s="64">
        <v>22</v>
      </c>
      <c r="B32" s="292" t="s">
        <v>436</v>
      </c>
      <c r="C32" s="278">
        <v>4</v>
      </c>
      <c r="D32" s="278">
        <v>3</v>
      </c>
      <c r="E32" s="278">
        <v>3</v>
      </c>
      <c r="F32" s="278">
        <v>3</v>
      </c>
      <c r="G32" s="278">
        <v>4</v>
      </c>
      <c r="H32" s="65"/>
      <c r="I32" s="65"/>
      <c r="J32" s="65"/>
      <c r="K32" s="65"/>
      <c r="L32" s="65"/>
      <c r="M32" s="65"/>
      <c r="N32" s="65"/>
      <c r="O32" s="65"/>
      <c r="P32" s="65"/>
      <c r="Q32" s="65"/>
      <c r="R32" s="64">
        <f t="shared" si="0"/>
        <v>17</v>
      </c>
      <c r="S32" s="236">
        <f t="shared" si="1"/>
        <v>3.4</v>
      </c>
      <c r="T32" s="238"/>
    </row>
    <row r="33" spans="1:20" ht="48" customHeight="1" x14ac:dyDescent="0.3">
      <c r="A33" s="64">
        <v>23</v>
      </c>
      <c r="B33" s="293" t="s">
        <v>437</v>
      </c>
      <c r="C33" s="278">
        <v>4</v>
      </c>
      <c r="D33" s="278">
        <v>3</v>
      </c>
      <c r="E33" s="278">
        <v>5</v>
      </c>
      <c r="F33" s="278">
        <v>5</v>
      </c>
      <c r="G33" s="278">
        <v>5</v>
      </c>
      <c r="H33" s="65"/>
      <c r="I33" s="65"/>
      <c r="J33" s="65"/>
      <c r="K33" s="65"/>
      <c r="L33" s="65"/>
      <c r="M33" s="65"/>
      <c r="N33" s="65"/>
      <c r="O33" s="65"/>
      <c r="P33" s="65"/>
      <c r="Q33" s="65"/>
      <c r="R33" s="64">
        <f t="shared" si="0"/>
        <v>22</v>
      </c>
      <c r="S33" s="236">
        <f t="shared" si="1"/>
        <v>4.4000000000000004</v>
      </c>
      <c r="T33" s="238"/>
    </row>
    <row r="34" spans="1:20" ht="46.5" customHeight="1" x14ac:dyDescent="0.3">
      <c r="A34" s="64">
        <v>24</v>
      </c>
      <c r="B34" s="293" t="s">
        <v>438</v>
      </c>
      <c r="C34" s="278">
        <v>4</v>
      </c>
      <c r="D34" s="278">
        <v>4</v>
      </c>
      <c r="E34" s="278">
        <v>4</v>
      </c>
      <c r="F34" s="278">
        <v>4</v>
      </c>
      <c r="G34" s="278">
        <v>4</v>
      </c>
      <c r="H34" s="65"/>
      <c r="I34" s="65"/>
      <c r="J34" s="65"/>
      <c r="K34" s="65"/>
      <c r="L34" s="65"/>
      <c r="M34" s="65"/>
      <c r="N34" s="65"/>
      <c r="O34" s="65"/>
      <c r="P34" s="65"/>
      <c r="Q34" s="65"/>
      <c r="R34" s="64">
        <f t="shared" si="0"/>
        <v>20</v>
      </c>
      <c r="S34" s="236">
        <f t="shared" si="1"/>
        <v>4</v>
      </c>
      <c r="T34" s="238"/>
    </row>
    <row r="35" spans="1:20" ht="44.25" customHeight="1" thickBot="1" x14ac:dyDescent="0.35">
      <c r="A35" s="64">
        <v>25</v>
      </c>
      <c r="B35" s="293" t="s">
        <v>439</v>
      </c>
      <c r="C35" s="278">
        <v>3</v>
      </c>
      <c r="D35" s="278">
        <v>5</v>
      </c>
      <c r="E35" s="278">
        <v>3</v>
      </c>
      <c r="F35" s="278">
        <v>2</v>
      </c>
      <c r="G35" s="278">
        <v>4</v>
      </c>
      <c r="H35" s="65"/>
      <c r="I35" s="65"/>
      <c r="J35" s="65"/>
      <c r="K35" s="65"/>
      <c r="L35" s="65"/>
      <c r="M35" s="65"/>
      <c r="N35" s="65"/>
      <c r="O35" s="65"/>
      <c r="P35" s="65"/>
      <c r="Q35" s="65"/>
      <c r="R35" s="64">
        <f t="shared" ref="R35:R40" si="2">SUM(C35:Q35)</f>
        <v>17</v>
      </c>
      <c r="S35" s="236">
        <f t="shared" ref="S35:S40" si="3">IF(ISERROR(AVERAGE(C35:Q35)),0,AVERAGE(C35:Q35))</f>
        <v>3.4</v>
      </c>
      <c r="T35" s="238"/>
    </row>
    <row r="36" spans="1:20" ht="42.75" hidden="1" customHeight="1" x14ac:dyDescent="0.3">
      <c r="A36" s="64">
        <v>26</v>
      </c>
      <c r="B36" s="270"/>
      <c r="C36" s="65"/>
      <c r="D36" s="65"/>
      <c r="E36" s="65"/>
      <c r="F36" s="65"/>
      <c r="G36" s="65"/>
      <c r="H36" s="65"/>
      <c r="I36" s="65"/>
      <c r="J36" s="65"/>
      <c r="K36" s="65"/>
      <c r="L36" s="65"/>
      <c r="M36" s="65"/>
      <c r="N36" s="65"/>
      <c r="O36" s="65"/>
      <c r="P36" s="65"/>
      <c r="Q36" s="65"/>
      <c r="R36" s="64">
        <f t="shared" si="2"/>
        <v>0</v>
      </c>
      <c r="S36" s="236">
        <f t="shared" si="3"/>
        <v>0</v>
      </c>
      <c r="T36" s="238"/>
    </row>
    <row r="37" spans="1:20" ht="42" hidden="1" customHeight="1" x14ac:dyDescent="0.3">
      <c r="A37" s="64">
        <v>27</v>
      </c>
      <c r="B37" s="270"/>
      <c r="C37" s="65"/>
      <c r="D37" s="65"/>
      <c r="E37" s="65"/>
      <c r="F37" s="65"/>
      <c r="G37" s="65"/>
      <c r="H37" s="65"/>
      <c r="I37" s="65"/>
      <c r="J37" s="65"/>
      <c r="K37" s="65"/>
      <c r="L37" s="65"/>
      <c r="M37" s="65"/>
      <c r="N37" s="65"/>
      <c r="O37" s="65"/>
      <c r="P37" s="65"/>
      <c r="Q37" s="65"/>
      <c r="R37" s="64">
        <f t="shared" si="2"/>
        <v>0</v>
      </c>
      <c r="S37" s="236">
        <f t="shared" si="3"/>
        <v>0</v>
      </c>
      <c r="T37" s="238"/>
    </row>
    <row r="38" spans="1:20" ht="42.75" hidden="1" customHeight="1" x14ac:dyDescent="0.3">
      <c r="A38" s="64">
        <v>28</v>
      </c>
      <c r="B38" s="270"/>
      <c r="C38" s="65"/>
      <c r="D38" s="65"/>
      <c r="E38" s="65"/>
      <c r="F38" s="65"/>
      <c r="G38" s="65"/>
      <c r="H38" s="65"/>
      <c r="I38" s="65"/>
      <c r="J38" s="65"/>
      <c r="K38" s="65"/>
      <c r="L38" s="65"/>
      <c r="M38" s="65"/>
      <c r="N38" s="65"/>
      <c r="O38" s="65"/>
      <c r="P38" s="65"/>
      <c r="Q38" s="65"/>
      <c r="R38" s="64">
        <f t="shared" si="2"/>
        <v>0</v>
      </c>
      <c r="S38" s="236">
        <f t="shared" si="3"/>
        <v>0</v>
      </c>
      <c r="T38" s="238"/>
    </row>
    <row r="39" spans="1:20" ht="47.25" hidden="1" customHeight="1" x14ac:dyDescent="0.3">
      <c r="A39" s="64">
        <v>29</v>
      </c>
      <c r="B39" s="270"/>
      <c r="C39" s="65"/>
      <c r="D39" s="65"/>
      <c r="E39" s="65"/>
      <c r="F39" s="65"/>
      <c r="G39" s="65"/>
      <c r="H39" s="65"/>
      <c r="I39" s="65"/>
      <c r="J39" s="65"/>
      <c r="K39" s="65"/>
      <c r="L39" s="65"/>
      <c r="M39" s="65"/>
      <c r="N39" s="65"/>
      <c r="O39" s="65"/>
      <c r="P39" s="65"/>
      <c r="Q39" s="65"/>
      <c r="R39" s="64">
        <f t="shared" si="2"/>
        <v>0</v>
      </c>
      <c r="S39" s="236">
        <f t="shared" si="3"/>
        <v>0</v>
      </c>
      <c r="T39" s="238"/>
    </row>
    <row r="40" spans="1:20" ht="50.25" hidden="1" customHeight="1" thickBot="1" x14ac:dyDescent="0.35">
      <c r="A40" s="253">
        <v>30</v>
      </c>
      <c r="B40" s="294"/>
      <c r="C40" s="254"/>
      <c r="D40" s="254"/>
      <c r="E40" s="254"/>
      <c r="F40" s="254"/>
      <c r="G40" s="254"/>
      <c r="H40" s="254"/>
      <c r="I40" s="254"/>
      <c r="J40" s="254"/>
      <c r="K40" s="254"/>
      <c r="L40" s="254"/>
      <c r="M40" s="254"/>
      <c r="N40" s="254"/>
      <c r="O40" s="254"/>
      <c r="P40" s="254"/>
      <c r="Q40" s="254"/>
      <c r="R40" s="253">
        <f t="shared" si="2"/>
        <v>0</v>
      </c>
      <c r="S40" s="255">
        <f t="shared" si="3"/>
        <v>0</v>
      </c>
      <c r="T40" s="239"/>
    </row>
    <row r="41" spans="1:20" ht="24" customHeight="1" x14ac:dyDescent="0.3">
      <c r="A41" s="478" t="s">
        <v>357</v>
      </c>
      <c r="B41" s="479"/>
      <c r="C41" s="479"/>
      <c r="D41" s="479"/>
      <c r="E41" s="479"/>
      <c r="F41" s="479"/>
      <c r="G41" s="479"/>
      <c r="H41" s="479"/>
      <c r="I41" s="479"/>
      <c r="J41" s="479"/>
      <c r="K41" s="479"/>
      <c r="L41" s="479"/>
      <c r="M41" s="479"/>
      <c r="N41" s="479"/>
      <c r="O41" s="479"/>
      <c r="P41" s="479"/>
      <c r="Q41" s="479"/>
      <c r="R41" s="480"/>
      <c r="S41" s="256">
        <f>SUM(S11:S40)</f>
        <v>104</v>
      </c>
    </row>
    <row r="42" spans="1:20" ht="28.5" customHeight="1" thickBot="1" x14ac:dyDescent="0.35">
      <c r="A42" s="474" t="s">
        <v>57</v>
      </c>
      <c r="B42" s="475"/>
      <c r="C42" s="475"/>
      <c r="D42" s="475"/>
      <c r="E42" s="475"/>
      <c r="F42" s="475"/>
      <c r="G42" s="475"/>
      <c r="H42" s="475"/>
      <c r="I42" s="475"/>
      <c r="J42" s="475"/>
      <c r="K42" s="475"/>
      <c r="L42" s="475"/>
      <c r="M42" s="475"/>
      <c r="N42" s="475"/>
      <c r="O42" s="475"/>
      <c r="P42" s="475"/>
      <c r="Q42" s="475"/>
      <c r="R42" s="475"/>
      <c r="S42" s="257">
        <f>S41/A35</f>
        <v>4.16</v>
      </c>
    </row>
  </sheetData>
  <sheetProtection selectLockedCells="1"/>
  <mergeCells count="11">
    <mergeCell ref="Y9:AA9"/>
    <mergeCell ref="T1:W4"/>
    <mergeCell ref="A42:R42"/>
    <mergeCell ref="A9:T9"/>
    <mergeCell ref="A41:R41"/>
    <mergeCell ref="A7:T7"/>
    <mergeCell ref="A6:T6"/>
    <mergeCell ref="A5:T5"/>
    <mergeCell ref="C1:R2"/>
    <mergeCell ref="C3:R4"/>
    <mergeCell ref="A1:B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617220</xdr:colOff>
                <xdr:row>17</xdr:row>
                <xdr:rowOff>160020</xdr:rowOff>
              </from>
              <to>
                <xdr:col>19</xdr:col>
                <xdr:colOff>906780</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7">
            <anchor moveWithCells="1">
              <from>
                <xdr:col>19</xdr:col>
                <xdr:colOff>617220</xdr:colOff>
                <xdr:row>19</xdr:row>
                <xdr:rowOff>160020</xdr:rowOff>
              </from>
              <to>
                <xdr:col>19</xdr:col>
                <xdr:colOff>899160</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8" name="CheckBox11">
          <controlPr defaultSize="0" autoLine="0" r:id="rId13">
            <anchor moveWithCells="1">
              <from>
                <xdr:col>19</xdr:col>
                <xdr:colOff>617220</xdr:colOff>
                <xdr:row>20</xdr:row>
                <xdr:rowOff>160020</xdr:rowOff>
              </from>
              <to>
                <xdr:col>19</xdr:col>
                <xdr:colOff>906780</xdr:colOff>
                <xdr:row>20</xdr:row>
                <xdr:rowOff>419100</xdr:rowOff>
              </to>
            </anchor>
          </controlPr>
        </control>
      </mc:Choice>
      <mc:Fallback>
        <control shapeId="3083" r:id="rId18" name="CheckBox11"/>
      </mc:Fallback>
    </mc:AlternateContent>
    <mc:AlternateContent xmlns:mc="http://schemas.openxmlformats.org/markup-compatibility/2006">
      <mc:Choice Requires="x14">
        <control shapeId="3084" r:id="rId19" name="CheckBox12">
          <controlPr defaultSize="0" autoLine="0" r:id="rId17">
            <anchor moveWithCells="1">
              <from>
                <xdr:col>19</xdr:col>
                <xdr:colOff>617220</xdr:colOff>
                <xdr:row>21</xdr:row>
                <xdr:rowOff>160020</xdr:rowOff>
              </from>
              <to>
                <xdr:col>19</xdr:col>
                <xdr:colOff>899160</xdr:colOff>
                <xdr:row>21</xdr:row>
                <xdr:rowOff>419100</xdr:rowOff>
              </to>
            </anchor>
          </controlPr>
        </control>
      </mc:Choice>
      <mc:Fallback>
        <control shapeId="3084" r:id="rId19" name="CheckBox12"/>
      </mc:Fallback>
    </mc:AlternateContent>
    <mc:AlternateContent xmlns:mc="http://schemas.openxmlformats.org/markup-compatibility/2006">
      <mc:Choice Requires="x14">
        <control shapeId="3085" r:id="rId20" name="CheckBox13">
          <controlPr defaultSize="0" autoLine="0" r:id="rId13">
            <anchor moveWithCells="1">
              <from>
                <xdr:col>19</xdr:col>
                <xdr:colOff>617220</xdr:colOff>
                <xdr:row>22</xdr:row>
                <xdr:rowOff>160020</xdr:rowOff>
              </from>
              <to>
                <xdr:col>19</xdr:col>
                <xdr:colOff>906780</xdr:colOff>
                <xdr:row>22</xdr:row>
                <xdr:rowOff>419100</xdr:rowOff>
              </to>
            </anchor>
          </controlPr>
        </control>
      </mc:Choice>
      <mc:Fallback>
        <control shapeId="3085" r:id="rId20" name="CheckBox13"/>
      </mc:Fallback>
    </mc:AlternateContent>
    <mc:AlternateContent xmlns:mc="http://schemas.openxmlformats.org/markup-compatibility/2006">
      <mc:Choice Requires="x14">
        <control shapeId="3086" r:id="rId21" name="CheckBox14">
          <controlPr defaultSize="0" autoLine="0" r:id="rId17">
            <anchor moveWithCells="1">
              <from>
                <xdr:col>19</xdr:col>
                <xdr:colOff>617220</xdr:colOff>
                <xdr:row>23</xdr:row>
                <xdr:rowOff>160020</xdr:rowOff>
              </from>
              <to>
                <xdr:col>19</xdr:col>
                <xdr:colOff>899160</xdr:colOff>
                <xdr:row>23</xdr:row>
                <xdr:rowOff>419100</xdr:rowOff>
              </to>
            </anchor>
          </controlPr>
        </control>
      </mc:Choice>
      <mc:Fallback>
        <control shapeId="3086" r:id="rId21" name="CheckBox14"/>
      </mc:Fallback>
    </mc:AlternateContent>
    <mc:AlternateContent xmlns:mc="http://schemas.openxmlformats.org/markup-compatibility/2006">
      <mc:Choice Requires="x14">
        <control shapeId="3087" r:id="rId22" name="CheckBox15">
          <controlPr defaultSize="0" autoLine="0" r:id="rId17">
            <anchor moveWithCells="1">
              <from>
                <xdr:col>19</xdr:col>
                <xdr:colOff>617220</xdr:colOff>
                <xdr:row>24</xdr:row>
                <xdr:rowOff>160020</xdr:rowOff>
              </from>
              <to>
                <xdr:col>19</xdr:col>
                <xdr:colOff>899160</xdr:colOff>
                <xdr:row>24</xdr:row>
                <xdr:rowOff>419100</xdr:rowOff>
              </to>
            </anchor>
          </controlPr>
        </control>
      </mc:Choice>
      <mc:Fallback>
        <control shapeId="3087" r:id="rId22" name="CheckBox15"/>
      </mc:Fallback>
    </mc:AlternateContent>
    <mc:AlternateContent xmlns:mc="http://schemas.openxmlformats.org/markup-compatibility/2006">
      <mc:Choice Requires="x14">
        <control shapeId="3088" r:id="rId23" name="CheckBox16">
          <controlPr defaultSize="0" autoLine="0" r:id="rId17">
            <anchor moveWithCells="1">
              <from>
                <xdr:col>19</xdr:col>
                <xdr:colOff>617220</xdr:colOff>
                <xdr:row>25</xdr:row>
                <xdr:rowOff>160020</xdr:rowOff>
              </from>
              <to>
                <xdr:col>19</xdr:col>
                <xdr:colOff>899160</xdr:colOff>
                <xdr:row>25</xdr:row>
                <xdr:rowOff>419100</xdr:rowOff>
              </to>
            </anchor>
          </controlPr>
        </control>
      </mc:Choice>
      <mc:Fallback>
        <control shapeId="3088" r:id="rId23" name="CheckBox16"/>
      </mc:Fallback>
    </mc:AlternateContent>
    <mc:AlternateContent xmlns:mc="http://schemas.openxmlformats.org/markup-compatibility/2006">
      <mc:Choice Requires="x14">
        <control shapeId="3089" r:id="rId24"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24" name="CheckBox17"/>
      </mc:Fallback>
    </mc:AlternateContent>
    <mc:AlternateContent xmlns:mc="http://schemas.openxmlformats.org/markup-compatibility/2006">
      <mc:Choice Requires="x14">
        <control shapeId="3090" r:id="rId25" name="CheckBox18">
          <controlPr defaultSize="0" autoLine="0" r:id="rId7">
            <anchor moveWithCells="1">
              <from>
                <xdr:col>19</xdr:col>
                <xdr:colOff>617220</xdr:colOff>
                <xdr:row>27</xdr:row>
                <xdr:rowOff>160020</xdr:rowOff>
              </from>
              <to>
                <xdr:col>19</xdr:col>
                <xdr:colOff>906780</xdr:colOff>
                <xdr:row>27</xdr:row>
                <xdr:rowOff>419100</xdr:rowOff>
              </to>
            </anchor>
          </controlPr>
        </control>
      </mc:Choice>
      <mc:Fallback>
        <control shapeId="3090" r:id="rId25" name="CheckBox18"/>
      </mc:Fallback>
    </mc:AlternateContent>
    <mc:AlternateContent xmlns:mc="http://schemas.openxmlformats.org/markup-compatibility/2006">
      <mc:Choice Requires="x14">
        <control shapeId="3091" r:id="rId26" name="CheckBox19">
          <controlPr defaultSize="0" autoLine="0" r:id="rId17">
            <anchor moveWithCells="1">
              <from>
                <xdr:col>19</xdr:col>
                <xdr:colOff>617220</xdr:colOff>
                <xdr:row>28</xdr:row>
                <xdr:rowOff>160020</xdr:rowOff>
              </from>
              <to>
                <xdr:col>19</xdr:col>
                <xdr:colOff>899160</xdr:colOff>
                <xdr:row>28</xdr:row>
                <xdr:rowOff>419100</xdr:rowOff>
              </to>
            </anchor>
          </controlPr>
        </control>
      </mc:Choice>
      <mc:Fallback>
        <control shapeId="3091" r:id="rId26" name="CheckBox19"/>
      </mc:Fallback>
    </mc:AlternateContent>
    <mc:AlternateContent xmlns:mc="http://schemas.openxmlformats.org/markup-compatibility/2006">
      <mc:Choice Requires="x14">
        <control shapeId="3092" r:id="rId27" name="CheckBox20">
          <controlPr defaultSize="0" autoLine="0" r:id="rId17">
            <anchor moveWithCells="1">
              <from>
                <xdr:col>19</xdr:col>
                <xdr:colOff>617220</xdr:colOff>
                <xdr:row>29</xdr:row>
                <xdr:rowOff>160020</xdr:rowOff>
              </from>
              <to>
                <xdr:col>19</xdr:col>
                <xdr:colOff>899160</xdr:colOff>
                <xdr:row>29</xdr:row>
                <xdr:rowOff>419100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13">
            <anchor moveWithCells="1">
              <from>
                <xdr:col>19</xdr:col>
                <xdr:colOff>617220</xdr:colOff>
                <xdr:row>30</xdr:row>
                <xdr:rowOff>160020</xdr:rowOff>
              </from>
              <to>
                <xdr:col>19</xdr:col>
                <xdr:colOff>906780</xdr:colOff>
                <xdr:row>30</xdr:row>
                <xdr:rowOff>419100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1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17">
            <anchor moveWithCells="1">
              <from>
                <xdr:col>19</xdr:col>
                <xdr:colOff>617220</xdr:colOff>
                <xdr:row>32</xdr:row>
                <xdr:rowOff>160020</xdr:rowOff>
              </from>
              <to>
                <xdr:col>19</xdr:col>
                <xdr:colOff>899160</xdr:colOff>
                <xdr:row>32</xdr:row>
                <xdr:rowOff>419100</xdr:rowOff>
              </to>
            </anchor>
          </controlPr>
        </control>
      </mc:Choice>
      <mc:Fallback>
        <control shapeId="3095" r:id="rId30" name="CheckBox23"/>
      </mc:Fallback>
    </mc:AlternateContent>
    <mc:AlternateContent xmlns:mc="http://schemas.openxmlformats.org/markup-compatibility/2006">
      <mc:Choice Requires="x14">
        <control shapeId="3096" r:id="rId31" name="CheckBox24">
          <controlPr defaultSize="0" autoLine="0" r:id="rId17">
            <anchor moveWithCells="1">
              <from>
                <xdr:col>19</xdr:col>
                <xdr:colOff>617220</xdr:colOff>
                <xdr:row>33</xdr:row>
                <xdr:rowOff>160020</xdr:rowOff>
              </from>
              <to>
                <xdr:col>19</xdr:col>
                <xdr:colOff>899160</xdr:colOff>
                <xdr:row>33</xdr:row>
                <xdr:rowOff>419100</xdr:rowOff>
              </to>
            </anchor>
          </controlPr>
        </control>
      </mc:Choice>
      <mc:Fallback>
        <control shapeId="3096" r:id="rId31" name="CheckBox24"/>
      </mc:Fallback>
    </mc:AlternateContent>
    <mc:AlternateContent xmlns:mc="http://schemas.openxmlformats.org/markup-compatibility/2006">
      <mc:Choice Requires="x14">
        <control shapeId="3097" r:id="rId32" name="CheckBox25">
          <controlPr defaultSize="0" autoLine="0" r:id="rId17">
            <anchor moveWithCells="1">
              <from>
                <xdr:col>19</xdr:col>
                <xdr:colOff>617220</xdr:colOff>
                <xdr:row>34</xdr:row>
                <xdr:rowOff>160020</xdr:rowOff>
              </from>
              <to>
                <xdr:col>19</xdr:col>
                <xdr:colOff>899160</xdr:colOff>
                <xdr:row>34</xdr:row>
                <xdr:rowOff>419100</xdr:rowOff>
              </to>
            </anchor>
          </controlPr>
        </control>
      </mc:Choice>
      <mc:Fallback>
        <control shapeId="3097" r:id="rId32" name="CheckBox25"/>
      </mc:Fallback>
    </mc:AlternateContent>
    <mc:AlternateContent xmlns:mc="http://schemas.openxmlformats.org/markup-compatibility/2006">
      <mc:Choice Requires="x14">
        <control shapeId="3098" r:id="rId33" name="CheckBox26">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098" r:id="rId33" name="CheckBox26"/>
      </mc:Fallback>
    </mc:AlternateContent>
    <mc:AlternateContent xmlns:mc="http://schemas.openxmlformats.org/markup-compatibility/2006">
      <mc:Choice Requires="x14">
        <control shapeId="3099" r:id="rId34" name="CheckBox27">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099" r:id="rId34" name="CheckBox27"/>
      </mc:Fallback>
    </mc:AlternateContent>
    <mc:AlternateContent xmlns:mc="http://schemas.openxmlformats.org/markup-compatibility/2006">
      <mc:Choice Requires="x14">
        <control shapeId="3100" r:id="rId35" name="CheckBox28">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0" r:id="rId35" name="CheckBox28"/>
      </mc:Fallback>
    </mc:AlternateContent>
    <mc:AlternateContent xmlns:mc="http://schemas.openxmlformats.org/markup-compatibility/2006">
      <mc:Choice Requires="x14">
        <control shapeId="3101" r:id="rId36" name="CheckBox29">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1" r:id="rId36" name="CheckBox29"/>
      </mc:Fallback>
    </mc:AlternateContent>
    <mc:AlternateContent xmlns:mc="http://schemas.openxmlformats.org/markup-compatibility/2006">
      <mc:Choice Requires="x14">
        <control shapeId="3102" r:id="rId37" name="CheckBox30">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2" r:id="rId37" name="CheckBox30"/>
      </mc:Fallback>
    </mc:AlternateContent>
    <mc:AlternateContent xmlns:mc="http://schemas.openxmlformats.org/markup-compatibility/2006">
      <mc:Choice Requires="x14">
        <control shapeId="3103" r:id="rId38" name="CheckBox31">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3" r:id="rId38" name="CheckBox31"/>
      </mc:Fallback>
    </mc:AlternateContent>
    <mc:AlternateContent xmlns:mc="http://schemas.openxmlformats.org/markup-compatibility/2006">
      <mc:Choice Requires="x14">
        <control shapeId="3104" r:id="rId39" name="CheckBox32">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4" r:id="rId39" name="CheckBox32"/>
      </mc:Fallback>
    </mc:AlternateContent>
    <mc:AlternateContent xmlns:mc="http://schemas.openxmlformats.org/markup-compatibility/2006">
      <mc:Choice Requires="x14">
        <control shapeId="3105" r:id="rId40" name="CheckBox33">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5" r:id="rId40" name="CheckBox33"/>
      </mc:Fallback>
    </mc:AlternateContent>
    <mc:AlternateContent xmlns:mc="http://schemas.openxmlformats.org/markup-compatibility/2006">
      <mc:Choice Requires="x14">
        <control shapeId="3106" r:id="rId41" name="CheckBox34">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6" r:id="rId41" name="CheckBox34"/>
      </mc:Fallback>
    </mc:AlternateContent>
    <mc:AlternateContent xmlns:mc="http://schemas.openxmlformats.org/markup-compatibility/2006">
      <mc:Choice Requires="x14">
        <control shapeId="3107" r:id="rId42" name="CheckBox35">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7" r:id="rId42" name="CheckBox35"/>
      </mc:Fallback>
    </mc:AlternateContent>
    <mc:AlternateContent xmlns:mc="http://schemas.openxmlformats.org/markup-compatibility/2006">
      <mc:Choice Requires="x14">
        <control shapeId="3108" r:id="rId43" name="CheckBox36">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8" r:id="rId43" name="CheckBox36"/>
      </mc:Fallback>
    </mc:AlternateContent>
    <mc:AlternateContent xmlns:mc="http://schemas.openxmlformats.org/markup-compatibility/2006">
      <mc:Choice Requires="x14">
        <control shapeId="3110" r:id="rId44" name="CheckBox38">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0" r:id="rId44" name="CheckBox38"/>
      </mc:Fallback>
    </mc:AlternateContent>
    <mc:AlternateContent xmlns:mc="http://schemas.openxmlformats.org/markup-compatibility/2006">
      <mc:Choice Requires="x14">
        <control shapeId="3111" r:id="rId45" name="CheckBox39">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1" r:id="rId45" name="CheckBox39"/>
      </mc:Fallback>
    </mc:AlternateContent>
    <mc:AlternateContent xmlns:mc="http://schemas.openxmlformats.org/markup-compatibility/2006">
      <mc:Choice Requires="x14">
        <control shapeId="3112" r:id="rId46" name="CheckBox40">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2" r:id="rId46" name="CheckBox40"/>
      </mc:Fallback>
    </mc:AlternateContent>
    <mc:AlternateContent xmlns:mc="http://schemas.openxmlformats.org/markup-compatibility/2006">
      <mc:Choice Requires="x14">
        <control shapeId="3113" r:id="rId47" name="CheckBox41">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3" r:id="rId47" name="CheckBox41"/>
      </mc:Fallback>
    </mc:AlternateContent>
    <mc:AlternateContent xmlns:mc="http://schemas.openxmlformats.org/markup-compatibility/2006">
      <mc:Choice Requires="x14">
        <control shapeId="3114" r:id="rId48" name="CheckBox42">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4" r:id="rId48" name="CheckBox42"/>
      </mc:Fallback>
    </mc:AlternateContent>
    <mc:AlternateContent xmlns:mc="http://schemas.openxmlformats.org/markup-compatibility/2006">
      <mc:Choice Requires="x14">
        <control shapeId="3115" r:id="rId49" name="CheckBox43">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5" r:id="rId49" name="CheckBox43"/>
      </mc:Fallback>
    </mc:AlternateContent>
    <mc:AlternateContent xmlns:mc="http://schemas.openxmlformats.org/markup-compatibility/2006">
      <mc:Choice Requires="x14">
        <control shapeId="3116" r:id="rId50" name="CheckBox44">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6" r:id="rId50" name="CheckBox44"/>
      </mc:Fallback>
    </mc:AlternateContent>
    <mc:AlternateContent xmlns:mc="http://schemas.openxmlformats.org/markup-compatibility/2006">
      <mc:Choice Requires="x14">
        <control shapeId="3117" r:id="rId51" name="CheckBox45">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7" r:id="rId51" name="CheckBox45"/>
      </mc:Fallback>
    </mc:AlternateContent>
    <mc:AlternateContent xmlns:mc="http://schemas.openxmlformats.org/markup-compatibility/2006">
      <mc:Choice Requires="x14">
        <control shapeId="3118" r:id="rId52"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2"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89"/>
      <c r="B1" s="485" t="s">
        <v>14</v>
      </c>
      <c r="C1" s="486"/>
      <c r="D1" s="3" t="s">
        <v>15</v>
      </c>
      <c r="E1" s="490"/>
    </row>
    <row r="2" spans="1:5" ht="15" customHeight="1" x14ac:dyDescent="0.3">
      <c r="A2" s="489"/>
      <c r="B2" s="487"/>
      <c r="C2" s="488"/>
      <c r="D2" s="3" t="s">
        <v>2</v>
      </c>
      <c r="E2" s="490"/>
    </row>
    <row r="3" spans="1:5" ht="30" customHeight="1" x14ac:dyDescent="0.3">
      <c r="A3" s="489"/>
      <c r="B3" s="485" t="s">
        <v>16</v>
      </c>
      <c r="C3" s="486"/>
      <c r="D3" s="3" t="s">
        <v>17</v>
      </c>
      <c r="E3" s="490"/>
    </row>
    <row r="4" spans="1:5" ht="15" customHeight="1" x14ac:dyDescent="0.3">
      <c r="A4" s="489"/>
      <c r="B4" s="487"/>
      <c r="C4" s="488"/>
      <c r="D4" s="3" t="s">
        <v>4</v>
      </c>
      <c r="E4" s="490"/>
    </row>
    <row r="5" spans="1:5" ht="15" thickBot="1" x14ac:dyDescent="0.35"/>
    <row r="6" spans="1:5" x14ac:dyDescent="0.3">
      <c r="A6" s="393" t="s">
        <v>18</v>
      </c>
      <c r="B6" s="394"/>
      <c r="C6" s="394"/>
      <c r="D6" s="394"/>
      <c r="E6" s="394"/>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94"/>
      <c r="B1" s="497" t="s">
        <v>0</v>
      </c>
      <c r="C1" s="498"/>
      <c r="D1" s="498"/>
      <c r="E1" s="498"/>
      <c r="F1" s="28" t="s">
        <v>1</v>
      </c>
      <c r="G1" s="501"/>
    </row>
    <row r="2" spans="1:7" x14ac:dyDescent="0.3">
      <c r="A2" s="495"/>
      <c r="B2" s="499"/>
      <c r="C2" s="500"/>
      <c r="D2" s="500"/>
      <c r="E2" s="500"/>
      <c r="F2" s="27" t="s">
        <v>30</v>
      </c>
      <c r="G2" s="502"/>
    </row>
    <row r="3" spans="1:7" x14ac:dyDescent="0.3">
      <c r="A3" s="495"/>
      <c r="B3" s="504" t="s">
        <v>31</v>
      </c>
      <c r="C3" s="505"/>
      <c r="D3" s="505"/>
      <c r="E3" s="505"/>
      <c r="F3" s="27" t="s">
        <v>3</v>
      </c>
      <c r="G3" s="502"/>
    </row>
    <row r="4" spans="1:7" ht="15" thickBot="1" x14ac:dyDescent="0.35">
      <c r="A4" s="496"/>
      <c r="B4" s="506"/>
      <c r="C4" s="507"/>
      <c r="D4" s="507"/>
      <c r="E4" s="507"/>
      <c r="F4" s="29" t="s">
        <v>4</v>
      </c>
      <c r="G4" s="503"/>
    </row>
    <row r="5" spans="1:7" ht="15" thickBot="1" x14ac:dyDescent="0.35"/>
    <row r="6" spans="1:7" s="36" customFormat="1" ht="15.6" x14ac:dyDescent="0.3">
      <c r="A6" s="508" t="s">
        <v>32</v>
      </c>
      <c r="B6" s="509"/>
      <c r="C6" s="509"/>
      <c r="D6" s="509"/>
      <c r="E6" s="509"/>
      <c r="F6" s="509"/>
      <c r="G6" s="510"/>
    </row>
    <row r="7" spans="1:7" ht="31.5" customHeight="1" x14ac:dyDescent="0.3">
      <c r="A7" s="22" t="s">
        <v>33</v>
      </c>
      <c r="B7" s="17" t="s">
        <v>34</v>
      </c>
      <c r="C7" s="33" t="s">
        <v>35</v>
      </c>
      <c r="D7" s="23" t="s">
        <v>36</v>
      </c>
      <c r="E7" s="17" t="s">
        <v>37</v>
      </c>
      <c r="F7" s="18" t="s">
        <v>38</v>
      </c>
      <c r="G7" s="18" t="s">
        <v>39</v>
      </c>
    </row>
    <row r="8" spans="1:7" ht="33" customHeight="1" x14ac:dyDescent="0.3">
      <c r="A8" s="491"/>
      <c r="B8" s="8"/>
      <c r="C8" s="8"/>
      <c r="D8" s="8"/>
      <c r="E8" s="8"/>
      <c r="F8" s="8"/>
      <c r="G8" s="9"/>
    </row>
    <row r="9" spans="1:7" ht="33" customHeight="1" x14ac:dyDescent="0.3">
      <c r="A9" s="492"/>
      <c r="B9" s="8"/>
      <c r="C9" s="8"/>
      <c r="D9" s="8"/>
      <c r="E9" s="8"/>
      <c r="F9" s="8"/>
      <c r="G9" s="9"/>
    </row>
    <row r="10" spans="1:7" ht="33" customHeight="1" x14ac:dyDescent="0.3">
      <c r="A10" s="492"/>
      <c r="B10" s="8"/>
      <c r="C10" s="8"/>
      <c r="D10" s="8"/>
      <c r="E10" s="8"/>
      <c r="F10" s="8"/>
      <c r="G10" s="9"/>
    </row>
    <row r="11" spans="1:7" ht="33" customHeight="1" x14ac:dyDescent="0.3">
      <c r="A11" s="492"/>
      <c r="B11" s="8"/>
      <c r="C11" s="8"/>
      <c r="D11" s="8"/>
      <c r="E11" s="8"/>
      <c r="F11" s="8"/>
      <c r="G11" s="9"/>
    </row>
    <row r="12" spans="1:7" ht="33" customHeight="1" x14ac:dyDescent="0.3">
      <c r="A12" s="492"/>
      <c r="B12" s="8"/>
      <c r="C12" s="8"/>
      <c r="D12" s="8"/>
      <c r="E12" s="8"/>
      <c r="F12" s="8"/>
      <c r="G12" s="9"/>
    </row>
    <row r="13" spans="1:7" ht="33" customHeight="1" x14ac:dyDescent="0.3">
      <c r="A13" s="492"/>
      <c r="B13" s="8"/>
      <c r="C13" s="8"/>
      <c r="D13" s="8"/>
      <c r="E13" s="8"/>
      <c r="F13" s="8"/>
      <c r="G13" s="9"/>
    </row>
    <row r="14" spans="1:7" ht="33" customHeight="1" x14ac:dyDescent="0.3">
      <c r="A14" s="492"/>
      <c r="B14" s="8"/>
      <c r="C14" s="8"/>
      <c r="D14" s="8"/>
      <c r="E14" s="8"/>
      <c r="F14" s="8"/>
      <c r="G14" s="9"/>
    </row>
    <row r="15" spans="1:7" ht="33" customHeight="1" x14ac:dyDescent="0.3">
      <c r="A15" s="492"/>
      <c r="B15" s="8"/>
      <c r="C15" s="8"/>
      <c r="D15" s="8"/>
      <c r="E15" s="8"/>
      <c r="F15" s="8"/>
      <c r="G15" s="9"/>
    </row>
    <row r="16" spans="1:7" ht="33" customHeight="1" x14ac:dyDescent="0.3">
      <c r="A16" s="492"/>
      <c r="B16" s="8"/>
      <c r="C16" s="8"/>
      <c r="D16" s="8"/>
      <c r="E16" s="8"/>
      <c r="F16" s="8"/>
      <c r="G16" s="9"/>
    </row>
    <row r="17" spans="1:7" ht="33" customHeight="1" x14ac:dyDescent="0.3">
      <c r="A17" s="492"/>
      <c r="B17" s="8"/>
      <c r="C17" s="8"/>
      <c r="D17" s="8"/>
      <c r="E17" s="8"/>
      <c r="F17" s="8"/>
      <c r="G17" s="9"/>
    </row>
    <row r="18" spans="1:7" ht="33" customHeight="1" thickBot="1" x14ac:dyDescent="0.35">
      <c r="A18" s="493"/>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80" zoomScaleNormal="80" workbookViewId="0">
      <selection activeCell="J14" sqref="J14"/>
    </sheetView>
  </sheetViews>
  <sheetFormatPr baseColWidth="10" defaultRowHeight="14.4" x14ac:dyDescent="0.3"/>
  <cols>
    <col min="1" max="1" width="30.44140625" customWidth="1"/>
    <col min="2" max="2" width="47" customWidth="1"/>
    <col min="3" max="3" width="10" customWidth="1"/>
    <col min="4" max="4" width="20.109375" style="252" customWidth="1"/>
    <col min="5" max="5" width="15.88671875" customWidth="1"/>
  </cols>
  <sheetData>
    <row r="1" spans="1:5" ht="21.75" customHeight="1" x14ac:dyDescent="0.3">
      <c r="A1" s="535"/>
      <c r="B1" s="538" t="s">
        <v>407</v>
      </c>
      <c r="C1" s="529" t="s">
        <v>394</v>
      </c>
      <c r="D1" s="530"/>
      <c r="E1" s="526"/>
    </row>
    <row r="2" spans="1:5" ht="17.25" customHeight="1" x14ac:dyDescent="0.3">
      <c r="A2" s="536"/>
      <c r="B2" s="539"/>
      <c r="C2" s="531" t="s">
        <v>395</v>
      </c>
      <c r="D2" s="532"/>
      <c r="E2" s="527"/>
    </row>
    <row r="3" spans="1:5" ht="20.25" customHeight="1" x14ac:dyDescent="0.3">
      <c r="A3" s="536"/>
      <c r="B3" s="449" t="s">
        <v>393</v>
      </c>
      <c r="C3" s="531" t="s">
        <v>396</v>
      </c>
      <c r="D3" s="532"/>
      <c r="E3" s="527"/>
    </row>
    <row r="4" spans="1:5" ht="18.75" customHeight="1" thickBot="1" x14ac:dyDescent="0.35">
      <c r="A4" s="537"/>
      <c r="B4" s="540"/>
      <c r="C4" s="533" t="s">
        <v>397</v>
      </c>
      <c r="D4" s="534"/>
      <c r="E4" s="528"/>
    </row>
    <row r="5" spans="1:5" ht="15" thickBot="1" x14ac:dyDescent="0.35">
      <c r="A5" s="541"/>
      <c r="B5" s="380"/>
      <c r="C5" s="380"/>
      <c r="D5" s="380"/>
      <c r="E5" s="380"/>
    </row>
    <row r="6" spans="1:5" x14ac:dyDescent="0.3">
      <c r="A6" s="542" t="str">
        <f>+CONTEXTO!A8</f>
        <v xml:space="preserve">PROCESO: Gestión de Hacienda Pública </v>
      </c>
      <c r="B6" s="543"/>
      <c r="C6" s="543"/>
      <c r="D6" s="543"/>
      <c r="E6" s="544"/>
    </row>
    <row r="7" spans="1:5" x14ac:dyDescent="0.3">
      <c r="A7" s="545"/>
      <c r="B7" s="546"/>
      <c r="C7" s="546"/>
      <c r="D7" s="546"/>
      <c r="E7" s="547"/>
    </row>
    <row r="8" spans="1:5" x14ac:dyDescent="0.3">
      <c r="A8" s="54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49"/>
      <c r="C8" s="549"/>
      <c r="D8" s="549"/>
      <c r="E8" s="550"/>
    </row>
    <row r="9" spans="1:5" ht="27" customHeight="1" thickBot="1" x14ac:dyDescent="0.35">
      <c r="A9" s="551"/>
      <c r="B9" s="552"/>
      <c r="C9" s="552"/>
      <c r="D9" s="552"/>
      <c r="E9" s="553"/>
    </row>
    <row r="10" spans="1:5" ht="15" thickBot="1" x14ac:dyDescent="0.35">
      <c r="A10" s="554"/>
      <c r="B10" s="554"/>
      <c r="C10" s="554"/>
      <c r="D10" s="554"/>
      <c r="E10" s="554"/>
    </row>
    <row r="11" spans="1:5" ht="27.75" customHeight="1" x14ac:dyDescent="0.3">
      <c r="A11" s="514" t="s">
        <v>352</v>
      </c>
      <c r="B11" s="516" t="s">
        <v>351</v>
      </c>
      <c r="C11" s="516"/>
      <c r="D11" s="518" t="s">
        <v>353</v>
      </c>
      <c r="E11" s="519"/>
    </row>
    <row r="12" spans="1:5" x14ac:dyDescent="0.3">
      <c r="A12" s="515"/>
      <c r="B12" s="517"/>
      <c r="C12" s="517"/>
      <c r="D12" s="99" t="s">
        <v>80</v>
      </c>
      <c r="E12" s="247" t="s">
        <v>81</v>
      </c>
    </row>
    <row r="13" spans="1:5" ht="33" customHeight="1" x14ac:dyDescent="0.3">
      <c r="A13" s="555" t="s">
        <v>443</v>
      </c>
      <c r="B13" s="524" t="s">
        <v>298</v>
      </c>
      <c r="C13" s="525"/>
      <c r="D13" s="211" t="s">
        <v>120</v>
      </c>
      <c r="E13" s="251"/>
    </row>
    <row r="14" spans="1:5" ht="33" customHeight="1" x14ac:dyDescent="0.3">
      <c r="A14" s="520"/>
      <c r="B14" s="524" t="s">
        <v>302</v>
      </c>
      <c r="C14" s="525"/>
      <c r="D14" s="211"/>
      <c r="E14" s="251" t="s">
        <v>120</v>
      </c>
    </row>
    <row r="15" spans="1:5" ht="33" customHeight="1" x14ac:dyDescent="0.3">
      <c r="A15" s="520"/>
      <c r="B15" s="524" t="s">
        <v>299</v>
      </c>
      <c r="C15" s="525"/>
      <c r="D15" s="211"/>
      <c r="E15" s="251" t="s">
        <v>120</v>
      </c>
    </row>
    <row r="16" spans="1:5" ht="33" customHeight="1" x14ac:dyDescent="0.3">
      <c r="A16" s="520"/>
      <c r="B16" s="524" t="s">
        <v>300</v>
      </c>
      <c r="C16" s="525"/>
      <c r="D16" s="211" t="s">
        <v>120</v>
      </c>
      <c r="E16" s="251"/>
    </row>
    <row r="17" spans="1:5" ht="33" customHeight="1" x14ac:dyDescent="0.3">
      <c r="A17" s="520"/>
      <c r="B17" s="524" t="s">
        <v>301</v>
      </c>
      <c r="C17" s="525"/>
      <c r="D17" s="211"/>
      <c r="E17" s="251" t="s">
        <v>120</v>
      </c>
    </row>
    <row r="18" spans="1:5" ht="33" customHeight="1" x14ac:dyDescent="0.3">
      <c r="A18" s="520"/>
      <c r="B18" s="524" t="s">
        <v>303</v>
      </c>
      <c r="C18" s="525"/>
      <c r="D18" s="211" t="s">
        <v>120</v>
      </c>
      <c r="E18" s="251"/>
    </row>
    <row r="19" spans="1:5" ht="33" customHeight="1" x14ac:dyDescent="0.3">
      <c r="A19" s="520"/>
      <c r="B19" s="524" t="s">
        <v>304</v>
      </c>
      <c r="C19" s="525"/>
      <c r="D19" s="211"/>
      <c r="E19" s="251" t="s">
        <v>120</v>
      </c>
    </row>
    <row r="20" spans="1:5" ht="33" customHeight="1" x14ac:dyDescent="0.3">
      <c r="A20" s="520"/>
      <c r="B20" s="524" t="s">
        <v>305</v>
      </c>
      <c r="C20" s="525"/>
      <c r="D20" s="211" t="s">
        <v>120</v>
      </c>
      <c r="E20" s="251"/>
    </row>
    <row r="21" spans="1:5" ht="33" customHeight="1" x14ac:dyDescent="0.3">
      <c r="A21" s="520"/>
      <c r="B21" s="524" t="s">
        <v>306</v>
      </c>
      <c r="C21" s="525"/>
      <c r="D21" s="211" t="s">
        <v>120</v>
      </c>
      <c r="E21" s="251"/>
    </row>
    <row r="22" spans="1:5" ht="33" customHeight="1" x14ac:dyDescent="0.3">
      <c r="A22" s="520"/>
      <c r="B22" s="524" t="s">
        <v>307</v>
      </c>
      <c r="C22" s="525"/>
      <c r="D22" s="211"/>
      <c r="E22" s="251" t="s">
        <v>120</v>
      </c>
    </row>
    <row r="23" spans="1:5" ht="33" customHeight="1" x14ac:dyDescent="0.3">
      <c r="A23" s="520"/>
      <c r="B23" s="524" t="s">
        <v>308</v>
      </c>
      <c r="C23" s="525"/>
      <c r="D23" s="211"/>
      <c r="E23" s="251" t="s">
        <v>120</v>
      </c>
    </row>
    <row r="24" spans="1:5" ht="33" customHeight="1" x14ac:dyDescent="0.3">
      <c r="A24" s="520"/>
      <c r="B24" s="524" t="s">
        <v>309</v>
      </c>
      <c r="C24" s="525"/>
      <c r="D24" s="211"/>
      <c r="E24" s="251" t="s">
        <v>120</v>
      </c>
    </row>
    <row r="25" spans="1:5" ht="33" customHeight="1" x14ac:dyDescent="0.3">
      <c r="A25" s="520"/>
      <c r="B25" s="524" t="s">
        <v>310</v>
      </c>
      <c r="C25" s="525"/>
      <c r="D25" s="211" t="s">
        <v>120</v>
      </c>
      <c r="E25" s="251"/>
    </row>
    <row r="26" spans="1:5" ht="33" customHeight="1" x14ac:dyDescent="0.3">
      <c r="A26" s="520"/>
      <c r="B26" s="524" t="s">
        <v>311</v>
      </c>
      <c r="C26" s="525"/>
      <c r="D26" s="211" t="s">
        <v>120</v>
      </c>
      <c r="E26" s="251"/>
    </row>
    <row r="27" spans="1:5" ht="33" customHeight="1" x14ac:dyDescent="0.3">
      <c r="A27" s="520"/>
      <c r="B27" s="524" t="s">
        <v>312</v>
      </c>
      <c r="C27" s="525"/>
      <c r="D27" s="211" t="s">
        <v>120</v>
      </c>
      <c r="E27" s="251"/>
    </row>
    <row r="28" spans="1:5" ht="33" customHeight="1" x14ac:dyDescent="0.3">
      <c r="A28" s="520"/>
      <c r="B28" s="524" t="s">
        <v>313</v>
      </c>
      <c r="C28" s="525"/>
      <c r="D28" s="211" t="s">
        <v>120</v>
      </c>
      <c r="E28" s="251"/>
    </row>
    <row r="29" spans="1:5" ht="33" customHeight="1" x14ac:dyDescent="0.3">
      <c r="A29" s="520"/>
      <c r="B29" s="524" t="s">
        <v>314</v>
      </c>
      <c r="C29" s="525"/>
      <c r="D29" s="211" t="s">
        <v>120</v>
      </c>
      <c r="E29" s="251"/>
    </row>
    <row r="30" spans="1:5" ht="33" customHeight="1" x14ac:dyDescent="0.3">
      <c r="A30" s="520"/>
      <c r="B30" s="524" t="s">
        <v>315</v>
      </c>
      <c r="C30" s="525"/>
      <c r="D30" s="211" t="s">
        <v>120</v>
      </c>
      <c r="E30" s="251"/>
    </row>
    <row r="31" spans="1:5" ht="33" customHeight="1" x14ac:dyDescent="0.3">
      <c r="A31" s="520"/>
      <c r="B31" s="511" t="s">
        <v>316</v>
      </c>
      <c r="C31" s="511"/>
      <c r="D31" s="211" t="s">
        <v>120</v>
      </c>
      <c r="E31" s="251"/>
    </row>
    <row r="32" spans="1:5" ht="33" customHeight="1" x14ac:dyDescent="0.3">
      <c r="A32" s="520"/>
      <c r="B32" s="524" t="s">
        <v>317</v>
      </c>
      <c r="C32" s="525"/>
      <c r="D32" s="211"/>
      <c r="E32" s="251" t="s">
        <v>120</v>
      </c>
    </row>
    <row r="33" spans="1:5" ht="22.5" customHeight="1" x14ac:dyDescent="0.3">
      <c r="A33" s="520"/>
      <c r="B33" s="522" t="s">
        <v>350</v>
      </c>
      <c r="C33" s="522"/>
      <c r="D33" s="522"/>
      <c r="E33" s="523"/>
    </row>
    <row r="34" spans="1:5" ht="33" customHeight="1" x14ac:dyDescent="0.3">
      <c r="A34" s="520"/>
      <c r="B34" s="511" t="s">
        <v>339</v>
      </c>
      <c r="C34" s="511"/>
      <c r="D34" s="211" t="s">
        <v>120</v>
      </c>
      <c r="E34" s="248"/>
    </row>
    <row r="35" spans="1:5" ht="33" customHeight="1" x14ac:dyDescent="0.3">
      <c r="A35" s="520"/>
      <c r="B35" s="511" t="s">
        <v>336</v>
      </c>
      <c r="C35" s="511"/>
      <c r="D35" s="211" t="s">
        <v>120</v>
      </c>
      <c r="E35" s="248"/>
    </row>
    <row r="36" spans="1:5" ht="33" customHeight="1" x14ac:dyDescent="0.3">
      <c r="A36" s="520"/>
      <c r="B36" s="511" t="s">
        <v>337</v>
      </c>
      <c r="C36" s="511"/>
      <c r="D36" s="211" t="s">
        <v>120</v>
      </c>
      <c r="E36" s="248"/>
    </row>
    <row r="37" spans="1:5" ht="33" customHeight="1" x14ac:dyDescent="0.3">
      <c r="A37" s="520"/>
      <c r="B37" s="511" t="s">
        <v>338</v>
      </c>
      <c r="C37" s="511"/>
      <c r="D37" s="211"/>
      <c r="E37" s="248" t="s">
        <v>120</v>
      </c>
    </row>
    <row r="38" spans="1:5" ht="33" customHeight="1" x14ac:dyDescent="0.3">
      <c r="A38" s="520"/>
      <c r="B38" s="511" t="s">
        <v>340</v>
      </c>
      <c r="C38" s="511"/>
      <c r="D38" s="211" t="s">
        <v>120</v>
      </c>
      <c r="E38" s="248"/>
    </row>
    <row r="39" spans="1:5" ht="33" customHeight="1" x14ac:dyDescent="0.3">
      <c r="A39" s="520"/>
      <c r="B39" s="511" t="s">
        <v>341</v>
      </c>
      <c r="C39" s="511"/>
      <c r="D39" s="211" t="s">
        <v>120</v>
      </c>
      <c r="E39" s="248"/>
    </row>
    <row r="40" spans="1:5" ht="33" customHeight="1" x14ac:dyDescent="0.3">
      <c r="A40" s="520"/>
      <c r="B40" s="511" t="s">
        <v>342</v>
      </c>
      <c r="C40" s="511"/>
      <c r="D40" s="211" t="s">
        <v>120</v>
      </c>
      <c r="E40" s="248"/>
    </row>
    <row r="41" spans="1:5" ht="33" customHeight="1" x14ac:dyDescent="0.3">
      <c r="A41" s="520"/>
      <c r="B41" s="511" t="s">
        <v>343</v>
      </c>
      <c r="C41" s="511"/>
      <c r="D41" s="211" t="s">
        <v>120</v>
      </c>
      <c r="E41" s="248"/>
    </row>
    <row r="42" spans="1:5" ht="33" customHeight="1" x14ac:dyDescent="0.3">
      <c r="A42" s="520"/>
      <c r="B42" s="511" t="s">
        <v>344</v>
      </c>
      <c r="C42" s="511"/>
      <c r="D42" s="211" t="s">
        <v>120</v>
      </c>
      <c r="E42" s="248"/>
    </row>
    <row r="43" spans="1:5" ht="33" customHeight="1" x14ac:dyDescent="0.3">
      <c r="A43" s="520"/>
      <c r="B43" s="511" t="s">
        <v>345</v>
      </c>
      <c r="C43" s="511"/>
      <c r="D43" s="211"/>
      <c r="E43" s="248" t="s">
        <v>120</v>
      </c>
    </row>
    <row r="44" spans="1:5" ht="33" customHeight="1" x14ac:dyDescent="0.3">
      <c r="A44" s="520"/>
      <c r="B44" s="511" t="s">
        <v>346</v>
      </c>
      <c r="C44" s="511"/>
      <c r="D44" s="211"/>
      <c r="E44" s="248" t="s">
        <v>120</v>
      </c>
    </row>
    <row r="45" spans="1:5" ht="33" customHeight="1" x14ac:dyDescent="0.3">
      <c r="A45" s="520"/>
      <c r="B45" s="511" t="s">
        <v>347</v>
      </c>
      <c r="C45" s="511"/>
      <c r="D45" s="211" t="s">
        <v>120</v>
      </c>
      <c r="E45" s="248"/>
    </row>
    <row r="46" spans="1:5" ht="33" customHeight="1" x14ac:dyDescent="0.3">
      <c r="A46" s="520"/>
      <c r="B46" s="511" t="s">
        <v>348</v>
      </c>
      <c r="C46" s="511"/>
      <c r="D46" s="211" t="s">
        <v>120</v>
      </c>
      <c r="E46" s="248"/>
    </row>
    <row r="47" spans="1:5" ht="33" customHeight="1" thickBot="1" x14ac:dyDescent="0.35">
      <c r="A47" s="521"/>
      <c r="B47" s="513" t="s">
        <v>349</v>
      </c>
      <c r="C47" s="513"/>
      <c r="D47" s="214" t="s">
        <v>120</v>
      </c>
      <c r="E47" s="249"/>
    </row>
    <row r="49" spans="1:5" ht="15" thickBot="1" x14ac:dyDescent="0.35"/>
    <row r="50" spans="1:5" ht="30.75" customHeight="1" x14ac:dyDescent="0.3">
      <c r="A50" s="514" t="s">
        <v>352</v>
      </c>
      <c r="B50" s="516" t="s">
        <v>351</v>
      </c>
      <c r="C50" s="516"/>
      <c r="D50" s="518" t="s">
        <v>353</v>
      </c>
      <c r="E50" s="519"/>
    </row>
    <row r="51" spans="1:5" x14ac:dyDescent="0.3">
      <c r="A51" s="515"/>
      <c r="B51" s="517"/>
      <c r="C51" s="517"/>
      <c r="D51" s="99" t="s">
        <v>80</v>
      </c>
      <c r="E51" s="247" t="s">
        <v>81</v>
      </c>
    </row>
    <row r="52" spans="1:5" ht="33" customHeight="1" x14ac:dyDescent="0.3">
      <c r="A52" s="520"/>
      <c r="B52" s="511" t="s">
        <v>298</v>
      </c>
      <c r="C52" s="512"/>
      <c r="D52" s="211"/>
      <c r="E52" s="248"/>
    </row>
    <row r="53" spans="1:5" ht="33" customHeight="1" x14ac:dyDescent="0.3">
      <c r="A53" s="520"/>
      <c r="B53" s="511" t="s">
        <v>302</v>
      </c>
      <c r="C53" s="512"/>
      <c r="D53" s="211"/>
      <c r="E53" s="248"/>
    </row>
    <row r="54" spans="1:5" ht="33" customHeight="1" x14ac:dyDescent="0.3">
      <c r="A54" s="520"/>
      <c r="B54" s="511" t="s">
        <v>299</v>
      </c>
      <c r="C54" s="512"/>
      <c r="D54" s="211"/>
      <c r="E54" s="248"/>
    </row>
    <row r="55" spans="1:5" ht="33" customHeight="1" x14ac:dyDescent="0.3">
      <c r="A55" s="520"/>
      <c r="B55" s="511" t="s">
        <v>300</v>
      </c>
      <c r="C55" s="512"/>
      <c r="D55" s="211"/>
      <c r="E55" s="248"/>
    </row>
    <row r="56" spans="1:5" ht="33" customHeight="1" x14ac:dyDescent="0.3">
      <c r="A56" s="520"/>
      <c r="B56" s="511" t="s">
        <v>301</v>
      </c>
      <c r="C56" s="512"/>
      <c r="D56" s="211"/>
      <c r="E56" s="248"/>
    </row>
    <row r="57" spans="1:5" ht="33" customHeight="1" x14ac:dyDescent="0.3">
      <c r="A57" s="520"/>
      <c r="B57" s="511" t="s">
        <v>303</v>
      </c>
      <c r="C57" s="512"/>
      <c r="D57" s="211"/>
      <c r="E57" s="248"/>
    </row>
    <row r="58" spans="1:5" ht="33" customHeight="1" x14ac:dyDescent="0.3">
      <c r="A58" s="520"/>
      <c r="B58" s="511" t="s">
        <v>304</v>
      </c>
      <c r="C58" s="512"/>
      <c r="D58" s="211"/>
      <c r="E58" s="248"/>
    </row>
    <row r="59" spans="1:5" ht="33" customHeight="1" x14ac:dyDescent="0.3">
      <c r="A59" s="520"/>
      <c r="B59" s="511" t="s">
        <v>305</v>
      </c>
      <c r="C59" s="512"/>
      <c r="D59" s="211"/>
      <c r="E59" s="248"/>
    </row>
    <row r="60" spans="1:5" ht="33" customHeight="1" x14ac:dyDescent="0.3">
      <c r="A60" s="520"/>
      <c r="B60" s="511" t="s">
        <v>306</v>
      </c>
      <c r="C60" s="512"/>
      <c r="D60" s="211"/>
      <c r="E60" s="248"/>
    </row>
    <row r="61" spans="1:5" ht="33" customHeight="1" x14ac:dyDescent="0.3">
      <c r="A61" s="520"/>
      <c r="B61" s="511" t="s">
        <v>307</v>
      </c>
      <c r="C61" s="512"/>
      <c r="D61" s="211"/>
      <c r="E61" s="248"/>
    </row>
    <row r="62" spans="1:5" ht="33" customHeight="1" x14ac:dyDescent="0.3">
      <c r="A62" s="520"/>
      <c r="B62" s="511" t="s">
        <v>308</v>
      </c>
      <c r="C62" s="512"/>
      <c r="D62" s="211"/>
      <c r="E62" s="248"/>
    </row>
    <row r="63" spans="1:5" ht="33" customHeight="1" x14ac:dyDescent="0.3">
      <c r="A63" s="520"/>
      <c r="B63" s="511" t="s">
        <v>309</v>
      </c>
      <c r="C63" s="512"/>
      <c r="D63" s="211"/>
      <c r="E63" s="248"/>
    </row>
    <row r="64" spans="1:5" ht="33" customHeight="1" x14ac:dyDescent="0.3">
      <c r="A64" s="520"/>
      <c r="B64" s="511" t="s">
        <v>310</v>
      </c>
      <c r="C64" s="512"/>
      <c r="D64" s="211"/>
      <c r="E64" s="248"/>
    </row>
    <row r="65" spans="1:5" ht="33" customHeight="1" x14ac:dyDescent="0.3">
      <c r="A65" s="520"/>
      <c r="B65" s="511" t="s">
        <v>311</v>
      </c>
      <c r="C65" s="512"/>
      <c r="D65" s="211"/>
      <c r="E65" s="248"/>
    </row>
    <row r="66" spans="1:5" ht="33" customHeight="1" x14ac:dyDescent="0.3">
      <c r="A66" s="520"/>
      <c r="B66" s="511" t="s">
        <v>312</v>
      </c>
      <c r="C66" s="512"/>
      <c r="D66" s="211"/>
      <c r="E66" s="248"/>
    </row>
    <row r="67" spans="1:5" ht="33" customHeight="1" x14ac:dyDescent="0.3">
      <c r="A67" s="520"/>
      <c r="B67" s="511" t="s">
        <v>313</v>
      </c>
      <c r="C67" s="512"/>
      <c r="D67" s="211"/>
      <c r="E67" s="248"/>
    </row>
    <row r="68" spans="1:5" ht="33" customHeight="1" x14ac:dyDescent="0.3">
      <c r="A68" s="520"/>
      <c r="B68" s="511" t="s">
        <v>314</v>
      </c>
      <c r="C68" s="512"/>
      <c r="D68" s="211"/>
      <c r="E68" s="248"/>
    </row>
    <row r="69" spans="1:5" ht="33" customHeight="1" x14ac:dyDescent="0.3">
      <c r="A69" s="520"/>
      <c r="B69" s="511" t="s">
        <v>315</v>
      </c>
      <c r="C69" s="512"/>
      <c r="D69" s="211"/>
      <c r="E69" s="248"/>
    </row>
    <row r="70" spans="1:5" ht="33" customHeight="1" x14ac:dyDescent="0.3">
      <c r="A70" s="520"/>
      <c r="B70" s="511" t="s">
        <v>316</v>
      </c>
      <c r="C70" s="511"/>
      <c r="D70" s="211"/>
      <c r="E70" s="248"/>
    </row>
    <row r="71" spans="1:5" ht="33" customHeight="1" x14ac:dyDescent="0.3">
      <c r="A71" s="520"/>
      <c r="B71" s="511" t="s">
        <v>317</v>
      </c>
      <c r="C71" s="512"/>
      <c r="D71" s="211"/>
      <c r="E71" s="248"/>
    </row>
    <row r="72" spans="1:5" ht="33" customHeight="1" x14ac:dyDescent="0.3">
      <c r="A72" s="520"/>
      <c r="B72" s="522" t="s">
        <v>350</v>
      </c>
      <c r="C72" s="522"/>
      <c r="D72" s="522"/>
      <c r="E72" s="523"/>
    </row>
    <row r="73" spans="1:5" ht="33" customHeight="1" x14ac:dyDescent="0.3">
      <c r="A73" s="520"/>
      <c r="B73" s="511" t="s">
        <v>339</v>
      </c>
      <c r="C73" s="511"/>
      <c r="D73" s="211"/>
      <c r="E73" s="248"/>
    </row>
    <row r="74" spans="1:5" ht="33" customHeight="1" x14ac:dyDescent="0.3">
      <c r="A74" s="520"/>
      <c r="B74" s="511" t="s">
        <v>336</v>
      </c>
      <c r="C74" s="511"/>
      <c r="D74" s="211"/>
      <c r="E74" s="248"/>
    </row>
    <row r="75" spans="1:5" ht="33" customHeight="1" x14ac:dyDescent="0.3">
      <c r="A75" s="520"/>
      <c r="B75" s="511" t="s">
        <v>337</v>
      </c>
      <c r="C75" s="511"/>
      <c r="D75" s="211"/>
      <c r="E75" s="248"/>
    </row>
    <row r="76" spans="1:5" ht="33" customHeight="1" x14ac:dyDescent="0.3">
      <c r="A76" s="520"/>
      <c r="B76" s="511" t="s">
        <v>338</v>
      </c>
      <c r="C76" s="511"/>
      <c r="D76" s="211"/>
      <c r="E76" s="248"/>
    </row>
    <row r="77" spans="1:5" ht="33" customHeight="1" x14ac:dyDescent="0.3">
      <c r="A77" s="520"/>
      <c r="B77" s="511" t="s">
        <v>340</v>
      </c>
      <c r="C77" s="511"/>
      <c r="D77" s="211"/>
      <c r="E77" s="248"/>
    </row>
    <row r="78" spans="1:5" ht="33" customHeight="1" x14ac:dyDescent="0.3">
      <c r="A78" s="520"/>
      <c r="B78" s="511" t="s">
        <v>341</v>
      </c>
      <c r="C78" s="511"/>
      <c r="D78" s="211"/>
      <c r="E78" s="248"/>
    </row>
    <row r="79" spans="1:5" ht="33" customHeight="1" x14ac:dyDescent="0.3">
      <c r="A79" s="520"/>
      <c r="B79" s="511" t="s">
        <v>342</v>
      </c>
      <c r="C79" s="511"/>
      <c r="D79" s="211"/>
      <c r="E79" s="248"/>
    </row>
    <row r="80" spans="1:5" ht="33" customHeight="1" x14ac:dyDescent="0.3">
      <c r="A80" s="520"/>
      <c r="B80" s="511" t="s">
        <v>343</v>
      </c>
      <c r="C80" s="511"/>
      <c r="D80" s="211"/>
      <c r="E80" s="248"/>
    </row>
    <row r="81" spans="1:5" ht="33" customHeight="1" x14ac:dyDescent="0.3">
      <c r="A81" s="520"/>
      <c r="B81" s="511" t="s">
        <v>344</v>
      </c>
      <c r="C81" s="511"/>
      <c r="D81" s="211"/>
      <c r="E81" s="248"/>
    </row>
    <row r="82" spans="1:5" ht="33" customHeight="1" x14ac:dyDescent="0.3">
      <c r="A82" s="520"/>
      <c r="B82" s="511" t="s">
        <v>345</v>
      </c>
      <c r="C82" s="511"/>
      <c r="D82" s="211"/>
      <c r="E82" s="248"/>
    </row>
    <row r="83" spans="1:5" ht="33" customHeight="1" x14ac:dyDescent="0.3">
      <c r="A83" s="520"/>
      <c r="B83" s="511" t="s">
        <v>346</v>
      </c>
      <c r="C83" s="511"/>
      <c r="D83" s="211"/>
      <c r="E83" s="248"/>
    </row>
    <row r="84" spans="1:5" ht="33" customHeight="1" x14ac:dyDescent="0.3">
      <c r="A84" s="520"/>
      <c r="B84" s="511" t="s">
        <v>347</v>
      </c>
      <c r="C84" s="511"/>
      <c r="D84" s="211"/>
      <c r="E84" s="248"/>
    </row>
    <row r="85" spans="1:5" ht="33" customHeight="1" x14ac:dyDescent="0.3">
      <c r="A85" s="520"/>
      <c r="B85" s="511" t="s">
        <v>348</v>
      </c>
      <c r="C85" s="511"/>
      <c r="D85" s="211"/>
      <c r="E85" s="248"/>
    </row>
    <row r="86" spans="1:5" ht="33" customHeight="1" thickBot="1" x14ac:dyDescent="0.35">
      <c r="A86" s="521"/>
      <c r="B86" s="513" t="s">
        <v>349</v>
      </c>
      <c r="C86" s="513"/>
      <c r="D86" s="214"/>
      <c r="E86" s="249"/>
    </row>
    <row r="88" spans="1:5" ht="15" thickBot="1" x14ac:dyDescent="0.35"/>
    <row r="89" spans="1:5" ht="28.5" customHeight="1" x14ac:dyDescent="0.3">
      <c r="A89" s="514" t="s">
        <v>352</v>
      </c>
      <c r="B89" s="516" t="s">
        <v>351</v>
      </c>
      <c r="C89" s="516"/>
      <c r="D89" s="518" t="s">
        <v>353</v>
      </c>
      <c r="E89" s="519"/>
    </row>
    <row r="90" spans="1:5" x14ac:dyDescent="0.3">
      <c r="A90" s="515"/>
      <c r="B90" s="517"/>
      <c r="C90" s="517"/>
      <c r="D90" s="99" t="s">
        <v>80</v>
      </c>
      <c r="E90" s="247" t="s">
        <v>81</v>
      </c>
    </row>
    <row r="91" spans="1:5" ht="33" customHeight="1" x14ac:dyDescent="0.3">
      <c r="A91" s="520"/>
      <c r="B91" s="524" t="s">
        <v>298</v>
      </c>
      <c r="C91" s="525"/>
      <c r="D91" s="211"/>
      <c r="E91" s="251"/>
    </row>
    <row r="92" spans="1:5" ht="33" customHeight="1" x14ac:dyDescent="0.3">
      <c r="A92" s="520"/>
      <c r="B92" s="524" t="s">
        <v>302</v>
      </c>
      <c r="C92" s="525"/>
      <c r="D92" s="211"/>
      <c r="E92" s="251"/>
    </row>
    <row r="93" spans="1:5" ht="33" customHeight="1" x14ac:dyDescent="0.3">
      <c r="A93" s="520"/>
      <c r="B93" s="524" t="s">
        <v>299</v>
      </c>
      <c r="C93" s="525"/>
      <c r="D93" s="211"/>
      <c r="E93" s="251"/>
    </row>
    <row r="94" spans="1:5" ht="33" customHeight="1" x14ac:dyDescent="0.3">
      <c r="A94" s="520"/>
      <c r="B94" s="524" t="s">
        <v>300</v>
      </c>
      <c r="C94" s="525"/>
      <c r="D94" s="211"/>
      <c r="E94" s="251"/>
    </row>
    <row r="95" spans="1:5" ht="33" customHeight="1" x14ac:dyDescent="0.3">
      <c r="A95" s="520"/>
      <c r="B95" s="524" t="s">
        <v>301</v>
      </c>
      <c r="C95" s="525"/>
      <c r="D95" s="211"/>
      <c r="E95" s="251"/>
    </row>
    <row r="96" spans="1:5" ht="33" customHeight="1" x14ac:dyDescent="0.3">
      <c r="A96" s="520"/>
      <c r="B96" s="524" t="s">
        <v>303</v>
      </c>
      <c r="C96" s="525"/>
      <c r="D96" s="211"/>
      <c r="E96" s="251"/>
    </row>
    <row r="97" spans="1:5" ht="33" customHeight="1" x14ac:dyDescent="0.3">
      <c r="A97" s="520"/>
      <c r="B97" s="524" t="s">
        <v>304</v>
      </c>
      <c r="C97" s="525"/>
      <c r="D97" s="211"/>
      <c r="E97" s="251"/>
    </row>
    <row r="98" spans="1:5" ht="33" customHeight="1" x14ac:dyDescent="0.3">
      <c r="A98" s="520"/>
      <c r="B98" s="524" t="s">
        <v>305</v>
      </c>
      <c r="C98" s="525"/>
      <c r="D98" s="211"/>
      <c r="E98" s="251"/>
    </row>
    <row r="99" spans="1:5" ht="33" customHeight="1" x14ac:dyDescent="0.3">
      <c r="A99" s="520"/>
      <c r="B99" s="524" t="s">
        <v>306</v>
      </c>
      <c r="C99" s="525"/>
      <c r="D99" s="211"/>
      <c r="E99" s="251"/>
    </row>
    <row r="100" spans="1:5" ht="33" customHeight="1" x14ac:dyDescent="0.3">
      <c r="A100" s="520"/>
      <c r="B100" s="524" t="s">
        <v>307</v>
      </c>
      <c r="C100" s="525"/>
      <c r="D100" s="211"/>
      <c r="E100" s="251"/>
    </row>
    <row r="101" spans="1:5" ht="33" customHeight="1" x14ac:dyDescent="0.3">
      <c r="A101" s="520"/>
      <c r="B101" s="524" t="s">
        <v>308</v>
      </c>
      <c r="C101" s="525"/>
      <c r="D101" s="211"/>
      <c r="E101" s="251"/>
    </row>
    <row r="102" spans="1:5" ht="33" customHeight="1" x14ac:dyDescent="0.3">
      <c r="A102" s="520"/>
      <c r="B102" s="524" t="s">
        <v>309</v>
      </c>
      <c r="C102" s="525"/>
      <c r="D102" s="211"/>
      <c r="E102" s="251"/>
    </row>
    <row r="103" spans="1:5" ht="33" customHeight="1" x14ac:dyDescent="0.3">
      <c r="A103" s="520"/>
      <c r="B103" s="524" t="s">
        <v>310</v>
      </c>
      <c r="C103" s="525"/>
      <c r="D103" s="211"/>
      <c r="E103" s="251"/>
    </row>
    <row r="104" spans="1:5" ht="33" customHeight="1" x14ac:dyDescent="0.3">
      <c r="A104" s="520"/>
      <c r="B104" s="524" t="s">
        <v>311</v>
      </c>
      <c r="C104" s="525"/>
      <c r="D104" s="211"/>
      <c r="E104" s="251"/>
    </row>
    <row r="105" spans="1:5" ht="33" customHeight="1" x14ac:dyDescent="0.3">
      <c r="A105" s="520"/>
      <c r="B105" s="524" t="s">
        <v>312</v>
      </c>
      <c r="C105" s="525"/>
      <c r="D105" s="211"/>
      <c r="E105" s="251"/>
    </row>
    <row r="106" spans="1:5" ht="33" customHeight="1" x14ac:dyDescent="0.3">
      <c r="A106" s="520"/>
      <c r="B106" s="524" t="s">
        <v>313</v>
      </c>
      <c r="C106" s="525"/>
      <c r="D106" s="211"/>
      <c r="E106" s="251"/>
    </row>
    <row r="107" spans="1:5" ht="33" customHeight="1" x14ac:dyDescent="0.3">
      <c r="A107" s="520"/>
      <c r="B107" s="524" t="s">
        <v>314</v>
      </c>
      <c r="C107" s="525"/>
      <c r="D107" s="211"/>
      <c r="E107" s="251"/>
    </row>
    <row r="108" spans="1:5" ht="33" customHeight="1" x14ac:dyDescent="0.3">
      <c r="A108" s="520"/>
      <c r="B108" s="524" t="s">
        <v>315</v>
      </c>
      <c r="C108" s="525"/>
      <c r="D108" s="211"/>
      <c r="E108" s="251"/>
    </row>
    <row r="109" spans="1:5" ht="33" customHeight="1" x14ac:dyDescent="0.3">
      <c r="A109" s="520"/>
      <c r="B109" s="511" t="s">
        <v>316</v>
      </c>
      <c r="C109" s="511"/>
      <c r="D109" s="211"/>
      <c r="E109" s="251"/>
    </row>
    <row r="110" spans="1:5" ht="33" customHeight="1" x14ac:dyDescent="0.3">
      <c r="A110" s="520"/>
      <c r="B110" s="524" t="s">
        <v>317</v>
      </c>
      <c r="C110" s="525"/>
      <c r="D110" s="211"/>
      <c r="E110" s="251"/>
    </row>
    <row r="111" spans="1:5" ht="33" customHeight="1" x14ac:dyDescent="0.3">
      <c r="A111" s="520"/>
      <c r="B111" s="522" t="s">
        <v>350</v>
      </c>
      <c r="C111" s="522"/>
      <c r="D111" s="522"/>
      <c r="E111" s="523"/>
    </row>
    <row r="112" spans="1:5" ht="33" customHeight="1" x14ac:dyDescent="0.3">
      <c r="A112" s="520"/>
      <c r="B112" s="511" t="s">
        <v>339</v>
      </c>
      <c r="C112" s="511"/>
      <c r="D112" s="211"/>
      <c r="E112" s="248"/>
    </row>
    <row r="113" spans="1:5" ht="33" customHeight="1" x14ac:dyDescent="0.3">
      <c r="A113" s="520"/>
      <c r="B113" s="511" t="s">
        <v>336</v>
      </c>
      <c r="C113" s="511"/>
      <c r="D113" s="211"/>
      <c r="E113" s="248"/>
    </row>
    <row r="114" spans="1:5" ht="33" customHeight="1" x14ac:dyDescent="0.3">
      <c r="A114" s="520"/>
      <c r="B114" s="511" t="s">
        <v>337</v>
      </c>
      <c r="C114" s="511"/>
      <c r="D114" s="211"/>
      <c r="E114" s="248"/>
    </row>
    <row r="115" spans="1:5" ht="33" customHeight="1" x14ac:dyDescent="0.3">
      <c r="A115" s="520"/>
      <c r="B115" s="511" t="s">
        <v>338</v>
      </c>
      <c r="C115" s="511"/>
      <c r="D115" s="211"/>
      <c r="E115" s="248"/>
    </row>
    <row r="116" spans="1:5" ht="33" customHeight="1" x14ac:dyDescent="0.3">
      <c r="A116" s="520"/>
      <c r="B116" s="511" t="s">
        <v>340</v>
      </c>
      <c r="C116" s="511"/>
      <c r="D116" s="211"/>
      <c r="E116" s="248"/>
    </row>
    <row r="117" spans="1:5" ht="33" customHeight="1" x14ac:dyDescent="0.3">
      <c r="A117" s="520"/>
      <c r="B117" s="511" t="s">
        <v>341</v>
      </c>
      <c r="C117" s="511"/>
      <c r="D117" s="211"/>
      <c r="E117" s="248"/>
    </row>
    <row r="118" spans="1:5" ht="33" customHeight="1" x14ac:dyDescent="0.3">
      <c r="A118" s="520"/>
      <c r="B118" s="511" t="s">
        <v>342</v>
      </c>
      <c r="C118" s="511"/>
      <c r="D118" s="211"/>
      <c r="E118" s="248"/>
    </row>
    <row r="119" spans="1:5" ht="33" customHeight="1" x14ac:dyDescent="0.3">
      <c r="A119" s="520"/>
      <c r="B119" s="511" t="s">
        <v>343</v>
      </c>
      <c r="C119" s="511"/>
      <c r="D119" s="211"/>
      <c r="E119" s="248"/>
    </row>
    <row r="120" spans="1:5" ht="33" customHeight="1" x14ac:dyDescent="0.3">
      <c r="A120" s="520"/>
      <c r="B120" s="511" t="s">
        <v>344</v>
      </c>
      <c r="C120" s="511"/>
      <c r="D120" s="211"/>
      <c r="E120" s="248"/>
    </row>
    <row r="121" spans="1:5" ht="33" customHeight="1" x14ac:dyDescent="0.3">
      <c r="A121" s="520"/>
      <c r="B121" s="511" t="s">
        <v>345</v>
      </c>
      <c r="C121" s="511"/>
      <c r="D121" s="211"/>
      <c r="E121" s="248"/>
    </row>
    <row r="122" spans="1:5" ht="33" customHeight="1" x14ac:dyDescent="0.3">
      <c r="A122" s="520"/>
      <c r="B122" s="511" t="s">
        <v>346</v>
      </c>
      <c r="C122" s="511"/>
      <c r="D122" s="211"/>
      <c r="E122" s="248"/>
    </row>
    <row r="123" spans="1:5" ht="33" customHeight="1" x14ac:dyDescent="0.3">
      <c r="A123" s="520"/>
      <c r="B123" s="511" t="s">
        <v>347</v>
      </c>
      <c r="C123" s="511"/>
      <c r="D123" s="211"/>
      <c r="E123" s="248"/>
    </row>
    <row r="124" spans="1:5" ht="33" customHeight="1" x14ac:dyDescent="0.3">
      <c r="A124" s="520"/>
      <c r="B124" s="511" t="s">
        <v>348</v>
      </c>
      <c r="C124" s="511"/>
      <c r="D124" s="211"/>
      <c r="E124" s="248"/>
    </row>
    <row r="125" spans="1:5" ht="33" customHeight="1" thickBot="1" x14ac:dyDescent="0.35">
      <c r="A125" s="521"/>
      <c r="B125" s="513" t="s">
        <v>349</v>
      </c>
      <c r="C125" s="513"/>
      <c r="D125" s="214"/>
      <c r="E125" s="249"/>
    </row>
    <row r="127" spans="1:5" ht="15" thickBot="1" x14ac:dyDescent="0.35"/>
    <row r="128" spans="1:5" ht="30" customHeight="1" x14ac:dyDescent="0.3">
      <c r="A128" s="514" t="s">
        <v>352</v>
      </c>
      <c r="B128" s="516" t="s">
        <v>351</v>
      </c>
      <c r="C128" s="516"/>
      <c r="D128" s="518" t="s">
        <v>353</v>
      </c>
      <c r="E128" s="519"/>
    </row>
    <row r="129" spans="1:5" x14ac:dyDescent="0.3">
      <c r="A129" s="515"/>
      <c r="B129" s="517"/>
      <c r="C129" s="517"/>
      <c r="D129" s="99" t="s">
        <v>80</v>
      </c>
      <c r="E129" s="247" t="s">
        <v>81</v>
      </c>
    </row>
    <row r="130" spans="1:5" ht="33" customHeight="1" x14ac:dyDescent="0.3">
      <c r="A130" s="520"/>
      <c r="B130" s="511" t="s">
        <v>298</v>
      </c>
      <c r="C130" s="512"/>
      <c r="D130" s="211"/>
      <c r="E130" s="248"/>
    </row>
    <row r="131" spans="1:5" ht="33" customHeight="1" x14ac:dyDescent="0.3">
      <c r="A131" s="520"/>
      <c r="B131" s="511" t="s">
        <v>302</v>
      </c>
      <c r="C131" s="512"/>
      <c r="D131" s="211"/>
      <c r="E131" s="248"/>
    </row>
    <row r="132" spans="1:5" ht="33" customHeight="1" x14ac:dyDescent="0.3">
      <c r="A132" s="520"/>
      <c r="B132" s="511" t="s">
        <v>299</v>
      </c>
      <c r="C132" s="512"/>
      <c r="D132" s="211"/>
      <c r="E132" s="248"/>
    </row>
    <row r="133" spans="1:5" ht="33" customHeight="1" x14ac:dyDescent="0.3">
      <c r="A133" s="520"/>
      <c r="B133" s="511" t="s">
        <v>300</v>
      </c>
      <c r="C133" s="512"/>
      <c r="D133" s="211"/>
      <c r="E133" s="248"/>
    </row>
    <row r="134" spans="1:5" ht="33" customHeight="1" x14ac:dyDescent="0.3">
      <c r="A134" s="520"/>
      <c r="B134" s="511" t="s">
        <v>301</v>
      </c>
      <c r="C134" s="512"/>
      <c r="D134" s="211"/>
      <c r="E134" s="248"/>
    </row>
    <row r="135" spans="1:5" ht="33" customHeight="1" x14ac:dyDescent="0.3">
      <c r="A135" s="520"/>
      <c r="B135" s="511" t="s">
        <v>303</v>
      </c>
      <c r="C135" s="512"/>
      <c r="D135" s="211"/>
      <c r="E135" s="248"/>
    </row>
    <row r="136" spans="1:5" ht="33" customHeight="1" x14ac:dyDescent="0.3">
      <c r="A136" s="520"/>
      <c r="B136" s="511" t="s">
        <v>304</v>
      </c>
      <c r="C136" s="512"/>
      <c r="D136" s="211"/>
      <c r="E136" s="248"/>
    </row>
    <row r="137" spans="1:5" ht="33" customHeight="1" x14ac:dyDescent="0.3">
      <c r="A137" s="520"/>
      <c r="B137" s="511" t="s">
        <v>305</v>
      </c>
      <c r="C137" s="512"/>
      <c r="D137" s="211"/>
      <c r="E137" s="248"/>
    </row>
    <row r="138" spans="1:5" ht="33" customHeight="1" x14ac:dyDescent="0.3">
      <c r="A138" s="520"/>
      <c r="B138" s="511" t="s">
        <v>306</v>
      </c>
      <c r="C138" s="512"/>
      <c r="D138" s="211"/>
      <c r="E138" s="248"/>
    </row>
    <row r="139" spans="1:5" ht="33" customHeight="1" x14ac:dyDescent="0.3">
      <c r="A139" s="520"/>
      <c r="B139" s="511" t="s">
        <v>307</v>
      </c>
      <c r="C139" s="512"/>
      <c r="D139" s="211"/>
      <c r="E139" s="248"/>
    </row>
    <row r="140" spans="1:5" ht="33" customHeight="1" x14ac:dyDescent="0.3">
      <c r="A140" s="520"/>
      <c r="B140" s="511" t="s">
        <v>308</v>
      </c>
      <c r="C140" s="512"/>
      <c r="D140" s="211"/>
      <c r="E140" s="248"/>
    </row>
    <row r="141" spans="1:5" ht="33" customHeight="1" x14ac:dyDescent="0.3">
      <c r="A141" s="520"/>
      <c r="B141" s="511" t="s">
        <v>309</v>
      </c>
      <c r="C141" s="512"/>
      <c r="D141" s="211"/>
      <c r="E141" s="248"/>
    </row>
    <row r="142" spans="1:5" ht="33" customHeight="1" x14ac:dyDescent="0.3">
      <c r="A142" s="520"/>
      <c r="B142" s="511" t="s">
        <v>310</v>
      </c>
      <c r="C142" s="512"/>
      <c r="D142" s="211"/>
      <c r="E142" s="248"/>
    </row>
    <row r="143" spans="1:5" ht="33" customHeight="1" x14ac:dyDescent="0.3">
      <c r="A143" s="520"/>
      <c r="B143" s="511" t="s">
        <v>311</v>
      </c>
      <c r="C143" s="512"/>
      <c r="D143" s="211"/>
      <c r="E143" s="248"/>
    </row>
    <row r="144" spans="1:5" ht="33" customHeight="1" x14ac:dyDescent="0.3">
      <c r="A144" s="520"/>
      <c r="B144" s="511" t="s">
        <v>312</v>
      </c>
      <c r="C144" s="512"/>
      <c r="D144" s="211"/>
      <c r="E144" s="248"/>
    </row>
    <row r="145" spans="1:5" ht="33" customHeight="1" x14ac:dyDescent="0.3">
      <c r="A145" s="520"/>
      <c r="B145" s="511" t="s">
        <v>313</v>
      </c>
      <c r="C145" s="512"/>
      <c r="D145" s="211"/>
      <c r="E145" s="248"/>
    </row>
    <row r="146" spans="1:5" ht="33" customHeight="1" x14ac:dyDescent="0.3">
      <c r="A146" s="520"/>
      <c r="B146" s="511" t="s">
        <v>314</v>
      </c>
      <c r="C146" s="512"/>
      <c r="D146" s="211"/>
      <c r="E146" s="248"/>
    </row>
    <row r="147" spans="1:5" ht="33" customHeight="1" x14ac:dyDescent="0.3">
      <c r="A147" s="520"/>
      <c r="B147" s="511" t="s">
        <v>315</v>
      </c>
      <c r="C147" s="512"/>
      <c r="D147" s="211"/>
      <c r="E147" s="248"/>
    </row>
    <row r="148" spans="1:5" ht="33" customHeight="1" x14ac:dyDescent="0.3">
      <c r="A148" s="520"/>
      <c r="B148" s="511" t="s">
        <v>316</v>
      </c>
      <c r="C148" s="511"/>
      <c r="D148" s="211"/>
      <c r="E148" s="248"/>
    </row>
    <row r="149" spans="1:5" ht="33" customHeight="1" x14ac:dyDescent="0.3">
      <c r="A149" s="520"/>
      <c r="B149" s="511" t="s">
        <v>317</v>
      </c>
      <c r="C149" s="512"/>
      <c r="D149" s="211"/>
      <c r="E149" s="248"/>
    </row>
    <row r="150" spans="1:5" ht="33" customHeight="1" x14ac:dyDescent="0.3">
      <c r="A150" s="520"/>
      <c r="B150" s="522" t="s">
        <v>350</v>
      </c>
      <c r="C150" s="522"/>
      <c r="D150" s="522"/>
      <c r="E150" s="523"/>
    </row>
    <row r="151" spans="1:5" ht="33" customHeight="1" x14ac:dyDescent="0.3">
      <c r="A151" s="520"/>
      <c r="B151" s="511" t="s">
        <v>339</v>
      </c>
      <c r="C151" s="511"/>
      <c r="D151" s="211"/>
      <c r="E151" s="248"/>
    </row>
    <row r="152" spans="1:5" ht="33" customHeight="1" x14ac:dyDescent="0.3">
      <c r="A152" s="520"/>
      <c r="B152" s="511" t="s">
        <v>336</v>
      </c>
      <c r="C152" s="511"/>
      <c r="D152" s="211"/>
      <c r="E152" s="248"/>
    </row>
    <row r="153" spans="1:5" ht="33" customHeight="1" x14ac:dyDescent="0.3">
      <c r="A153" s="520"/>
      <c r="B153" s="511" t="s">
        <v>337</v>
      </c>
      <c r="C153" s="511"/>
      <c r="D153" s="211"/>
      <c r="E153" s="248"/>
    </row>
    <row r="154" spans="1:5" ht="33" customHeight="1" x14ac:dyDescent="0.3">
      <c r="A154" s="520"/>
      <c r="B154" s="511" t="s">
        <v>338</v>
      </c>
      <c r="C154" s="511"/>
      <c r="D154" s="211"/>
      <c r="E154" s="248"/>
    </row>
    <row r="155" spans="1:5" ht="33" customHeight="1" x14ac:dyDescent="0.3">
      <c r="A155" s="520"/>
      <c r="B155" s="511" t="s">
        <v>340</v>
      </c>
      <c r="C155" s="511"/>
      <c r="D155" s="211"/>
      <c r="E155" s="248"/>
    </row>
    <row r="156" spans="1:5" ht="33" customHeight="1" x14ac:dyDescent="0.3">
      <c r="A156" s="520"/>
      <c r="B156" s="511" t="s">
        <v>341</v>
      </c>
      <c r="C156" s="511"/>
      <c r="D156" s="211"/>
      <c r="E156" s="248"/>
    </row>
    <row r="157" spans="1:5" ht="33" customHeight="1" x14ac:dyDescent="0.3">
      <c r="A157" s="520"/>
      <c r="B157" s="511" t="s">
        <v>342</v>
      </c>
      <c r="C157" s="511"/>
      <c r="D157" s="211"/>
      <c r="E157" s="248"/>
    </row>
    <row r="158" spans="1:5" ht="33" customHeight="1" x14ac:dyDescent="0.3">
      <c r="A158" s="520"/>
      <c r="B158" s="511" t="s">
        <v>343</v>
      </c>
      <c r="C158" s="511"/>
      <c r="D158" s="211"/>
      <c r="E158" s="248"/>
    </row>
    <row r="159" spans="1:5" ht="33" customHeight="1" x14ac:dyDescent="0.3">
      <c r="A159" s="520"/>
      <c r="B159" s="511" t="s">
        <v>344</v>
      </c>
      <c r="C159" s="511"/>
      <c r="D159" s="211"/>
      <c r="E159" s="248"/>
    </row>
    <row r="160" spans="1:5" ht="33" customHeight="1" x14ac:dyDescent="0.3">
      <c r="A160" s="520"/>
      <c r="B160" s="511" t="s">
        <v>345</v>
      </c>
      <c r="C160" s="511"/>
      <c r="D160" s="211"/>
      <c r="E160" s="248"/>
    </row>
    <row r="161" spans="1:5" ht="33" customHeight="1" x14ac:dyDescent="0.3">
      <c r="A161" s="520"/>
      <c r="B161" s="511" t="s">
        <v>346</v>
      </c>
      <c r="C161" s="511"/>
      <c r="D161" s="211"/>
      <c r="E161" s="248"/>
    </row>
    <row r="162" spans="1:5" ht="33" customHeight="1" x14ac:dyDescent="0.3">
      <c r="A162" s="520"/>
      <c r="B162" s="511" t="s">
        <v>347</v>
      </c>
      <c r="C162" s="511"/>
      <c r="D162" s="211"/>
      <c r="E162" s="248"/>
    </row>
    <row r="163" spans="1:5" ht="33" customHeight="1" x14ac:dyDescent="0.3">
      <c r="A163" s="520"/>
      <c r="B163" s="511" t="s">
        <v>348</v>
      </c>
      <c r="C163" s="511"/>
      <c r="D163" s="211"/>
      <c r="E163" s="248"/>
    </row>
    <row r="164" spans="1:5" ht="33" customHeight="1" thickBot="1" x14ac:dyDescent="0.35">
      <c r="A164" s="521"/>
      <c r="B164" s="513" t="s">
        <v>349</v>
      </c>
      <c r="C164" s="513"/>
      <c r="D164" s="214"/>
      <c r="E164" s="249"/>
    </row>
    <row r="166" spans="1:5" ht="15" thickBot="1" x14ac:dyDescent="0.35"/>
    <row r="167" spans="1:5" ht="30" customHeight="1" x14ac:dyDescent="0.3">
      <c r="A167" s="514" t="s">
        <v>352</v>
      </c>
      <c r="B167" s="516" t="s">
        <v>351</v>
      </c>
      <c r="C167" s="516"/>
      <c r="D167" s="518" t="s">
        <v>353</v>
      </c>
      <c r="E167" s="519"/>
    </row>
    <row r="168" spans="1:5" x14ac:dyDescent="0.3">
      <c r="A168" s="515"/>
      <c r="B168" s="517"/>
      <c r="C168" s="517"/>
      <c r="D168" s="99" t="s">
        <v>80</v>
      </c>
      <c r="E168" s="247" t="s">
        <v>81</v>
      </c>
    </row>
    <row r="169" spans="1:5" ht="33" customHeight="1" x14ac:dyDescent="0.3">
      <c r="A169" s="520"/>
      <c r="B169" s="511" t="s">
        <v>298</v>
      </c>
      <c r="C169" s="512"/>
      <c r="D169" s="211"/>
      <c r="E169" s="248"/>
    </row>
    <row r="170" spans="1:5" ht="33" customHeight="1" x14ac:dyDescent="0.3">
      <c r="A170" s="520"/>
      <c r="B170" s="511" t="s">
        <v>302</v>
      </c>
      <c r="C170" s="512"/>
      <c r="D170" s="211"/>
      <c r="E170" s="248"/>
    </row>
    <row r="171" spans="1:5" ht="33" customHeight="1" x14ac:dyDescent="0.3">
      <c r="A171" s="520"/>
      <c r="B171" s="511" t="s">
        <v>299</v>
      </c>
      <c r="C171" s="512"/>
      <c r="D171" s="211"/>
      <c r="E171" s="248"/>
    </row>
    <row r="172" spans="1:5" ht="33" customHeight="1" x14ac:dyDescent="0.3">
      <c r="A172" s="520"/>
      <c r="B172" s="511" t="s">
        <v>300</v>
      </c>
      <c r="C172" s="512"/>
      <c r="D172" s="211"/>
      <c r="E172" s="248"/>
    </row>
    <row r="173" spans="1:5" ht="33" customHeight="1" x14ac:dyDescent="0.3">
      <c r="A173" s="520"/>
      <c r="B173" s="511" t="s">
        <v>301</v>
      </c>
      <c r="C173" s="512"/>
      <c r="D173" s="211"/>
      <c r="E173" s="248"/>
    </row>
    <row r="174" spans="1:5" ht="33" customHeight="1" x14ac:dyDescent="0.3">
      <c r="A174" s="520"/>
      <c r="B174" s="511" t="s">
        <v>303</v>
      </c>
      <c r="C174" s="512"/>
      <c r="D174" s="211"/>
      <c r="E174" s="248"/>
    </row>
    <row r="175" spans="1:5" ht="33" customHeight="1" x14ac:dyDescent="0.3">
      <c r="A175" s="520"/>
      <c r="B175" s="511" t="s">
        <v>304</v>
      </c>
      <c r="C175" s="512"/>
      <c r="D175" s="211"/>
      <c r="E175" s="248"/>
    </row>
    <row r="176" spans="1:5" ht="33" customHeight="1" x14ac:dyDescent="0.3">
      <c r="A176" s="520"/>
      <c r="B176" s="511" t="s">
        <v>305</v>
      </c>
      <c r="C176" s="512"/>
      <c r="D176" s="211"/>
      <c r="E176" s="248"/>
    </row>
    <row r="177" spans="1:5" ht="33" customHeight="1" x14ac:dyDescent="0.3">
      <c r="A177" s="520"/>
      <c r="B177" s="511" t="s">
        <v>306</v>
      </c>
      <c r="C177" s="512"/>
      <c r="D177" s="211"/>
      <c r="E177" s="248"/>
    </row>
    <row r="178" spans="1:5" ht="33" customHeight="1" x14ac:dyDescent="0.3">
      <c r="A178" s="520"/>
      <c r="B178" s="511" t="s">
        <v>307</v>
      </c>
      <c r="C178" s="512"/>
      <c r="D178" s="211"/>
      <c r="E178" s="248"/>
    </row>
    <row r="179" spans="1:5" ht="33" customHeight="1" x14ac:dyDescent="0.3">
      <c r="A179" s="520"/>
      <c r="B179" s="511" t="s">
        <v>308</v>
      </c>
      <c r="C179" s="512"/>
      <c r="D179" s="211"/>
      <c r="E179" s="248"/>
    </row>
    <row r="180" spans="1:5" ht="33" customHeight="1" x14ac:dyDescent="0.3">
      <c r="A180" s="520"/>
      <c r="B180" s="511" t="s">
        <v>309</v>
      </c>
      <c r="C180" s="512"/>
      <c r="D180" s="211"/>
      <c r="E180" s="248"/>
    </row>
    <row r="181" spans="1:5" ht="33" customHeight="1" x14ac:dyDescent="0.3">
      <c r="A181" s="520"/>
      <c r="B181" s="511" t="s">
        <v>310</v>
      </c>
      <c r="C181" s="512"/>
      <c r="D181" s="211"/>
      <c r="E181" s="248"/>
    </row>
    <row r="182" spans="1:5" ht="33" customHeight="1" x14ac:dyDescent="0.3">
      <c r="A182" s="520"/>
      <c r="B182" s="511" t="s">
        <v>311</v>
      </c>
      <c r="C182" s="512"/>
      <c r="D182" s="211"/>
      <c r="E182" s="248"/>
    </row>
    <row r="183" spans="1:5" ht="33" customHeight="1" x14ac:dyDescent="0.3">
      <c r="A183" s="520"/>
      <c r="B183" s="511" t="s">
        <v>312</v>
      </c>
      <c r="C183" s="512"/>
      <c r="D183" s="211"/>
      <c r="E183" s="248"/>
    </row>
    <row r="184" spans="1:5" ht="33" customHeight="1" x14ac:dyDescent="0.3">
      <c r="A184" s="520"/>
      <c r="B184" s="511" t="s">
        <v>313</v>
      </c>
      <c r="C184" s="512"/>
      <c r="D184" s="211"/>
      <c r="E184" s="248"/>
    </row>
    <row r="185" spans="1:5" ht="33" customHeight="1" x14ac:dyDescent="0.3">
      <c r="A185" s="520"/>
      <c r="B185" s="511" t="s">
        <v>314</v>
      </c>
      <c r="C185" s="512"/>
      <c r="D185" s="211"/>
      <c r="E185" s="248"/>
    </row>
    <row r="186" spans="1:5" ht="33" customHeight="1" x14ac:dyDescent="0.3">
      <c r="A186" s="520"/>
      <c r="B186" s="511" t="s">
        <v>315</v>
      </c>
      <c r="C186" s="512"/>
      <c r="D186" s="211"/>
      <c r="E186" s="248"/>
    </row>
    <row r="187" spans="1:5" ht="33" customHeight="1" x14ac:dyDescent="0.3">
      <c r="A187" s="520"/>
      <c r="B187" s="511" t="s">
        <v>316</v>
      </c>
      <c r="C187" s="511"/>
      <c r="D187" s="211"/>
      <c r="E187" s="248"/>
    </row>
    <row r="188" spans="1:5" ht="33" customHeight="1" x14ac:dyDescent="0.3">
      <c r="A188" s="520"/>
      <c r="B188" s="511" t="s">
        <v>317</v>
      </c>
      <c r="C188" s="512"/>
      <c r="D188" s="211"/>
      <c r="E188" s="248"/>
    </row>
    <row r="189" spans="1:5" ht="33" customHeight="1" x14ac:dyDescent="0.3">
      <c r="A189" s="520"/>
      <c r="B189" s="522" t="s">
        <v>350</v>
      </c>
      <c r="C189" s="522"/>
      <c r="D189" s="522"/>
      <c r="E189" s="523"/>
    </row>
    <row r="190" spans="1:5" ht="33" customHeight="1" x14ac:dyDescent="0.3">
      <c r="A190" s="520"/>
      <c r="B190" s="511" t="s">
        <v>339</v>
      </c>
      <c r="C190" s="511"/>
      <c r="D190" s="211"/>
      <c r="E190" s="248"/>
    </row>
    <row r="191" spans="1:5" ht="33" customHeight="1" x14ac:dyDescent="0.3">
      <c r="A191" s="520"/>
      <c r="B191" s="511" t="s">
        <v>336</v>
      </c>
      <c r="C191" s="511"/>
      <c r="D191" s="211"/>
      <c r="E191" s="248"/>
    </row>
    <row r="192" spans="1:5" ht="33" customHeight="1" x14ac:dyDescent="0.3">
      <c r="A192" s="520"/>
      <c r="B192" s="511" t="s">
        <v>337</v>
      </c>
      <c r="C192" s="511"/>
      <c r="D192" s="211"/>
      <c r="E192" s="248"/>
    </row>
    <row r="193" spans="1:5" ht="33" customHeight="1" x14ac:dyDescent="0.3">
      <c r="A193" s="520"/>
      <c r="B193" s="511" t="s">
        <v>338</v>
      </c>
      <c r="C193" s="511"/>
      <c r="D193" s="211"/>
      <c r="E193" s="248"/>
    </row>
    <row r="194" spans="1:5" ht="33" customHeight="1" x14ac:dyDescent="0.3">
      <c r="A194" s="520"/>
      <c r="B194" s="511" t="s">
        <v>340</v>
      </c>
      <c r="C194" s="511"/>
      <c r="D194" s="211"/>
      <c r="E194" s="248"/>
    </row>
    <row r="195" spans="1:5" ht="33" customHeight="1" x14ac:dyDescent="0.3">
      <c r="A195" s="520"/>
      <c r="B195" s="511" t="s">
        <v>341</v>
      </c>
      <c r="C195" s="511"/>
      <c r="D195" s="211"/>
      <c r="E195" s="248"/>
    </row>
    <row r="196" spans="1:5" ht="33" customHeight="1" x14ac:dyDescent="0.3">
      <c r="A196" s="520"/>
      <c r="B196" s="511" t="s">
        <v>342</v>
      </c>
      <c r="C196" s="511"/>
      <c r="D196" s="211"/>
      <c r="E196" s="248"/>
    </row>
    <row r="197" spans="1:5" ht="33" customHeight="1" x14ac:dyDescent="0.3">
      <c r="A197" s="520"/>
      <c r="B197" s="511" t="s">
        <v>343</v>
      </c>
      <c r="C197" s="511"/>
      <c r="D197" s="211"/>
      <c r="E197" s="248"/>
    </row>
    <row r="198" spans="1:5" ht="33" customHeight="1" x14ac:dyDescent="0.3">
      <c r="A198" s="520"/>
      <c r="B198" s="511" t="s">
        <v>344</v>
      </c>
      <c r="C198" s="511"/>
      <c r="D198" s="211"/>
      <c r="E198" s="248"/>
    </row>
    <row r="199" spans="1:5" ht="33" customHeight="1" x14ac:dyDescent="0.3">
      <c r="A199" s="520"/>
      <c r="B199" s="511" t="s">
        <v>345</v>
      </c>
      <c r="C199" s="511"/>
      <c r="D199" s="211"/>
      <c r="E199" s="248"/>
    </row>
    <row r="200" spans="1:5" ht="33" customHeight="1" x14ac:dyDescent="0.3">
      <c r="A200" s="520"/>
      <c r="B200" s="511" t="s">
        <v>346</v>
      </c>
      <c r="C200" s="511"/>
      <c r="D200" s="211"/>
      <c r="E200" s="248"/>
    </row>
    <row r="201" spans="1:5" ht="33" customHeight="1" x14ac:dyDescent="0.3">
      <c r="A201" s="520"/>
      <c r="B201" s="511" t="s">
        <v>347</v>
      </c>
      <c r="C201" s="511"/>
      <c r="D201" s="211"/>
      <c r="E201" s="248"/>
    </row>
    <row r="202" spans="1:5" ht="33" customHeight="1" x14ac:dyDescent="0.3">
      <c r="A202" s="520"/>
      <c r="B202" s="511" t="s">
        <v>348</v>
      </c>
      <c r="C202" s="511"/>
      <c r="D202" s="211"/>
      <c r="E202" s="248"/>
    </row>
    <row r="203" spans="1:5" ht="33" customHeight="1" thickBot="1" x14ac:dyDescent="0.35">
      <c r="A203" s="521"/>
      <c r="B203" s="513" t="s">
        <v>349</v>
      </c>
      <c r="C203" s="513"/>
      <c r="D203" s="214"/>
      <c r="E203" s="249"/>
    </row>
    <row r="205" spans="1:5" ht="15" thickBot="1" x14ac:dyDescent="0.35"/>
    <row r="206" spans="1:5" ht="29.25" customHeight="1" x14ac:dyDescent="0.3">
      <c r="A206" s="514" t="s">
        <v>352</v>
      </c>
      <c r="B206" s="516" t="s">
        <v>351</v>
      </c>
      <c r="C206" s="516"/>
      <c r="D206" s="518" t="s">
        <v>353</v>
      </c>
      <c r="E206" s="519"/>
    </row>
    <row r="207" spans="1:5" x14ac:dyDescent="0.3">
      <c r="A207" s="515"/>
      <c r="B207" s="517"/>
      <c r="C207" s="517"/>
      <c r="D207" s="99" t="s">
        <v>80</v>
      </c>
      <c r="E207" s="247" t="s">
        <v>81</v>
      </c>
    </row>
    <row r="208" spans="1:5" ht="33" customHeight="1" x14ac:dyDescent="0.3">
      <c r="A208" s="520"/>
      <c r="B208" s="511" t="s">
        <v>298</v>
      </c>
      <c r="C208" s="512"/>
      <c r="D208" s="211"/>
      <c r="E208" s="248"/>
    </row>
    <row r="209" spans="1:5" ht="33" customHeight="1" x14ac:dyDescent="0.3">
      <c r="A209" s="520"/>
      <c r="B209" s="511" t="s">
        <v>302</v>
      </c>
      <c r="C209" s="512"/>
      <c r="D209" s="211"/>
      <c r="E209" s="248"/>
    </row>
    <row r="210" spans="1:5" ht="33" customHeight="1" x14ac:dyDescent="0.3">
      <c r="A210" s="520"/>
      <c r="B210" s="511" t="s">
        <v>299</v>
      </c>
      <c r="C210" s="512"/>
      <c r="D210" s="211"/>
      <c r="E210" s="248"/>
    </row>
    <row r="211" spans="1:5" ht="33" customHeight="1" x14ac:dyDescent="0.3">
      <c r="A211" s="520"/>
      <c r="B211" s="511" t="s">
        <v>300</v>
      </c>
      <c r="C211" s="512"/>
      <c r="D211" s="211"/>
      <c r="E211" s="248"/>
    </row>
    <row r="212" spans="1:5" ht="33" customHeight="1" x14ac:dyDescent="0.3">
      <c r="A212" s="520"/>
      <c r="B212" s="511" t="s">
        <v>301</v>
      </c>
      <c r="C212" s="512"/>
      <c r="D212" s="211"/>
      <c r="E212" s="248"/>
    </row>
    <row r="213" spans="1:5" ht="33" customHeight="1" x14ac:dyDescent="0.3">
      <c r="A213" s="520"/>
      <c r="B213" s="511" t="s">
        <v>303</v>
      </c>
      <c r="C213" s="512"/>
      <c r="D213" s="211"/>
      <c r="E213" s="248"/>
    </row>
    <row r="214" spans="1:5" ht="33" customHeight="1" x14ac:dyDescent="0.3">
      <c r="A214" s="520"/>
      <c r="B214" s="511" t="s">
        <v>304</v>
      </c>
      <c r="C214" s="512"/>
      <c r="D214" s="211"/>
      <c r="E214" s="248"/>
    </row>
    <row r="215" spans="1:5" ht="33" customHeight="1" x14ac:dyDescent="0.3">
      <c r="A215" s="520"/>
      <c r="B215" s="511" t="s">
        <v>305</v>
      </c>
      <c r="C215" s="512"/>
      <c r="D215" s="211"/>
      <c r="E215" s="248"/>
    </row>
    <row r="216" spans="1:5" ht="33" customHeight="1" x14ac:dyDescent="0.3">
      <c r="A216" s="520"/>
      <c r="B216" s="511" t="s">
        <v>306</v>
      </c>
      <c r="C216" s="512"/>
      <c r="D216" s="211"/>
      <c r="E216" s="248"/>
    </row>
    <row r="217" spans="1:5" ht="33" customHeight="1" x14ac:dyDescent="0.3">
      <c r="A217" s="520"/>
      <c r="B217" s="511" t="s">
        <v>307</v>
      </c>
      <c r="C217" s="512"/>
      <c r="D217" s="211"/>
      <c r="E217" s="248"/>
    </row>
    <row r="218" spans="1:5" ht="33" customHeight="1" x14ac:dyDescent="0.3">
      <c r="A218" s="520"/>
      <c r="B218" s="511" t="s">
        <v>308</v>
      </c>
      <c r="C218" s="512"/>
      <c r="D218" s="211"/>
      <c r="E218" s="248"/>
    </row>
    <row r="219" spans="1:5" ht="33" customHeight="1" x14ac:dyDescent="0.3">
      <c r="A219" s="520"/>
      <c r="B219" s="511" t="s">
        <v>309</v>
      </c>
      <c r="C219" s="512"/>
      <c r="D219" s="211"/>
      <c r="E219" s="248"/>
    </row>
    <row r="220" spans="1:5" ht="33" customHeight="1" x14ac:dyDescent="0.3">
      <c r="A220" s="520"/>
      <c r="B220" s="511" t="s">
        <v>310</v>
      </c>
      <c r="C220" s="512"/>
      <c r="D220" s="211"/>
      <c r="E220" s="248"/>
    </row>
    <row r="221" spans="1:5" ht="33" customHeight="1" x14ac:dyDescent="0.3">
      <c r="A221" s="520"/>
      <c r="B221" s="511" t="s">
        <v>311</v>
      </c>
      <c r="C221" s="512"/>
      <c r="D221" s="211"/>
      <c r="E221" s="248"/>
    </row>
    <row r="222" spans="1:5" ht="33" customHeight="1" x14ac:dyDescent="0.3">
      <c r="A222" s="520"/>
      <c r="B222" s="511" t="s">
        <v>312</v>
      </c>
      <c r="C222" s="512"/>
      <c r="D222" s="211"/>
      <c r="E222" s="248"/>
    </row>
    <row r="223" spans="1:5" ht="33" customHeight="1" x14ac:dyDescent="0.3">
      <c r="A223" s="520"/>
      <c r="B223" s="511" t="s">
        <v>313</v>
      </c>
      <c r="C223" s="512"/>
      <c r="D223" s="211"/>
      <c r="E223" s="248"/>
    </row>
    <row r="224" spans="1:5" ht="33" customHeight="1" x14ac:dyDescent="0.3">
      <c r="A224" s="520"/>
      <c r="B224" s="511" t="s">
        <v>314</v>
      </c>
      <c r="C224" s="512"/>
      <c r="D224" s="211"/>
      <c r="E224" s="248"/>
    </row>
    <row r="225" spans="1:5" ht="33" customHeight="1" x14ac:dyDescent="0.3">
      <c r="A225" s="520"/>
      <c r="B225" s="511" t="s">
        <v>315</v>
      </c>
      <c r="C225" s="512"/>
      <c r="D225" s="211"/>
      <c r="E225" s="248"/>
    </row>
    <row r="226" spans="1:5" ht="33" customHeight="1" x14ac:dyDescent="0.3">
      <c r="A226" s="520"/>
      <c r="B226" s="511" t="s">
        <v>316</v>
      </c>
      <c r="C226" s="511"/>
      <c r="D226" s="211"/>
      <c r="E226" s="248"/>
    </row>
    <row r="227" spans="1:5" ht="33" customHeight="1" x14ac:dyDescent="0.3">
      <c r="A227" s="520"/>
      <c r="B227" s="511" t="s">
        <v>317</v>
      </c>
      <c r="C227" s="512"/>
      <c r="D227" s="211"/>
      <c r="E227" s="248"/>
    </row>
    <row r="228" spans="1:5" ht="33" customHeight="1" x14ac:dyDescent="0.3">
      <c r="A228" s="520"/>
      <c r="B228" s="522" t="s">
        <v>350</v>
      </c>
      <c r="C228" s="522"/>
      <c r="D228" s="522"/>
      <c r="E228" s="523"/>
    </row>
    <row r="229" spans="1:5" ht="33" customHeight="1" x14ac:dyDescent="0.3">
      <c r="A229" s="520"/>
      <c r="B229" s="511" t="s">
        <v>339</v>
      </c>
      <c r="C229" s="511"/>
      <c r="D229" s="211"/>
      <c r="E229" s="248"/>
    </row>
    <row r="230" spans="1:5" ht="33" customHeight="1" x14ac:dyDescent="0.3">
      <c r="A230" s="520"/>
      <c r="B230" s="511" t="s">
        <v>336</v>
      </c>
      <c r="C230" s="511"/>
      <c r="D230" s="211"/>
      <c r="E230" s="248"/>
    </row>
    <row r="231" spans="1:5" ht="33" customHeight="1" x14ac:dyDescent="0.3">
      <c r="A231" s="520"/>
      <c r="B231" s="511" t="s">
        <v>337</v>
      </c>
      <c r="C231" s="511"/>
      <c r="D231" s="211"/>
      <c r="E231" s="248"/>
    </row>
    <row r="232" spans="1:5" ht="33" customHeight="1" x14ac:dyDescent="0.3">
      <c r="A232" s="520"/>
      <c r="B232" s="511" t="s">
        <v>338</v>
      </c>
      <c r="C232" s="511"/>
      <c r="D232" s="211"/>
      <c r="E232" s="248"/>
    </row>
    <row r="233" spans="1:5" ht="33" customHeight="1" x14ac:dyDescent="0.3">
      <c r="A233" s="520"/>
      <c r="B233" s="511" t="s">
        <v>340</v>
      </c>
      <c r="C233" s="511"/>
      <c r="D233" s="211"/>
      <c r="E233" s="248"/>
    </row>
    <row r="234" spans="1:5" ht="33" customHeight="1" x14ac:dyDescent="0.3">
      <c r="A234" s="520"/>
      <c r="B234" s="511" t="s">
        <v>341</v>
      </c>
      <c r="C234" s="511"/>
      <c r="D234" s="211"/>
      <c r="E234" s="248"/>
    </row>
    <row r="235" spans="1:5" ht="33" customHeight="1" x14ac:dyDescent="0.3">
      <c r="A235" s="520"/>
      <c r="B235" s="511" t="s">
        <v>342</v>
      </c>
      <c r="C235" s="511"/>
      <c r="D235" s="211"/>
      <c r="E235" s="248"/>
    </row>
    <row r="236" spans="1:5" ht="33" customHeight="1" x14ac:dyDescent="0.3">
      <c r="A236" s="520"/>
      <c r="B236" s="511" t="s">
        <v>343</v>
      </c>
      <c r="C236" s="511"/>
      <c r="D236" s="211"/>
      <c r="E236" s="248"/>
    </row>
    <row r="237" spans="1:5" ht="33" customHeight="1" x14ac:dyDescent="0.3">
      <c r="A237" s="520"/>
      <c r="B237" s="511" t="s">
        <v>344</v>
      </c>
      <c r="C237" s="511"/>
      <c r="D237" s="211"/>
      <c r="E237" s="248"/>
    </row>
    <row r="238" spans="1:5" ht="33" customHeight="1" x14ac:dyDescent="0.3">
      <c r="A238" s="520"/>
      <c r="B238" s="511" t="s">
        <v>345</v>
      </c>
      <c r="C238" s="511"/>
      <c r="D238" s="211"/>
      <c r="E238" s="248"/>
    </row>
    <row r="239" spans="1:5" ht="33" customHeight="1" x14ac:dyDescent="0.3">
      <c r="A239" s="520"/>
      <c r="B239" s="511" t="s">
        <v>346</v>
      </c>
      <c r="C239" s="511"/>
      <c r="D239" s="211"/>
      <c r="E239" s="248"/>
    </row>
    <row r="240" spans="1:5" ht="33" customHeight="1" x14ac:dyDescent="0.3">
      <c r="A240" s="520"/>
      <c r="B240" s="511" t="s">
        <v>347</v>
      </c>
      <c r="C240" s="511"/>
      <c r="D240" s="211"/>
      <c r="E240" s="248"/>
    </row>
    <row r="241" spans="1:5" ht="33" customHeight="1" x14ac:dyDescent="0.3">
      <c r="A241" s="520"/>
      <c r="B241" s="511" t="s">
        <v>348</v>
      </c>
      <c r="C241" s="511"/>
      <c r="D241" s="211"/>
      <c r="E241" s="248"/>
    </row>
    <row r="242" spans="1:5" ht="33" customHeight="1" thickBot="1" x14ac:dyDescent="0.35">
      <c r="A242" s="521"/>
      <c r="B242" s="513" t="s">
        <v>349</v>
      </c>
      <c r="C242" s="513"/>
      <c r="D242" s="214"/>
      <c r="E242" s="249"/>
    </row>
  </sheetData>
  <mergeCells count="246">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C1:D1"/>
    <mergeCell ref="C2:D2"/>
    <mergeCell ref="C3:D3"/>
    <mergeCell ref="C4:D4"/>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75" zoomScaleNormal="75" workbookViewId="0">
      <selection activeCell="L11" sqref="L11"/>
    </sheetView>
  </sheetViews>
  <sheetFormatPr baseColWidth="10" defaultColWidth="11.44140625" defaultRowHeight="13.8" x14ac:dyDescent="0.25"/>
  <cols>
    <col min="1" max="1" width="17.77734375" style="1" customWidth="1"/>
    <col min="2" max="2" width="18.109375" style="1" customWidth="1"/>
    <col min="3" max="3" width="32.6640625" style="1" customWidth="1"/>
    <col min="4" max="4" width="27.5546875" style="1" customWidth="1"/>
    <col min="5" max="5" width="38" style="1" customWidth="1"/>
    <col min="6" max="6" width="45.554687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s="25" customFormat="1" ht="15" customHeight="1" x14ac:dyDescent="0.25">
      <c r="A1" s="605"/>
      <c r="B1" s="425"/>
      <c r="C1" s="449" t="s">
        <v>584</v>
      </c>
      <c r="D1" s="449"/>
      <c r="E1" s="449"/>
      <c r="F1" s="449"/>
      <c r="G1" s="449"/>
      <c r="H1" s="599" t="s">
        <v>392</v>
      </c>
      <c r="I1" s="599"/>
      <c r="J1" s="526"/>
      <c r="K1" s="264"/>
      <c r="N1" s="427"/>
    </row>
    <row r="2" spans="1:14" s="25" customFormat="1" ht="15" customHeight="1" x14ac:dyDescent="0.25">
      <c r="A2" s="606"/>
      <c r="B2" s="428"/>
      <c r="C2" s="449"/>
      <c r="D2" s="449"/>
      <c r="E2" s="449"/>
      <c r="F2" s="449"/>
      <c r="G2" s="449"/>
      <c r="H2" s="600" t="s">
        <v>372</v>
      </c>
      <c r="I2" s="600"/>
      <c r="J2" s="527"/>
      <c r="K2" s="264"/>
      <c r="N2" s="427"/>
    </row>
    <row r="3" spans="1:14" s="25" customFormat="1" ht="15" customHeight="1" x14ac:dyDescent="0.25">
      <c r="A3" s="606"/>
      <c r="B3" s="428"/>
      <c r="C3" s="449" t="s">
        <v>586</v>
      </c>
      <c r="D3" s="449"/>
      <c r="E3" s="449"/>
      <c r="F3" s="449"/>
      <c r="G3" s="449"/>
      <c r="H3" s="600" t="s">
        <v>591</v>
      </c>
      <c r="I3" s="600"/>
      <c r="J3" s="527"/>
      <c r="K3" s="264"/>
      <c r="N3" s="427"/>
    </row>
    <row r="4" spans="1:14" s="25" customFormat="1" ht="15.75" customHeight="1" x14ac:dyDescent="0.25">
      <c r="A4" s="607"/>
      <c r="B4" s="608"/>
      <c r="C4" s="449"/>
      <c r="D4" s="449"/>
      <c r="E4" s="449"/>
      <c r="F4" s="449"/>
      <c r="G4" s="449"/>
      <c r="H4" s="600" t="s">
        <v>391</v>
      </c>
      <c r="I4" s="600"/>
      <c r="J4" s="618"/>
      <c r="K4" s="264"/>
      <c r="N4" s="427"/>
    </row>
    <row r="5" spans="1:14" ht="15.75" customHeight="1" x14ac:dyDescent="0.25">
      <c r="A5" s="615"/>
      <c r="B5" s="616"/>
      <c r="C5" s="616"/>
      <c r="D5" s="616"/>
      <c r="E5" s="616"/>
      <c r="F5" s="616"/>
      <c r="G5" s="616"/>
      <c r="H5" s="616"/>
      <c r="I5" s="616"/>
      <c r="J5" s="617"/>
      <c r="K5" s="2"/>
      <c r="N5" s="63"/>
    </row>
    <row r="6" spans="1:14" ht="15" customHeight="1" x14ac:dyDescent="0.25">
      <c r="A6" s="609" t="str">
        <f>CONTEXTO!A8</f>
        <v xml:space="preserve">PROCESO: Gestión de Hacienda Pública </v>
      </c>
      <c r="B6" s="610"/>
      <c r="C6" s="610"/>
      <c r="D6" s="610"/>
      <c r="E6" s="610"/>
      <c r="F6" s="610"/>
      <c r="G6" s="610"/>
      <c r="H6" s="610"/>
      <c r="I6" s="610"/>
      <c r="J6" s="611"/>
    </row>
    <row r="7" spans="1:14" ht="32.25" customHeight="1" thickBot="1" x14ac:dyDescent="0.3">
      <c r="A7" s="612"/>
      <c r="B7" s="613"/>
      <c r="C7" s="613"/>
      <c r="D7" s="613"/>
      <c r="E7" s="613"/>
      <c r="F7" s="613"/>
      <c r="G7" s="613"/>
      <c r="H7" s="613"/>
      <c r="I7" s="613"/>
      <c r="J7" s="614"/>
    </row>
    <row r="8" spans="1:14" ht="23.25" customHeight="1" x14ac:dyDescent="0.25">
      <c r="A8" s="621" t="s">
        <v>58</v>
      </c>
      <c r="B8" s="621"/>
      <c r="C8" s="621"/>
      <c r="D8" s="621"/>
      <c r="E8" s="589" t="s">
        <v>8</v>
      </c>
      <c r="F8" s="619"/>
      <c r="G8" s="619"/>
      <c r="H8" s="619"/>
      <c r="I8" s="619"/>
      <c r="J8" s="620"/>
    </row>
    <row r="9" spans="1:14" ht="23.25" customHeight="1" x14ac:dyDescent="0.25">
      <c r="A9" s="621"/>
      <c r="B9" s="621"/>
      <c r="C9" s="621"/>
      <c r="D9" s="621"/>
      <c r="E9" s="588" t="s">
        <v>59</v>
      </c>
      <c r="F9" s="588"/>
      <c r="G9" s="588" t="s">
        <v>60</v>
      </c>
      <c r="H9" s="588"/>
      <c r="I9" s="588"/>
      <c r="J9" s="588"/>
    </row>
    <row r="10" spans="1:14" ht="23.25" customHeight="1" x14ac:dyDescent="0.3">
      <c r="A10" s="621"/>
      <c r="B10" s="621"/>
      <c r="C10" s="621"/>
      <c r="D10" s="621"/>
      <c r="E10" s="562" t="s">
        <v>61</v>
      </c>
      <c r="F10" s="562"/>
      <c r="G10" s="602" t="s">
        <v>62</v>
      </c>
      <c r="H10" s="603"/>
      <c r="I10" s="603"/>
      <c r="J10" s="604"/>
    </row>
    <row r="11" spans="1:14" ht="43.5" customHeight="1" x14ac:dyDescent="0.25">
      <c r="A11" s="621"/>
      <c r="B11" s="621"/>
      <c r="C11" s="621"/>
      <c r="D11" s="621"/>
      <c r="E11" s="585" t="s">
        <v>444</v>
      </c>
      <c r="F11" s="586"/>
      <c r="G11" s="601" t="s">
        <v>445</v>
      </c>
      <c r="H11" s="601"/>
      <c r="I11" s="601"/>
      <c r="J11" s="601"/>
    </row>
    <row r="12" spans="1:14" ht="43.5" customHeight="1" x14ac:dyDescent="0.25">
      <c r="A12" s="621"/>
      <c r="B12" s="621"/>
      <c r="C12" s="621"/>
      <c r="D12" s="621"/>
      <c r="E12" s="585" t="s">
        <v>446</v>
      </c>
      <c r="F12" s="586"/>
      <c r="G12" s="601" t="s">
        <v>447</v>
      </c>
      <c r="H12" s="601"/>
      <c r="I12" s="601"/>
      <c r="J12" s="601"/>
    </row>
    <row r="13" spans="1:14" ht="43.5" customHeight="1" x14ac:dyDescent="0.25">
      <c r="A13" s="621"/>
      <c r="B13" s="621"/>
      <c r="C13" s="621"/>
      <c r="D13" s="621"/>
      <c r="E13" s="585" t="s">
        <v>448</v>
      </c>
      <c r="F13" s="586"/>
      <c r="G13" s="566" t="s">
        <v>449</v>
      </c>
      <c r="H13" s="566"/>
      <c r="I13" s="566"/>
      <c r="J13" s="566"/>
    </row>
    <row r="14" spans="1:14" ht="43.5" customHeight="1" x14ac:dyDescent="0.25">
      <c r="A14" s="621"/>
      <c r="B14" s="621"/>
      <c r="C14" s="621"/>
      <c r="D14" s="621"/>
      <c r="E14" s="564" t="s">
        <v>450</v>
      </c>
      <c r="F14" s="565"/>
      <c r="G14" s="601" t="s">
        <v>451</v>
      </c>
      <c r="H14" s="601"/>
      <c r="I14" s="601"/>
      <c r="J14" s="601"/>
    </row>
    <row r="15" spans="1:14" ht="49.5" customHeight="1" x14ac:dyDescent="0.25">
      <c r="A15" s="621"/>
      <c r="B15" s="621"/>
      <c r="C15" s="621"/>
      <c r="D15" s="621"/>
      <c r="E15" s="585" t="s">
        <v>452</v>
      </c>
      <c r="F15" s="586"/>
      <c r="G15" s="601" t="s">
        <v>453</v>
      </c>
      <c r="H15" s="601"/>
      <c r="I15" s="601"/>
      <c r="J15" s="601"/>
    </row>
    <row r="16" spans="1:14" ht="49.5" customHeight="1" x14ac:dyDescent="0.25">
      <c r="A16" s="621"/>
      <c r="B16" s="621"/>
      <c r="C16" s="621"/>
      <c r="D16" s="621"/>
      <c r="E16" s="585" t="s">
        <v>454</v>
      </c>
      <c r="F16" s="586"/>
      <c r="G16" s="601" t="s">
        <v>455</v>
      </c>
      <c r="H16" s="601"/>
      <c r="I16" s="601"/>
      <c r="J16" s="601"/>
    </row>
    <row r="17" spans="1:10" ht="54.75" customHeight="1" x14ac:dyDescent="0.25">
      <c r="A17" s="621"/>
      <c r="B17" s="621"/>
      <c r="C17" s="621"/>
      <c r="D17" s="621"/>
      <c r="E17" s="585" t="s">
        <v>456</v>
      </c>
      <c r="F17" s="586"/>
      <c r="G17" s="587" t="s">
        <v>457</v>
      </c>
      <c r="H17" s="587"/>
      <c r="I17" s="587"/>
      <c r="J17" s="587"/>
    </row>
    <row r="18" spans="1:10" ht="48.75" customHeight="1" x14ac:dyDescent="0.25">
      <c r="A18" s="621"/>
      <c r="B18" s="621"/>
      <c r="C18" s="621"/>
      <c r="D18" s="621"/>
      <c r="E18" s="585" t="s">
        <v>458</v>
      </c>
      <c r="F18" s="586"/>
      <c r="G18" s="587" t="s">
        <v>459</v>
      </c>
      <c r="H18" s="587"/>
      <c r="I18" s="587"/>
      <c r="J18" s="587"/>
    </row>
    <row r="19" spans="1:10" ht="54.75" customHeight="1" x14ac:dyDescent="0.25">
      <c r="A19" s="621"/>
      <c r="B19" s="621"/>
      <c r="C19" s="621"/>
      <c r="D19" s="621"/>
      <c r="E19" s="585" t="s">
        <v>460</v>
      </c>
      <c r="F19" s="586"/>
      <c r="G19" s="587" t="s">
        <v>461</v>
      </c>
      <c r="H19" s="587"/>
      <c r="I19" s="587"/>
      <c r="J19" s="587"/>
    </row>
    <row r="20" spans="1:10" ht="59.25" customHeight="1" x14ac:dyDescent="0.25">
      <c r="A20" s="621"/>
      <c r="B20" s="621"/>
      <c r="C20" s="621"/>
      <c r="D20" s="621"/>
      <c r="E20" s="585" t="s">
        <v>462</v>
      </c>
      <c r="F20" s="586"/>
      <c r="G20" s="587" t="s">
        <v>463</v>
      </c>
      <c r="H20" s="587"/>
      <c r="I20" s="587"/>
      <c r="J20" s="587"/>
    </row>
    <row r="21" spans="1:10" ht="49.5" customHeight="1" x14ac:dyDescent="0.25">
      <c r="A21" s="621"/>
      <c r="B21" s="621"/>
      <c r="C21" s="621"/>
      <c r="D21" s="621"/>
      <c r="E21" s="585" t="s">
        <v>464</v>
      </c>
      <c r="F21" s="586"/>
      <c r="G21" s="593"/>
      <c r="H21" s="594"/>
      <c r="I21" s="594"/>
      <c r="J21" s="595"/>
    </row>
    <row r="22" spans="1:10" ht="49.5" customHeight="1" x14ac:dyDescent="0.25">
      <c r="A22" s="621"/>
      <c r="B22" s="621"/>
      <c r="C22" s="621"/>
      <c r="D22" s="621"/>
      <c r="E22" s="585"/>
      <c r="F22" s="586"/>
      <c r="G22" s="596"/>
      <c r="H22" s="597"/>
      <c r="I22" s="597"/>
      <c r="J22" s="598"/>
    </row>
    <row r="23" spans="1:10" ht="49.5" customHeight="1" x14ac:dyDescent="0.25">
      <c r="A23" s="621"/>
      <c r="B23" s="621"/>
      <c r="C23" s="621"/>
      <c r="D23" s="621"/>
      <c r="E23" s="585"/>
      <c r="F23" s="586"/>
      <c r="G23" s="596"/>
      <c r="H23" s="597"/>
      <c r="I23" s="597"/>
      <c r="J23" s="598"/>
    </row>
    <row r="24" spans="1:10" ht="49.5" customHeight="1" x14ac:dyDescent="0.25">
      <c r="A24" s="621"/>
      <c r="B24" s="621"/>
      <c r="C24" s="621"/>
      <c r="D24" s="621"/>
      <c r="E24" s="585"/>
      <c r="F24" s="586"/>
      <c r="G24" s="596"/>
      <c r="H24" s="597"/>
      <c r="I24" s="597"/>
      <c r="J24" s="598"/>
    </row>
    <row r="25" spans="1:10" ht="49.5" customHeight="1" x14ac:dyDescent="0.25">
      <c r="A25" s="621"/>
      <c r="B25" s="621"/>
      <c r="C25" s="621"/>
      <c r="D25" s="621"/>
      <c r="E25" s="585"/>
      <c r="F25" s="586"/>
      <c r="G25" s="593"/>
      <c r="H25" s="594"/>
      <c r="I25" s="594"/>
      <c r="J25" s="595"/>
    </row>
    <row r="26" spans="1:10" ht="51.75" customHeight="1" x14ac:dyDescent="0.25">
      <c r="A26" s="556" t="s">
        <v>6</v>
      </c>
      <c r="B26" s="556" t="s">
        <v>60</v>
      </c>
      <c r="C26" s="562" t="s">
        <v>63</v>
      </c>
      <c r="D26" s="562"/>
      <c r="E26" s="588" t="s">
        <v>238</v>
      </c>
      <c r="F26" s="562"/>
      <c r="G26" s="589" t="s">
        <v>239</v>
      </c>
      <c r="H26" s="590"/>
      <c r="I26" s="590"/>
      <c r="J26" s="591"/>
    </row>
    <row r="27" spans="1:10" ht="48.75" customHeight="1" x14ac:dyDescent="0.25">
      <c r="A27" s="556"/>
      <c r="B27" s="556"/>
      <c r="C27" s="564" t="s">
        <v>465</v>
      </c>
      <c r="D27" s="565"/>
      <c r="E27" s="564" t="s">
        <v>466</v>
      </c>
      <c r="F27" s="565"/>
      <c r="G27" s="574" t="s">
        <v>467</v>
      </c>
      <c r="H27" s="592"/>
      <c r="I27" s="592"/>
      <c r="J27" s="575"/>
    </row>
    <row r="28" spans="1:10" ht="51" customHeight="1" x14ac:dyDescent="0.25">
      <c r="A28" s="556"/>
      <c r="B28" s="556"/>
      <c r="C28" s="564" t="s">
        <v>468</v>
      </c>
      <c r="D28" s="565"/>
      <c r="E28" s="564" t="s">
        <v>469</v>
      </c>
      <c r="F28" s="565"/>
      <c r="G28" s="564" t="s">
        <v>470</v>
      </c>
      <c r="H28" s="571"/>
      <c r="I28" s="571"/>
      <c r="J28" s="565"/>
    </row>
    <row r="29" spans="1:10" ht="54.75" customHeight="1" x14ac:dyDescent="0.25">
      <c r="A29" s="556"/>
      <c r="B29" s="556"/>
      <c r="C29" s="564" t="s">
        <v>471</v>
      </c>
      <c r="D29" s="565"/>
      <c r="E29" s="564" t="s">
        <v>472</v>
      </c>
      <c r="F29" s="565"/>
      <c r="G29" s="564" t="s">
        <v>473</v>
      </c>
      <c r="H29" s="571"/>
      <c r="I29" s="571"/>
      <c r="J29" s="565"/>
    </row>
    <row r="30" spans="1:10" ht="49.5" customHeight="1" x14ac:dyDescent="0.25">
      <c r="A30" s="556"/>
      <c r="B30" s="556"/>
      <c r="C30" s="566" t="s">
        <v>474</v>
      </c>
      <c r="D30" s="563"/>
      <c r="E30" s="564" t="s">
        <v>475</v>
      </c>
      <c r="F30" s="565"/>
      <c r="G30" s="564" t="s">
        <v>476</v>
      </c>
      <c r="H30" s="571"/>
      <c r="I30" s="571"/>
      <c r="J30" s="565"/>
    </row>
    <row r="31" spans="1:10" ht="51" customHeight="1" x14ac:dyDescent="0.25">
      <c r="A31" s="556"/>
      <c r="B31" s="556"/>
      <c r="C31" s="564" t="s">
        <v>477</v>
      </c>
      <c r="D31" s="567"/>
      <c r="E31" s="564" t="s">
        <v>478</v>
      </c>
      <c r="F31" s="565"/>
      <c r="G31" s="563"/>
      <c r="H31" s="573"/>
      <c r="I31" s="573"/>
      <c r="J31" s="567"/>
    </row>
    <row r="32" spans="1:10" ht="52.5" customHeight="1" x14ac:dyDescent="0.25">
      <c r="A32" s="556"/>
      <c r="B32" s="556"/>
      <c r="C32" s="563" t="s">
        <v>479</v>
      </c>
      <c r="D32" s="563"/>
      <c r="E32" s="564" t="s">
        <v>480</v>
      </c>
      <c r="F32" s="565"/>
      <c r="G32" s="563"/>
      <c r="H32" s="563"/>
      <c r="I32" s="563"/>
      <c r="J32" s="563"/>
    </row>
    <row r="33" spans="1:10" ht="47.25" customHeight="1" x14ac:dyDescent="0.25">
      <c r="A33" s="556"/>
      <c r="B33" s="556"/>
      <c r="C33" s="563" t="s">
        <v>481</v>
      </c>
      <c r="D33" s="563"/>
      <c r="E33" s="574" t="s">
        <v>482</v>
      </c>
      <c r="F33" s="575"/>
      <c r="G33" s="568"/>
      <c r="H33" s="573"/>
      <c r="I33" s="573"/>
      <c r="J33" s="567"/>
    </row>
    <row r="34" spans="1:10" ht="122.25" customHeight="1" x14ac:dyDescent="0.25">
      <c r="A34" s="556"/>
      <c r="B34" s="556"/>
      <c r="C34" s="563" t="s">
        <v>483</v>
      </c>
      <c r="D34" s="563"/>
      <c r="E34" s="576" t="s">
        <v>560</v>
      </c>
      <c r="F34" s="576"/>
      <c r="G34" s="563"/>
      <c r="H34" s="563"/>
      <c r="I34" s="563"/>
      <c r="J34" s="563"/>
    </row>
    <row r="35" spans="1:10" ht="201.75" customHeight="1" x14ac:dyDescent="0.25">
      <c r="A35" s="556"/>
      <c r="B35" s="556"/>
      <c r="C35" s="566" t="s">
        <v>556</v>
      </c>
      <c r="D35" s="566"/>
      <c r="E35" s="577" t="s">
        <v>562</v>
      </c>
      <c r="F35" s="578"/>
      <c r="G35" s="563"/>
      <c r="H35" s="563"/>
      <c r="I35" s="563"/>
      <c r="J35" s="563"/>
    </row>
    <row r="36" spans="1:10" ht="81.75" customHeight="1" x14ac:dyDescent="0.25">
      <c r="A36" s="556"/>
      <c r="B36" s="556"/>
      <c r="C36" s="564" t="s">
        <v>557</v>
      </c>
      <c r="D36" s="565"/>
      <c r="E36" s="569" t="s">
        <v>484</v>
      </c>
      <c r="F36" s="570"/>
      <c r="G36" s="568"/>
      <c r="H36" s="573"/>
      <c r="I36" s="573"/>
      <c r="J36" s="567"/>
    </row>
    <row r="37" spans="1:10" ht="119.25" customHeight="1" x14ac:dyDescent="0.25">
      <c r="A37" s="556"/>
      <c r="B37" s="556"/>
      <c r="C37" s="564"/>
      <c r="D37" s="565"/>
      <c r="E37" s="569" t="s">
        <v>563</v>
      </c>
      <c r="F37" s="570"/>
      <c r="G37" s="568"/>
      <c r="H37" s="573"/>
      <c r="I37" s="573"/>
      <c r="J37" s="567"/>
    </row>
    <row r="38" spans="1:10" ht="191.25" customHeight="1" x14ac:dyDescent="0.25">
      <c r="A38" s="556"/>
      <c r="B38" s="556"/>
      <c r="C38" s="563"/>
      <c r="D38" s="563"/>
      <c r="E38" s="579" t="s">
        <v>561</v>
      </c>
      <c r="F38" s="580"/>
      <c r="G38" s="581"/>
      <c r="H38" s="581"/>
      <c r="I38" s="581"/>
      <c r="J38" s="581"/>
    </row>
    <row r="39" spans="1:10" ht="66" customHeight="1" x14ac:dyDescent="0.3">
      <c r="A39" s="556"/>
      <c r="B39" s="556" t="s">
        <v>59</v>
      </c>
      <c r="C39" s="562" t="s">
        <v>64</v>
      </c>
      <c r="D39" s="562"/>
      <c r="E39" s="557" t="s">
        <v>240</v>
      </c>
      <c r="F39" s="558"/>
      <c r="G39" s="559" t="s">
        <v>241</v>
      </c>
      <c r="H39" s="560"/>
      <c r="I39" s="560"/>
      <c r="J39" s="561"/>
    </row>
    <row r="40" spans="1:10" ht="51.75" customHeight="1" x14ac:dyDescent="0.25">
      <c r="A40" s="556"/>
      <c r="B40" s="556"/>
      <c r="C40" s="564" t="s">
        <v>485</v>
      </c>
      <c r="D40" s="565"/>
      <c r="E40" s="564" t="s">
        <v>486</v>
      </c>
      <c r="F40" s="565"/>
      <c r="G40" s="564" t="s">
        <v>487</v>
      </c>
      <c r="H40" s="571"/>
      <c r="I40" s="571"/>
      <c r="J40" s="565"/>
    </row>
    <row r="41" spans="1:10" ht="47.25" customHeight="1" x14ac:dyDescent="0.25">
      <c r="A41" s="556"/>
      <c r="B41" s="556"/>
      <c r="C41" s="564" t="s">
        <v>488</v>
      </c>
      <c r="D41" s="565"/>
      <c r="E41" s="564" t="s">
        <v>489</v>
      </c>
      <c r="F41" s="565"/>
      <c r="G41" s="564" t="s">
        <v>490</v>
      </c>
      <c r="H41" s="571"/>
      <c r="I41" s="571"/>
      <c r="J41" s="565"/>
    </row>
    <row r="42" spans="1:10" ht="49.5" customHeight="1" x14ac:dyDescent="0.25">
      <c r="A42" s="556"/>
      <c r="B42" s="556"/>
      <c r="C42" s="564" t="s">
        <v>554</v>
      </c>
      <c r="D42" s="565"/>
      <c r="E42" s="566" t="s">
        <v>491</v>
      </c>
      <c r="F42" s="566"/>
      <c r="G42" s="564"/>
      <c r="H42" s="571"/>
      <c r="I42" s="571"/>
      <c r="J42" s="565"/>
    </row>
    <row r="43" spans="1:10" ht="48" customHeight="1" x14ac:dyDescent="0.25">
      <c r="A43" s="556"/>
      <c r="B43" s="556"/>
      <c r="C43" s="563" t="s">
        <v>555</v>
      </c>
      <c r="D43" s="563"/>
      <c r="E43" s="566"/>
      <c r="F43" s="566"/>
      <c r="G43" s="563"/>
      <c r="H43" s="563"/>
      <c r="I43" s="563"/>
      <c r="J43" s="563"/>
    </row>
    <row r="44" spans="1:10" ht="45.75" customHeight="1" x14ac:dyDescent="0.25">
      <c r="A44" s="556"/>
      <c r="B44" s="556"/>
      <c r="C44" s="563"/>
      <c r="D44" s="563"/>
      <c r="E44" s="563"/>
      <c r="F44" s="563"/>
      <c r="G44" s="563"/>
      <c r="H44" s="563"/>
      <c r="I44" s="563"/>
      <c r="J44" s="563"/>
    </row>
    <row r="45" spans="1:10" ht="45.75" customHeight="1" x14ac:dyDescent="0.25">
      <c r="A45" s="556"/>
      <c r="B45" s="556"/>
      <c r="C45" s="563"/>
      <c r="D45" s="563"/>
      <c r="E45" s="563"/>
      <c r="F45" s="563"/>
      <c r="G45" s="563"/>
      <c r="H45" s="563"/>
      <c r="I45" s="563"/>
      <c r="J45" s="563"/>
    </row>
    <row r="46" spans="1:10" ht="45" customHeight="1" x14ac:dyDescent="0.25">
      <c r="A46" s="556"/>
      <c r="B46" s="556"/>
      <c r="C46" s="568"/>
      <c r="D46" s="567"/>
      <c r="E46" s="568"/>
      <c r="F46" s="567"/>
      <c r="G46" s="568"/>
      <c r="H46" s="573"/>
      <c r="I46" s="573"/>
      <c r="J46" s="567"/>
    </row>
    <row r="47" spans="1:10" ht="50.25" customHeight="1" x14ac:dyDescent="0.25">
      <c r="A47" s="556"/>
      <c r="B47" s="556"/>
      <c r="C47" s="568"/>
      <c r="D47" s="567"/>
      <c r="E47" s="568"/>
      <c r="F47" s="567"/>
      <c r="G47" s="568"/>
      <c r="H47" s="573"/>
      <c r="I47" s="573"/>
      <c r="J47" s="567"/>
    </row>
    <row r="48" spans="1:10" ht="52.5" customHeight="1" x14ac:dyDescent="0.25">
      <c r="A48" s="556"/>
      <c r="B48" s="556"/>
      <c r="C48" s="568"/>
      <c r="D48" s="567"/>
      <c r="E48" s="582"/>
      <c r="F48" s="583"/>
      <c r="G48" s="582"/>
      <c r="H48" s="584"/>
      <c r="I48" s="584"/>
      <c r="J48" s="583"/>
    </row>
    <row r="49" spans="1:10" ht="48" customHeight="1" x14ac:dyDescent="0.25">
      <c r="A49" s="556"/>
      <c r="B49" s="556"/>
      <c r="C49" s="568"/>
      <c r="D49" s="567"/>
      <c r="E49" s="568"/>
      <c r="F49" s="567"/>
      <c r="G49" s="568"/>
      <c r="H49" s="573"/>
      <c r="I49" s="573"/>
      <c r="J49" s="567"/>
    </row>
    <row r="50" spans="1:10" ht="46.5" customHeight="1" x14ac:dyDescent="0.25">
      <c r="A50" s="556"/>
      <c r="B50" s="556"/>
      <c r="C50" s="568"/>
      <c r="D50" s="567"/>
      <c r="E50" s="582"/>
      <c r="F50" s="583"/>
      <c r="G50" s="582"/>
      <c r="H50" s="584"/>
      <c r="I50" s="584"/>
      <c r="J50" s="583"/>
    </row>
    <row r="51" spans="1:10" ht="48" customHeight="1" x14ac:dyDescent="0.25">
      <c r="A51" s="556"/>
      <c r="B51" s="556"/>
      <c r="C51" s="568"/>
      <c r="D51" s="567"/>
      <c r="E51" s="568"/>
      <c r="F51" s="567"/>
      <c r="G51" s="568"/>
      <c r="H51" s="573"/>
      <c r="I51" s="573"/>
      <c r="J51" s="567"/>
    </row>
    <row r="52" spans="1:10" ht="53.25" customHeight="1" x14ac:dyDescent="0.25">
      <c r="A52" s="556"/>
      <c r="B52" s="556"/>
      <c r="C52" s="568"/>
      <c r="D52" s="567"/>
      <c r="E52" s="568"/>
      <c r="F52" s="567"/>
      <c r="G52" s="568"/>
      <c r="H52" s="573"/>
      <c r="I52" s="573"/>
      <c r="J52" s="567"/>
    </row>
    <row r="53" spans="1:10" ht="43.5" customHeight="1" x14ac:dyDescent="0.25">
      <c r="A53" s="556"/>
      <c r="B53" s="556"/>
      <c r="C53" s="563"/>
      <c r="D53" s="563"/>
      <c r="E53" s="563"/>
      <c r="F53" s="563"/>
      <c r="G53" s="563"/>
      <c r="H53" s="563"/>
      <c r="I53" s="563"/>
      <c r="J53" s="563"/>
    </row>
    <row r="54" spans="1:10" ht="48.75" customHeight="1" x14ac:dyDescent="0.25">
      <c r="A54" s="556"/>
      <c r="B54" s="556"/>
      <c r="C54" s="563"/>
      <c r="D54" s="563"/>
      <c r="E54" s="563"/>
      <c r="F54" s="563"/>
      <c r="G54" s="563"/>
      <c r="H54" s="563"/>
      <c r="I54" s="563"/>
      <c r="J54" s="563"/>
    </row>
    <row r="55" spans="1:10" x14ac:dyDescent="0.25">
      <c r="C55" s="67"/>
      <c r="D55" s="67"/>
      <c r="E55" s="572"/>
      <c r="F55" s="572"/>
      <c r="G55" s="572"/>
      <c r="H55" s="572"/>
      <c r="I55" s="572"/>
      <c r="J55" s="572"/>
    </row>
    <row r="56" spans="1:10" x14ac:dyDescent="0.25">
      <c r="C56" s="67"/>
      <c r="D56" s="67"/>
      <c r="E56" s="572"/>
      <c r="F56" s="572"/>
      <c r="G56" s="572"/>
      <c r="H56" s="572"/>
      <c r="I56" s="572"/>
      <c r="J56" s="572"/>
    </row>
    <row r="57" spans="1:10" x14ac:dyDescent="0.25">
      <c r="E57" s="380"/>
      <c r="F57" s="380"/>
      <c r="G57" s="380"/>
      <c r="H57" s="380"/>
      <c r="I57" s="380"/>
      <c r="J57" s="380"/>
    </row>
    <row r="58" spans="1:10" x14ac:dyDescent="0.25">
      <c r="E58" s="380"/>
      <c r="F58" s="380"/>
      <c r="G58" s="380"/>
      <c r="H58" s="380"/>
      <c r="I58" s="380"/>
      <c r="J58" s="380"/>
    </row>
    <row r="59" spans="1:10" x14ac:dyDescent="0.25">
      <c r="E59" s="380"/>
      <c r="F59" s="380"/>
      <c r="G59" s="380"/>
      <c r="H59" s="380"/>
      <c r="I59" s="380"/>
      <c r="J59" s="380"/>
    </row>
    <row r="60" spans="1:10" x14ac:dyDescent="0.25">
      <c r="E60" s="380"/>
      <c r="F60" s="380"/>
      <c r="G60" s="380"/>
      <c r="H60" s="380"/>
      <c r="I60" s="380"/>
      <c r="J60" s="380"/>
    </row>
    <row r="61" spans="1:10" x14ac:dyDescent="0.25">
      <c r="E61" s="380"/>
      <c r="F61" s="380"/>
      <c r="G61" s="380"/>
      <c r="H61" s="380"/>
      <c r="I61" s="380"/>
      <c r="J61" s="380"/>
    </row>
    <row r="62" spans="1:10" x14ac:dyDescent="0.25">
      <c r="E62" s="380"/>
      <c r="F62" s="380"/>
      <c r="G62" s="380"/>
      <c r="H62" s="380"/>
      <c r="I62" s="380"/>
      <c r="J62" s="380"/>
    </row>
    <row r="63" spans="1:10" x14ac:dyDescent="0.25">
      <c r="E63" s="380"/>
      <c r="F63" s="380"/>
      <c r="G63" s="380"/>
      <c r="H63" s="380"/>
      <c r="I63" s="380"/>
      <c r="J63" s="380"/>
    </row>
    <row r="64" spans="1:10" x14ac:dyDescent="0.25">
      <c r="E64" s="380"/>
      <c r="F64" s="380"/>
      <c r="G64" s="380"/>
      <c r="H64" s="380"/>
      <c r="I64" s="380"/>
      <c r="J64" s="380"/>
    </row>
    <row r="65" spans="5:10" x14ac:dyDescent="0.25">
      <c r="E65" s="380"/>
      <c r="F65" s="380"/>
      <c r="G65" s="380"/>
      <c r="H65" s="380"/>
      <c r="I65" s="380"/>
      <c r="J65" s="380"/>
    </row>
    <row r="66" spans="5:10" x14ac:dyDescent="0.25">
      <c r="E66" s="380"/>
      <c r="F66" s="380"/>
      <c r="G66" s="380"/>
      <c r="H66" s="380"/>
      <c r="I66" s="380"/>
      <c r="J66" s="380"/>
    </row>
    <row r="67" spans="5:10" x14ac:dyDescent="0.25">
      <c r="E67" s="380"/>
      <c r="F67" s="380"/>
      <c r="G67" s="380"/>
      <c r="H67" s="380"/>
      <c r="I67" s="380"/>
      <c r="J67" s="380"/>
    </row>
    <row r="68" spans="5:10" x14ac:dyDescent="0.25">
      <c r="E68" s="380"/>
      <c r="F68" s="380"/>
      <c r="G68" s="380"/>
      <c r="H68" s="380"/>
      <c r="I68" s="380"/>
      <c r="J68" s="380"/>
    </row>
    <row r="69" spans="5:10" x14ac:dyDescent="0.25">
      <c r="E69" s="380"/>
      <c r="F69" s="380"/>
      <c r="G69" s="380"/>
      <c r="H69" s="380"/>
      <c r="I69" s="380"/>
      <c r="J69" s="380"/>
    </row>
    <row r="70" spans="5:10" x14ac:dyDescent="0.25">
      <c r="E70" s="380"/>
      <c r="F70" s="380"/>
      <c r="G70" s="380"/>
      <c r="H70" s="380"/>
      <c r="I70" s="380"/>
      <c r="J70" s="380"/>
    </row>
    <row r="71" spans="5:10" x14ac:dyDescent="0.25">
      <c r="E71" s="380"/>
      <c r="F71" s="380"/>
      <c r="G71" s="380"/>
      <c r="H71" s="380"/>
      <c r="I71" s="380"/>
      <c r="J71" s="380"/>
    </row>
    <row r="72" spans="5:10" x14ac:dyDescent="0.25">
      <c r="E72" s="380"/>
      <c r="F72" s="380"/>
      <c r="G72" s="380"/>
      <c r="H72" s="380"/>
      <c r="I72" s="380"/>
      <c r="J72" s="380"/>
    </row>
    <row r="73" spans="5:10" x14ac:dyDescent="0.25">
      <c r="E73" s="380"/>
      <c r="F73" s="380"/>
      <c r="G73" s="380"/>
      <c r="H73" s="380"/>
      <c r="I73" s="380"/>
      <c r="J73" s="380"/>
    </row>
    <row r="74" spans="5:10" x14ac:dyDescent="0.25">
      <c r="E74" s="380"/>
      <c r="F74" s="380"/>
      <c r="G74" s="380"/>
      <c r="H74" s="380"/>
      <c r="I74" s="380"/>
      <c r="J74" s="380"/>
    </row>
    <row r="75" spans="5:10" x14ac:dyDescent="0.25">
      <c r="E75" s="380"/>
      <c r="F75" s="380"/>
      <c r="G75" s="380"/>
      <c r="H75" s="380"/>
      <c r="I75" s="380"/>
      <c r="J75" s="380"/>
    </row>
    <row r="76" spans="5:10" x14ac:dyDescent="0.25">
      <c r="E76" s="380"/>
      <c r="F76" s="380"/>
      <c r="G76" s="380"/>
      <c r="H76" s="380"/>
      <c r="I76" s="380"/>
      <c r="J76" s="380"/>
    </row>
    <row r="77" spans="5:10" x14ac:dyDescent="0.25">
      <c r="E77" s="380"/>
      <c r="F77" s="380"/>
      <c r="G77" s="380"/>
      <c r="H77" s="380"/>
      <c r="I77" s="380"/>
      <c r="J77" s="380"/>
    </row>
    <row r="78" spans="5:10" x14ac:dyDescent="0.25">
      <c r="E78" s="380"/>
      <c r="F78" s="380"/>
      <c r="G78" s="380"/>
      <c r="H78" s="380"/>
      <c r="I78" s="380"/>
      <c r="J78" s="380"/>
    </row>
    <row r="79" spans="5:10" x14ac:dyDescent="0.25">
      <c r="E79" s="380"/>
      <c r="F79" s="380"/>
      <c r="G79" s="380"/>
      <c r="H79" s="380"/>
      <c r="I79" s="380"/>
      <c r="J79" s="380"/>
    </row>
    <row r="80" spans="5:10" x14ac:dyDescent="0.25">
      <c r="E80" s="380"/>
      <c r="F80" s="380"/>
      <c r="G80" s="380"/>
      <c r="H80" s="380"/>
      <c r="I80" s="380"/>
      <c r="J80" s="380"/>
    </row>
    <row r="81" spans="5:10" x14ac:dyDescent="0.25">
      <c r="E81" s="380"/>
      <c r="F81" s="380"/>
      <c r="G81" s="380"/>
      <c r="H81" s="380"/>
      <c r="I81" s="380"/>
      <c r="J81" s="380"/>
    </row>
    <row r="82" spans="5:10" x14ac:dyDescent="0.25">
      <c r="E82" s="380"/>
      <c r="F82" s="380"/>
      <c r="G82" s="380"/>
      <c r="H82" s="380"/>
      <c r="I82" s="380"/>
      <c r="J82" s="380"/>
    </row>
    <row r="83" spans="5:10" x14ac:dyDescent="0.25">
      <c r="E83" s="380"/>
      <c r="F83" s="380"/>
      <c r="G83" s="380"/>
      <c r="H83" s="380"/>
      <c r="I83" s="380"/>
      <c r="J83" s="380"/>
    </row>
    <row r="84" spans="5:10" x14ac:dyDescent="0.25">
      <c r="E84" s="380"/>
      <c r="F84" s="380"/>
      <c r="G84" s="380"/>
      <c r="H84" s="380"/>
      <c r="I84" s="380"/>
      <c r="J84" s="380"/>
    </row>
    <row r="85" spans="5:10" x14ac:dyDescent="0.25">
      <c r="E85" s="380"/>
      <c r="F85" s="380"/>
      <c r="G85" s="380"/>
      <c r="H85" s="380"/>
      <c r="I85" s="380"/>
      <c r="J85" s="380"/>
    </row>
    <row r="86" spans="5:10" x14ac:dyDescent="0.25">
      <c r="E86" s="380"/>
      <c r="F86" s="380"/>
      <c r="G86" s="380"/>
      <c r="H86" s="380"/>
      <c r="I86" s="380"/>
      <c r="J86" s="380"/>
    </row>
    <row r="87" spans="5:10" x14ac:dyDescent="0.25">
      <c r="E87" s="380"/>
      <c r="F87" s="380"/>
      <c r="G87" s="380"/>
      <c r="H87" s="380"/>
      <c r="I87" s="380"/>
      <c r="J87" s="380"/>
    </row>
    <row r="88" spans="5:10" x14ac:dyDescent="0.25">
      <c r="E88" s="380"/>
      <c r="F88" s="380"/>
      <c r="G88" s="380"/>
      <c r="H88" s="380"/>
      <c r="I88" s="380"/>
      <c r="J88" s="380"/>
    </row>
    <row r="89" spans="5:10" x14ac:dyDescent="0.25">
      <c r="E89" s="380"/>
      <c r="F89" s="380"/>
      <c r="G89" s="380"/>
      <c r="H89" s="380"/>
      <c r="I89" s="380"/>
      <c r="J89" s="380"/>
    </row>
    <row r="90" spans="5:10" x14ac:dyDescent="0.25">
      <c r="E90" s="380"/>
      <c r="F90" s="380"/>
      <c r="G90" s="380"/>
      <c r="H90" s="380"/>
      <c r="I90" s="380"/>
      <c r="J90" s="380"/>
    </row>
    <row r="91" spans="5:10" x14ac:dyDescent="0.25">
      <c r="E91" s="380"/>
      <c r="F91" s="380"/>
      <c r="G91" s="380"/>
      <c r="H91" s="380"/>
      <c r="I91" s="380"/>
      <c r="J91" s="380"/>
    </row>
    <row r="92" spans="5:10" x14ac:dyDescent="0.25">
      <c r="E92" s="380"/>
      <c r="F92" s="380"/>
      <c r="G92" s="380"/>
      <c r="H92" s="380"/>
      <c r="I92" s="380"/>
      <c r="J92" s="380"/>
    </row>
    <row r="93" spans="5:10" x14ac:dyDescent="0.25">
      <c r="E93" s="380"/>
      <c r="F93" s="380"/>
      <c r="G93" s="380"/>
      <c r="H93" s="380"/>
      <c r="I93" s="380"/>
      <c r="J93" s="380"/>
    </row>
    <row r="94" spans="5:10" x14ac:dyDescent="0.25">
      <c r="E94" s="380"/>
      <c r="F94" s="380"/>
      <c r="G94" s="380"/>
      <c r="H94" s="380"/>
      <c r="I94" s="380"/>
      <c r="J94" s="380"/>
    </row>
    <row r="95" spans="5:10" x14ac:dyDescent="0.25">
      <c r="E95" s="380"/>
      <c r="F95" s="380"/>
      <c r="G95" s="380"/>
      <c r="H95" s="380"/>
      <c r="I95" s="380"/>
      <c r="J95" s="380"/>
    </row>
    <row r="96" spans="5:10" x14ac:dyDescent="0.25">
      <c r="E96" s="380"/>
      <c r="F96" s="380"/>
      <c r="G96" s="380"/>
      <c r="H96" s="380"/>
      <c r="I96" s="380"/>
      <c r="J96" s="380"/>
    </row>
    <row r="97" spans="5:10" x14ac:dyDescent="0.25">
      <c r="E97" s="380"/>
      <c r="F97" s="380"/>
      <c r="G97" s="380"/>
      <c r="H97" s="380"/>
      <c r="I97" s="380"/>
      <c r="J97" s="380"/>
    </row>
    <row r="98" spans="5:10" x14ac:dyDescent="0.25">
      <c r="E98" s="380"/>
      <c r="F98" s="380"/>
      <c r="G98" s="380"/>
      <c r="H98" s="380"/>
      <c r="I98" s="380"/>
      <c r="J98" s="380"/>
    </row>
    <row r="99" spans="5:10" x14ac:dyDescent="0.25">
      <c r="E99" s="380"/>
      <c r="F99" s="380"/>
      <c r="G99" s="380"/>
      <c r="H99" s="380"/>
      <c r="I99" s="380"/>
      <c r="J99" s="380"/>
    </row>
    <row r="100" spans="5:10" x14ac:dyDescent="0.25">
      <c r="E100" s="380"/>
      <c r="F100" s="380"/>
      <c r="G100" s="380"/>
      <c r="H100" s="380"/>
      <c r="I100" s="380"/>
      <c r="J100" s="380"/>
    </row>
    <row r="101" spans="5:10" x14ac:dyDescent="0.25">
      <c r="E101" s="380"/>
      <c r="F101" s="380"/>
      <c r="G101" s="380"/>
      <c r="H101" s="380"/>
      <c r="I101" s="380"/>
      <c r="J101" s="380"/>
    </row>
    <row r="102" spans="5:10" x14ac:dyDescent="0.25">
      <c r="E102" s="380"/>
      <c r="F102" s="380"/>
      <c r="G102" s="380"/>
      <c r="H102" s="380"/>
      <c r="I102" s="380"/>
      <c r="J102" s="380"/>
    </row>
    <row r="103" spans="5:10" x14ac:dyDescent="0.25">
      <c r="E103" s="380"/>
      <c r="F103" s="380"/>
      <c r="G103" s="380"/>
      <c r="H103" s="380"/>
      <c r="I103" s="380"/>
      <c r="J103" s="380"/>
    </row>
    <row r="104" spans="5:10" x14ac:dyDescent="0.25">
      <c r="E104" s="380"/>
      <c r="F104" s="380"/>
      <c r="G104" s="380"/>
      <c r="H104" s="380"/>
      <c r="I104" s="380"/>
      <c r="J104" s="380"/>
    </row>
    <row r="105" spans="5:10" x14ac:dyDescent="0.25">
      <c r="E105" s="380"/>
      <c r="F105" s="380"/>
      <c r="G105" s="380"/>
      <c r="H105" s="380"/>
      <c r="I105" s="380"/>
      <c r="J105" s="380"/>
    </row>
    <row r="106" spans="5:10" x14ac:dyDescent="0.25">
      <c r="E106" s="380"/>
      <c r="F106" s="380"/>
      <c r="G106" s="380"/>
      <c r="H106" s="380"/>
      <c r="I106" s="380"/>
      <c r="J106" s="380"/>
    </row>
    <row r="107" spans="5:10" x14ac:dyDescent="0.25">
      <c r="E107" s="380"/>
      <c r="F107" s="380"/>
      <c r="G107" s="380"/>
      <c r="H107" s="380"/>
      <c r="I107" s="380"/>
      <c r="J107" s="380"/>
    </row>
    <row r="108" spans="5:10" x14ac:dyDescent="0.25">
      <c r="E108" s="380"/>
      <c r="F108" s="380"/>
      <c r="G108" s="380"/>
      <c r="H108" s="380"/>
      <c r="I108" s="380"/>
      <c r="J108" s="380"/>
    </row>
    <row r="109" spans="5:10" x14ac:dyDescent="0.25">
      <c r="E109" s="380"/>
      <c r="F109" s="380"/>
      <c r="G109" s="380"/>
      <c r="H109" s="380"/>
      <c r="I109" s="380"/>
      <c r="J109" s="380"/>
    </row>
    <row r="110" spans="5:10" x14ac:dyDescent="0.25">
      <c r="E110" s="380"/>
      <c r="F110" s="380"/>
      <c r="G110" s="380"/>
      <c r="H110" s="380"/>
      <c r="I110" s="380"/>
      <c r="J110" s="380"/>
    </row>
    <row r="111" spans="5:10" x14ac:dyDescent="0.25">
      <c r="E111" s="380"/>
      <c r="F111" s="380"/>
      <c r="G111" s="380"/>
      <c r="H111" s="380"/>
      <c r="I111" s="380"/>
      <c r="J111" s="380"/>
    </row>
    <row r="112" spans="5:10" x14ac:dyDescent="0.25">
      <c r="E112" s="380"/>
      <c r="F112" s="380"/>
      <c r="G112" s="380"/>
      <c r="H112" s="380"/>
      <c r="I112" s="380"/>
      <c r="J112" s="380"/>
    </row>
    <row r="113" spans="5:10" x14ac:dyDescent="0.25">
      <c r="E113" s="380"/>
      <c r="F113" s="380"/>
      <c r="G113" s="380"/>
      <c r="H113" s="380"/>
      <c r="I113" s="380"/>
      <c r="J113" s="380"/>
    </row>
    <row r="114" spans="5:10" x14ac:dyDescent="0.25">
      <c r="E114" s="380"/>
      <c r="F114" s="380"/>
      <c r="G114" s="380"/>
      <c r="H114" s="380"/>
      <c r="I114" s="380"/>
      <c r="J114" s="380"/>
    </row>
    <row r="115" spans="5:10" x14ac:dyDescent="0.25">
      <c r="E115" s="380"/>
      <c r="F115" s="380"/>
      <c r="G115" s="380"/>
      <c r="H115" s="380"/>
      <c r="I115" s="380"/>
      <c r="J115" s="380"/>
    </row>
    <row r="116" spans="5:10" x14ac:dyDescent="0.25">
      <c r="E116" s="380"/>
      <c r="F116" s="380"/>
      <c r="G116" s="380"/>
      <c r="H116" s="380"/>
      <c r="I116" s="380"/>
      <c r="J116" s="380"/>
    </row>
    <row r="117" spans="5:10" x14ac:dyDescent="0.25">
      <c r="E117" s="380"/>
      <c r="F117" s="380"/>
      <c r="G117" s="380"/>
      <c r="H117" s="380"/>
      <c r="I117" s="380"/>
      <c r="J117" s="380"/>
    </row>
    <row r="118" spans="5:10" x14ac:dyDescent="0.25">
      <c r="E118" s="380"/>
      <c r="F118" s="380"/>
      <c r="G118" s="380"/>
      <c r="H118" s="380"/>
      <c r="I118" s="380"/>
      <c r="J118" s="380"/>
    </row>
    <row r="119" spans="5:10" x14ac:dyDescent="0.25">
      <c r="E119" s="380"/>
      <c r="F119" s="380"/>
      <c r="G119" s="380"/>
      <c r="H119" s="380"/>
      <c r="I119" s="380"/>
      <c r="J119" s="380"/>
    </row>
    <row r="120" spans="5:10" x14ac:dyDescent="0.25">
      <c r="E120" s="380"/>
      <c r="F120" s="380"/>
      <c r="G120" s="380"/>
      <c r="H120" s="380"/>
      <c r="I120" s="380"/>
      <c r="J120" s="380"/>
    </row>
    <row r="121" spans="5:10" x14ac:dyDescent="0.25">
      <c r="E121" s="380"/>
      <c r="F121" s="380"/>
      <c r="G121" s="380"/>
      <c r="H121" s="380"/>
      <c r="I121" s="380"/>
      <c r="J121" s="380"/>
    </row>
    <row r="122" spans="5:10" x14ac:dyDescent="0.25">
      <c r="E122" s="380"/>
      <c r="F122" s="380"/>
      <c r="G122" s="380"/>
      <c r="H122" s="380"/>
      <c r="I122" s="380"/>
      <c r="J122" s="380"/>
    </row>
    <row r="123" spans="5:10" x14ac:dyDescent="0.25">
      <c r="E123" s="380"/>
      <c r="F123" s="380"/>
      <c r="G123" s="380"/>
      <c r="H123" s="380"/>
      <c r="I123" s="380"/>
      <c r="J123" s="380"/>
    </row>
    <row r="124" spans="5:10" x14ac:dyDescent="0.25">
      <c r="E124" s="380"/>
      <c r="F124" s="380"/>
      <c r="G124" s="380"/>
      <c r="H124" s="380"/>
      <c r="I124" s="380"/>
      <c r="J124" s="380"/>
    </row>
    <row r="125" spans="5:10" x14ac:dyDescent="0.25">
      <c r="E125" s="380"/>
      <c r="F125" s="380"/>
      <c r="G125" s="380"/>
      <c r="H125" s="380"/>
      <c r="I125" s="380"/>
      <c r="J125" s="380"/>
    </row>
    <row r="126" spans="5:10" x14ac:dyDescent="0.25">
      <c r="E126" s="380"/>
      <c r="F126" s="380"/>
      <c r="G126" s="380"/>
      <c r="H126" s="380"/>
      <c r="I126" s="380"/>
      <c r="J126" s="380"/>
    </row>
    <row r="127" spans="5:10" x14ac:dyDescent="0.25">
      <c r="E127" s="380"/>
      <c r="F127" s="380"/>
      <c r="G127" s="380"/>
      <c r="H127" s="380"/>
      <c r="I127" s="380"/>
      <c r="J127" s="380"/>
    </row>
    <row r="128" spans="5:10" x14ac:dyDescent="0.25">
      <c r="E128" s="380"/>
      <c r="F128" s="380"/>
      <c r="G128" s="380"/>
      <c r="H128" s="380"/>
      <c r="I128" s="380"/>
      <c r="J128" s="380"/>
    </row>
    <row r="129" spans="5:10" x14ac:dyDescent="0.25">
      <c r="E129" s="380"/>
      <c r="F129" s="380"/>
      <c r="G129" s="380"/>
      <c r="H129" s="380"/>
      <c r="I129" s="380"/>
      <c r="J129" s="380"/>
    </row>
    <row r="130" spans="5:10" x14ac:dyDescent="0.25">
      <c r="E130" s="380"/>
      <c r="F130" s="380"/>
      <c r="G130" s="380"/>
      <c r="H130" s="380"/>
      <c r="I130" s="380"/>
      <c r="J130" s="380"/>
    </row>
    <row r="131" spans="5:10" x14ac:dyDescent="0.25">
      <c r="E131" s="380"/>
      <c r="F131" s="380"/>
      <c r="G131" s="380"/>
      <c r="H131" s="380"/>
      <c r="I131" s="380"/>
      <c r="J131" s="380"/>
    </row>
    <row r="132" spans="5:10" x14ac:dyDescent="0.25">
      <c r="E132" s="380"/>
      <c r="F132" s="380"/>
      <c r="G132" s="380"/>
      <c r="H132" s="380"/>
      <c r="I132" s="380"/>
      <c r="J132" s="380"/>
    </row>
  </sheetData>
  <sheetProtection selectLockedCells="1"/>
  <mergeCells count="293">
    <mergeCell ref="C1:G2"/>
    <mergeCell ref="C3:G4"/>
    <mergeCell ref="A1:B4"/>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CONTROLES Y EVALUACIÓN</vt:lpstr>
      <vt:lpstr>EVALUACIÓN SOLIDEZ CONTROLES</vt:lpstr>
      <vt:lpstr>VALORACIÓN RIESGOS RESIDUAL</vt:lpstr>
      <vt:lpstr>MAPA CORRUPCIÓN</vt:lpstr>
      <vt:lpstr>Hoja4</vt:lpstr>
      <vt:lpstr>Hoja5</vt:lpstr>
      <vt:lpstr>Hoja6</vt:lpstr>
      <vt:lpstr>Hoja7</vt:lpstr>
      <vt:lpstr>Hoja8</vt:lpstr>
      <vt:lpstr>Hoja9</vt:lpstr>
      <vt:lpstr>Hoja10</vt:lpstr>
      <vt:lpstr>Hoja11</vt:lpstr>
      <vt:lpstr>Hoja12</vt:lpstr>
      <vt:lpstr>Hoja3</vt:lpstr>
      <vt:lpstr>NOOO</vt:lpstr>
      <vt:lpstr>Hoja2</vt:lpstr>
      <vt:lpstr>NOO</vt:lpstr>
      <vt:lpstr>NO</vt:lpstr>
      <vt:lpstr>'MAPA CORRUPCIÓN'!Área_de_impresión</vt:lpstr>
      <vt:lpstr>DESCRIPCION!Títulos_a_imprimir</vt:lpstr>
      <vt:lpstr>'IDENTIFICACION DE RIESGOS'!Títulos_a_imprimir</vt:lpstr>
      <vt:lpstr>'MAPA CORRUPCIÓN'!Títulos_a_imprimir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2024-11-04T19:52:37Z</cp:lastPrinted>
  <dcterms:created xsi:type="dcterms:W3CDTF">2014-12-30T19:27:19Z</dcterms:created>
  <dcterms:modified xsi:type="dcterms:W3CDTF">2025-04-18T03:01:47Z</dcterms:modified>
</cp:coreProperties>
</file>