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32"/>
  <workbookPr codeName="ThisWorkbook" defaultThemeVersion="124226"/>
  <mc:AlternateContent xmlns:mc="http://schemas.openxmlformats.org/markup-compatibility/2006">
    <mc:Choice Requires="x15">
      <x15ac:absPath xmlns:x15ac="http://schemas.microsoft.com/office/spreadsheetml/2010/11/ac" url="C:\Users\USER\Desktop\PROCESO GESTIÓN AMBIENTAL\2025\MAPAS DE RIESGOS\MAPA DE RIESGOS CORRUPCIÓN\31 DE DICIEMBRE DE 2024\MAPA  DE RIESGOS DE CORRUPCIÓN\"/>
    </mc:Choice>
  </mc:AlternateContent>
  <xr:revisionPtr revIDLastSave="0" documentId="13_ncr:1_{0224B3B1-1F81-4C00-B29B-589196501AD6}" xr6:coauthVersionLast="47" xr6:coauthVersionMax="47" xr10:uidLastSave="{00000000-0000-0000-0000-000000000000}"/>
  <bookViews>
    <workbookView xWindow="-108" yWindow="-108" windowWidth="23256" windowHeight="13896" tabRatio="763" activeTab="8" xr2:uid="{00000000-000D-0000-FFFF-FFFF00000000}"/>
  </bookViews>
  <sheets>
    <sheet name="INSTRUCTIVO" sheetId="28" r:id="rId1"/>
    <sheet name="CONTEXTO" sheetId="60" r:id="rId2"/>
    <sheet name="PRIORIZACIÓN DE CAUSA" sheetId="61" r:id="rId3"/>
    <sheet name="Hoja1" sheetId="30" state="hidden" r:id="rId4"/>
    <sheet name="LISTAS CONTEXTO" sheetId="31" state="hidden" r:id="rId5"/>
    <sheet name="matriz definicion riesgo" sheetId="5" state="hidden" r:id="rId6"/>
    <sheet name="IDENTIFICACION" sheetId="6" state="hidden" r:id="rId7"/>
    <sheet name="PRIORIZ CAUSA R CORUP TRÁMITES" sheetId="62" r:id="rId8"/>
    <sheet name="DOFA" sheetId="63" r:id="rId9"/>
    <sheet name="IDENTIFICACIÓN DEL RIESGO" sheetId="64" r:id="rId10"/>
    <sheet name="DESCRIPCION" sheetId="65" r:id="rId11"/>
    <sheet name="PROBABILIDAD" sheetId="66" r:id="rId12"/>
    <sheet name=" IMPACTO RIESGOS CORRUPCION " sheetId="52" r:id="rId13"/>
    <sheet name="VALORACION RIESGOS INHERENTES" sheetId="54" r:id="rId14"/>
    <sheet name="CONTROLES Y EVALUACIÓN" sheetId="67" r:id="rId15"/>
    <sheet name="EVALUACIÓN SOLIDEZ CONTROLES" sheetId="56" r:id="rId16"/>
    <sheet name="VALORACIÓN RIESGOS RESIDUAL" sheetId="68" r:id="rId17"/>
    <sheet name="MAPA DE RIESGO CORRUPCION" sheetId="59" r:id="rId18"/>
    <sheet name="Hoja4" sheetId="37" state="hidden" r:id="rId19"/>
    <sheet name="Hoja5" sheetId="38" state="hidden" r:id="rId20"/>
    <sheet name="Hoja6" sheetId="39" state="hidden" r:id="rId21"/>
    <sheet name="Hoja7" sheetId="40" state="hidden" r:id="rId22"/>
    <sheet name="Hoja8" sheetId="41" state="hidden" r:id="rId23"/>
    <sheet name="Hoja9" sheetId="42" state="hidden" r:id="rId24"/>
    <sheet name="Hoja10" sheetId="43" state="hidden" r:id="rId25"/>
    <sheet name="Hoja11" sheetId="44" state="hidden" r:id="rId26"/>
    <sheet name="Hoja12" sheetId="45" state="hidden" r:id="rId27"/>
    <sheet name="Hoja3" sheetId="36" state="hidden" r:id="rId28"/>
    <sheet name="NOOO" sheetId="21" state="hidden" r:id="rId29"/>
    <sheet name="Hoja2" sheetId="35" state="hidden" r:id="rId30"/>
    <sheet name="NOO" sheetId="33" state="hidden" r:id="rId31"/>
    <sheet name="NO" sheetId="32" state="hidden" r:id="rId32"/>
  </sheets>
  <externalReferences>
    <externalReference r:id="rId33"/>
    <externalReference r:id="rId34"/>
    <externalReference r:id="rId35"/>
  </externalReferences>
  <definedNames>
    <definedName name="_xlnm.Print_Titles" localSheetId="10">DESCRIPCION!$1:$9</definedName>
    <definedName name="_xlnm.Print_Titles" localSheetId="9">'IDENTIFICACIÓN DEL RIESGO'!$1:$12</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68" l="1"/>
  <c r="A8" i="68"/>
  <c r="A7" i="56"/>
  <c r="B11" i="68"/>
  <c r="K12" i="68"/>
  <c r="K13" i="68"/>
  <c r="J18" i="68"/>
  <c r="J20" i="68"/>
  <c r="J22" i="68"/>
  <c r="J24" i="68"/>
  <c r="B32" i="68"/>
  <c r="K33" i="68"/>
  <c r="K34" i="68"/>
  <c r="J39" i="68"/>
  <c r="K32" i="68" s="1"/>
  <c r="J41" i="68"/>
  <c r="J43" i="68"/>
  <c r="J45" i="68"/>
  <c r="B53" i="68"/>
  <c r="K54" i="68"/>
  <c r="K55" i="68"/>
  <c r="J60" i="68"/>
  <c r="K53" i="68" s="1"/>
  <c r="J62" i="68"/>
  <c r="J64" i="68"/>
  <c r="J66" i="68"/>
  <c r="B74" i="68"/>
  <c r="K74" i="68"/>
  <c r="K75" i="68"/>
  <c r="K76" i="68"/>
  <c r="J81" i="68"/>
  <c r="J83" i="68"/>
  <c r="J85" i="68"/>
  <c r="J87" i="68"/>
  <c r="B95" i="68"/>
  <c r="K96" i="68"/>
  <c r="K97" i="68"/>
  <c r="J102" i="68"/>
  <c r="K95" i="68" s="1"/>
  <c r="J104" i="68"/>
  <c r="J106" i="68"/>
  <c r="J108" i="68"/>
  <c r="B116" i="68"/>
  <c r="K117" i="68"/>
  <c r="K118" i="68"/>
  <c r="J123" i="68"/>
  <c r="K116" i="68" s="1"/>
  <c r="J125" i="68"/>
  <c r="J127" i="68"/>
  <c r="J129" i="68"/>
  <c r="B137" i="68"/>
  <c r="K138" i="68"/>
  <c r="K139" i="68"/>
  <c r="J144" i="68"/>
  <c r="K137" i="68" s="1"/>
  <c r="J146" i="68"/>
  <c r="J148" i="68"/>
  <c r="J150" i="68"/>
  <c r="B158" i="68"/>
  <c r="K159" i="68"/>
  <c r="K160" i="68"/>
  <c r="J165" i="68"/>
  <c r="J167" i="68"/>
  <c r="J169" i="68"/>
  <c r="K158" i="68" s="1"/>
  <c r="J171" i="68"/>
  <c r="B180" i="68"/>
  <c r="K181" i="68"/>
  <c r="K182" i="68"/>
  <c r="J187" i="68"/>
  <c r="K180" i="68" s="1"/>
  <c r="J189" i="68"/>
  <c r="J191" i="68"/>
  <c r="J193" i="68"/>
  <c r="B201" i="68"/>
  <c r="K202" i="68"/>
  <c r="K203" i="68"/>
  <c r="J208" i="68"/>
  <c r="K201" i="68" s="1"/>
  <c r="J210" i="68"/>
  <c r="J212" i="68"/>
  <c r="J214" i="68"/>
  <c r="K11" i="68" l="1"/>
  <c r="G336" i="67" l="1"/>
  <c r="G335" i="67"/>
  <c r="G334" i="67"/>
  <c r="G333" i="67"/>
  <c r="G332" i="67"/>
  <c r="G331" i="67"/>
  <c r="G330" i="67"/>
  <c r="B330" i="67"/>
  <c r="A330" i="67"/>
  <c r="G325" i="67"/>
  <c r="G324" i="67"/>
  <c r="G323" i="67"/>
  <c r="G322" i="67"/>
  <c r="G326" i="67" s="1"/>
  <c r="H319" i="67" s="1"/>
  <c r="J319" i="67" s="1"/>
  <c r="K319" i="67" s="1"/>
  <c r="G321" i="67"/>
  <c r="G320" i="67"/>
  <c r="G319" i="67"/>
  <c r="B319" i="67"/>
  <c r="A319" i="67"/>
  <c r="G314" i="67"/>
  <c r="G313" i="67"/>
  <c r="G312" i="67"/>
  <c r="G311" i="67"/>
  <c r="G310" i="67"/>
  <c r="G315" i="67" s="1"/>
  <c r="H308" i="67" s="1"/>
  <c r="J308" i="67" s="1"/>
  <c r="K308" i="67" s="1"/>
  <c r="G309" i="67"/>
  <c r="G308" i="67"/>
  <c r="B308" i="67"/>
  <c r="A308" i="67"/>
  <c r="G303" i="67"/>
  <c r="G302" i="67"/>
  <c r="G301" i="67"/>
  <c r="G300" i="67"/>
  <c r="G299" i="67"/>
  <c r="G298" i="67"/>
  <c r="G304" i="67" s="1"/>
  <c r="H297" i="67" s="1"/>
  <c r="J297" i="67" s="1"/>
  <c r="K297" i="67" s="1"/>
  <c r="G297" i="67"/>
  <c r="B297" i="67"/>
  <c r="A297" i="67"/>
  <c r="G292" i="67"/>
  <c r="G291" i="67"/>
  <c r="G290" i="67"/>
  <c r="G289" i="67"/>
  <c r="G288" i="67"/>
  <c r="G287" i="67"/>
  <c r="G293" i="67" s="1"/>
  <c r="H286" i="67" s="1"/>
  <c r="J286" i="67" s="1"/>
  <c r="K286" i="67"/>
  <c r="G286" i="67"/>
  <c r="B286" i="67"/>
  <c r="A286" i="67"/>
  <c r="G281" i="67"/>
  <c r="G280" i="67"/>
  <c r="G279" i="67"/>
  <c r="G278" i="67"/>
  <c r="G277" i="67"/>
  <c r="G276" i="67"/>
  <c r="G282" i="67" s="1"/>
  <c r="H275" i="67" s="1"/>
  <c r="J275" i="67"/>
  <c r="K275" i="67" s="1"/>
  <c r="G275" i="67"/>
  <c r="B275" i="67"/>
  <c r="A275" i="67"/>
  <c r="G270" i="67"/>
  <c r="G269" i="67"/>
  <c r="G268" i="67"/>
  <c r="G267" i="67"/>
  <c r="G266" i="67"/>
  <c r="G265" i="67"/>
  <c r="G271" i="67" s="1"/>
  <c r="H264" i="67"/>
  <c r="J264" i="67" s="1"/>
  <c r="K264" i="67" s="1"/>
  <c r="G264" i="67"/>
  <c r="B264" i="67"/>
  <c r="A264" i="67"/>
  <c r="G259" i="67"/>
  <c r="G258" i="67"/>
  <c r="G257" i="67"/>
  <c r="G256" i="67"/>
  <c r="G255" i="67"/>
  <c r="G254" i="67"/>
  <c r="G253" i="67"/>
  <c r="G260" i="67" s="1"/>
  <c r="H253" i="67" s="1"/>
  <c r="J253" i="67" s="1"/>
  <c r="K253" i="67" s="1"/>
  <c r="B253" i="67"/>
  <c r="A253" i="67"/>
  <c r="G248" i="67"/>
  <c r="G247" i="67"/>
  <c r="G246" i="67"/>
  <c r="G245" i="67"/>
  <c r="G244" i="67"/>
  <c r="G243" i="67"/>
  <c r="G242" i="67"/>
  <c r="G249" i="67" s="1"/>
  <c r="H242" i="67" s="1"/>
  <c r="J242" i="67" s="1"/>
  <c r="K242" i="67" s="1"/>
  <c r="B242" i="67"/>
  <c r="A242" i="67"/>
  <c r="G237" i="67"/>
  <c r="G236" i="67"/>
  <c r="G235" i="67"/>
  <c r="G234" i="67"/>
  <c r="G233" i="67"/>
  <c r="G232" i="67"/>
  <c r="G231" i="67"/>
  <c r="G238" i="67" s="1"/>
  <c r="H231" i="67" s="1"/>
  <c r="J231" i="67" s="1"/>
  <c r="K231" i="67" s="1"/>
  <c r="B231" i="67"/>
  <c r="A231" i="67"/>
  <c r="G226" i="67"/>
  <c r="G225" i="67"/>
  <c r="G224" i="67"/>
  <c r="G223" i="67"/>
  <c r="G222" i="67"/>
  <c r="G221" i="67"/>
  <c r="G220" i="67"/>
  <c r="G227" i="67" s="1"/>
  <c r="H220" i="67" s="1"/>
  <c r="J220" i="67" s="1"/>
  <c r="K220" i="67" s="1"/>
  <c r="B220" i="67"/>
  <c r="A220" i="67"/>
  <c r="G216" i="67"/>
  <c r="H209" i="67" s="1"/>
  <c r="J209" i="67" s="1"/>
  <c r="K209" i="67" s="1"/>
  <c r="G215" i="67"/>
  <c r="G214" i="67"/>
  <c r="G213" i="67"/>
  <c r="G212" i="67"/>
  <c r="G211" i="67"/>
  <c r="G210" i="67"/>
  <c r="G209" i="67"/>
  <c r="B209" i="67"/>
  <c r="A209" i="67"/>
  <c r="G204" i="67"/>
  <c r="G205" i="67" s="1"/>
  <c r="H198" i="67" s="1"/>
  <c r="J198" i="67" s="1"/>
  <c r="K198" i="67" s="1"/>
  <c r="G203" i="67"/>
  <c r="G202" i="67"/>
  <c r="G201" i="67"/>
  <c r="G200" i="67"/>
  <c r="G199" i="67"/>
  <c r="G198" i="67"/>
  <c r="B198" i="67"/>
  <c r="A198" i="67"/>
  <c r="G193" i="67"/>
  <c r="G192" i="67"/>
  <c r="G194" i="67" s="1"/>
  <c r="H187" i="67" s="1"/>
  <c r="J187" i="67" s="1"/>
  <c r="K187" i="67" s="1"/>
  <c r="G191" i="67"/>
  <c r="G190" i="67"/>
  <c r="G189" i="67"/>
  <c r="G188" i="67"/>
  <c r="G187" i="67"/>
  <c r="B187" i="67"/>
  <c r="A187" i="67"/>
  <c r="G182" i="67"/>
  <c r="G181" i="67"/>
  <c r="G180" i="67"/>
  <c r="G183" i="67" s="1"/>
  <c r="H176" i="67" s="1"/>
  <c r="J176" i="67" s="1"/>
  <c r="K176" i="67" s="1"/>
  <c r="G179" i="67"/>
  <c r="G178" i="67"/>
  <c r="G177" i="67"/>
  <c r="G176" i="67"/>
  <c r="B176" i="67"/>
  <c r="A176" i="67"/>
  <c r="G171" i="67"/>
  <c r="G170" i="67"/>
  <c r="G169" i="67"/>
  <c r="G168" i="67"/>
  <c r="G172" i="67" s="1"/>
  <c r="H165" i="67" s="1"/>
  <c r="J165" i="67" s="1"/>
  <c r="K165" i="67" s="1"/>
  <c r="G167" i="67"/>
  <c r="G166" i="67"/>
  <c r="G165" i="67"/>
  <c r="B165" i="67"/>
  <c r="A165" i="67"/>
  <c r="G160" i="67"/>
  <c r="G159" i="67"/>
  <c r="G158" i="67"/>
  <c r="G157" i="67"/>
  <c r="G156" i="67"/>
  <c r="G161" i="67" s="1"/>
  <c r="H154" i="67" s="1"/>
  <c r="J154" i="67" s="1"/>
  <c r="K154" i="67" s="1"/>
  <c r="G155" i="67"/>
  <c r="G154" i="67"/>
  <c r="B154" i="67"/>
  <c r="A154" i="67"/>
  <c r="G149" i="67"/>
  <c r="G148" i="67"/>
  <c r="G147" i="67"/>
  <c r="G146" i="67"/>
  <c r="G145" i="67"/>
  <c r="G144" i="67"/>
  <c r="G150" i="67" s="1"/>
  <c r="H143" i="67" s="1"/>
  <c r="J143" i="67" s="1"/>
  <c r="K143" i="67" s="1"/>
  <c r="G143" i="67"/>
  <c r="B143" i="67"/>
  <c r="A143" i="67"/>
  <c r="G138" i="67"/>
  <c r="G137" i="67"/>
  <c r="G136" i="67"/>
  <c r="G135" i="67"/>
  <c r="G134" i="67"/>
  <c r="G133" i="67"/>
  <c r="G139" i="67" s="1"/>
  <c r="H132" i="67" s="1"/>
  <c r="J132" i="67" s="1"/>
  <c r="K132" i="67" s="1"/>
  <c r="G132" i="67"/>
  <c r="B132" i="67"/>
  <c r="A132" i="67"/>
  <c r="G127" i="67"/>
  <c r="G126" i="67"/>
  <c r="G125" i="67"/>
  <c r="G124" i="67"/>
  <c r="G123" i="67"/>
  <c r="G122" i="67"/>
  <c r="G128" i="67" s="1"/>
  <c r="H121" i="67" s="1"/>
  <c r="J121" i="67" s="1"/>
  <c r="K121" i="67" s="1"/>
  <c r="G121" i="67"/>
  <c r="B121" i="67"/>
  <c r="A121" i="67"/>
  <c r="G116" i="67"/>
  <c r="G115" i="67"/>
  <c r="G114" i="67"/>
  <c r="G113" i="67"/>
  <c r="G112" i="67"/>
  <c r="G111" i="67"/>
  <c r="G117" i="67" s="1"/>
  <c r="H110" i="67"/>
  <c r="J110" i="67" s="1"/>
  <c r="K110" i="67" s="1"/>
  <c r="G110" i="67"/>
  <c r="B110" i="67"/>
  <c r="A110" i="67"/>
  <c r="G105" i="67"/>
  <c r="G104" i="67"/>
  <c r="G103" i="67"/>
  <c r="G102" i="67"/>
  <c r="G101" i="67"/>
  <c r="G100" i="67"/>
  <c r="G99" i="67"/>
  <c r="G106" i="67" s="1"/>
  <c r="H99" i="67" s="1"/>
  <c r="J99" i="67" s="1"/>
  <c r="K99" i="67" s="1"/>
  <c r="G94" i="67"/>
  <c r="G93" i="67"/>
  <c r="G92" i="67"/>
  <c r="G91" i="67"/>
  <c r="G90" i="67"/>
  <c r="G89" i="67"/>
  <c r="G88" i="67"/>
  <c r="G95" i="67" s="1"/>
  <c r="H88" i="67" s="1"/>
  <c r="J88" i="67" s="1"/>
  <c r="K88" i="67" s="1"/>
  <c r="G83" i="67"/>
  <c r="G82" i="67"/>
  <c r="G84" i="67" s="1"/>
  <c r="H77" i="67" s="1"/>
  <c r="J77" i="67" s="1"/>
  <c r="K77" i="67" s="1"/>
  <c r="G81" i="67"/>
  <c r="G80" i="67"/>
  <c r="G79" i="67"/>
  <c r="G78" i="67"/>
  <c r="G77" i="67"/>
  <c r="G72" i="67"/>
  <c r="G71" i="67"/>
  <c r="G70" i="67"/>
  <c r="G69" i="67"/>
  <c r="G68" i="67"/>
  <c r="G73" i="67" s="1"/>
  <c r="H66" i="67" s="1"/>
  <c r="J66" i="67" s="1"/>
  <c r="K66" i="67" s="1"/>
  <c r="G67" i="67"/>
  <c r="G66" i="67"/>
  <c r="G61" i="67"/>
  <c r="G60" i="67"/>
  <c r="G59" i="67"/>
  <c r="G58" i="67"/>
  <c r="G57" i="67"/>
  <c r="G56" i="67"/>
  <c r="G62" i="67" s="1"/>
  <c r="K55" i="67"/>
  <c r="H55" i="67"/>
  <c r="G55" i="67"/>
  <c r="G50" i="67"/>
  <c r="G49" i="67"/>
  <c r="G48" i="67"/>
  <c r="G47" i="67"/>
  <c r="G46" i="67"/>
  <c r="G45" i="67"/>
  <c r="J44" i="67"/>
  <c r="K44" i="67" s="1"/>
  <c r="G44" i="67"/>
  <c r="G51" i="67" s="1"/>
  <c r="G39" i="67"/>
  <c r="G38" i="67"/>
  <c r="G40" i="67" s="1"/>
  <c r="G37" i="67"/>
  <c r="G36" i="67"/>
  <c r="G35" i="67"/>
  <c r="G34" i="67"/>
  <c r="G33" i="67"/>
  <c r="G28" i="67"/>
  <c r="G27" i="67"/>
  <c r="G26" i="67"/>
  <c r="G25" i="67"/>
  <c r="G24" i="67"/>
  <c r="G23" i="67"/>
  <c r="G29" i="67" s="1"/>
  <c r="K22" i="67"/>
  <c r="J22" i="67"/>
  <c r="G22" i="67"/>
  <c r="G17" i="67"/>
  <c r="G16" i="67"/>
  <c r="G15" i="67"/>
  <c r="G14" i="67"/>
  <c r="G13" i="67"/>
  <c r="G12" i="67"/>
  <c r="G11" i="67"/>
  <c r="G18" i="67" s="1"/>
  <c r="A6" i="67"/>
  <c r="A12" i="66"/>
  <c r="A11" i="66"/>
  <c r="S12" i="66"/>
  <c r="T12" i="66" s="1"/>
  <c r="R12" i="66"/>
  <c r="S11" i="66"/>
  <c r="T11" i="66" s="1"/>
  <c r="R11" i="66"/>
  <c r="A7" i="66"/>
  <c r="A6" i="66"/>
  <c r="A6" i="65"/>
  <c r="A7" i="65"/>
  <c r="C10" i="65"/>
  <c r="D10" i="65"/>
  <c r="E10" i="65"/>
  <c r="D11" i="65"/>
  <c r="E11" i="65"/>
  <c r="E12" i="65"/>
  <c r="E13" i="65"/>
  <c r="E14" i="65"/>
  <c r="A7" i="64"/>
  <c r="A6" i="64"/>
  <c r="A6" i="63"/>
  <c r="A8" i="62"/>
  <c r="A6" i="62"/>
  <c r="R56" i="61"/>
  <c r="S56" i="61" s="1"/>
  <c r="R55" i="61"/>
  <c r="S55" i="61" s="1"/>
  <c r="S54" i="61"/>
  <c r="R54" i="61"/>
  <c r="R53" i="61"/>
  <c r="S53" i="61" s="1"/>
  <c r="R52" i="61"/>
  <c r="S52" i="61" s="1"/>
  <c r="R51" i="61"/>
  <c r="S51" i="61" s="1"/>
  <c r="R50" i="61"/>
  <c r="S50" i="61" s="1"/>
  <c r="R49" i="61"/>
  <c r="S49" i="61" s="1"/>
  <c r="R48" i="61"/>
  <c r="S48" i="61" s="1"/>
  <c r="S47" i="61"/>
  <c r="R47" i="61"/>
  <c r="R46" i="61"/>
  <c r="S46" i="61" s="1"/>
  <c r="R45" i="61"/>
  <c r="S45" i="61" s="1"/>
  <c r="R44" i="61"/>
  <c r="S44" i="61" s="1"/>
  <c r="R43" i="61"/>
  <c r="S43" i="61" s="1"/>
  <c r="R42" i="61"/>
  <c r="S42" i="61" s="1"/>
  <c r="R41" i="61"/>
  <c r="S41" i="61" s="1"/>
  <c r="S40" i="61"/>
  <c r="R40" i="61"/>
  <c r="R39" i="61"/>
  <c r="S39" i="61" s="1"/>
  <c r="R38" i="61"/>
  <c r="S38" i="61" s="1"/>
  <c r="R37" i="61"/>
  <c r="S37" i="61" s="1"/>
  <c r="R36" i="61"/>
  <c r="S36" i="61" s="1"/>
  <c r="R35" i="61"/>
  <c r="S35" i="61" s="1"/>
  <c r="R34" i="61"/>
  <c r="S34" i="61" s="1"/>
  <c r="S33" i="61"/>
  <c r="R33" i="61"/>
  <c r="R32" i="61"/>
  <c r="S32" i="61" s="1"/>
  <c r="R31" i="61"/>
  <c r="S31" i="61" s="1"/>
  <c r="R30" i="61"/>
  <c r="S30" i="61" s="1"/>
  <c r="R29" i="61"/>
  <c r="S29" i="61" s="1"/>
  <c r="R28" i="61"/>
  <c r="S28" i="61" s="1"/>
  <c r="R27" i="61"/>
  <c r="S27" i="61" s="1"/>
  <c r="S26" i="61"/>
  <c r="R26" i="61"/>
  <c r="R25" i="61"/>
  <c r="S25" i="61" s="1"/>
  <c r="R24" i="61"/>
  <c r="S24" i="61" s="1"/>
  <c r="R23" i="61"/>
  <c r="S23" i="61" s="1"/>
  <c r="R22" i="61"/>
  <c r="S22" i="61" s="1"/>
  <c r="R21" i="61"/>
  <c r="S21" i="61" s="1"/>
  <c r="R20" i="61"/>
  <c r="S20" i="61" s="1"/>
  <c r="S19" i="61"/>
  <c r="R19" i="61"/>
  <c r="R18" i="61"/>
  <c r="S18" i="61" s="1"/>
  <c r="R17" i="61"/>
  <c r="S17" i="61" s="1"/>
  <c r="R16" i="61"/>
  <c r="S16" i="61" s="1"/>
  <c r="R15" i="61"/>
  <c r="S15" i="61" s="1"/>
  <c r="R14" i="61"/>
  <c r="S14" i="61" s="1"/>
  <c r="R13" i="61"/>
  <c r="S13" i="61" s="1"/>
  <c r="S12" i="61"/>
  <c r="R12" i="61"/>
  <c r="R11" i="61"/>
  <c r="S11" i="61" s="1"/>
  <c r="G337" i="67" l="1"/>
  <c r="H330" i="67" s="1"/>
  <c r="J330" i="67" s="1"/>
  <c r="K330" i="67" s="1"/>
  <c r="S57" i="61"/>
  <c r="S58" i="61" s="1"/>
  <c r="B72" i="54" l="1"/>
  <c r="B1" i="56" l="1"/>
  <c r="A6" i="56"/>
  <c r="D11" i="56"/>
  <c r="E11" i="56"/>
  <c r="G16" i="56"/>
  <c r="G17" i="56"/>
  <c r="G18" i="56"/>
  <c r="A20" i="56"/>
  <c r="B20" i="56"/>
  <c r="C20" i="56"/>
  <c r="D20" i="56"/>
  <c r="E20" i="56"/>
  <c r="F20" i="56"/>
  <c r="G20" i="56" s="1"/>
  <c r="B21" i="56"/>
  <c r="C21" i="56"/>
  <c r="D21" i="56"/>
  <c r="E21" i="56"/>
  <c r="F21" i="56"/>
  <c r="G21" i="56" s="1"/>
  <c r="B22" i="56"/>
  <c r="C22" i="56"/>
  <c r="D22" i="56"/>
  <c r="E22" i="56"/>
  <c r="F22" i="56"/>
  <c r="G22" i="56" s="1"/>
  <c r="A24" i="56"/>
  <c r="B24" i="56"/>
  <c r="C24" i="56"/>
  <c r="D24" i="56"/>
  <c r="E24" i="56"/>
  <c r="F24" i="56"/>
  <c r="G24" i="56"/>
  <c r="B25" i="56"/>
  <c r="C25" i="56"/>
  <c r="D25" i="56"/>
  <c r="E25" i="56"/>
  <c r="F25" i="56"/>
  <c r="G25" i="56" s="1"/>
  <c r="B26" i="56"/>
  <c r="C26" i="56"/>
  <c r="D26" i="56"/>
  <c r="E26" i="56"/>
  <c r="F26" i="56"/>
  <c r="G26" i="56" s="1"/>
  <c r="A28" i="56"/>
  <c r="B28" i="56"/>
  <c r="C28" i="56"/>
  <c r="D28" i="56"/>
  <c r="E28" i="56"/>
  <c r="F28" i="56"/>
  <c r="G28" i="56" s="1"/>
  <c r="B29" i="56"/>
  <c r="C29" i="56"/>
  <c r="D29" i="56"/>
  <c r="E29" i="56"/>
  <c r="F29" i="56"/>
  <c r="G29" i="56" s="1"/>
  <c r="B30" i="56"/>
  <c r="C30" i="56"/>
  <c r="D30" i="56"/>
  <c r="E30" i="56"/>
  <c r="F30" i="56"/>
  <c r="G30" i="56" s="1"/>
  <c r="J185" i="54"/>
  <c r="J183" i="54"/>
  <c r="J181" i="54"/>
  <c r="J179" i="54"/>
  <c r="D174" i="54"/>
  <c r="B173" i="54"/>
  <c r="J165" i="54"/>
  <c r="J163" i="54"/>
  <c r="J161" i="54"/>
  <c r="J159" i="54"/>
  <c r="D154" i="54"/>
  <c r="B153" i="54"/>
  <c r="J144" i="54"/>
  <c r="J142" i="54"/>
  <c r="J140" i="54"/>
  <c r="J138" i="54"/>
  <c r="D133" i="54"/>
  <c r="B132" i="54"/>
  <c r="J124" i="54"/>
  <c r="J122" i="54"/>
  <c r="J120" i="54"/>
  <c r="J118" i="54"/>
  <c r="D113" i="54"/>
  <c r="B112" i="54"/>
  <c r="J104" i="54"/>
  <c r="J102" i="54"/>
  <c r="J100" i="54"/>
  <c r="J98" i="54"/>
  <c r="K92" i="54" s="1"/>
  <c r="D93" i="54"/>
  <c r="B92" i="54"/>
  <c r="J84" i="54"/>
  <c r="J82" i="54"/>
  <c r="J80" i="54"/>
  <c r="J78" i="54"/>
  <c r="D73" i="54"/>
  <c r="J64" i="54"/>
  <c r="J62" i="54"/>
  <c r="J60" i="54"/>
  <c r="J58" i="54"/>
  <c r="D53" i="54"/>
  <c r="K52" i="54"/>
  <c r="J44" i="54"/>
  <c r="J42" i="54"/>
  <c r="J40" i="54"/>
  <c r="J38" i="54"/>
  <c r="K32" i="54" s="1"/>
  <c r="J23" i="54"/>
  <c r="J21" i="54"/>
  <c r="J19" i="54"/>
  <c r="J17" i="54"/>
  <c r="D12" i="54"/>
  <c r="A9" i="54"/>
  <c r="A8" i="54"/>
  <c r="C1" i="54"/>
  <c r="F11" i="56" l="1"/>
  <c r="G11" i="56" s="1"/>
  <c r="G15" i="56" s="1"/>
  <c r="K11" i="54"/>
  <c r="K132" i="54"/>
  <c r="K173" i="54"/>
  <c r="K112" i="54"/>
  <c r="K72" i="54"/>
  <c r="K153" i="54"/>
  <c r="G19" i="56"/>
  <c r="H16" i="56" s="1"/>
  <c r="G31" i="56"/>
  <c r="H28" i="56" s="1"/>
  <c r="G23" i="56"/>
  <c r="H20" i="56" s="1"/>
  <c r="G27" i="56"/>
  <c r="H24" i="56" s="1"/>
  <c r="B1" i="52" l="1"/>
  <c r="A6" i="52"/>
  <c r="A8" i="52"/>
  <c r="D32" i="52" l="1"/>
  <c r="F13" i="52" s="1"/>
  <c r="D79" i="52"/>
  <c r="F60" i="52" s="1"/>
  <c r="F37" i="52"/>
  <c r="D102" i="52"/>
  <c r="F83" i="52" s="1"/>
  <c r="B145" i="21" l="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B100" i="21" l="1"/>
  <c r="B123" i="21"/>
  <c r="B146" i="21"/>
  <c r="B77" i="21"/>
  <c r="B54" i="21"/>
</calcChain>
</file>

<file path=xl/sharedStrings.xml><?xml version="1.0" encoding="utf-8"?>
<sst xmlns="http://schemas.openxmlformats.org/spreadsheetml/2006/main" count="2673" uniqueCount="614">
  <si>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</si>
  <si>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</si>
  <si>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</si>
  <si>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</si>
  <si>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</si>
  <si>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</si>
  <si>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</si>
  <si>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</si>
  <si>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</si>
  <si>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</si>
  <si>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</si>
  <si>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</si>
  <si>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</si>
  <si>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</si>
  <si>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</si>
  <si>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</si>
  <si>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</si>
  <si>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</si>
  <si>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</si>
  <si>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</si>
  <si>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</si>
  <si>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</si>
  <si>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</si>
  <si>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</si>
  <si>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</si>
  <si>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</si>
  <si>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</si>
  <si>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</si>
  <si>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</si>
  <si>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</si>
  <si>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</si>
  <si>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</si>
  <si>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</si>
  <si>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</si>
  <si>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</si>
  <si>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</si>
  <si>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</si>
  <si>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</si>
  <si>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</si>
  <si>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</si>
  <si>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</si>
  <si>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</si>
  <si>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</si>
  <si>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</si>
  <si>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</si>
  <si>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</si>
  <si>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</si>
  <si>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</si>
  <si>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</si>
  <si>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</si>
  <si>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</si>
  <si>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</si>
  <si>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</si>
  <si>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</si>
  <si>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</si>
  <si>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</si>
  <si>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</si>
  <si>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</si>
  <si>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</si>
  <si>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</si>
  <si>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</si>
  <si>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</si>
  <si>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</si>
  <si>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</si>
  <si>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</si>
  <si>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</si>
  <si>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</si>
  <si>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</si>
  <si>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</si>
  <si>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</si>
  <si>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</si>
  <si>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</si>
  <si>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</si>
  <si>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</si>
  <si>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</si>
  <si>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</si>
  <si>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</si>
  <si>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</si>
  <si>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</si>
  <si>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</si>
  <si>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</si>
  <si>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</si>
  <si>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</si>
  <si>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</si>
  <si>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</si>
  <si>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</si>
  <si>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</si>
  <si>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</si>
  <si>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</si>
  <si>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</si>
  <si>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</si>
  <si>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</si>
  <si>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</si>
  <si>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</si>
  <si>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</si>
  <si>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</si>
  <si>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</si>
  <si>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</si>
  <si>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</si>
  <si>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</si>
  <si>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</si>
  <si>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</si>
  <si>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</si>
  <si>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</si>
  <si>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</si>
  <si>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</si>
  <si>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</si>
  <si>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</si>
  <si>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</si>
  <si>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</si>
  <si>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</si>
  <si>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</si>
  <si>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</si>
  <si>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</si>
  <si>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</si>
  <si>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</si>
  <si>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</si>
  <si>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</si>
  <si>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</si>
  <si>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</si>
  <si>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</si>
  <si>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</si>
  <si>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</si>
  <si>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</si>
  <si>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</si>
  <si>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</si>
  <si>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</si>
  <si>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</si>
  <si>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</si>
  <si>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</si>
  <si>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</si>
  <si>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</si>
  <si>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</si>
  <si>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</si>
  <si>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</si>
  <si>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</si>
  <si>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</si>
  <si>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</si>
  <si>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</si>
  <si>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</si>
  <si>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</si>
  <si>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</si>
  <si>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</si>
  <si>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</si>
  <si>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</si>
  <si>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</si>
  <si>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</si>
  <si>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</si>
  <si>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</si>
  <si>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</si>
  <si>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</si>
  <si>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</si>
  <si>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</si>
  <si>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</si>
  <si>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</si>
  <si>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</si>
  <si>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</si>
  <si>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</si>
  <si>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</si>
  <si>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</si>
  <si>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</si>
  <si>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</si>
  <si>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</si>
  <si>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</si>
  <si>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</si>
  <si>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</si>
  <si>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</si>
  <si>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</si>
  <si>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</si>
  <si>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</si>
  <si>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</si>
  <si>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</si>
  <si>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</si>
  <si>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</si>
  <si>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</si>
  <si>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</si>
  <si>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</si>
  <si>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</si>
  <si>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</si>
  <si>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</si>
  <si>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</si>
  <si>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</si>
  <si>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</si>
  <si>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</si>
  <si>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</si>
  <si>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</si>
  <si>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</si>
  <si>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</si>
  <si>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</si>
  <si>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</si>
  <si>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</si>
  <si>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</si>
  <si>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</si>
  <si>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</si>
  <si>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</si>
  <si>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</si>
  <si>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</si>
  <si>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</si>
  <si>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</si>
  <si>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</si>
  <si>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</si>
  <si>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</si>
  <si>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</si>
  <si>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</si>
  <si>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</si>
  <si>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</si>
  <si>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</si>
  <si>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</si>
  <si>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</si>
  <si>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</si>
  <si>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</si>
  <si>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</si>
  <si>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</si>
  <si>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</si>
  <si>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</si>
  <si>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</si>
  <si>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</si>
  <si>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</si>
  <si>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</si>
  <si>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</si>
  <si>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</si>
  <si>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</si>
  <si>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</si>
  <si>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</si>
  <si>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</si>
  <si>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</si>
  <si>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</si>
  <si>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</si>
  <si>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</si>
  <si>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</si>
  <si>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</si>
  <si>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</si>
  <si>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</si>
  <si>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</si>
  <si>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</si>
  <si>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</si>
  <si>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</si>
  <si>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</si>
  <si>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</si>
  <si>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</si>
  <si>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</si>
  <si>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</si>
  <si>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</si>
  <si>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</si>
  <si>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</si>
  <si>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</si>
  <si>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</si>
  <si>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</si>
  <si>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</si>
  <si>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</si>
  <si>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</si>
  <si>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</si>
  <si>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</si>
  <si>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</si>
  <si>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</si>
  <si>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</si>
  <si>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</si>
  <si>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</si>
  <si>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</si>
  <si>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</si>
  <si>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</si>
  <si>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</si>
  <si>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</si>
  <si>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</si>
  <si>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</si>
  <si>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</si>
  <si>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</si>
  <si>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</si>
  <si>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</si>
  <si>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</si>
  <si>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</si>
  <si>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</si>
  <si>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</si>
  <si>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</si>
  <si>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</si>
  <si>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</si>
  <si>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</si>
  <si>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</si>
  <si>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</si>
  <si>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</si>
  <si>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</si>
  <si>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</si>
  <si>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</si>
  <si>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</si>
  <si>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</si>
  <si>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</si>
  <si>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</si>
  <si>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</si>
  <si>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</si>
  <si>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</si>
  <si>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</si>
  <si>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</si>
  <si>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</si>
  <si>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</si>
  <si>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</si>
  <si>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</si>
  <si>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</si>
  <si>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</si>
  <si>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</si>
  <si>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</si>
  <si>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</si>
  <si>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</si>
  <si>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</si>
  <si>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</si>
  <si>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</si>
  <si>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</si>
  <si>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</si>
  <si>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</si>
  <si>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</si>
  <si>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</si>
  <si>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</si>
  <si>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</si>
  <si>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</si>
  <si>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</si>
  <si>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</si>
  <si>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</si>
  <si>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</si>
  <si>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</si>
  <si>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</si>
  <si>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</si>
  <si>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</si>
  <si>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</si>
  <si>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</si>
  <si>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</si>
  <si>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</si>
  <si>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</si>
  <si>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</si>
  <si>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</si>
  <si>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</si>
  <si>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</si>
  <si>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</si>
  <si>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</si>
  <si>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</si>
  <si>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</si>
  <si>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</si>
  <si>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</si>
  <si>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</si>
  <si>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</si>
  <si>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</si>
  <si>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</si>
  <si>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</si>
  <si>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</si>
  <si>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</si>
  <si>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</si>
  <si>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</si>
  <si>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</si>
  <si>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</si>
  <si>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</si>
  <si>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</si>
  <si>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</si>
  <si>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</si>
  <si>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</si>
  <si>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</si>
  <si>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</si>
  <si>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</si>
  <si>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Versión: 05</t>
  </si>
  <si>
    <t>Fecha: 21/02/2024</t>
  </si>
  <si>
    <t>Codigo:FOR-13-PRO-SIG-05</t>
  </si>
  <si>
    <t>Fecha:21/02/2024</t>
  </si>
  <si>
    <t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t>
  </si>
  <si>
    <t>PROCESO:  GESTIÓN AMBIENTAL</t>
  </si>
  <si>
    <t xml:space="preserve">Cambios periódicos  de Gobierno,  que ocasionan cambios en las Políticas Públicas                                                                      </t>
  </si>
  <si>
    <t>Problemas de orden público presentados en las áreas intervenidas.</t>
  </si>
  <si>
    <t>Baja responsabilidad social por parte de la población beneficiaria de proyectos institucionales</t>
  </si>
  <si>
    <t xml:space="preserve">Alto costo para la implementación de tecnologías limpias </t>
  </si>
  <si>
    <t>Ampliación de la frontera agropecuaria sacrificando  la zonas de paramo y bosques naturales.</t>
  </si>
  <si>
    <t>Escasa destinación de  recursos económicos  por parte del estado para la implementación de  planes, políticas ambientales y de gestion del riesgo.</t>
  </si>
  <si>
    <t>Poca interacción del Gobierno Nacional con los gobiernos territoriales, que genera desconocimiento de las necesidades específicas de los territorios, para la toma de decisiones y distribución de los recursos</t>
  </si>
  <si>
    <t>Invasión en zonas de riesgo para edificación de viviendas</t>
  </si>
  <si>
    <t xml:space="preserve">Aumento de la ocurrencia de fenómenos naturales por factores de  cambio climático </t>
  </si>
  <si>
    <t>Constantes actualizaciones y modificaciones en la normatividad aplicable al proceso</t>
  </si>
  <si>
    <t xml:space="preserve">Alto deterioro ambiental debido a la actividad antrópica tanto en la zona urbana como rural.                  </t>
  </si>
  <si>
    <t xml:space="preserve">FINANCIEROS </t>
  </si>
  <si>
    <t>Falta de autonomía en la administración de recursos</t>
  </si>
  <si>
    <t xml:space="preserve">Demora en la adopción de normatividad internacional ambiental aplicable, e inobservancia de las normas y políticas ambientales.  </t>
  </si>
  <si>
    <t xml:space="preserve">Carencia de asignación de rubro de funcionamiento, que permita la satisfacción de necesidades internas de la dependencia.                                                                    </t>
  </si>
  <si>
    <t>Concentración de actividades a cargo de personal contratista, quienes son rotados continuamente.</t>
  </si>
  <si>
    <t>Baja capacitación del personal en el uso de herramientas tecnológicas.</t>
  </si>
  <si>
    <t>Tecnología obsoleta de los equipos de computo.</t>
  </si>
  <si>
    <t>Falta de continuidad en la ejecución de  planes y  políticas ambientales.</t>
  </si>
  <si>
    <t>Ejercicio de la función pública en ausencia de  probidad.</t>
  </si>
  <si>
    <t>Ausencia de sistemas informáticos y plataformas institucionales apropiados, para consolidación de información y bases de datos.</t>
  </si>
  <si>
    <t>INTERACCIÓN CON OTROS PROCESOS</t>
  </si>
  <si>
    <t>Falta de pertinencia y oportunidad en la entrega de información entre las diferentes dependencias.</t>
  </si>
  <si>
    <t>Deficiencias en el asesoramiento y realización de trámites contractuales.</t>
  </si>
  <si>
    <t>Falta de articulación y complementariedad de los líderes de proceso para la resolución de dificultades y logro de objetivos comunes.</t>
  </si>
  <si>
    <t>Desactualización de la base de datos, de información estadística e indicadores ambientales y de gestión.</t>
  </si>
  <si>
    <t>Falta de comunicación entre colaboradores del proceso</t>
  </si>
  <si>
    <t>COMUNICACIÓN INTERNA</t>
  </si>
  <si>
    <t>Escasa verificación de los requisitos de legales y perfiles idóneos y de mayor necesidad a la hora de contratar personal .</t>
  </si>
  <si>
    <t xml:space="preserve">Carencia de infraesructura física adecuada, con capacidad  y número de puestos  de trabajo requeridos para agrupar las diferentes dirrecciones, que permitan centralizar los trámites que realiza la dependencia.                                                              </t>
  </si>
  <si>
    <t>Falta de análisis e  indentificación de los elementos de protección personal que requiere el personal que labora en la Secretaría de Ambiente y Gestión del riesgo.</t>
  </si>
  <si>
    <t>Entrega limitada y esporádica de insumos de papelería, útiles de oficina, así como de elementos de protección personal  por parte de las dependencias encargadas.</t>
  </si>
  <si>
    <t>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</si>
  <si>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Codigo: FOR-13-PRO-SIG-04</t>
  </si>
  <si>
    <t>Versión: 04</t>
  </si>
  <si>
    <t>Fecha: 2020/06/26</t>
  </si>
  <si>
    <t>1) Personal de planta comprometido con el logro de los objetivos propuestos del proceso</t>
  </si>
  <si>
    <t xml:space="preserve">1) Gestionar recursos del orden nacional  e internacional  a través de proyectos </t>
  </si>
  <si>
    <t>D1,O3 Armonizar los proyectos y programas de los entes territoriales con las politicas y planes ambientales tanto del orden nacional como regional</t>
  </si>
  <si>
    <t>4) Recursos apropiados para  la Secretaría de Ambiente y Gestion del  Riesgo para llevar a cabo los procesos de forma independiente , generando y administrando recursos propios .</t>
  </si>
  <si>
    <t>5) Se cuenta con una plataforma institucional que permite acceder facilmente a la informacion de la administración municipal asi como el desarrollo de un aplicativo propio PISAMI que posibilita un mejor desempeño de las funciones y mejorar la comunicacion entre dependencias</t>
  </si>
  <si>
    <t>Investigaciones disciplinarias, penales y fiscales</t>
  </si>
  <si>
    <t>Perdida de credibilidad y confianza</t>
  </si>
  <si>
    <t>Deterioro de la imagen institucional</t>
  </si>
  <si>
    <t>Seguimiento y control deficiente al procedimiento de entrega o suministro de ayudas humanitarias.</t>
  </si>
  <si>
    <t>CORRUPCION</t>
  </si>
  <si>
    <t>Concentracion de poder en una sola persona</t>
  </si>
  <si>
    <t>Otorgamiento de certificado de inspección de seguridad  como un establecimiento apto para  funcionar, sin el cumplimiento de requisitos correspondientes</t>
  </si>
  <si>
    <t>En la expedición  de la certificación del inspección de seguridad</t>
  </si>
  <si>
    <t>Debilidad en el control en el desarrollo del trámite de inspecciones de seguridad a establecimientos públicos del municipio</t>
  </si>
  <si>
    <t xml:space="preserve">La combinacion de factores como: Concentracion del poder en una sola persona, seguimiento y control deficiente al procedimiento de entrega o suministro de materiales o insumos y/o ayudas humanitarias, pueden ocasionar que se entregue material o insumo, o ayuda humanitaria  a una persona que no reuna los requisitos. </t>
  </si>
  <si>
    <t>Pagina: 10 de 15</t>
  </si>
  <si>
    <t>Pagina: 11 de 15</t>
  </si>
  <si>
    <t>Posibles cobros no autorizados por parte de la entidad a través de un funcionario por un trámite que es gratuito, además de hacerlo sin pertinencia y oportunidad según lo establecido</t>
  </si>
  <si>
    <t xml:space="preserve"> IMPACTO Mayor</t>
  </si>
  <si>
    <t>Concentracion del poder en una sola persona</t>
  </si>
  <si>
    <t>Fuerte</t>
  </si>
  <si>
    <t>Los profesionales y tecnicos asignados por el director de gestion del riesgo y atencion de desastres cada vez que se solicita la entrega de ayudas humanitarias o se atiende una emergencia, realizan el diligenciamiento del formato de censo de familias afectadas por fenomeno natural y/o antropico con el fin de verificar y determinar la entrega de ayudas humanitarias. En caso de determinar la viabilidad de la entrega, se procede a diligenciar el formato de entrega de elementos y/o materiales a personas afectadas por fenomenos naturales y/o antropicos, el cual debe ser firmado por el beneficiario, el tecnico o profesional asignado y el Director de Gestion del Riesgo, dejando el respectivo soporte fotografico no obstante en los casos de no otorgamiento de viabilidad, se informa directamente al afectado en el momento de la visita de afectacion, dejando este registro en el formato de censo el cual es firmado por el afectado y tecnico o profesional asignado. Como registro de aplicacion del control queda el censo de afectacion, la solicitud en los casos que se aplique, acta de entrega y registro fotografico.</t>
  </si>
  <si>
    <t>Pagina: 13 de 15</t>
  </si>
  <si>
    <t xml:space="preserve">PROCESO: SISTEMA INTEGRADO DE GESTION </t>
  </si>
  <si>
    <t>Pagina: 1 de 1</t>
  </si>
  <si>
    <t>PROCESO: GESTION AMBIENTAL    
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t>
  </si>
  <si>
    <t>Acta de Comité Tecnico</t>
  </si>
  <si>
    <t>Secretario de Despacho</t>
  </si>
  <si>
    <t xml:space="preserve">SEMESTRAL </t>
  </si>
  <si>
    <t>Indicador de eficacia:  3/3 *100= 100%
Indice de cumplimiento = (Actividades ejecutadas /Actividades programadas)*100</t>
  </si>
  <si>
    <t>Director de Ambiente, Agua y Cambio Climático.</t>
  </si>
  <si>
    <t>Director Gestión del Riesgo y Atención de Desastres</t>
  </si>
  <si>
    <t>Oficios para los Entes de Control.  Memorandos Internos para Apertura de Procesos Disciplinarios.</t>
  </si>
  <si>
    <t>Cada que se materialice el riesgo</t>
  </si>
  <si>
    <t>0/0*100</t>
  </si>
  <si>
    <t xml:space="preserve">2) Política  pública ambiental de acuerdo a lo establecido en la normatividad vigente con la formulacion y  proyectos con visión a corto,mediano y largo plazo en un periodo de 15 años. </t>
  </si>
  <si>
    <t xml:space="preserve">5) Guia de administracion publica conflicto de interes de servidores publicos del DAFP
</t>
  </si>
  <si>
    <r>
      <t>6) Acceso al</t>
    </r>
    <r>
      <rPr>
        <b/>
        <sz val="11"/>
        <rFont val="Arial"/>
        <family val="2"/>
      </rPr>
      <t xml:space="preserve"> </t>
    </r>
    <r>
      <rPr>
        <sz val="11"/>
        <rFont val="Arial"/>
        <family val="2"/>
      </rPr>
      <t>Plan institucional de capacitacion de la administracion municipal con temas técnicos realcionados con el proceso de gestión ambiental</t>
    </r>
  </si>
  <si>
    <t>8) La Secretaría de Ambiente y Gestión del  Riesgo  para la realizacion de las actividades del proceso  cuenta con instructivos documentados que sirven de guía y soporte.</t>
  </si>
  <si>
    <t>9) Plan Municipal de Gestión del  Riesgo</t>
  </si>
  <si>
    <t>11) Programa de educacion ambiental cuyo objetivo es la concienciación de la poblacion urbana y rural acerca del uso adecuado y sostenible de los recursos naturales.</t>
  </si>
  <si>
    <t>D4,O7 Solicitar  capacitación a las Secretarías de las TIC  en herramientas ofimaticas y tecnologicas para servidores publicos.</t>
  </si>
  <si>
    <t>7) Equipo de desarrolladores de la Secretaría de la TIC.</t>
  </si>
  <si>
    <t>F1,O10 - Fortalecimiento de la planta de personal asignados para desarrollar actividades asociadas a las tematicas del SIGAMI.</t>
  </si>
  <si>
    <t>11) Implementación del Sistema Integrado de Gestión  en  la administración municipal con el compromiso de la alta dirección .</t>
  </si>
  <si>
    <t>F3,011 Contribuir al mantenimiento de la certificacion de la normas del Sistema Integrado de Gestión de la entidad</t>
  </si>
  <si>
    <t xml:space="preserve">F4,O1  Implementacion de proyectos ambientales y de gestion del riesgo con recursos obtenidos en convenios del orden nacional, regional e internacional </t>
  </si>
  <si>
    <t xml:space="preserve">F1, O6 Solicitar a la Direccion de talento humano capacitacion en la formulacion de proyectos para generar recursos </t>
  </si>
  <si>
    <t xml:space="preserve">2)Demora en la adopción de normatividad internacional ambiental aplicable, e inobservancia de las normas y políticas ambientales.  </t>
  </si>
  <si>
    <t>Poca efectividad de  canales de comunicación  con los ciudadanos</t>
  </si>
  <si>
    <t>F3, A2 Solicitar capacitación en modificaciones normativas y realizar jornadas internas de actualización.</t>
  </si>
  <si>
    <t>12) Compromiso de los líderes del proceso para realizar seguimiento al cumplimiento actividades misionales y para el cumplimiento de metas q desarrolla la Secretaría de Ambiente y Gestión del Riesgo</t>
  </si>
  <si>
    <t>F12,A8, A9 Verificación por parte de los líderes del proceso de las activiidades de entregas de  insumos, materiales, y expedicióncerticaciones de inspección de seguridad bajo los criterios establecidos en los procedimientos respectivos</t>
  </si>
  <si>
    <t>Posibles cobros no autorizados por parte de la entidad a través de un funcionario, por un trámite que es gratuito, además de hacerlo sin pertinencia y oportunidad según lo establecido</t>
  </si>
  <si>
    <t xml:space="preserve">Codigo: FOR-13-PRO-SIG-05           </t>
  </si>
  <si>
    <t>Versión:05</t>
  </si>
  <si>
    <t>Los oficiales de servicio asignados por el comandante de bomberos cada vez que ingresan solicitudes por los medios institucionales establecidos, realizan el diligenciamiento del formato de  formulario de inspección de seguridad con el fin de verificar el cumplimient de los aspectos de seguridad establecidos por la ley, generando un informe técnico de visita con evidencia fotográfica. En caso de determinar la viabilidad , se expide certificación de inspección de seguridad favorable, el cual debe ser firmado por el inspector q realizó la visita y el Director del Cuerpo Oficial de Bomberos; sin embargo en los casos de no otorgamiento de viabilidad, se informa directamente al solicitante el periodo que tiene para subsanar los hallazgos y generar una nueva visita, que al momento de realizarse debe dilogenciar los formatos ya mencionados y adjuntarlos a la respuesta del trámite.</t>
  </si>
  <si>
    <t>Codigo: FOR-13-PRO-SIG-05</t>
  </si>
  <si>
    <t>Posibles cobros no autorizados por parte de la entidad a través de un funcionario por un trámite que es gratuito, además de hacerlo sin pertinencia y oportunidad según lo  establecido</t>
  </si>
  <si>
    <t>Informes  técnicos de visita</t>
  </si>
  <si>
    <t>Secretario de Despacho, Director de Cuerpo Oficial de Bomberos, equipo de trabajo</t>
  </si>
  <si>
    <t>Bimestral</t>
  </si>
  <si>
    <t>Segimiento corte 31 de diciembre de 2024</t>
  </si>
  <si>
    <t>D2, O6, F7, Socializar la normatividad promulgada en la ley 1523 de 2012 de la UNGRD para la entrega de ayudas humanitarias; a los funcionarios que intervienen en este proceso.</t>
  </si>
  <si>
    <t>No se ha materializado el riesgo</t>
  </si>
  <si>
    <t>Los días 12 y 19  de noviembre  del 2024, se socializó la normatividad promulgada en la ley 1523 del 2012 ,así como el proceso de gestión ambiental con sus programas y formatos especialmente el For18-Program 04  ENTREGA DE ELEMENTOS Y/O MATERIALES A PERSONAS AFECTADAS POR FENOMENOS NATURALES Y/O ANTRÓPICOS .Durante el bimestre de noviembre y diciembre se realizan entregas humanitarias a 60 familias, por las afectaciones sufridas en ocasión a fenómenos naturales.</t>
  </si>
  <si>
    <t>se seleccionan de manera aleatoria nueve establecimientos   que obtuvieron concepto de inspección de seguridad  favorable durante la vigencia 2024, con el objetivo de verificar la veracidad del cumplimiento de los criterios normativos bajo los cuales se emite la certificación de inspección de seguridad inicial.</t>
  </si>
  <si>
    <t>Fallas en la cultura de probidad (honradez)</t>
  </si>
  <si>
    <t>Debilidad en los controles existentes en los procesos y procedimientos</t>
  </si>
  <si>
    <t>Debilidad en los controles existentes en los procesos y procedimientos.</t>
  </si>
  <si>
    <t>Ausencia de documentación del trámite inspecciones y certificaciones de seguridad</t>
  </si>
  <si>
    <t>Director de Cuerpo Oficial de Bomberos, equipo de trabajo</t>
  </si>
  <si>
    <t>Junio de 2025</t>
  </si>
  <si>
    <t>Hoja de vida del trámite diligenciada, acta de socilalización</t>
  </si>
  <si>
    <t>Concentración del poder en una sola persona</t>
  </si>
  <si>
    <t>Ausencia de declaración del conflicto de interés</t>
  </si>
  <si>
    <t>36. Se encuentra el trámite documentado inspecciones y certificaciones de seguridad?</t>
  </si>
  <si>
    <t>37. ¿Se  presenta concentración de poder en  una sola persona para la realización del trámite?</t>
  </si>
  <si>
    <t>Los oficiales de servicio adscritos a la Dirección del Cuerpo Oficial de  Bomberos, en el evento de la  asignación de los establecimientos para realizar la visita de inspección de seguridad, deberán garantizar la preservación de la objetividad en la función asignada. Deberán comunicar al Director del Cuerpo Oficial de Bomberos,  cualquier conflicto de interés relacionado con los propietarios de los establecimientos públicos comerciales e industriales con quienes tengan vínculos de interés derivados de lazos de consanguinidad, afinidad o vínculo civil con los sujetos inspeccionados. La omisión de esta declaración podrá dar lugar a la apertura de un proceso de investigación disciplinaria o recusación. Dichos conflictos deberán ser documentados mediante el acta del comité operativo o un oficio, en caso de ser comunicado por escrito y  sea reasignada dicha solicitud de inspección.</t>
  </si>
  <si>
    <t>Ausencia de declaración de conflicto  de interés</t>
  </si>
  <si>
    <t xml:space="preserve">Recursos presupuestales y físicos limitados, para el cumplimiento de metas, desarrollo de programas, proyectos y actividades de la Secretaría de Ambiente y Gestión del Riesgo                                                       </t>
  </si>
  <si>
    <t xml:space="preserve">Deficiente asignación de presupuesto por parte del municipio </t>
  </si>
  <si>
    <t>Deficiente gestión para conseguir  fuentes de financiación   y  cofinanciación para la ejecución  de metas  y proyectos instirucionales.</t>
  </si>
  <si>
    <t>Insuficiente personal de planta  calificado y especializado para liderar programas y  desarrollar actividades misionales de la Secretaría</t>
  </si>
  <si>
    <t>Delegación de PQRS por parte de la ventanilla  única de forma tardía  o   por fuera de la competencia de la dependencia</t>
  </si>
  <si>
    <t xml:space="preserve">PERSONAL DE LA ENTIDAD </t>
  </si>
  <si>
    <t>PROCESOS</t>
  </si>
  <si>
    <t>TECNOLOGÍA</t>
  </si>
  <si>
    <t xml:space="preserve">Omisión o reporte  extemporáneo de información a entidades territoriales, del orden nacional o entes de control sobre actividades misionales  de la entidad.                                                           </t>
  </si>
  <si>
    <t>Respuesta fuera de término a PQRS  de la entidad.</t>
  </si>
  <si>
    <t xml:space="preserve">TECNOLOGÍA </t>
  </si>
  <si>
    <t>Designación de  personal inexperto para  la estructuración de procesos contractuales, y ejecución  de   actividades relacionadas con el  área adiministrativa y  contable.</t>
  </si>
  <si>
    <t>Desconocimiento de normatividad en materia tributaria.</t>
  </si>
  <si>
    <t>Personal inexperto para  la estructuración de procesos contractuales, y ejecución  de   actividades relacionadas con el  área adiministrativa y  contable.</t>
  </si>
  <si>
    <t xml:space="preserve">3) Adopción y cumplimiento de lo establecido en e l Sistema Integrado de Gestión que permite estandarización de las actividades del proceso </t>
  </si>
  <si>
    <r>
      <t xml:space="preserve">PROCESO: </t>
    </r>
    <r>
      <rPr>
        <sz val="10"/>
        <color rgb="FF000000"/>
        <rFont val="Arial"/>
        <family val="2"/>
      </rPr>
      <t xml:space="preserve"> SISTEMA INTEGRADO DE GESTIÓN Y MIPG</t>
    </r>
  </si>
  <si>
    <r>
      <rPr>
        <b/>
        <sz val="10"/>
        <color theme="1"/>
        <rFont val="Arial"/>
        <family val="2"/>
      </rPr>
      <t xml:space="preserve">Código:  </t>
    </r>
    <r>
      <rPr>
        <sz val="10"/>
        <color theme="1"/>
        <rFont val="Arial"/>
        <family val="2"/>
      </rPr>
      <t>FOR-13-PRO-SIG-05</t>
    </r>
  </si>
  <si>
    <r>
      <rPr>
        <b/>
        <sz val="10"/>
        <color theme="1"/>
        <rFont val="Arial"/>
        <family val="2"/>
      </rPr>
      <t xml:space="preserve">Versión: </t>
    </r>
    <r>
      <rPr>
        <sz val="10"/>
        <color theme="1"/>
        <rFont val="Arial"/>
        <family val="2"/>
      </rPr>
      <t>05</t>
    </r>
  </si>
  <si>
    <r>
      <t xml:space="preserve">FORMATO: </t>
    </r>
    <r>
      <rPr>
        <sz val="10"/>
        <color rgb="FF000000"/>
        <rFont val="Arial"/>
        <family val="2"/>
      </rPr>
      <t>CONTEXTO ESTRATEGICO</t>
    </r>
  </si>
  <si>
    <r>
      <rPr>
        <b/>
        <sz val="10"/>
        <color theme="1"/>
        <rFont val="Arial"/>
        <family val="2"/>
      </rPr>
      <t xml:space="preserve">Fecha:   </t>
    </r>
    <r>
      <rPr>
        <sz val="10"/>
        <color theme="1"/>
        <rFont val="Arial"/>
        <family val="2"/>
      </rPr>
      <t>21/02/2024</t>
    </r>
  </si>
  <si>
    <r>
      <rPr>
        <b/>
        <sz val="10"/>
        <color theme="1"/>
        <rFont val="Arial"/>
        <family val="2"/>
      </rPr>
      <t xml:space="preserve">Página: </t>
    </r>
    <r>
      <rPr>
        <sz val="10"/>
        <color theme="1"/>
        <rFont val="Arial"/>
        <family val="2"/>
      </rPr>
      <t xml:space="preserve"> 2 de 15</t>
    </r>
  </si>
  <si>
    <t xml:space="preserve">Alto indice de emergencias de origen natural y  antrópico   </t>
  </si>
  <si>
    <r>
      <t xml:space="preserve">PROCESO: </t>
    </r>
    <r>
      <rPr>
        <sz val="10"/>
        <color rgb="FF000000"/>
        <rFont val="Arial"/>
        <family val="2"/>
      </rPr>
      <t>SISTEMA INTEGRADO DE GÉSTION</t>
    </r>
    <r>
      <rPr>
        <b/>
        <sz val="10"/>
        <color indexed="8"/>
        <rFont val="Arial"/>
        <family val="2"/>
      </rPr>
      <t xml:space="preserve"> </t>
    </r>
    <r>
      <rPr>
        <sz val="10"/>
        <color rgb="FF000000"/>
        <rFont val="Arial"/>
        <family val="2"/>
      </rPr>
      <t>Y MIPG</t>
    </r>
  </si>
  <si>
    <r>
      <t xml:space="preserve">Código:  </t>
    </r>
    <r>
      <rPr>
        <sz val="10"/>
        <color rgb="FF000000"/>
        <rFont val="Arial"/>
        <family val="2"/>
      </rPr>
      <t>FOR-13-PRO-SIG-05</t>
    </r>
  </si>
  <si>
    <r>
      <t xml:space="preserve">Versión: </t>
    </r>
    <r>
      <rPr>
        <sz val="10"/>
        <color rgb="FF000000"/>
        <rFont val="Arial"/>
        <family val="2"/>
      </rPr>
      <t>05</t>
    </r>
  </si>
  <si>
    <r>
      <t xml:space="preserve">FORMATO: </t>
    </r>
    <r>
      <rPr>
        <sz val="10"/>
        <color rgb="FF000000"/>
        <rFont val="Arial"/>
        <family val="2"/>
      </rPr>
      <t>PRIORIZACION DE CAUSAS (Amenazas y Debilidades)</t>
    </r>
  </si>
  <si>
    <r>
      <t xml:space="preserve">Fecha:    </t>
    </r>
    <r>
      <rPr>
        <sz val="10"/>
        <color rgb="FF000000"/>
        <rFont val="Arial"/>
        <family val="2"/>
      </rPr>
      <t>21/02/2024</t>
    </r>
  </si>
  <si>
    <r>
      <t xml:space="preserve">Página:  </t>
    </r>
    <r>
      <rPr>
        <sz val="10"/>
        <color rgb="FF000000"/>
        <rFont val="Arial"/>
        <family val="2"/>
      </rPr>
      <t xml:space="preserve"> 3 de 15</t>
    </r>
  </si>
  <si>
    <t xml:space="preserve">Cambios periódicos  de Gobierno,  que ocasionan cambios en las Políticas Públicas  </t>
  </si>
  <si>
    <t xml:space="preserve">Alto deterioro ambiental debido a la actividad antrópica tanto en la zona urbana como rural.  </t>
  </si>
  <si>
    <t>Alto indice de emergencias de origen natural y  antrópico</t>
  </si>
  <si>
    <t xml:space="preserve">Recursos presupuestales y físicos limitados, para el cumplimiento de metas, desarrollo de programas, proyectos y actividades de la Secretaría de Ambiente y Gestión del Riesgo     </t>
  </si>
  <si>
    <t xml:space="preserve">Carencia de asignación de rubro de funcionamiento, que permita la satisfacción de necesidades internas de la dependencia.  </t>
  </si>
  <si>
    <t xml:space="preserve">Carencia de infraesructura física adecuada, con capacidad  y número de puestos  de trabajo requeridos para agrupar las diferentes dirrecciones, que permitan centralizar los trámites que realiza la dependencia. </t>
  </si>
  <si>
    <r>
      <t xml:space="preserve">PROCESO: </t>
    </r>
    <r>
      <rPr>
        <sz val="11"/>
        <color rgb="FF000000"/>
        <rFont val="Arial"/>
        <family val="2"/>
      </rPr>
      <t>SISTEMA INTEGRADO DE GÉSTION</t>
    </r>
    <r>
      <rPr>
        <b/>
        <sz val="11"/>
        <color indexed="8"/>
        <rFont val="Arial"/>
        <family val="2"/>
      </rPr>
      <t xml:space="preserve"> </t>
    </r>
    <r>
      <rPr>
        <sz val="11"/>
        <color rgb="FF000000"/>
        <rFont val="Arial"/>
        <family val="2"/>
      </rPr>
      <t>Y MIPG</t>
    </r>
  </si>
  <si>
    <r>
      <rPr>
        <b/>
        <sz val="10"/>
        <color theme="1"/>
        <rFont val="Arial"/>
        <family val="2"/>
      </rPr>
      <t xml:space="preserve">Código: </t>
    </r>
    <r>
      <rPr>
        <sz val="10"/>
        <color theme="1"/>
        <rFont val="Arial"/>
        <family val="2"/>
      </rPr>
      <t xml:space="preserve"> FOR-13-PRO-SIG-05                      </t>
    </r>
  </si>
  <si>
    <r>
      <rPr>
        <b/>
        <sz val="10"/>
        <color theme="1"/>
        <rFont val="Arial"/>
        <family val="2"/>
      </rPr>
      <t>Versión:</t>
    </r>
    <r>
      <rPr>
        <sz val="10"/>
        <color theme="1"/>
        <rFont val="Arial"/>
        <family val="2"/>
      </rPr>
      <t xml:space="preserve"> 5</t>
    </r>
  </si>
  <si>
    <r>
      <t>FORMATO:</t>
    </r>
    <r>
      <rPr>
        <sz val="10"/>
        <color rgb="FF000000"/>
        <rFont val="Arial"/>
        <family val="2"/>
      </rPr>
      <t xml:space="preserve"> PRIORIZACIÓN DE CAUSAS DE  RIESGOS DE CORRUPCIÓN ASOCIADOS A TRÁMITES</t>
    </r>
  </si>
  <si>
    <r>
      <rPr>
        <b/>
        <sz val="10"/>
        <color theme="1"/>
        <rFont val="Arial"/>
        <family val="2"/>
      </rPr>
      <t xml:space="preserve">Fecha:    </t>
    </r>
    <r>
      <rPr>
        <sz val="10"/>
        <color theme="1"/>
        <rFont val="Arial"/>
        <family val="2"/>
      </rPr>
      <t>21/02/2024</t>
    </r>
  </si>
  <si>
    <r>
      <t xml:space="preserve">Página: </t>
    </r>
    <r>
      <rPr>
        <sz val="10"/>
        <color theme="1"/>
        <rFont val="Arial"/>
        <family val="2"/>
      </rPr>
      <t>4 de 15</t>
    </r>
  </si>
  <si>
    <t>35. ¿Se presenta ausencia de declaración de conflicto de interés?</t>
  </si>
  <si>
    <r>
      <rPr>
        <b/>
        <sz val="10"/>
        <color theme="1"/>
        <rFont val="Arial"/>
        <family val="2"/>
      </rPr>
      <t>Código:</t>
    </r>
    <r>
      <rPr>
        <sz val="10"/>
        <color theme="1"/>
        <rFont val="Arial"/>
        <family val="2"/>
      </rPr>
      <t xml:space="preserve">   FOR-13-PRO-SIG-05</t>
    </r>
  </si>
  <si>
    <r>
      <rPr>
        <b/>
        <sz val="10"/>
        <color theme="1"/>
        <rFont val="Arial"/>
        <family val="2"/>
      </rPr>
      <t>Versión</t>
    </r>
    <r>
      <rPr>
        <sz val="10"/>
        <color theme="1"/>
        <rFont val="Arial"/>
        <family val="2"/>
      </rPr>
      <t>: 05</t>
    </r>
  </si>
  <si>
    <r>
      <t>FORMATO:</t>
    </r>
    <r>
      <rPr>
        <sz val="10"/>
        <color rgb="FF000000"/>
        <rFont val="Arial"/>
        <family val="2"/>
      </rPr>
      <t xml:space="preserve"> MATRIZ DOFA</t>
    </r>
  </si>
  <si>
    <r>
      <rPr>
        <b/>
        <sz val="10"/>
        <color theme="1"/>
        <rFont val="Arial"/>
        <family val="2"/>
      </rPr>
      <t>Fecha:</t>
    </r>
    <r>
      <rPr>
        <sz val="10"/>
        <color theme="1"/>
        <rFont val="Arial"/>
        <family val="2"/>
      </rPr>
      <t xml:space="preserve">     21/02/2024</t>
    </r>
  </si>
  <si>
    <r>
      <rPr>
        <b/>
        <sz val="10"/>
        <color theme="1"/>
        <rFont val="Arial"/>
        <family val="2"/>
      </rPr>
      <t>Pagina:</t>
    </r>
    <r>
      <rPr>
        <sz val="10"/>
        <color theme="1"/>
        <rFont val="Arial"/>
        <family val="2"/>
      </rPr>
      <t xml:space="preserve">  5 de 15</t>
    </r>
  </si>
  <si>
    <t xml:space="preserve">1) Recursos presupuestales y físicos limitados, para el cumplimiento de metas, desarrollo de programas, proyectos y actividades de la Secretaría de Ambiente y Gestión del Riesgo </t>
  </si>
  <si>
    <t>2)Respuesta fuera de término a PQRS  de la entidad.</t>
  </si>
  <si>
    <t xml:space="preserve">3)Omisión o reporte  extemporáneo de información a entidades territoriales, del orden nacional o entes de control sobre actividades misionales  de la entidad. </t>
  </si>
  <si>
    <t>4)Desconocimiento de normatividad en materia tributaria.</t>
  </si>
  <si>
    <t>5)Personal inexperto para  la estructuración de procesos contractuales, y ejecución  de   actividades relacionadas con el  área adiministrativa y  contable.</t>
  </si>
  <si>
    <t>6) Ausencia de declaración del conflicto de interés</t>
  </si>
  <si>
    <t>6) Realizacion de visitas técnicas con profesionales idoneos que generan los correspondientes informes  para aprobacion o desaprobacion de entrega de materiales e insumos  FOR 05-PRO-GAM-02- Informe de visita tecnica ambiental  y FOR-02-PRO-GAM-02 acta de entrega de material vegetal</t>
  </si>
  <si>
    <t>7)Ausencia de declaración del conflicto de interés</t>
  </si>
  <si>
    <t xml:space="preserve">7)Formato de entrega de ayudas humanitarias FOR-18-PRO-GAM-03 ENTREGA DE AYUDAS HUMANITARIAS que se rige por la Ley 1523 de 2012 de la UNGRD donde se establecen los lineamientos para la entrega de ayudas humanitarias </t>
  </si>
  <si>
    <t>8)Designación de  personal inexperto para  la estructuración de procesos contractuales, y ejecución  de   actividades relacionadas con el  área adiministrativa y  contable.</t>
  </si>
  <si>
    <t>9)Deficiente gestión para conseguir  fuentes de financiación   y  cofinanciación para la ejecución  de metas  y proyectos instirucionales.</t>
  </si>
  <si>
    <t>10) Componente estratégico  en el Plan de Desarrollo 2024-2027 , con acciones para combatir efectos del cambio climático</t>
  </si>
  <si>
    <t>11) Debilidad en los controles existentes en los procesos y procedimientos.</t>
  </si>
  <si>
    <t>12)Incumplimiento  en la ejecución de  Planes, Programas y Proyectos,  establecidos en el Plan de Desarrollo</t>
  </si>
  <si>
    <t>13)Escasa verificación de los requisitos de legales y perfiles idóneos y de mayor necesidad a la hora de contratar personal .</t>
  </si>
  <si>
    <t>14)Ausencia de documentación del trámite inspecciones y certificaciones de seguridad</t>
  </si>
  <si>
    <t>15)Concentración del poder en una sola persona</t>
  </si>
  <si>
    <t>16)Deficiencias en el asesoramiento y realización de trámites contractuales.</t>
  </si>
  <si>
    <t>D8, 010   Hacer seguimiento al proceso de planeación  del proceso de convocatoria  para el concurso de méritos para que se incluyan los perfiles de profesionales idóneos para el desempeño de las actividades propias del  proceso de Gestión Ambiental</t>
  </si>
  <si>
    <t>2) Constante innovación tecnológica. Acceso a páginas web de entidades ambientales  (MIN AMBIENTE,  PARQUES NACIONALES NATURALES, CORPORACIONES AUTONOMAS REGIONALES, etc.), facilitando la consulta de  Temas, normas y disposiciones  que regulan el componente ambiental.</t>
  </si>
  <si>
    <r>
      <t>F2,</t>
    </r>
    <r>
      <rPr>
        <sz val="11"/>
        <color indexed="8"/>
        <rFont val="Arial"/>
        <family val="2"/>
      </rPr>
      <t xml:space="preserve">O11  Compromiso de la  Alta direccion  con la implementacion de los diferentes ejes tematicos de la Politica Pública Ambiental </t>
    </r>
  </si>
  <si>
    <t>3) Armonización de las Políticas Nacionales con los programas y proyectos implementados en  la entidad</t>
  </si>
  <si>
    <t>D9,O1 Gestionar por parte de la alta dirección recursos a nivel nacional e internacional proyectos de preservación, conservación y protección del  medio ambiente, y gestion del riesgo</t>
  </si>
  <si>
    <t>4) Pagina web de la administracion municipal que permite al ciudadano realizar consultas y tramites como tambien divulgacion radial , escrita, y desplazamiento a comunas y corregimientos para realizar jornadas de oferta institucional.</t>
  </si>
  <si>
    <t>D14,O2 -Documentar en la plantilla dispuesta por la entidad el diligenciamiento de los requisitos  y el paso a paso  para realizar el trámite</t>
  </si>
  <si>
    <t>D14,O9.- Interiorizar en los servidores públicos de la Secretaría de Ambiente y Gestión del Riesgo  los principios  y valores promulgados en el Código de Integridad y Buen Gobierno semestralmente</t>
  </si>
  <si>
    <t>D10, O6, F7, Socializar la normatividad promulgada en la ley 1523 de 2012 de la UNGRD para la entrega de ayudas humanitarias</t>
  </si>
  <si>
    <t>8) Aplicativo al tablero para el seguimiento al cumplimiento de metas del Plan de Desarrollo Municipal</t>
  </si>
  <si>
    <t>D11,06,F6, Socializar el Instructivo, produccion y suministro de material vegetal a los funcionarios que intervienen en este proceso</t>
  </si>
  <si>
    <t>9) Código de Integridad y Buen Gobierno Alcaldía de Ibagué</t>
  </si>
  <si>
    <t>D7,O6,O5 Socializar procedimiento de  la Alcaldía Municipal de Ibagué de Declaración de Conflicto de Interés estalecido de acuerdo a lo normado por la Ley.</t>
  </si>
  <si>
    <t>10) Provisión de empleos a través de concurso de méritos</t>
  </si>
  <si>
    <t xml:space="preserve">1)Cambios periódicos  de Gobierno,  que ocasionan cambios en las Políticas Públicas    </t>
  </si>
  <si>
    <t>D10, D11, A9, A10 Informar a los entes de control (personeria, procuraduria, oficina de control disciplinario) sobre la materializacion del riesgo en el evento de presentarse para el inicio de los procesos respectivos.</t>
  </si>
  <si>
    <t>D11, A10, Realizar visita de verificación del establecimiento que presenta la denuncia, con el fin de evaluar si se cumplieron los requisitos y las condiciones de seguridad presentadas son acordes al concepto emitido</t>
  </si>
  <si>
    <t>F6, F7 , A9 Verificar la carpeta de ayudas humanitarias que todas las entregas tengan la firma del beneficiario y firma del responsable operativo quien entrega la ayuda humanitaria asi como que los informes técnicos de visita generados estén firmados por  el técnico que realizó la visita y las actas de entrega de insumos y material vegetal  lleven el visto bueno de quien hace la visita, el usuario y la firma del director , para el caso de las inspecciones de seguridad que se otorguen los certificados con el debido diligenciamiento del formulario, acta de informe y que la certificación esté fimada por el directo del cuerpo oficial de bomberos y el inspector que realizó la visita</t>
  </si>
  <si>
    <t>3)Poca interacción del Gobierno Nacional con los gobiernos territoriales, que genera desconocimiento de las necesidades específicas de los territorios, para la toma de decisiones y distribución de los recursos</t>
  </si>
  <si>
    <t xml:space="preserve">D12,O8; Realizar seguimiento  triimestral al cumplimiento  de los instrumentos de planeación formulados por la Secretaría de Ambiente y Gestion del Riesgo. </t>
  </si>
  <si>
    <t>4) Escasa destinación de  recursos económicos  por parte del estado para la implementación de  planes , políticas ambientales y de gestion del riesgo.</t>
  </si>
  <si>
    <t>5)Aumento de la ocurrencia de fenómenos naturales por factores de  cambio climático</t>
  </si>
  <si>
    <t>6) Poca efectividad  de  canales de comunicación  con los ciudadanos</t>
  </si>
  <si>
    <t>7) Alto deterioro ambiental debido a la actividad antrópica tanto en la zona urbana como rural.</t>
  </si>
  <si>
    <t xml:space="preserve">8) Ampliación de la frontera agropecuaria sacrificando  la zonas de paramo y bosques naturales.  </t>
  </si>
  <si>
    <t>9) Entrega inapropiada de ayudas humanitarias y/o insumos y material vegetal</t>
  </si>
  <si>
    <t>10) Recibir dádivas por realización del trámite de inspecciones de seguridad</t>
  </si>
  <si>
    <t>11) Problemas de orden público presentados en las áreas intervenidas.</t>
  </si>
  <si>
    <t xml:space="preserve">12) Alto indice de emergencias de origen natural y  atropico  </t>
  </si>
  <si>
    <t>13) Invasión en zonas de riesgo para edificación de viviendas</t>
  </si>
  <si>
    <t>10)Seguimiento y control deficiente al procedimiento de entrega o suministro de material vegetal o insumos y/o ayudas humanitarias.</t>
  </si>
  <si>
    <t>Seguimiento y control deficiente al procedimiento de entrega o suministro de material vegetal o insumos y/o ayudas humanitarias.</t>
  </si>
  <si>
    <t>Seguimiento y control deficiente al procedimiento de entrega o suministro de material vegetal  o insumos y/o ayudas humanitarias.</t>
  </si>
  <si>
    <t>Utilizacion de influencias en la entrega o suministro de material  vegetal, insumos y/o ayudas humanitarias en beneficio de un tercero</t>
  </si>
  <si>
    <r>
      <t>PROCESO: S</t>
    </r>
    <r>
      <rPr>
        <sz val="11"/>
        <color rgb="FF000000"/>
        <rFont val="Arial"/>
        <family val="2"/>
      </rPr>
      <t>ISTEMA INTEGRADO DE GÉSTION</t>
    </r>
    <r>
      <rPr>
        <b/>
        <sz val="11"/>
        <color indexed="8"/>
        <rFont val="Arial"/>
        <family val="2"/>
      </rPr>
      <t xml:space="preserve"> </t>
    </r>
    <r>
      <rPr>
        <sz val="11"/>
        <color rgb="FF000000"/>
        <rFont val="Arial"/>
        <family val="2"/>
      </rPr>
      <t>Y MIPG</t>
    </r>
  </si>
  <si>
    <r>
      <t xml:space="preserve">FORMATO: </t>
    </r>
    <r>
      <rPr>
        <sz val="11"/>
        <color rgb="FF000000"/>
        <rFont val="Arial"/>
        <family val="2"/>
      </rPr>
      <t>IDENTIFICACION DE RIESGOS</t>
    </r>
  </si>
  <si>
    <t xml:space="preserve">La entrega de material vegetal, insumo y/o ayuda humanitaria a otra persona que no reuna los requisitos.  </t>
  </si>
  <si>
    <t>En la entrega de un material, insumo y/o ayuda humanitaria</t>
  </si>
  <si>
    <t xml:space="preserve">CORRUPCIÓN </t>
  </si>
  <si>
    <t>La combinacion de factores como: Debilidad en los controles existentes en los procedimientos llevado a cabo para realizar el trámite, fallas en la cultura de la probidad del personal encargado de realizar las visitas de inspección que en algunas ocasiones no declaran el conflicto de interés cuando es asignada y no aplican la normativa establecida por la ley y adopatada por la entidad respecto al desarrollo del trámite.</t>
  </si>
  <si>
    <r>
      <rPr>
        <b/>
        <sz val="10"/>
        <color theme="1"/>
        <rFont val="Arial"/>
        <family val="2"/>
      </rPr>
      <t>Página:</t>
    </r>
    <r>
      <rPr>
        <sz val="10"/>
        <color theme="1"/>
        <rFont val="Arial"/>
        <family val="2"/>
      </rPr>
      <t xml:space="preserve">  7 de 15</t>
    </r>
  </si>
  <si>
    <r>
      <rPr>
        <b/>
        <sz val="10"/>
        <color theme="1"/>
        <rFont val="Arial"/>
        <family val="2"/>
      </rPr>
      <t>Fecha:</t>
    </r>
    <r>
      <rPr>
        <sz val="10"/>
        <color theme="1"/>
        <rFont val="Arial"/>
        <family val="2"/>
      </rPr>
      <t xml:space="preserve">   21/02/2024</t>
    </r>
  </si>
  <si>
    <r>
      <rPr>
        <b/>
        <sz val="10"/>
        <color theme="1"/>
        <rFont val="Arial"/>
        <family val="2"/>
      </rPr>
      <t>Versión:</t>
    </r>
    <r>
      <rPr>
        <sz val="10"/>
        <color theme="1"/>
        <rFont val="Arial"/>
        <family val="2"/>
      </rPr>
      <t xml:space="preserve"> 05</t>
    </r>
  </si>
  <si>
    <r>
      <t xml:space="preserve">FORMATO: </t>
    </r>
    <r>
      <rPr>
        <sz val="10"/>
        <color rgb="FF000000"/>
        <rFont val="Arial"/>
        <family val="2"/>
      </rPr>
      <t xml:space="preserve">DESCRIPCION DEL RIESGO </t>
    </r>
  </si>
  <si>
    <r>
      <rPr>
        <b/>
        <sz val="10"/>
        <color theme="1"/>
        <rFont val="Arial"/>
        <family val="2"/>
      </rPr>
      <t xml:space="preserve">Código:  </t>
    </r>
    <r>
      <rPr>
        <sz val="10"/>
        <color theme="1"/>
        <rFont val="Arial"/>
        <family val="2"/>
      </rPr>
      <t xml:space="preserve">FOR-13-PRO-SIG-05                         </t>
    </r>
  </si>
  <si>
    <r>
      <t>FORMATO:</t>
    </r>
    <r>
      <rPr>
        <sz val="10"/>
        <color rgb="FF000000"/>
        <rFont val="Arial"/>
        <family val="2"/>
      </rPr>
      <t>DETERMINACION  DE LA PROBABILIDAD</t>
    </r>
  </si>
  <si>
    <r>
      <rPr>
        <b/>
        <sz val="10"/>
        <color theme="1"/>
        <rFont val="Arial"/>
        <family val="2"/>
      </rPr>
      <t>Fecha</t>
    </r>
    <r>
      <rPr>
        <sz val="10"/>
        <color theme="1"/>
        <rFont val="Arial"/>
        <family val="2"/>
      </rPr>
      <t>:    21/02/2024</t>
    </r>
  </si>
  <si>
    <r>
      <rPr>
        <b/>
        <sz val="10"/>
        <color theme="1"/>
        <rFont val="Arial"/>
        <family val="2"/>
      </rPr>
      <t xml:space="preserve">Página:   </t>
    </r>
    <r>
      <rPr>
        <sz val="10"/>
        <color theme="1"/>
        <rFont val="Arial"/>
        <family val="2"/>
      </rPr>
      <t>8 de 15</t>
    </r>
  </si>
  <si>
    <r>
      <t xml:space="preserve">PROCESO: </t>
    </r>
    <r>
      <rPr>
        <sz val="10"/>
        <color rgb="FF000000"/>
        <rFont val="Arial"/>
        <family val="2"/>
      </rPr>
      <t>SISTEMA INTEGRADO DE GÉSTION</t>
    </r>
    <r>
      <rPr>
        <b/>
        <sz val="10"/>
        <color rgb="FF000000"/>
        <rFont val="Arial"/>
        <family val="2"/>
      </rPr>
      <t xml:space="preserve"> </t>
    </r>
    <r>
      <rPr>
        <sz val="10"/>
        <color rgb="FF000000"/>
        <rFont val="Arial"/>
        <family val="2"/>
      </rPr>
      <t>Y MIPG</t>
    </r>
  </si>
  <si>
    <r>
      <t>FORMATO:</t>
    </r>
    <r>
      <rPr>
        <sz val="10"/>
        <color rgb="FF000000"/>
        <rFont val="Arial"/>
        <family val="2"/>
      </rPr>
      <t xml:space="preserve"> EVALUACION DE CONTROLES</t>
    </r>
  </si>
  <si>
    <r>
      <rPr>
        <b/>
        <sz val="10"/>
        <color theme="1"/>
        <rFont val="Arial"/>
        <family val="2"/>
      </rPr>
      <t xml:space="preserve">Página: </t>
    </r>
    <r>
      <rPr>
        <sz val="10"/>
        <color theme="1"/>
        <rFont val="Arial"/>
        <family val="2"/>
      </rPr>
      <t>12 de 15</t>
    </r>
  </si>
  <si>
    <t>Los profesionales Universitarios y/o contratistas asignados para realizar las visitas técnicas, cada vez que se presenta una solicitud para el suministro de material vegetal, verifican el cumplimiento de los requisitos, mediante visita al sitio objeto de la solicitud, verificando lo expuesto en el instructivo denominado: PRODUCCIÓN Y SUMINISTRO DE MATERIAL VEGETAL, elaborando un informe de visita con el respectivo concepto técnico de viabilidad o de no viabilidad, de ser viable la entrega del material vegetal solicitado, diligencia la respectiva Acta de Entrega, y al final manifiesta que la zona a intervenir cuenta con los requisitos para realizar la siembra del material vegetal, constancia de que visitó el sitio objeto de la solicitud, y con el radicado de la solicitud, para luego ser verificada la informacion por parte del  Director de Ambiente, Agua y Cambio Climatico, de estar de acuerdo con el Acta de Entrega  presentada por el profesional  técnico asignado proceden a su suscripción. En el evento de que el sitio no cumpla con los requisitos, no se entrega el material vegetal, y se procede a archivar la correspondiente solicitud con el informe de visita. Como evidencia se deja la solicitud, el informe de visita tecnica y el Acta de Entrega correspondiente y la respuesta dada al peticionario.</t>
  </si>
  <si>
    <t>4. ¿Cómo se realiza la actividad de control?</t>
  </si>
  <si>
    <t>5. ¿Qué pasa con las observaciones o desviaciones?</t>
  </si>
  <si>
    <t>El  Director  del  Cuerpo Oficial de Bomberos, seguimientos bimestrales aleatorios para  los establecimientos, que obtuvieron concepto de inspección de seguridad  favorable, con el fin  de realizar visita técnica, para comprobar el cumplimiento de los criterios relacionados en el concepto técnico emitido; en caso de evidenciarse  el incumplimiento de los criterios evaluados para emisión de la certificación inicial, se dejará plan de mejora al establecimiento, sujeto de verificación los 15 días posteriores  al hallazgo y de no ser subsanado no se otorga la certificación de inspección de seguridad con concepto favorable, cuyo registro  quedará plasmado  en el informe de seguimiento y en el formmulario de inspeciones de seguridad diligenciado.</t>
  </si>
  <si>
    <t>e</t>
  </si>
  <si>
    <t>Seguimiento y control deficiente al procedimiento de  ayudas humanitarias.</t>
  </si>
  <si>
    <t>Seguimiento y control deficiente al procedimiento de entrega o suministro de material vegetal  o insumos</t>
  </si>
  <si>
    <t xml:space="preserve">Según las actividades de control establecida los días 28 de febrero y    28 de octubre de  2024  se realiza con la presencia de personal de planta y de contrato des  la Direcciones  de Ambiente , Agua y Cambio Climático,  Gesdtión del Riesgo y  del Cuerpo Ofiicial de Bomberos socialización de los principios y valores éticos que hacen parte del Código de Integridad y Buen Gobierno, vitales para el desarrollo del ejercicio público; también se pone en conocimiento por parte de los asistentes el contexto estratégico  de la entidad contenidas en el Sistema Integrado de Gestión de la Administración  Municipal  de Ibagué- SIGAMI, formatos, procedimientos, instructivos perencientes al proceso misional de Gestión Ambiental al que pertenece la Secretaría de Ambiente y  Gestión del Riesgo.
Se realiza seguimiento a la carpeta de entrega de material para el bimestre de noviembre y diciembre del presente año, encontrando  seis solcitudes de las cuales a cinco de los usuarios se les realiza donanción de material vegetal dentro de este periodo monitoreado.
</t>
  </si>
  <si>
    <t>F2, F9, O11  Integrar la tres herramientas (politica publica ambiental, plan municipal de gestion del riesgo, programa de educacion ambiental) tendientes  a su implemetacion en el municipio de Ibague</t>
  </si>
  <si>
    <t xml:space="preserve">D14,011:  Tomar una muestra aleatoria  bimestral a  los establecimientos, que obtuvieron concepto de inspección de seguridad  favorable o no favorable  por hallazgos, con el fin  de realizar visita técnica, para comprobar el cumplimiento de los criterios relacionados en el concepto técnico emitido. </t>
  </si>
  <si>
    <t>D14,011:  Tomar una muestra aleatoria  bimestral a  los establecimientos, que obtuvieron concepto de inspección de seguridad  favorable o no favorable  por hallazgos, con el fin  de realizar visita técnica, para comprobar el cumplimiento de los criterios relacionados en el concepto técnico emitido.</t>
  </si>
  <si>
    <t>Formularios de inspeccikón de seguridad
Actas  de infomes técnicos de visita</t>
  </si>
  <si>
    <t xml:space="preserve">Semestral </t>
  </si>
  <si>
    <t>Para la próxima vigencia</t>
  </si>
  <si>
    <t>Para la vigencia 2024   se realiza los días 05 y 12 de noviembre comités técnicos operativos de la Dirección del Cuerpo Oficial de  Bomberos, donde además de hacer seguimiento a las delegaciones del trámite de inspecciones de seguridad se socializa que documentos son los que se requieren por usuario para la emisión de la certificación de inspección de seguridad en la medida que se dé cumplimiento al formulario de requisitos  para este trámite, haciendo énfasis en la socialización  del instructivo INS-GH-004 manejo y declaración de posibles casos de conflicto de interés en la entidad.</t>
  </si>
  <si>
    <t>Acta de comité técnico y  entrega de  ayudas humanitarias</t>
  </si>
  <si>
    <t xml:space="preserve">Acta de Comité Técnico y carpeta de entrega de material vegetal  </t>
  </si>
  <si>
    <t>En proceso por la Oficina de Control Único Disciplinario luego de la remisión del caso por parte de la Secretaría de Ambiente y Gestión Riesgo.</t>
  </si>
  <si>
    <t>1/1*100</t>
  </si>
  <si>
    <r>
      <rPr>
        <b/>
        <sz val="10"/>
        <color theme="1"/>
        <rFont val="Arial"/>
        <family val="2"/>
      </rPr>
      <t xml:space="preserve">Página: </t>
    </r>
    <r>
      <rPr>
        <sz val="10"/>
        <color theme="1"/>
        <rFont val="Arial"/>
        <family val="2"/>
      </rPr>
      <t>14 de 15</t>
    </r>
  </si>
  <si>
    <r>
      <t xml:space="preserve">FORMATO: </t>
    </r>
    <r>
      <rPr>
        <sz val="10"/>
        <color indexed="8"/>
        <rFont val="Arial"/>
        <family val="2"/>
      </rPr>
      <t>MAPA DE RIESGOS ADMINISTRATIVO</t>
    </r>
  </si>
  <si>
    <r>
      <t>PROCESO:</t>
    </r>
    <r>
      <rPr>
        <sz val="10"/>
        <color rgb="FF000000"/>
        <rFont val="Arial"/>
        <family val="2"/>
      </rPr>
      <t xml:space="preserve"> SISTEMA INTEGRADO DE GÉSTION Y MIPG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</si>
</sst>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6"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i/>
      <sz val="10"/>
      <color theme="1"/>
      <name val="Arial"/>
      <family val="2"/>
    </font>
    <font>
      <i/>
      <sz val="11"/>
      <color theme="1"/>
      <name val="Arial"/>
      <family val="2"/>
    </font>
    <font>
      <b/>
      <i/>
      <sz val="11"/>
      <color rgb="FFC00000"/>
      <name val="Arial"/>
      <family val="2"/>
    </font>
    <font>
      <sz val="12"/>
      <name val="Arial"/>
      <family val="2"/>
    </font>
    <font>
      <b/>
      <sz val="12"/>
      <color rgb="FF000000"/>
      <name val="Arial"/>
      <family val="2"/>
    </font>
    <font>
      <sz val="10"/>
      <color rgb="FF000000"/>
      <name val="Arial"/>
      <family val="2"/>
    </font>
    <font>
      <b/>
      <sz val="10"/>
      <color indexed="17"/>
      <name val="Arial"/>
      <family val="2"/>
    </font>
    <font>
      <sz val="11"/>
      <color rgb="FF000000"/>
      <name val="Arial"/>
      <family val="2"/>
    </font>
    <font>
      <b/>
      <sz val="10"/>
      <color rgb="FF000000"/>
      <name val="Arial"/>
      <family val="2"/>
    </font>
    <font>
      <sz val="10"/>
      <color indexed="8"/>
      <name val="Arial"/>
      <family val="2"/>
    </font>
  </fonts>
  <fills count="26">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0"/>
        <bgColor rgb="FFDDD9C3"/>
      </patternFill>
    </fill>
    <fill>
      <patternFill patternType="solid">
        <fgColor theme="0"/>
        <bgColor theme="9"/>
      </patternFill>
    </fill>
  </fills>
  <borders count="1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thin">
        <color indexed="64"/>
      </top>
      <bottom style="thin">
        <color indexed="64"/>
      </bottom>
      <diagonal/>
    </border>
    <border>
      <left/>
      <right style="medium">
        <color theme="0"/>
      </right>
      <top/>
      <bottom style="medium">
        <color theme="0"/>
      </bottom>
      <diagonal/>
    </border>
    <border>
      <left style="medium">
        <color theme="0"/>
      </left>
      <right style="medium">
        <color theme="0"/>
      </right>
      <top/>
      <bottom style="medium">
        <color indexed="64"/>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top style="medium">
        <color rgb="FF000000"/>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01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0" fillId="0" borderId="0" xfId="0" applyAlignment="1">
      <alignment horizontal="center" vertical="center" wrapText="1"/>
    </xf>
    <xf numFmtId="0" fontId="0" fillId="0" borderId="0" xfId="0" applyAlignment="1" applyProtection="1">
      <alignment horizont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9" fillId="0" borderId="0" xfId="0" applyFont="1"/>
    <xf numFmtId="1" fontId="6" fillId="15" borderId="11" xfId="0" applyNumberFormat="1" applyFont="1" applyFill="1" applyBorder="1" applyAlignment="1" applyProtection="1">
      <alignment horizontal="center" vertical="center" wrapText="1"/>
      <protection locked="0"/>
    </xf>
    <xf numFmtId="0" fontId="7" fillId="0" borderId="3" xfId="0" applyFont="1" applyBorder="1" applyAlignment="1">
      <alignment horizontal="center" vertical="center"/>
    </xf>
    <xf numFmtId="0" fontId="6" fillId="14" borderId="1" xfId="0" applyFont="1" applyFill="1" applyBorder="1"/>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6" fillId="14" borderId="1" xfId="0" applyFont="1" applyFill="1" applyBorder="1" applyAlignment="1">
      <alignment horizontal="center" vertical="center"/>
    </xf>
    <xf numFmtId="1" fontId="7" fillId="0" borderId="1" xfId="0" applyNumberFormat="1" applyFont="1" applyBorder="1" applyAlignment="1">
      <alignment horizontal="center" vertical="center"/>
    </xf>
    <xf numFmtId="0" fontId="0" fillId="5" borderId="58" xfId="0" applyFill="1" applyBorder="1" applyAlignment="1">
      <alignment horizontal="center" vertical="center" wrapText="1"/>
    </xf>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6" fillId="0" borderId="0" xfId="0" applyFont="1"/>
    <xf numFmtId="0" fontId="3" fillId="0" borderId="0" xfId="0" applyFont="1" applyAlignment="1">
      <alignment vertical="center" wrapText="1"/>
    </xf>
    <xf numFmtId="0" fontId="19" fillId="13" borderId="5" xfId="0" applyFont="1" applyFill="1" applyBorder="1" applyAlignment="1">
      <alignment horizontal="center" vertical="center" wrapText="1"/>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0" fillId="3" borderId="35" xfId="0"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0" fillId="16" borderId="87" xfId="0" applyFill="1" applyBorder="1"/>
    <xf numFmtId="0" fontId="7" fillId="0" borderId="0" xfId="0" applyFont="1" applyAlignment="1">
      <alignment horizontal="left" vertical="center" wrapText="1"/>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5" fillId="0" borderId="0" xfId="0" applyFont="1" applyAlignment="1">
      <alignment vertical="top"/>
    </xf>
    <xf numFmtId="0" fontId="7" fillId="3" borderId="28" xfId="0" applyFont="1" applyFill="1" applyBorder="1" applyAlignment="1" applyProtection="1">
      <alignment horizontal="center" vertical="center" wrapText="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164" fontId="19" fillId="15" borderId="16" xfId="0" applyNumberFormat="1" applyFont="1" applyFill="1" applyBorder="1" applyAlignment="1">
      <alignment horizontal="center" vertical="center" wrapText="1"/>
    </xf>
    <xf numFmtId="0" fontId="0" fillId="0" borderId="95" xfId="0" applyBorder="1" applyAlignment="1" applyProtection="1">
      <alignment vertical="top"/>
      <protection locked="0"/>
    </xf>
    <xf numFmtId="0" fontId="0" fillId="0" borderId="95" xfId="0" applyBorder="1"/>
    <xf numFmtId="0" fontId="45" fillId="15" borderId="54" xfId="0" applyFont="1" applyFill="1" applyBorder="1" applyAlignment="1">
      <alignment horizontal="center" vertical="center" wrapText="1"/>
    </xf>
    <xf numFmtId="0" fontId="1" fillId="0" borderId="1" xfId="0" applyFont="1" applyBorder="1" applyAlignment="1">
      <alignment horizontal="center" vertical="center" wrapText="1"/>
    </xf>
    <xf numFmtId="0" fontId="6" fillId="14" borderId="3" xfId="0" applyFont="1" applyFill="1" applyBorder="1" applyAlignment="1">
      <alignment horizontal="center" vertical="center"/>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1" xfId="0" applyFont="1" applyBorder="1" applyAlignment="1">
      <alignment horizontal="justify" vertical="top" wrapText="1"/>
    </xf>
    <xf numFmtId="0" fontId="1" fillId="23" borderId="2" xfId="0" applyFont="1" applyFill="1" applyBorder="1" applyAlignment="1">
      <alignment vertical="center" wrapText="1"/>
    </xf>
    <xf numFmtId="0" fontId="1" fillId="23" borderId="8" xfId="0" applyFont="1" applyFill="1" applyBorder="1" applyAlignment="1">
      <alignment horizontal="justify" vertical="center" wrapText="1"/>
    </xf>
    <xf numFmtId="0" fontId="1" fillId="23" borderId="30" xfId="0" applyFont="1" applyFill="1" applyBorder="1" applyAlignment="1">
      <alignment vertical="center" wrapText="1"/>
    </xf>
    <xf numFmtId="0" fontId="1" fillId="23" borderId="27" xfId="0" applyFont="1" applyFill="1" applyBorder="1" applyAlignment="1">
      <alignment vertical="center" wrapText="1"/>
    </xf>
    <xf numFmtId="0" fontId="1" fillId="23" borderId="1" xfId="0" applyFont="1" applyFill="1" applyBorder="1" applyAlignment="1">
      <alignment vertical="center" wrapText="1"/>
    </xf>
    <xf numFmtId="0" fontId="1" fillId="23" borderId="7" xfId="0" applyFont="1" applyFill="1" applyBorder="1" applyAlignment="1">
      <alignment vertical="center" wrapText="1"/>
    </xf>
    <xf numFmtId="0" fontId="1" fillId="23" borderId="28" xfId="0" applyFont="1" applyFill="1" applyBorder="1" applyAlignment="1">
      <alignment vertical="center" wrapText="1"/>
    </xf>
    <xf numFmtId="0" fontId="1"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7" fillId="0" borderId="1" xfId="0" applyFont="1" applyBorder="1" applyAlignment="1">
      <alignment horizontal="center" vertical="center" wrapText="1"/>
    </xf>
    <xf numFmtId="0" fontId="1" fillId="23" borderId="1" xfId="0" applyFont="1" applyFill="1" applyBorder="1" applyAlignment="1">
      <alignment horizontal="justify" vertical="center" wrapText="1"/>
    </xf>
    <xf numFmtId="0" fontId="1" fillId="0" borderId="3" xfId="0" applyFont="1" applyBorder="1" applyAlignment="1">
      <alignment horizontal="justify" vertical="center" wrapText="1"/>
    </xf>
    <xf numFmtId="0" fontId="1" fillId="0" borderId="9" xfId="0" applyFont="1" applyBorder="1" applyAlignment="1">
      <alignment horizontal="justify" vertical="center" wrapText="1"/>
    </xf>
    <xf numFmtId="0" fontId="1" fillId="0" borderId="1" xfId="0" applyFont="1" applyBorder="1" applyAlignment="1">
      <alignment horizontal="center" vertical="center"/>
    </xf>
    <xf numFmtId="164" fontId="1" fillId="8" borderId="6" xfId="0" applyNumberFormat="1" applyFont="1" applyFill="1" applyBorder="1" applyAlignment="1">
      <alignment vertical="center"/>
    </xf>
    <xf numFmtId="0" fontId="1" fillId="0" borderId="0" xfId="0" applyFont="1"/>
    <xf numFmtId="0" fontId="1" fillId="0" borderId="1" xfId="0" applyFont="1" applyBorder="1" applyAlignment="1">
      <alignment horizontal="center" vertical="center" wrapText="1"/>
    </xf>
    <xf numFmtId="0" fontId="1" fillId="0" borderId="0" xfId="0" applyFont="1" applyAlignment="1">
      <alignment horizontal="center"/>
    </xf>
    <xf numFmtId="0" fontId="49" fillId="0" borderId="1" xfId="0" applyFont="1" applyBorder="1" applyAlignment="1" applyProtection="1">
      <alignment vertical="center" wrapText="1"/>
      <protection locked="0"/>
    </xf>
    <xf numFmtId="0" fontId="1" fillId="5" borderId="9" xfId="0" applyFont="1" applyFill="1" applyBorder="1" applyAlignment="1">
      <alignment horizontal="center" vertical="center" wrapText="1"/>
    </xf>
    <xf numFmtId="0" fontId="1" fillId="5" borderId="7"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64" xfId="0" applyFont="1" applyFill="1" applyBorder="1" applyAlignment="1">
      <alignment horizontal="center" vertical="center"/>
    </xf>
    <xf numFmtId="0" fontId="1" fillId="5" borderId="64" xfId="0" applyFont="1" applyFill="1" applyBorder="1" applyAlignment="1">
      <alignment horizontal="center" vertical="center" wrapText="1"/>
    </xf>
    <xf numFmtId="0" fontId="1" fillId="5" borderId="30" xfId="0" applyFont="1" applyFill="1" applyBorder="1" applyAlignment="1">
      <alignment vertical="center"/>
    </xf>
    <xf numFmtId="0" fontId="9" fillId="0" borderId="1" xfId="0" applyFont="1" applyBorder="1" applyAlignment="1" applyProtection="1">
      <alignment horizontal="left" vertical="center" wrapText="1"/>
      <protection locked="0"/>
    </xf>
    <xf numFmtId="1" fontId="1" fillId="0" borderId="0" xfId="0" applyNumberFormat="1" applyFont="1"/>
    <xf numFmtId="165" fontId="1" fillId="0" borderId="0" xfId="0" applyNumberFormat="1" applyFont="1"/>
    <xf numFmtId="0" fontId="1" fillId="0" borderId="1" xfId="0" applyFont="1" applyBorder="1" applyAlignment="1" applyProtection="1">
      <alignment vertical="top" wrapText="1"/>
      <protection locked="0"/>
    </xf>
    <xf numFmtId="0" fontId="1" fillId="0" borderId="1" xfId="0" applyFont="1" applyBorder="1" applyAlignment="1" applyProtection="1">
      <alignment horizontal="center" vertical="top" wrapText="1"/>
      <protection locked="0"/>
    </xf>
    <xf numFmtId="0" fontId="1"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1" fillId="3" borderId="24" xfId="0" applyFont="1" applyFill="1" applyBorder="1"/>
    <xf numFmtId="0" fontId="1" fillId="3" borderId="41" xfId="0" applyFont="1" applyFill="1" applyBorder="1"/>
    <xf numFmtId="0" fontId="1" fillId="3" borderId="40" xfId="0" applyFont="1" applyFill="1" applyBorder="1"/>
    <xf numFmtId="0" fontId="1" fillId="3" borderId="22" xfId="0" applyFont="1" applyFill="1" applyBorder="1" applyAlignment="1">
      <alignment horizontal="center" vertical="center"/>
    </xf>
    <xf numFmtId="0" fontId="1" fillId="3" borderId="0" xfId="0" applyFont="1" applyFill="1" applyAlignment="1">
      <alignment horizontal="center" vertical="center"/>
    </xf>
    <xf numFmtId="0" fontId="1" fillId="3" borderId="39" xfId="0" applyFont="1" applyFill="1" applyBorder="1" applyAlignment="1">
      <alignment horizontal="center" vertical="center"/>
    </xf>
    <xf numFmtId="0" fontId="1" fillId="0" borderId="22" xfId="0" applyFont="1" applyBorder="1" applyAlignment="1">
      <alignment horizontal="center" vertical="center"/>
    </xf>
    <xf numFmtId="0" fontId="1" fillId="0" borderId="0" xfId="0" applyFont="1" applyAlignment="1">
      <alignment horizontal="center" vertical="center"/>
    </xf>
    <xf numFmtId="0" fontId="1" fillId="3" borderId="77" xfId="0" applyFont="1" applyFill="1" applyBorder="1" applyAlignment="1">
      <alignment horizontal="center" vertical="center"/>
    </xf>
    <xf numFmtId="0" fontId="1" fillId="3" borderId="24"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40" xfId="0" applyFont="1" applyFill="1" applyBorder="1" applyAlignment="1">
      <alignment horizontal="center" vertical="center"/>
    </xf>
    <xf numFmtId="0" fontId="1" fillId="0" borderId="22" xfId="0" applyFont="1" applyBorder="1"/>
    <xf numFmtId="0" fontId="1" fillId="3" borderId="0" xfId="0" applyFont="1" applyFill="1"/>
    <xf numFmtId="0" fontId="1" fillId="3" borderId="39" xfId="0" applyFont="1" applyFill="1" applyBorder="1"/>
    <xf numFmtId="0" fontId="1" fillId="0" borderId="36" xfId="0" applyFont="1" applyBorder="1" applyAlignment="1">
      <alignment horizontal="left" vertical="center" wrapText="1"/>
    </xf>
    <xf numFmtId="0" fontId="1" fillId="0" borderId="0" xfId="0" applyFont="1" applyProtection="1">
      <protection locked="0"/>
    </xf>
    <xf numFmtId="0" fontId="1" fillId="0" borderId="17" xfId="0" applyFont="1" applyBorder="1" applyAlignment="1">
      <alignment horizontal="left" vertical="center" wrapText="1"/>
    </xf>
    <xf numFmtId="0" fontId="1" fillId="0" borderId="39" xfId="0" applyFont="1" applyBorder="1"/>
    <xf numFmtId="0" fontId="1" fillId="0" borderId="7" xfId="0" applyFont="1" applyBorder="1" applyAlignment="1" applyProtection="1">
      <alignment horizontal="center" vertical="center"/>
      <protection locked="0"/>
    </xf>
    <xf numFmtId="0" fontId="1" fillId="0" borderId="7"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13" borderId="55" xfId="0" applyFont="1" applyFill="1" applyBorder="1" applyAlignment="1">
      <alignment vertical="center" wrapText="1"/>
    </xf>
    <xf numFmtId="0" fontId="1" fillId="5" borderId="5" xfId="0" applyFont="1" applyFill="1" applyBorder="1" applyAlignment="1">
      <alignment horizontal="left" vertical="center" wrapText="1"/>
    </xf>
    <xf numFmtId="0" fontId="1" fillId="5" borderId="5" xfId="0" applyFont="1" applyFill="1" applyBorder="1" applyAlignment="1">
      <alignment horizontal="center" vertical="center"/>
    </xf>
    <xf numFmtId="0" fontId="1" fillId="5" borderId="6" xfId="0" applyFont="1" applyFill="1" applyBorder="1" applyAlignment="1">
      <alignment horizontal="center"/>
    </xf>
    <xf numFmtId="0" fontId="1" fillId="13" borderId="41" xfId="0" applyFont="1" applyFill="1" applyBorder="1"/>
    <xf numFmtId="0" fontId="1" fillId="13" borderId="24" xfId="0" applyFont="1" applyFill="1" applyBorder="1"/>
    <xf numFmtId="0" fontId="1" fillId="0" borderId="41" xfId="0" applyFont="1" applyBorder="1"/>
    <xf numFmtId="0" fontId="1" fillId="0" borderId="28" xfId="0" applyFont="1" applyBorder="1" applyAlignment="1">
      <alignment horizontal="left" vertical="center" wrapText="1"/>
    </xf>
    <xf numFmtId="0" fontId="1" fillId="13" borderId="5" xfId="0" applyFont="1" applyFill="1" applyBorder="1" applyAlignment="1">
      <alignment vertical="center" wrapText="1"/>
    </xf>
    <xf numFmtId="0" fontId="1" fillId="5" borderId="5" xfId="0" applyFont="1" applyFill="1" applyBorder="1" applyAlignment="1">
      <alignment horizontal="center" vertical="center" wrapText="1"/>
    </xf>
    <xf numFmtId="0" fontId="1" fillId="13" borderId="45" xfId="0" applyFont="1" applyFill="1" applyBorder="1" applyAlignment="1">
      <alignment vertical="center" wrapText="1"/>
    </xf>
    <xf numFmtId="0" fontId="1" fillId="5" borderId="5" xfId="0" applyFont="1" applyFill="1" applyBorder="1" applyAlignment="1">
      <alignment horizontal="center" wrapText="1"/>
    </xf>
    <xf numFmtId="0" fontId="1" fillId="5" borderId="5" xfId="0" applyFont="1" applyFill="1" applyBorder="1" applyAlignment="1">
      <alignment horizontal="center"/>
    </xf>
    <xf numFmtId="0" fontId="1" fillId="13" borderId="79" xfId="0" applyFont="1" applyFill="1" applyBorder="1" applyAlignment="1">
      <alignment vertical="center" wrapText="1"/>
    </xf>
    <xf numFmtId="0" fontId="1" fillId="5" borderId="48" xfId="0" applyFont="1" applyFill="1" applyBorder="1" applyAlignment="1">
      <alignment horizontal="center"/>
    </xf>
    <xf numFmtId="0" fontId="1" fillId="13" borderId="5" xfId="0" applyFont="1" applyFill="1" applyBorder="1"/>
    <xf numFmtId="0" fontId="1" fillId="13" borderId="6" xfId="0" applyFont="1" applyFill="1" applyBorder="1"/>
    <xf numFmtId="1" fontId="1" fillId="13" borderId="5" xfId="0" applyNumberFormat="1" applyFont="1" applyFill="1" applyBorder="1" applyAlignment="1">
      <alignment horizontal="center" vertical="center"/>
    </xf>
    <xf numFmtId="1" fontId="1" fillId="13" borderId="10" xfId="0" applyNumberFormat="1" applyFont="1" applyFill="1" applyBorder="1" applyAlignment="1">
      <alignment horizontal="center" vertical="center"/>
    </xf>
    <xf numFmtId="1" fontId="1" fillId="13" borderId="1" xfId="0" applyNumberFormat="1" applyFont="1" applyFill="1" applyBorder="1" applyAlignment="1">
      <alignment horizontal="center" vertical="center"/>
    </xf>
    <xf numFmtId="0" fontId="1" fillId="16" borderId="87" xfId="0" applyFont="1" applyFill="1" applyBorder="1"/>
    <xf numFmtId="0" fontId="1" fillId="16" borderId="87" xfId="0" applyFont="1" applyFill="1" applyBorder="1" applyAlignment="1">
      <alignment horizontal="left" vertical="center"/>
    </xf>
    <xf numFmtId="0" fontId="1" fillId="16" borderId="87" xfId="0" applyFont="1" applyFill="1" applyBorder="1" applyAlignment="1">
      <alignment horizontal="center" vertical="center"/>
    </xf>
    <xf numFmtId="0" fontId="1" fillId="0" borderId="0" xfId="0" applyFont="1" applyAlignment="1">
      <alignment horizontal="center" vertical="top"/>
    </xf>
    <xf numFmtId="0" fontId="1" fillId="0" borderId="3" xfId="0" applyFont="1" applyBorder="1" applyAlignment="1" applyProtection="1">
      <alignment horizontal="center" vertical="center" wrapText="1"/>
      <protection locked="0"/>
    </xf>
    <xf numFmtId="0" fontId="9"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0" fontId="1" fillId="3" borderId="0" xfId="0" applyFont="1" applyFill="1" applyBorder="1"/>
    <xf numFmtId="0" fontId="8" fillId="3" borderId="0" xfId="0" applyFont="1" applyFill="1" applyBorder="1" applyAlignment="1">
      <alignment vertical="center" wrapText="1"/>
    </xf>
    <xf numFmtId="0" fontId="7" fillId="3" borderId="0" xfId="0" applyFont="1" applyFill="1" applyBorder="1" applyAlignment="1" applyProtection="1">
      <alignment horizontal="left" vertical="center"/>
      <protection locked="0"/>
    </xf>
    <xf numFmtId="0" fontId="19" fillId="3" borderId="0" xfId="0" applyFont="1" applyFill="1" applyBorder="1" applyAlignment="1">
      <alignment horizontal="center" vertical="center" wrapText="1"/>
    </xf>
    <xf numFmtId="0" fontId="7" fillId="3" borderId="0" xfId="0" applyFont="1" applyFill="1" applyBorder="1" applyAlignment="1" applyProtection="1">
      <alignment horizontal="center" vertical="center" wrapText="1"/>
      <protection locked="0"/>
    </xf>
    <xf numFmtId="0" fontId="7" fillId="3" borderId="0" xfId="0" applyFont="1" applyFill="1" applyBorder="1"/>
    <xf numFmtId="0" fontId="9" fillId="3" borderId="0" xfId="0" applyFont="1" applyFill="1" applyAlignment="1">
      <alignment horizontal="center" vertical="center"/>
    </xf>
    <xf numFmtId="0" fontId="9" fillId="3" borderId="0" xfId="0" applyFont="1" applyFill="1" applyAlignment="1">
      <alignment horizontal="center" vertical="center" wrapText="1"/>
    </xf>
    <xf numFmtId="0" fontId="8" fillId="24" borderId="121" xfId="0" applyFont="1" applyFill="1" applyBorder="1" applyAlignment="1">
      <alignment horizontal="center" vertical="center"/>
    </xf>
    <xf numFmtId="0" fontId="8" fillId="25" borderId="124" xfId="0" applyFont="1" applyFill="1" applyBorder="1" applyAlignment="1">
      <alignment horizontal="center" vertical="center" wrapText="1"/>
    </xf>
    <xf numFmtId="0" fontId="8" fillId="25" borderId="125" xfId="0" applyFont="1" applyFill="1" applyBorder="1" applyAlignment="1">
      <alignment horizontal="center" vertical="center"/>
    </xf>
    <xf numFmtId="0" fontId="8" fillId="25" borderId="125" xfId="0" applyFont="1" applyFill="1" applyBorder="1" applyAlignment="1">
      <alignment horizontal="center" vertical="center" wrapText="1"/>
    </xf>
    <xf numFmtId="0" fontId="8" fillId="25" borderId="126" xfId="0" applyFont="1" applyFill="1" applyBorder="1" applyAlignment="1">
      <alignment horizontal="center" vertical="center"/>
    </xf>
    <xf numFmtId="0" fontId="8" fillId="25" borderId="1" xfId="0" applyFont="1" applyFill="1" applyBorder="1" applyAlignment="1">
      <alignment horizontal="center" vertical="center"/>
    </xf>
    <xf numFmtId="0" fontId="8" fillId="3" borderId="0" xfId="0" applyFont="1" applyFill="1" applyAlignment="1">
      <alignment horizontal="center" vertical="center"/>
    </xf>
    <xf numFmtId="0" fontId="9" fillId="3" borderId="128" xfId="0" applyFont="1" applyFill="1" applyBorder="1" applyAlignment="1">
      <alignment horizontal="center" vertical="center" wrapText="1"/>
    </xf>
    <xf numFmtId="0" fontId="9" fillId="3" borderId="107"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129" xfId="0" applyFont="1" applyFill="1" applyBorder="1" applyAlignment="1">
      <alignment horizontal="center" vertical="center" wrapText="1"/>
    </xf>
    <xf numFmtId="0" fontId="9" fillId="3" borderId="110" xfId="0" applyFont="1" applyFill="1" applyBorder="1" applyAlignment="1">
      <alignment horizontal="center" vertical="center" wrapText="1"/>
    </xf>
    <xf numFmtId="0" fontId="9" fillId="3" borderId="130" xfId="0" applyFont="1" applyFill="1" applyBorder="1" applyAlignment="1">
      <alignment horizontal="center" vertical="center"/>
    </xf>
    <xf numFmtId="0" fontId="9" fillId="3" borderId="130" xfId="0" applyFont="1" applyFill="1" applyBorder="1" applyAlignment="1">
      <alignment horizontal="center" vertical="center" wrapText="1"/>
    </xf>
    <xf numFmtId="0" fontId="9" fillId="3" borderId="114"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7" fillId="3" borderId="0" xfId="0" applyFont="1" applyFill="1"/>
    <xf numFmtId="0" fontId="7" fillId="3" borderId="0" xfId="0" applyFont="1" applyFill="1" applyAlignment="1">
      <alignment horizontal="center" vertical="center"/>
    </xf>
    <xf numFmtId="0" fontId="42"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10" xfId="0" applyFont="1" applyFill="1" applyBorder="1" applyAlignment="1">
      <alignment horizontal="center" vertical="center" wrapText="1"/>
    </xf>
    <xf numFmtId="0" fontId="42" fillId="3" borderId="111" xfId="0" applyFont="1" applyFill="1" applyBorder="1" applyAlignment="1"/>
    <xf numFmtId="0" fontId="42" fillId="3" borderId="120" xfId="0" applyFont="1" applyFill="1" applyBorder="1" applyAlignment="1"/>
    <xf numFmtId="0" fontId="42" fillId="3" borderId="1" xfId="0" applyFont="1" applyFill="1" applyBorder="1"/>
    <xf numFmtId="0" fontId="1" fillId="0" borderId="6" xfId="0" applyFont="1" applyBorder="1" applyAlignment="1" applyProtection="1">
      <alignment horizontal="center" vertical="center" wrapText="1"/>
      <protection locked="0"/>
    </xf>
    <xf numFmtId="0" fontId="6" fillId="0" borderId="0" xfId="0" applyFont="1" applyAlignment="1">
      <alignment horizontal="center" vertical="center"/>
    </xf>
    <xf numFmtId="0" fontId="2" fillId="0" borderId="0" xfId="0" applyFont="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0" fillId="0" borderId="0" xfId="0" applyAlignment="1">
      <alignment horizontal="center"/>
    </xf>
    <xf numFmtId="0" fontId="8" fillId="5" borderId="7" xfId="0" applyFont="1" applyFill="1" applyBorder="1" applyAlignment="1">
      <alignment horizontal="center" vertical="center"/>
    </xf>
    <xf numFmtId="0" fontId="1" fillId="0" borderId="0" xfId="0" applyFont="1" applyAlignment="1">
      <alignment horizontal="center"/>
    </xf>
    <xf numFmtId="0" fontId="23" fillId="3" borderId="0" xfId="0" applyFont="1" applyFill="1" applyAlignment="1">
      <alignment horizontal="left"/>
    </xf>
    <xf numFmtId="0" fontId="1" fillId="0" borderId="1" xfId="0" applyFont="1" applyBorder="1" applyAlignment="1">
      <alignment horizontal="center" vertical="center"/>
    </xf>
    <xf numFmtId="0" fontId="1" fillId="0" borderId="60" xfId="0" applyFont="1" applyBorder="1" applyAlignment="1">
      <alignment horizontal="justify" vertical="top" wrapText="1"/>
    </xf>
    <xf numFmtId="0" fontId="42" fillId="0" borderId="1" xfId="0" applyFont="1" applyBorder="1" applyAlignment="1">
      <alignment horizontal="justify" vertical="top" wrapText="1"/>
    </xf>
    <xf numFmtId="0" fontId="1" fillId="0" borderId="1" xfId="0" applyFont="1" applyBorder="1" applyAlignment="1">
      <alignment horizontal="justify" vertical="center" wrapText="1"/>
    </xf>
    <xf numFmtId="0" fontId="1" fillId="3" borderId="1" xfId="0" applyFont="1" applyFill="1" applyBorder="1" applyAlignment="1">
      <alignment horizontal="justify" vertical="center" wrapText="1"/>
    </xf>
    <xf numFmtId="0" fontId="49" fillId="0" borderId="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10" xfId="0" applyFont="1" applyBorder="1" applyAlignment="1">
      <alignment horizontal="center" vertical="center"/>
    </xf>
    <xf numFmtId="0" fontId="1" fillId="0" borderId="28" xfId="0" applyFont="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 fillId="3" borderId="0" xfId="0" applyFont="1" applyFill="1" applyAlignment="1">
      <alignment horizontal="center" vertical="center"/>
    </xf>
    <xf numFmtId="0" fontId="1" fillId="3" borderId="22" xfId="0" applyFont="1" applyFill="1" applyBorder="1" applyAlignment="1">
      <alignment horizontal="center" vertical="center"/>
    </xf>
    <xf numFmtId="0" fontId="1" fillId="0" borderId="0" xfId="0" applyFont="1" applyAlignment="1">
      <alignment horizontal="center" vertical="center"/>
    </xf>
    <xf numFmtId="0" fontId="1" fillId="0" borderId="1" xfId="0" applyFont="1" applyBorder="1" applyAlignment="1" applyProtection="1">
      <alignment horizontal="center" vertical="center" wrapText="1"/>
      <protection locked="0"/>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 fillId="0" borderId="5" xfId="0" applyFont="1" applyBorder="1" applyAlignment="1" applyProtection="1">
      <alignment horizontal="center" vertical="center" wrapText="1"/>
      <protection locked="0"/>
    </xf>
    <xf numFmtId="0" fontId="13" fillId="0" borderId="0" xfId="0" applyFont="1" applyAlignment="1">
      <alignment vertical="center" wrapText="1"/>
    </xf>
    <xf numFmtId="0" fontId="7" fillId="0" borderId="0" xfId="0" applyFont="1"/>
    <xf numFmtId="0" fontId="1" fillId="4" borderId="29" xfId="0" applyFont="1" applyFill="1" applyBorder="1" applyAlignment="1">
      <alignment horizontal="justify" vertical="center" wrapText="1"/>
    </xf>
    <xf numFmtId="0" fontId="1" fillId="4" borderId="1" xfId="0" applyFont="1" applyFill="1" applyBorder="1" applyAlignment="1">
      <alignment horizontal="justify" vertical="center" wrapText="1"/>
    </xf>
    <xf numFmtId="0" fontId="1" fillId="4" borderId="3" xfId="0" applyFont="1" applyFill="1" applyBorder="1" applyAlignment="1">
      <alignment horizontal="justify" vertical="center" wrapText="1"/>
    </xf>
    <xf numFmtId="0" fontId="13" fillId="0" borderId="44" xfId="0" applyFont="1" applyBorder="1" applyAlignment="1">
      <alignment horizontal="left" vertical="top" wrapText="1"/>
    </xf>
    <xf numFmtId="0" fontId="13" fillId="0" borderId="36" xfId="0" applyFont="1" applyBorder="1" applyAlignment="1">
      <alignment horizontal="left" vertical="top" wrapText="1"/>
    </xf>
    <xf numFmtId="0" fontId="13" fillId="0" borderId="17" xfId="0" applyFont="1" applyBorder="1" applyAlignment="1">
      <alignment horizontal="left" vertical="top" wrapText="1"/>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24" xfId="0" applyFont="1" applyBorder="1"/>
    <xf numFmtId="0" fontId="1" fillId="3" borderId="0" xfId="0" applyFont="1" applyFill="1" applyAlignment="1">
      <alignment horizontal="left" vertical="center" wrapText="1"/>
    </xf>
    <xf numFmtId="0" fontId="1" fillId="3" borderId="36" xfId="0" applyFont="1" applyFill="1" applyBorder="1" applyAlignment="1">
      <alignment horizontal="left" vertical="center" wrapText="1"/>
    </xf>
    <xf numFmtId="0" fontId="1" fillId="0" borderId="84" xfId="0" applyFont="1" applyBorder="1"/>
    <xf numFmtId="165" fontId="1" fillId="0" borderId="60" xfId="0" applyNumberFormat="1" applyFont="1" applyBorder="1" applyAlignment="1">
      <alignment horizontal="center" vertical="center"/>
    </xf>
    <xf numFmtId="0" fontId="0" fillId="0" borderId="0" xfId="0" applyAlignment="1" applyProtection="1">
      <alignment horizontal="center" vertical="center"/>
      <protection locked="0"/>
    </xf>
    <xf numFmtId="0" fontId="0" fillId="0" borderId="135" xfId="0" applyBorder="1"/>
    <xf numFmtId="164" fontId="1" fillId="17" borderId="9" xfId="0" applyNumberFormat="1" applyFont="1" applyFill="1" applyBorder="1" applyAlignment="1">
      <alignment vertical="center"/>
    </xf>
    <xf numFmtId="0" fontId="1" fillId="0" borderId="3" xfId="0" applyFont="1" applyBorder="1" applyAlignment="1" applyProtection="1">
      <alignment horizontal="left" vertical="center" wrapText="1"/>
      <protection locked="0"/>
    </xf>
    <xf numFmtId="0" fontId="1" fillId="0" borderId="10"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49" fillId="0" borderId="1" xfId="0" applyFont="1" applyBorder="1" applyAlignment="1" applyProtection="1">
      <alignment horizontal="justify" vertical="center" wrapText="1"/>
      <protection locked="0"/>
    </xf>
    <xf numFmtId="0" fontId="7" fillId="0" borderId="1" xfId="0" applyFont="1" applyBorder="1" applyAlignment="1">
      <alignment horizontal="justify" vertical="center" wrapText="1"/>
    </xf>
    <xf numFmtId="0" fontId="1" fillId="13" borderId="4" xfId="0" applyFont="1" applyFill="1" applyBorder="1" applyAlignment="1">
      <alignment vertical="center" wrapText="1"/>
    </xf>
    <xf numFmtId="0" fontId="1" fillId="13" borderId="65" xfId="0" applyFont="1" applyFill="1" applyBorder="1" applyAlignment="1">
      <alignment vertical="center" wrapText="1"/>
    </xf>
    <xf numFmtId="0" fontId="1" fillId="13" borderId="47" xfId="0" applyFont="1" applyFill="1" applyBorder="1" applyAlignment="1">
      <alignment vertical="center" wrapText="1"/>
    </xf>
    <xf numFmtId="0" fontId="8" fillId="25" borderId="125" xfId="0" applyFont="1" applyFill="1" applyBorder="1" applyAlignment="1">
      <alignment horizontal="justify" vertical="center" wrapText="1"/>
    </xf>
    <xf numFmtId="0" fontId="9" fillId="3" borderId="128" xfId="0" applyFont="1" applyFill="1" applyBorder="1" applyAlignment="1">
      <alignment horizontal="justify" vertical="center" wrapText="1"/>
    </xf>
    <xf numFmtId="0" fontId="9" fillId="3" borderId="129" xfId="0" applyFont="1" applyFill="1" applyBorder="1" applyAlignment="1">
      <alignment horizontal="justify" vertical="center" wrapText="1"/>
    </xf>
    <xf numFmtId="0" fontId="9" fillId="3" borderId="130" xfId="0" applyFont="1" applyFill="1" applyBorder="1" applyAlignment="1">
      <alignment horizontal="justify" vertical="center" wrapText="1"/>
    </xf>
    <xf numFmtId="0" fontId="9" fillId="3" borderId="1" xfId="0" applyFont="1" applyFill="1" applyBorder="1" applyAlignment="1">
      <alignment horizontal="justify" vertical="center" wrapText="1"/>
    </xf>
    <xf numFmtId="0" fontId="9" fillId="3" borderId="0" xfId="0" applyFont="1" applyFill="1" applyAlignment="1">
      <alignment horizontal="justify" vertical="center"/>
    </xf>
    <xf numFmtId="0" fontId="9" fillId="3" borderId="0" xfId="0" applyFont="1" applyFill="1" applyBorder="1" applyAlignment="1">
      <alignment horizontal="justify" vertical="center"/>
    </xf>
    <xf numFmtId="0" fontId="7" fillId="3" borderId="0" xfId="0" applyFont="1" applyFill="1" applyBorder="1" applyAlignment="1" applyProtection="1">
      <alignment horizontal="justify" vertical="center" wrapText="1"/>
      <protection locked="0"/>
    </xf>
    <xf numFmtId="0" fontId="7" fillId="3" borderId="0" xfId="0" applyFont="1" applyFill="1" applyAlignment="1">
      <alignment horizontal="justify"/>
    </xf>
    <xf numFmtId="0" fontId="8" fillId="3" borderId="1" xfId="0" applyFont="1" applyFill="1" applyBorder="1" applyAlignment="1">
      <alignment horizontal="justify" vertical="center" wrapText="1"/>
    </xf>
    <xf numFmtId="0" fontId="9" fillId="3" borderId="1" xfId="0" applyFont="1" applyFill="1" applyBorder="1" applyAlignment="1">
      <alignment horizontal="justify" vertical="center"/>
    </xf>
    <xf numFmtId="0" fontId="7" fillId="3" borderId="0" xfId="0" applyFont="1" applyFill="1" applyBorder="1" applyAlignment="1">
      <alignment horizontal="justify"/>
    </xf>
    <xf numFmtId="0" fontId="42" fillId="3" borderId="1" xfId="0" applyFont="1" applyFill="1" applyBorder="1" applyAlignment="1">
      <alignment horizontal="justify" vertical="top" wrapText="1"/>
    </xf>
    <xf numFmtId="0" fontId="42" fillId="3" borderId="1" xfId="0" applyFont="1" applyFill="1" applyBorder="1" applyAlignment="1">
      <alignment vertical="center" wrapText="1"/>
    </xf>
    <xf numFmtId="0" fontId="42" fillId="3" borderId="3" xfId="0" applyFont="1" applyFill="1" applyBorder="1" applyAlignment="1">
      <alignment horizontal="left" vertical="center" wrapText="1"/>
    </xf>
    <xf numFmtId="0" fontId="42" fillId="3" borderId="1" xfId="0" applyFont="1" applyFill="1" applyBorder="1" applyAlignment="1">
      <alignment horizontal="justify" vertical="center" wrapText="1"/>
    </xf>
    <xf numFmtId="0" fontId="42" fillId="3" borderId="7" xfId="0" applyFont="1" applyFill="1" applyBorder="1" applyAlignment="1">
      <alignment vertical="center" wrapText="1"/>
    </xf>
    <xf numFmtId="0" fontId="42" fillId="3" borderId="9" xfId="0" applyFont="1" applyFill="1" applyBorder="1" applyAlignment="1">
      <alignment horizontal="left" vertical="center" wrapText="1"/>
    </xf>
    <xf numFmtId="0" fontId="42" fillId="3" borderId="29" xfId="0" applyFont="1" applyFill="1" applyBorder="1" applyAlignment="1">
      <alignment horizontal="justify" vertical="center" wrapText="1"/>
    </xf>
    <xf numFmtId="0" fontId="42" fillId="3" borderId="3" xfId="0" applyFont="1" applyFill="1" applyBorder="1" applyAlignment="1">
      <alignment horizontal="justify" vertical="center" wrapText="1"/>
    </xf>
    <xf numFmtId="0" fontId="42" fillId="3" borderId="9" xfId="0" applyFont="1" applyFill="1" applyBorder="1" applyAlignment="1">
      <alignment horizontal="justify"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79" xfId="0" applyFont="1" applyFill="1" applyBorder="1" applyAlignment="1">
      <alignment horizontal="justify" vertical="top" wrapText="1"/>
    </xf>
    <xf numFmtId="0" fontId="17" fillId="16" borderId="49" xfId="0" applyFont="1" applyFill="1" applyBorder="1" applyAlignment="1">
      <alignment horizontal="justify" vertical="top"/>
    </xf>
    <xf numFmtId="0" fontId="17" fillId="16" borderId="50" xfId="0" applyFont="1" applyFill="1" applyBorder="1" applyAlignment="1">
      <alignment horizontal="justify" vertical="top"/>
    </xf>
    <xf numFmtId="0" fontId="17" fillId="3" borderId="0" xfId="0" applyFont="1" applyFill="1" applyAlignment="1">
      <alignment horizontal="center" vertical="center" wrapText="1"/>
    </xf>
    <xf numFmtId="0" fontId="13" fillId="0" borderId="8" xfId="0" applyFont="1" applyBorder="1" applyAlignment="1">
      <alignment vertical="center" wrapText="1"/>
    </xf>
    <xf numFmtId="0" fontId="13" fillId="0" borderId="2" xfId="0" applyFont="1" applyBorder="1" applyAlignment="1">
      <alignment vertical="center" wrapText="1"/>
    </xf>
    <xf numFmtId="0" fontId="13" fillId="0" borderId="7" xfId="0" applyFont="1" applyBorder="1" applyAlignment="1">
      <alignment horizontal="center" vertical="center" wrapText="1"/>
    </xf>
    <xf numFmtId="0" fontId="13" fillId="0" borderId="1"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3" xfId="0" applyFont="1" applyBorder="1" applyAlignment="1">
      <alignment horizontal="center" vertical="center" wrapText="1"/>
    </xf>
    <xf numFmtId="0" fontId="13" fillId="0" borderId="0" xfId="0" applyFont="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48" xfId="0" applyFont="1" applyFill="1" applyBorder="1" applyAlignment="1">
      <alignment horizontal="left" vertical="center" wrapText="1"/>
    </xf>
    <xf numFmtId="0" fontId="1" fillId="16" borderId="49" xfId="0" applyFont="1" applyFill="1" applyBorder="1" applyAlignment="1">
      <alignment horizontal="left" vertical="center" wrapText="1"/>
    </xf>
    <xf numFmtId="0" fontId="1" fillId="16" borderId="58" xfId="0" applyFont="1" applyFill="1" applyBorder="1" applyAlignment="1">
      <alignment horizontal="left" vertical="center" wrapText="1"/>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14" fillId="0" borderId="19" xfId="0" applyFont="1" applyBorder="1" applyAlignment="1">
      <alignment horizontal="center"/>
    </xf>
    <xf numFmtId="0" fontId="14" fillId="0" borderId="0" xfId="0" applyFont="1" applyAlignment="1">
      <alignment horizontal="center"/>
    </xf>
    <xf numFmtId="0" fontId="14" fillId="0" borderId="38" xfId="0" applyFont="1" applyBorder="1" applyAlignment="1">
      <alignment horizontal="center"/>
    </xf>
    <xf numFmtId="0" fontId="13" fillId="0" borderId="19" xfId="0" applyFont="1" applyBorder="1" applyAlignment="1">
      <alignment horizontal="center" vertical="center" wrapText="1"/>
    </xf>
    <xf numFmtId="0" fontId="7" fillId="0" borderId="43" xfId="0" applyFont="1" applyBorder="1" applyAlignment="1">
      <alignment horizontal="left" vertical="center" wrapText="1"/>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Alignment="1">
      <alignment horizontal="left" vertical="center" wrapText="1"/>
    </xf>
    <xf numFmtId="0" fontId="7" fillId="0" borderId="22" xfId="0" applyFont="1" applyBorder="1" applyAlignment="1">
      <alignment horizontal="left" vertical="center" wrapText="1"/>
    </xf>
    <xf numFmtId="0" fontId="7" fillId="0" borderId="16" xfId="0" applyFont="1" applyBorder="1" applyAlignment="1">
      <alignment horizontal="left" vertical="center" wrapText="1"/>
    </xf>
    <xf numFmtId="0" fontId="7" fillId="0" borderId="38" xfId="0" applyFont="1" applyBorder="1" applyAlignment="1">
      <alignment horizontal="left" vertical="center" wrapText="1"/>
    </xf>
    <xf numFmtId="0" fontId="7" fillId="0" borderId="134" xfId="0" applyFont="1" applyBorder="1" applyAlignment="1">
      <alignment horizontal="left" vertical="center" wrapText="1"/>
    </xf>
    <xf numFmtId="0" fontId="13" fillId="0" borderId="38" xfId="0" applyFont="1" applyBorder="1" applyAlignment="1">
      <alignment horizontal="center" vertical="center" wrapText="1"/>
    </xf>
    <xf numFmtId="0" fontId="0" fillId="0" borderId="38" xfId="0" applyBorder="1" applyAlignment="1">
      <alignment horizontal="center"/>
    </xf>
    <xf numFmtId="0" fontId="0" fillId="0" borderId="17" xfId="0" applyBorder="1" applyAlignment="1">
      <alignment horizontal="center"/>
    </xf>
    <xf numFmtId="0" fontId="1" fillId="16" borderId="1" xfId="0" applyFont="1" applyFill="1" applyBorder="1" applyAlignment="1">
      <alignment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1" fillId="0" borderId="81" xfId="0" applyFont="1" applyBorder="1" applyAlignment="1">
      <alignment horizontal="left" vertical="center" wrapText="1"/>
    </xf>
    <xf numFmtId="0" fontId="1" fillId="0" borderId="133" xfId="0" applyFont="1" applyBorder="1" applyAlignment="1">
      <alignment horizontal="left" vertical="center" wrapText="1"/>
    </xf>
    <xf numFmtId="0" fontId="1" fillId="0" borderId="25" xfId="0" applyFont="1" applyBorder="1" applyAlignment="1" applyProtection="1">
      <alignment horizontal="center" vertical="center" wrapText="1"/>
      <protection locked="0"/>
    </xf>
    <xf numFmtId="0" fontId="1" fillId="0" borderId="39" xfId="0" applyFont="1" applyBorder="1" applyAlignment="1">
      <alignment horizontal="center"/>
    </xf>
    <xf numFmtId="0" fontId="1" fillId="0" borderId="0" xfId="0" applyFont="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8" xfId="0" applyFont="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7" fillId="0" borderId="59" xfId="0" applyFont="1" applyBorder="1" applyAlignment="1">
      <alignment vertical="center" wrapText="1"/>
    </xf>
    <xf numFmtId="0" fontId="7" fillId="0" borderId="61" xfId="0" applyFont="1" applyBorder="1" applyAlignment="1">
      <alignment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60" xfId="0" applyFont="1" applyBorder="1" applyAlignment="1">
      <alignment vertical="center" wrapText="1"/>
    </xf>
    <xf numFmtId="0" fontId="7" fillId="0" borderId="62" xfId="0" applyFont="1" applyBorder="1" applyAlignment="1">
      <alignment vertical="center" wrapText="1"/>
    </xf>
    <xf numFmtId="0" fontId="13" fillId="0" borderId="5" xfId="0" applyFont="1" applyBorder="1" applyAlignment="1">
      <alignment horizontal="center" vertical="center" wrapText="1"/>
    </xf>
    <xf numFmtId="0" fontId="15" fillId="0" borderId="48" xfId="0" applyFont="1" applyBorder="1" applyAlignment="1">
      <alignment vertical="center" wrapText="1"/>
    </xf>
    <xf numFmtId="0" fontId="15" fillId="0" borderId="58" xfId="0" applyFont="1" applyBorder="1" applyAlignment="1">
      <alignment vertical="center" wrapText="1"/>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0" xfId="0" applyFont="1" applyFill="1" applyAlignment="1">
      <alignment horizontal="left"/>
    </xf>
    <xf numFmtId="0" fontId="42" fillId="3" borderId="60" xfId="0" applyFont="1" applyFill="1" applyBorder="1" applyAlignment="1" applyProtection="1">
      <alignment horizontal="justify" vertical="center" wrapText="1"/>
      <protection locked="0"/>
    </xf>
    <xf numFmtId="0" fontId="42" fillId="3" borderId="62" xfId="0" applyFont="1" applyFill="1" applyBorder="1" applyAlignment="1" applyProtection="1">
      <alignment horizontal="justify" vertical="center"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1" fillId="0" borderId="60" xfId="0" applyFont="1" applyBorder="1" applyAlignment="1">
      <alignment horizontal="justify" vertical="center" wrapText="1"/>
    </xf>
    <xf numFmtId="0" fontId="1" fillId="0" borderId="62" xfId="0" applyFont="1" applyBorder="1" applyAlignment="1">
      <alignment horizontal="justify" vertical="center" wrapText="1"/>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0" borderId="60" xfId="0" applyFont="1" applyBorder="1" applyAlignment="1">
      <alignment horizontal="justify" vertical="center" wrapText="1"/>
    </xf>
    <xf numFmtId="0" fontId="42" fillId="0" borderId="62" xfId="0" applyFont="1" applyBorder="1" applyAlignment="1">
      <alignment horizontal="justify" vertical="center" wrapText="1"/>
    </xf>
    <xf numFmtId="0" fontId="23" fillId="3" borderId="60" xfId="0" applyFont="1" applyFill="1" applyBorder="1" applyAlignment="1" applyProtection="1">
      <alignment horizontal="justify" vertical="center" wrapText="1"/>
      <protection locked="0"/>
    </xf>
    <xf numFmtId="0" fontId="23" fillId="3" borderId="62" xfId="0" applyFont="1" applyFill="1" applyBorder="1" applyAlignment="1" applyProtection="1">
      <alignment horizontal="justify" vertical="center" wrapText="1"/>
      <protection locked="0"/>
    </xf>
    <xf numFmtId="0" fontId="1" fillId="3" borderId="60" xfId="0" applyFont="1" applyFill="1" applyBorder="1" applyAlignment="1">
      <alignment horizontal="justify" vertical="center" wrapText="1"/>
    </xf>
    <xf numFmtId="0" fontId="1" fillId="3" borderId="62" xfId="0" applyFont="1" applyFill="1" applyBorder="1" applyAlignment="1">
      <alignment horizontal="justify" vertical="center" wrapText="1"/>
    </xf>
    <xf numFmtId="0" fontId="1" fillId="0" borderId="1" xfId="0" applyFont="1" applyBorder="1" applyAlignment="1">
      <alignment horizontal="justify" vertical="center" wrapText="1"/>
    </xf>
    <xf numFmtId="0" fontId="42" fillId="3" borderId="60" xfId="0" applyFont="1" applyFill="1" applyBorder="1" applyAlignment="1">
      <alignment horizontal="justify" vertical="center" wrapText="1"/>
    </xf>
    <xf numFmtId="0" fontId="42" fillId="3" borderId="62" xfId="0" applyFont="1" applyFill="1" applyBorder="1" applyAlignment="1">
      <alignment horizontal="justify" vertical="center" wrapText="1"/>
    </xf>
    <xf numFmtId="0" fontId="23" fillId="3"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vertical="center"/>
    </xf>
    <xf numFmtId="0" fontId="18" fillId="15" borderId="60" xfId="0" applyFont="1" applyFill="1" applyBorder="1" applyAlignment="1">
      <alignment horizontal="center" wrapText="1"/>
    </xf>
    <xf numFmtId="0" fontId="18" fillId="15" borderId="62" xfId="0" applyFont="1" applyFill="1" applyBorder="1" applyAlignment="1">
      <alignment horizontal="center" wrapText="1"/>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7" fillId="0" borderId="60" xfId="0" applyFont="1" applyBorder="1" applyAlignment="1">
      <alignment horizontal="justify" vertical="center" wrapText="1"/>
    </xf>
    <xf numFmtId="0" fontId="1" fillId="0" borderId="56" xfId="0" applyFont="1" applyBorder="1" applyAlignment="1">
      <alignment horizontal="justify"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23" fillId="3" borderId="10" xfId="0" applyFont="1" applyFill="1" applyBorder="1" applyAlignment="1" applyProtection="1">
      <alignment horizontal="left" vertical="center"/>
      <protection locked="0"/>
    </xf>
    <xf numFmtId="0" fontId="1" fillId="3" borderId="60"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 fillId="3" borderId="56" xfId="0" applyFont="1" applyFill="1" applyBorder="1" applyAlignment="1">
      <alignment horizontal="justify" vertical="center" wrapText="1"/>
    </xf>
    <xf numFmtId="0" fontId="0" fillId="0" borderId="62" xfId="0" applyBorder="1" applyAlignment="1">
      <alignment horizontal="justify" vertical="center" wrapText="1"/>
    </xf>
    <xf numFmtId="0" fontId="1" fillId="3" borderId="60" xfId="0" applyFont="1" applyFill="1" applyBorder="1" applyAlignment="1">
      <alignment horizontal="left" vertical="top" wrapText="1"/>
    </xf>
    <xf numFmtId="0" fontId="1" fillId="3" borderId="62" xfId="0" applyFont="1" applyFill="1" applyBorder="1" applyAlignment="1">
      <alignment horizontal="left" vertical="top"/>
    </xf>
    <xf numFmtId="0" fontId="42" fillId="0" borderId="60" xfId="0" applyFont="1" applyBorder="1" applyAlignment="1">
      <alignment horizontal="left" vertical="center" wrapText="1"/>
    </xf>
    <xf numFmtId="0" fontId="42" fillId="0" borderId="62" xfId="0" applyFont="1" applyBorder="1" applyAlignment="1">
      <alignment horizontal="left" vertical="center" wrapText="1"/>
    </xf>
    <xf numFmtId="0" fontId="6" fillId="3" borderId="62" xfId="0" applyFont="1" applyFill="1" applyBorder="1" applyAlignment="1">
      <alignment horizontal="justify" vertical="center" wrapText="1"/>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justify" vertical="center" wrapText="1"/>
      <protection locked="0"/>
    </xf>
    <xf numFmtId="0" fontId="23" fillId="0" borderId="62" xfId="0" applyFont="1" applyBorder="1" applyAlignment="1" applyProtection="1">
      <alignment horizontal="justify" vertical="center" wrapText="1"/>
      <protection locked="0"/>
    </xf>
    <xf numFmtId="0" fontId="42" fillId="0" borderId="60" xfId="0" applyFont="1" applyBorder="1" applyAlignment="1" applyProtection="1">
      <alignment horizontal="justify" vertical="center" wrapText="1"/>
      <protection locked="0"/>
    </xf>
    <xf numFmtId="0" fontId="42" fillId="0" borderId="56" xfId="0" applyFont="1" applyBorder="1" applyAlignment="1" applyProtection="1">
      <alignment horizontal="justify" vertical="center" wrapText="1"/>
      <protection locked="0"/>
    </xf>
    <xf numFmtId="0" fontId="42" fillId="0" borderId="62" xfId="0" applyFont="1" applyBorder="1" applyAlignment="1" applyProtection="1">
      <alignment horizontal="justify" vertical="center" wrapText="1"/>
      <protection locked="0"/>
    </xf>
    <xf numFmtId="0" fontId="42" fillId="0" borderId="56" xfId="0" applyFont="1" applyBorder="1" applyAlignment="1">
      <alignment horizontal="justify" vertical="center" wrapText="1"/>
    </xf>
    <xf numFmtId="0" fontId="42" fillId="3" borderId="56" xfId="0" applyFont="1" applyFill="1" applyBorder="1" applyAlignment="1">
      <alignment horizontal="justify" vertical="center" wrapText="1"/>
    </xf>
    <xf numFmtId="0" fontId="42" fillId="0" borderId="1" xfId="0" applyFont="1" applyBorder="1" applyAlignment="1">
      <alignment horizontal="justify" vertical="center" wrapText="1"/>
    </xf>
    <xf numFmtId="0" fontId="42" fillId="3" borderId="1" xfId="0" applyFont="1" applyFill="1" applyBorder="1" applyAlignment="1">
      <alignment horizontal="justify" vertical="center" wrapText="1"/>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24" fillId="15" borderId="1"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3" fillId="0" borderId="26"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36" xfId="0" applyFont="1" applyBorder="1" applyAlignment="1">
      <alignment horizontal="center" vertical="center" wrapText="1"/>
    </xf>
    <xf numFmtId="0" fontId="7" fillId="0" borderId="7" xfId="0" applyFont="1" applyBorder="1" applyAlignment="1">
      <alignment horizontal="left" vertical="center" wrapText="1"/>
    </xf>
    <xf numFmtId="0" fontId="7" fillId="0" borderId="29" xfId="0" applyFont="1" applyBorder="1" applyAlignment="1">
      <alignment horizontal="center" vertical="center" wrapText="1"/>
    </xf>
    <xf numFmtId="0" fontId="7" fillId="0" borderId="1" xfId="0" applyFont="1" applyBorder="1" applyAlignment="1">
      <alignment horizontal="left" vertical="center" wrapText="1"/>
    </xf>
    <xf numFmtId="0" fontId="13" fillId="0" borderId="69" xfId="0" applyFont="1" applyBorder="1" applyAlignment="1">
      <alignment horizontal="center" vertical="center" wrapText="1"/>
    </xf>
    <xf numFmtId="0" fontId="13" fillId="0" borderId="17" xfId="0" applyFont="1" applyBorder="1" applyAlignment="1">
      <alignment horizontal="center" vertical="center" wrapText="1"/>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7" fillId="3" borderId="0" xfId="0" applyFont="1" applyFill="1" applyAlignment="1">
      <alignment horizontal="center" vertical="center" wrapText="1"/>
    </xf>
    <xf numFmtId="0" fontId="9" fillId="0" borderId="25" xfId="0" applyFont="1" applyBorder="1" applyAlignment="1" applyProtection="1">
      <alignment horizontal="justify" vertical="center" wrapText="1"/>
      <protection locked="0"/>
    </xf>
    <xf numFmtId="0" fontId="9" fillId="0" borderId="20" xfId="0" applyFont="1" applyBorder="1" applyAlignment="1" applyProtection="1">
      <alignment horizontal="justify" vertical="center" wrapText="1"/>
      <protection locked="0"/>
    </xf>
    <xf numFmtId="0" fontId="9" fillId="0" borderId="27" xfId="0" applyFont="1" applyBorder="1" applyAlignment="1" applyProtection="1">
      <alignment horizontal="justify" vertical="center" wrapText="1"/>
      <protection locked="0"/>
    </xf>
    <xf numFmtId="0" fontId="9" fillId="0" borderId="1" xfId="0" applyFont="1" applyBorder="1" applyAlignment="1" applyProtection="1">
      <alignment horizontal="center" vertical="center" wrapText="1"/>
      <protection locked="0"/>
    </xf>
    <xf numFmtId="0" fontId="49" fillId="0" borderId="10" xfId="0" applyFont="1" applyBorder="1" applyAlignment="1" applyProtection="1">
      <alignment horizontal="justify" vertical="center" wrapText="1"/>
      <protection locked="0"/>
    </xf>
    <xf numFmtId="0" fontId="49" fillId="0" borderId="28" xfId="0" applyFont="1" applyBorder="1" applyAlignment="1" applyProtection="1">
      <alignment horizontal="justify" vertical="center" wrapText="1"/>
      <protection locked="0"/>
    </xf>
    <xf numFmtId="0" fontId="1" fillId="0" borderId="9" xfId="0" applyFont="1" applyBorder="1" applyAlignment="1">
      <alignment horizontal="center"/>
    </xf>
    <xf numFmtId="0" fontId="1" fillId="0" borderId="3" xfId="0" applyFont="1" applyBorder="1" applyAlignment="1">
      <alignment horizontal="center"/>
    </xf>
    <xf numFmtId="0" fontId="1" fillId="0" borderId="6" xfId="0" applyFont="1" applyBorder="1" applyAlignment="1">
      <alignment horizontal="center"/>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22" xfId="0" applyFont="1" applyBorder="1" applyAlignment="1">
      <alignment horizontal="center"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justify" vertical="center" wrapText="1"/>
      <protection locked="0"/>
    </xf>
    <xf numFmtId="0" fontId="7" fillId="0" borderId="1" xfId="0" applyFont="1" applyBorder="1" applyAlignment="1">
      <alignment horizontal="justify" vertical="center" wrapText="1"/>
    </xf>
    <xf numFmtId="0" fontId="7" fillId="0" borderId="3" xfId="0" applyFont="1" applyBorder="1" applyAlignment="1">
      <alignment horizontal="justify" vertical="center" wrapText="1"/>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6" xfId="0" applyFont="1" applyBorder="1" applyAlignment="1">
      <alignment horizontal="center"/>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justify" vertical="center" wrapText="1"/>
      <protection locked="0"/>
    </xf>
    <xf numFmtId="0" fontId="7" fillId="0" borderId="11" xfId="0" applyFont="1" applyBorder="1" applyAlignment="1" applyProtection="1">
      <alignment horizontal="justify" vertical="center" wrapText="1"/>
      <protection locked="0"/>
    </xf>
    <xf numFmtId="0" fontId="7" fillId="0" borderId="28" xfId="0" applyFont="1" applyBorder="1" applyAlignment="1" applyProtection="1">
      <alignment horizontal="justify" vertical="center" wrapText="1"/>
      <protection locked="0"/>
    </xf>
    <xf numFmtId="0" fontId="7" fillId="0" borderId="60" xfId="0" applyFont="1" applyBorder="1" applyAlignment="1">
      <alignment horizontal="justify" vertical="center" wrapText="1"/>
    </xf>
    <xf numFmtId="0" fontId="7" fillId="0" borderId="68" xfId="0" applyFont="1" applyBorder="1" applyAlignment="1">
      <alignment horizontal="justify"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13" fillId="0" borderId="4"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1" fillId="0" borderId="2"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20" xfId="0"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1" fillId="0" borderId="67" xfId="0" applyFont="1" applyBorder="1" applyAlignment="1">
      <alignment horizontal="center"/>
    </xf>
    <xf numFmtId="0" fontId="1" fillId="0" borderId="56" xfId="0" applyFont="1" applyBorder="1" applyAlignment="1">
      <alignment horizontal="center"/>
    </xf>
    <xf numFmtId="0" fontId="1" fillId="0" borderId="68" xfId="0" applyFont="1" applyBorder="1" applyAlignment="1">
      <alignment horizontal="center"/>
    </xf>
    <xf numFmtId="0" fontId="1" fillId="0" borderId="18" xfId="0" applyFont="1" applyBorder="1" applyAlignment="1">
      <alignment horizontal="center"/>
    </xf>
    <xf numFmtId="0" fontId="1" fillId="0" borderId="36" xfId="0" applyFont="1" applyBorder="1" applyAlignment="1">
      <alignment horizontal="center"/>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7" xfId="0" applyFont="1" applyBorder="1" applyAlignment="1">
      <alignment horizontal="center" vertical="center"/>
    </xf>
    <xf numFmtId="0" fontId="25" fillId="3" borderId="0" xfId="0" applyFont="1" applyFill="1" applyAlignment="1">
      <alignment horizontal="center" vertical="center"/>
    </xf>
    <xf numFmtId="0" fontId="34" fillId="7" borderId="74"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1" xfId="0" applyFont="1" applyFill="1" applyBorder="1" applyAlignment="1" applyProtection="1">
      <alignment horizontal="center" vertical="center"/>
      <protection locked="0"/>
    </xf>
    <xf numFmtId="0" fontId="34" fillId="9" borderId="71" xfId="0" applyFont="1" applyFill="1" applyBorder="1" applyAlignment="1" applyProtection="1">
      <alignment horizontal="center" vertical="center" wrapText="1"/>
      <protection locked="0"/>
    </xf>
    <xf numFmtId="0" fontId="34" fillId="9" borderId="71" xfId="0" applyFont="1" applyFill="1" applyBorder="1" applyAlignment="1" applyProtection="1">
      <alignment horizontal="center" vertical="center"/>
      <protection locked="0"/>
    </xf>
    <xf numFmtId="0" fontId="34" fillId="10" borderId="71" xfId="0" applyFont="1" applyFill="1" applyBorder="1" applyAlignment="1" applyProtection="1">
      <alignment horizontal="center" vertical="center" wrapText="1"/>
      <protection locked="0"/>
    </xf>
    <xf numFmtId="0" fontId="34" fillId="10" borderId="71" xfId="0" applyFont="1" applyFill="1" applyBorder="1" applyAlignment="1" applyProtection="1">
      <alignment horizontal="center" vertical="center"/>
      <protection locked="0"/>
    </xf>
    <xf numFmtId="0" fontId="34" fillId="7" borderId="71" xfId="0" applyFont="1" applyFill="1" applyBorder="1" applyAlignment="1" applyProtection="1">
      <alignment horizontal="center" vertical="center"/>
      <protection locked="0"/>
    </xf>
    <xf numFmtId="0" fontId="34" fillId="8" borderId="71"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4" fillId="8" borderId="74"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1" fillId="16" borderId="88" xfId="0" applyFont="1" applyFill="1" applyBorder="1" applyAlignment="1" applyProtection="1">
      <alignment horizontal="left" vertical="center"/>
      <protection locked="0"/>
    </xf>
    <xf numFmtId="0" fontId="1" fillId="16" borderId="83" xfId="0" applyFont="1" applyFill="1" applyBorder="1" applyAlignment="1" applyProtection="1">
      <alignment horizontal="left" vertical="center"/>
      <protection locked="0"/>
    </xf>
    <xf numFmtId="0" fontId="25" fillId="0" borderId="39" xfId="0" applyFont="1" applyBorder="1" applyAlignment="1">
      <alignment horizontal="center" vertical="center" textRotation="90"/>
    </xf>
    <xf numFmtId="0" fontId="34" fillId="9" borderId="78"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5"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4" fillId="9" borderId="75"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40" fillId="7" borderId="74" xfId="0" applyFont="1" applyFill="1" applyBorder="1" applyAlignment="1" applyProtection="1">
      <alignment horizontal="center" vertical="center"/>
      <protection locked="0"/>
    </xf>
    <xf numFmtId="0" fontId="40" fillId="7" borderId="72"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protection locked="0"/>
    </xf>
    <xf numFmtId="0" fontId="40" fillId="9" borderId="71" xfId="0" applyFont="1" applyFill="1" applyBorder="1" applyAlignment="1" applyProtection="1">
      <alignment horizontal="center" vertical="center" wrapText="1"/>
      <protection locked="0"/>
    </xf>
    <xf numFmtId="0" fontId="40" fillId="9" borderId="71"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wrapText="1"/>
      <protection locked="0"/>
    </xf>
    <xf numFmtId="0" fontId="40" fillId="10" borderId="71" xfId="0" applyFont="1" applyFill="1" applyBorder="1" applyAlignment="1" applyProtection="1">
      <alignment horizontal="center" vertical="center"/>
      <protection locked="0"/>
    </xf>
    <xf numFmtId="0" fontId="40" fillId="7" borderId="71"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wrapText="1"/>
      <protection locked="0"/>
    </xf>
    <xf numFmtId="0" fontId="40" fillId="8" borderId="74"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9" borderId="78"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5"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0" fillId="9" borderId="75"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3" fillId="16" borderId="81" xfId="0" applyFont="1" applyFill="1" applyBorder="1" applyAlignment="1">
      <alignment horizontal="left" vertical="center" wrapText="1"/>
    </xf>
    <xf numFmtId="0" fontId="11" fillId="3" borderId="0" xfId="0" applyFont="1" applyFill="1" applyAlignment="1">
      <alignment horizontal="center" vertical="center"/>
    </xf>
    <xf numFmtId="0" fontId="36" fillId="7"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10" borderId="31"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0" fillId="9" borderId="31" xfId="0" applyFill="1" applyBorder="1" applyAlignment="1">
      <alignment horizont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7" borderId="34"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0" fillId="8" borderId="51" xfId="0" applyFill="1" applyBorder="1" applyAlignment="1">
      <alignment horizontal="center" vertical="center"/>
    </xf>
    <xf numFmtId="0" fontId="0" fillId="8" borderId="97" xfId="0" applyFill="1" applyBorder="1" applyAlignment="1">
      <alignment horizontal="center" vertical="center"/>
    </xf>
    <xf numFmtId="0" fontId="1" fillId="3" borderId="0" xfId="0" applyFont="1" applyFill="1" applyAlignment="1">
      <alignment horizontal="center" vertical="center"/>
    </xf>
    <xf numFmtId="0" fontId="1" fillId="3" borderId="22" xfId="0" applyFont="1" applyFill="1" applyBorder="1" applyAlignment="1">
      <alignment horizontal="center" vertical="center"/>
    </xf>
    <xf numFmtId="0" fontId="0" fillId="9" borderId="31" xfId="0" applyFill="1" applyBorder="1" applyAlignment="1">
      <alignment horizontal="center" vertical="center" wrapText="1"/>
    </xf>
    <xf numFmtId="0" fontId="0" fillId="9" borderId="31" xfId="0" applyFill="1" applyBorder="1" applyAlignment="1">
      <alignment horizontal="center" vertical="center"/>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2" fillId="0" borderId="7" xfId="0" applyFont="1" applyBorder="1" applyAlignment="1">
      <alignment horizontal="center" vertical="center" wrapText="1"/>
    </xf>
    <xf numFmtId="0" fontId="1" fillId="0" borderId="7" xfId="0" applyFont="1" applyBorder="1" applyAlignment="1">
      <alignment horizontal="left" vertical="center" wrapText="1"/>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64" xfId="0" applyFont="1" applyBorder="1" applyAlignment="1">
      <alignment horizontal="left" vertical="center" wrapText="1"/>
    </xf>
    <xf numFmtId="0" fontId="1" fillId="0" borderId="11" xfId="0" applyFont="1" applyBorder="1" applyAlignment="1">
      <alignment horizontal="left" vertical="center" wrapText="1"/>
    </xf>
    <xf numFmtId="0" fontId="1" fillId="0" borderId="64"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1" fillId="0" borderId="30" xfId="0" applyFont="1" applyBorder="1" applyAlignment="1">
      <alignment horizontal="justify" vertical="center" wrapText="1"/>
    </xf>
    <xf numFmtId="0" fontId="1" fillId="0" borderId="20" xfId="0" applyFont="1" applyBorder="1" applyAlignment="1">
      <alignment horizontal="justify" vertical="center" wrapText="1"/>
    </xf>
    <xf numFmtId="0" fontId="1" fillId="0" borderId="27" xfId="0" applyFont="1" applyBorder="1" applyAlignment="1">
      <alignment horizontal="justify" vertical="center" wrapText="1"/>
    </xf>
    <xf numFmtId="0" fontId="1" fillId="0" borderId="7" xfId="0" applyFont="1" applyBorder="1" applyAlignment="1">
      <alignment horizontal="center" vertical="center" wrapText="1"/>
    </xf>
    <xf numFmtId="0" fontId="18" fillId="0" borderId="9" xfId="0" applyFont="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30" xfId="0" applyFont="1" applyBorder="1" applyAlignment="1">
      <alignment horizontal="left" vertical="center" wrapText="1"/>
    </xf>
    <xf numFmtId="0" fontId="1" fillId="0" borderId="43"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0" borderId="36" xfId="0" applyFont="1" applyBorder="1" applyAlignment="1">
      <alignment horizontal="justify" vertical="center" wrapText="1"/>
    </xf>
    <xf numFmtId="0" fontId="1" fillId="0" borderId="17" xfId="0" applyFont="1" applyBorder="1" applyAlignment="1">
      <alignment horizontal="justify" vertical="center" wrapText="1"/>
    </xf>
    <xf numFmtId="0" fontId="6" fillId="13" borderId="11" xfId="0" applyFont="1" applyFill="1" applyBorder="1" applyAlignment="1">
      <alignment horizontal="center" vertic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79" xfId="0" applyFont="1" applyFill="1" applyBorder="1" applyAlignment="1">
      <alignment horizontal="justify" vertical="center" wrapText="1"/>
    </xf>
    <xf numFmtId="0" fontId="7" fillId="16" borderId="49" xfId="0" applyFont="1" applyFill="1" applyBorder="1" applyAlignment="1">
      <alignment horizontal="justify" vertical="center" wrapText="1"/>
    </xf>
    <xf numFmtId="0" fontId="7" fillId="16" borderId="50" xfId="0" applyFont="1" applyFill="1" applyBorder="1" applyAlignment="1">
      <alignment horizontal="justify" vertical="center" wrapText="1"/>
    </xf>
    <xf numFmtId="0" fontId="14" fillId="0" borderId="30" xfId="0" applyFont="1" applyBorder="1" applyAlignment="1">
      <alignment horizontal="center"/>
    </xf>
    <xf numFmtId="0" fontId="14" fillId="0" borderId="20" xfId="0" applyFont="1" applyBorder="1" applyAlignment="1">
      <alignment horizontal="center"/>
    </xf>
    <xf numFmtId="0" fontId="14" fillId="0" borderId="45" xfId="0" applyFont="1" applyBorder="1" applyAlignment="1">
      <alignment horizontal="center"/>
    </xf>
    <xf numFmtId="0" fontId="54" fillId="0" borderId="43" xfId="0" applyFont="1" applyBorder="1" applyAlignment="1">
      <alignment horizontal="center" vertical="center" wrapText="1"/>
    </xf>
    <xf numFmtId="0" fontId="13" fillId="0" borderId="18" xfId="0" applyFont="1" applyBorder="1" applyAlignment="1">
      <alignment horizontal="center" vertical="center" wrapText="1"/>
    </xf>
    <xf numFmtId="0" fontId="14" fillId="0" borderId="21"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7" fillId="0" borderId="5" xfId="0" applyFont="1" applyBorder="1" applyAlignment="1">
      <alignment horizontal="left"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1" fillId="13" borderId="2" xfId="0" applyFont="1" applyFill="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1" fillId="0" borderId="47" xfId="0" applyFont="1" applyBorder="1" applyAlignment="1">
      <alignment horizontal="center" vertical="center" wrapText="1"/>
    </xf>
    <xf numFmtId="0" fontId="0" fillId="0" borderId="30" xfId="0" applyBorder="1" applyAlignment="1">
      <alignment horizontal="center"/>
    </xf>
    <xf numFmtId="0" fontId="1" fillId="13" borderId="1" xfId="0" applyFont="1" applyFill="1" applyBorder="1" applyAlignment="1">
      <alignment horizontal="center" vertic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1" fillId="0" borderId="79" xfId="0" applyFont="1" applyBorder="1" applyAlignment="1">
      <alignment horizontal="center" vertical="center"/>
    </xf>
    <xf numFmtId="0" fontId="1" fillId="0" borderId="49" xfId="0" applyFont="1" applyBorder="1" applyAlignment="1">
      <alignment horizontal="center" vertical="center"/>
    </xf>
    <xf numFmtId="0" fontId="1" fillId="0" borderId="58" xfId="0" applyFont="1" applyBorder="1" applyAlignment="1">
      <alignment horizontal="center" vertical="center"/>
    </xf>
    <xf numFmtId="0" fontId="1" fillId="0" borderId="25" xfId="0" applyFont="1" applyBorder="1" applyAlignment="1">
      <alignment horizontal="center" vertical="center" wrapText="1"/>
    </xf>
    <xf numFmtId="0" fontId="1" fillId="0" borderId="70" xfId="0" applyFont="1" applyBorder="1" applyAlignment="1">
      <alignment horizontal="center" vertical="center"/>
    </xf>
    <xf numFmtId="0" fontId="1" fillId="0" borderId="37" xfId="0" applyFont="1" applyBorder="1" applyAlignment="1">
      <alignment horizontal="center" vertical="center"/>
    </xf>
    <xf numFmtId="0" fontId="1" fillId="0" borderId="15" xfId="0" applyFont="1" applyBorder="1" applyAlignment="1">
      <alignment horizontal="center" vertical="center"/>
    </xf>
    <xf numFmtId="0" fontId="1" fillId="0" borderId="70"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5" xfId="0" applyFont="1" applyBorder="1" applyAlignment="1">
      <alignment horizontal="center" vertical="center" wrapText="1"/>
    </xf>
    <xf numFmtId="0" fontId="1" fillId="6" borderId="3" xfId="0" applyFont="1" applyFill="1" applyBorder="1" applyAlignment="1">
      <alignment horizontal="center" vertical="center" wrapText="1"/>
    </xf>
    <xf numFmtId="0" fontId="1" fillId="0" borderId="29" xfId="0" applyFont="1" applyBorder="1" applyAlignment="1">
      <alignment horizontal="center" vertical="center"/>
    </xf>
    <xf numFmtId="0" fontId="1"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52" fillId="0" borderId="7" xfId="0" applyFont="1" applyBorder="1" applyAlignment="1">
      <alignment horizontal="center" vertical="center" wrapText="1"/>
    </xf>
    <xf numFmtId="0" fontId="52" fillId="0" borderId="1" xfId="0" applyFont="1" applyBorder="1" applyAlignment="1">
      <alignment horizontal="center" vertical="center" wrapText="1"/>
    </xf>
    <xf numFmtId="0" fontId="54" fillId="0" borderId="7" xfId="0" applyFont="1" applyBorder="1" applyAlignment="1">
      <alignment horizontal="center" vertical="center" wrapText="1"/>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96" xfId="0" applyFont="1" applyFill="1" applyBorder="1" applyAlignment="1" applyProtection="1">
      <alignment horizontal="center" vertical="center"/>
      <protection locked="0"/>
    </xf>
    <xf numFmtId="0" fontId="20" fillId="0" borderId="0" xfId="0" applyFont="1" applyAlignment="1">
      <alignment horizontal="center"/>
    </xf>
    <xf numFmtId="0" fontId="20" fillId="0" borderId="0" xfId="0" applyFont="1" applyAlignment="1">
      <alignment horizontal="center" vertical="center"/>
    </xf>
    <xf numFmtId="0" fontId="3" fillId="0" borderId="0" xfId="0" applyFont="1" applyAlignment="1">
      <alignment horizontal="left" vertical="center" wrapText="1"/>
    </xf>
    <xf numFmtId="0" fontId="25" fillId="0" borderId="0" xfId="0" applyFont="1" applyAlignment="1">
      <alignment vertical="center" textRotation="90"/>
    </xf>
    <xf numFmtId="0" fontId="6" fillId="0" borderId="0" xfId="0" applyFont="1" applyAlignment="1">
      <alignment horizontal="center"/>
    </xf>
    <xf numFmtId="0" fontId="1" fillId="0" borderId="0" xfId="0" applyFont="1" applyAlignment="1">
      <alignment horizontal="center" vertical="center" wrapText="1"/>
    </xf>
    <xf numFmtId="0" fontId="25" fillId="0" borderId="0" xfId="0" applyFont="1" applyAlignment="1">
      <alignment horizontal="center" vertical="top"/>
    </xf>
    <xf numFmtId="0" fontId="1" fillId="0" borderId="0" xfId="0" applyFont="1" applyAlignment="1">
      <alignment horizontal="center" vertical="center"/>
    </xf>
    <xf numFmtId="0" fontId="8" fillId="16" borderId="82" xfId="0" applyFont="1" applyFill="1" applyBorder="1" applyAlignment="1">
      <alignment horizontal="left"/>
    </xf>
    <xf numFmtId="0" fontId="9" fillId="3" borderId="10" xfId="0" applyFont="1" applyFill="1" applyBorder="1" applyAlignment="1">
      <alignment horizontal="justify" vertical="center" wrapText="1"/>
    </xf>
    <xf numFmtId="0" fontId="9" fillId="3" borderId="28" xfId="0" applyFont="1" applyFill="1" applyBorder="1" applyAlignment="1">
      <alignment horizontal="justify" vertical="center" wrapText="1"/>
    </xf>
    <xf numFmtId="0" fontId="7" fillId="3" borderId="0" xfId="0" applyFont="1" applyFill="1" applyBorder="1" applyAlignment="1">
      <alignment horizontal="left" wrapText="1"/>
    </xf>
    <xf numFmtId="0" fontId="9" fillId="3" borderId="0" xfId="0" applyFont="1" applyFill="1" applyBorder="1" applyAlignment="1">
      <alignment horizontal="center" vertical="center"/>
    </xf>
    <xf numFmtId="0" fontId="9" fillId="3" borderId="11"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8"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0" xfId="0" applyFont="1" applyFill="1" applyBorder="1" applyAlignment="1">
      <alignment horizontal="center" vertical="center"/>
    </xf>
    <xf numFmtId="0" fontId="7" fillId="3" borderId="0" xfId="0" applyFont="1" applyFill="1" applyBorder="1" applyAlignment="1" applyProtection="1">
      <alignment horizontal="center" vertical="center"/>
      <protection locked="0"/>
    </xf>
    <xf numFmtId="0" fontId="9" fillId="3" borderId="10" xfId="0" applyFont="1" applyFill="1" applyBorder="1" applyAlignment="1">
      <alignment horizontal="center" vertical="center" wrapText="1"/>
    </xf>
    <xf numFmtId="0" fontId="50" fillId="3" borderId="119" xfId="0" applyFont="1" applyFill="1" applyBorder="1" applyAlignment="1">
      <alignment horizontal="center" vertical="center" wrapText="1"/>
    </xf>
    <xf numFmtId="0" fontId="42" fillId="3" borderId="111" xfId="0" applyFont="1" applyFill="1" applyBorder="1"/>
    <xf numFmtId="0" fontId="42" fillId="3" borderId="120" xfId="0" applyFont="1" applyFill="1" applyBorder="1"/>
    <xf numFmtId="0" fontId="9" fillId="3" borderId="110" xfId="0" applyFont="1" applyFill="1" applyBorder="1" applyAlignment="1">
      <alignment horizontal="center" vertical="center"/>
    </xf>
    <xf numFmtId="0" fontId="9" fillId="3" borderId="122" xfId="0" applyFont="1" applyFill="1" applyBorder="1" applyAlignment="1">
      <alignment horizontal="center" vertical="center"/>
    </xf>
    <xf numFmtId="0" fontId="42" fillId="3" borderId="115" xfId="0" applyFont="1" applyFill="1" applyBorder="1"/>
    <xf numFmtId="0" fontId="42" fillId="3" borderId="123" xfId="0" applyFont="1" applyFill="1" applyBorder="1"/>
    <xf numFmtId="0" fontId="9" fillId="3" borderId="131" xfId="0" applyFont="1" applyFill="1" applyBorder="1" applyAlignment="1">
      <alignment horizontal="center" vertical="center" wrapText="1"/>
    </xf>
    <xf numFmtId="0" fontId="42" fillId="3" borderId="127" xfId="0" applyFont="1" applyFill="1" applyBorder="1" applyAlignment="1">
      <alignment horizontal="center" vertical="center"/>
    </xf>
    <xf numFmtId="0" fontId="42" fillId="3" borderId="132" xfId="0" applyFont="1" applyFill="1" applyBorder="1" applyAlignment="1">
      <alignment horizontal="center" vertical="center"/>
    </xf>
    <xf numFmtId="0" fontId="9" fillId="3" borderId="127" xfId="0" applyFont="1" applyFill="1" applyBorder="1" applyAlignment="1">
      <alignment horizontal="center" vertical="center"/>
    </xf>
    <xf numFmtId="0" fontId="42" fillId="3" borderId="127" xfId="0" applyFont="1" applyFill="1" applyBorder="1"/>
    <xf numFmtId="0" fontId="9" fillId="3" borderId="127" xfId="0" applyFont="1" applyFill="1" applyBorder="1" applyAlignment="1">
      <alignment horizontal="center" vertical="center" wrapText="1"/>
    </xf>
    <xf numFmtId="0" fontId="42" fillId="3" borderId="128" xfId="0" applyFont="1" applyFill="1" applyBorder="1"/>
    <xf numFmtId="0" fontId="9" fillId="3" borderId="110" xfId="0" applyFont="1" applyFill="1" applyBorder="1" applyAlignment="1">
      <alignment horizontal="center" vertical="center" wrapText="1"/>
    </xf>
    <xf numFmtId="0" fontId="9" fillId="3" borderId="111" xfId="0" applyFont="1" applyFill="1" applyBorder="1" applyAlignment="1">
      <alignment horizontal="center" vertical="center" wrapText="1"/>
    </xf>
    <xf numFmtId="0" fontId="50" fillId="3" borderId="98" xfId="0" applyFont="1" applyFill="1" applyBorder="1" applyAlignment="1">
      <alignment horizontal="center" vertical="center" wrapText="1"/>
    </xf>
    <xf numFmtId="0" fontId="42" fillId="3" borderId="106" xfId="0" applyFont="1" applyFill="1" applyBorder="1"/>
    <xf numFmtId="0" fontId="42" fillId="3" borderId="117" xfId="0" applyFont="1" applyFill="1" applyBorder="1"/>
    <xf numFmtId="0" fontId="50" fillId="3" borderId="99" xfId="0" applyFont="1" applyFill="1" applyBorder="1" applyAlignment="1">
      <alignment horizontal="center" vertical="center" wrapText="1"/>
    </xf>
    <xf numFmtId="0" fontId="42" fillId="3" borderId="100" xfId="0" applyFont="1" applyFill="1" applyBorder="1"/>
    <xf numFmtId="0" fontId="42" fillId="3" borderId="101" xfId="0" applyFont="1" applyFill="1" applyBorder="1"/>
    <xf numFmtId="0" fontId="42" fillId="3" borderId="107" xfId="0" applyFont="1" applyFill="1" applyBorder="1"/>
    <xf numFmtId="0" fontId="42" fillId="3" borderId="108" xfId="0" applyFont="1" applyFill="1" applyBorder="1"/>
    <xf numFmtId="0" fontId="42" fillId="3" borderId="109" xfId="0" applyFont="1" applyFill="1" applyBorder="1"/>
    <xf numFmtId="0" fontId="9" fillId="3" borderId="102" xfId="0" applyFont="1" applyFill="1" applyBorder="1" applyAlignment="1">
      <alignment horizontal="center" vertical="center" wrapText="1"/>
    </xf>
    <xf numFmtId="0" fontId="42" fillId="3" borderId="103" xfId="0" applyFont="1" applyFill="1" applyBorder="1"/>
    <xf numFmtId="0" fontId="42" fillId="3" borderId="104" xfId="0" applyFont="1" applyFill="1" applyBorder="1"/>
    <xf numFmtId="0" fontId="9" fillId="3" borderId="105" xfId="0" applyFont="1" applyFill="1" applyBorder="1" applyAlignment="1">
      <alignment horizontal="center" vertical="center"/>
    </xf>
    <xf numFmtId="0" fontId="42" fillId="3" borderId="113" xfId="0" applyFont="1" applyFill="1" applyBorder="1"/>
    <xf numFmtId="0" fontId="42" fillId="3" borderId="118" xfId="0" applyFont="1" applyFill="1" applyBorder="1"/>
    <xf numFmtId="0" fontId="42" fillId="3" borderId="112" xfId="0" applyFont="1" applyFill="1" applyBorder="1"/>
    <xf numFmtId="0" fontId="50" fillId="3" borderId="114" xfId="0" applyFont="1" applyFill="1" applyBorder="1" applyAlignment="1">
      <alignment horizontal="center" vertical="center" wrapText="1"/>
    </xf>
    <xf numFmtId="0" fontId="42" fillId="3" borderId="116" xfId="0" applyFont="1" applyFill="1" applyBorder="1"/>
    <xf numFmtId="0" fontId="9" fillId="0" borderId="1" xfId="0" applyFont="1" applyBorder="1" applyAlignment="1">
      <alignment horizontal="justify" vertical="center" wrapText="1"/>
    </xf>
    <xf numFmtId="0" fontId="8" fillId="3" borderId="37"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13</xdr:row>
      <xdr:rowOff>51042</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4427764</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2052205</xdr:colOff>
      <xdr:row>2</xdr:row>
      <xdr:rowOff>231427</xdr:rowOff>
    </xdr:to>
    <xdr:pic>
      <xdr:nvPicPr>
        <xdr:cNvPr id="2" name="Imagen 1">
          <a:extLst>
            <a:ext uri="{FF2B5EF4-FFF2-40B4-BE49-F238E27FC236}">
              <a16:creationId xmlns:a16="http://schemas.microsoft.com/office/drawing/2014/main" id="{420C258C-44A9-435E-9E8F-3691DF2E03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52205" cy="833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95250</xdr:colOff>
      <xdr:row>0</xdr:row>
      <xdr:rowOff>0</xdr:rowOff>
    </xdr:from>
    <xdr:to>
      <xdr:col>19</xdr:col>
      <xdr:colOff>995795</xdr:colOff>
      <xdr:row>3</xdr:row>
      <xdr:rowOff>211954</xdr:rowOff>
    </xdr:to>
    <xdr:pic>
      <xdr:nvPicPr>
        <xdr:cNvPr id="3" name="Imagen 2">
          <a:extLst>
            <a:ext uri="{FF2B5EF4-FFF2-40B4-BE49-F238E27FC236}">
              <a16:creationId xmlns:a16="http://schemas.microsoft.com/office/drawing/2014/main" id="{C8593225-D417-4AD4-B47C-DF01D1216E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90710" y="0"/>
          <a:ext cx="900545" cy="105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3865" y="61851"/>
          <a:ext cx="614729"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226218</xdr:colOff>
      <xdr:row>0</xdr:row>
      <xdr:rowOff>107156</xdr:rowOff>
    </xdr:from>
    <xdr:to>
      <xdr:col>0</xdr:col>
      <xdr:colOff>2035967</xdr:colOff>
      <xdr:row>3</xdr:row>
      <xdr:rowOff>84220</xdr:rowOff>
    </xdr:to>
    <xdr:pic>
      <xdr:nvPicPr>
        <xdr:cNvPr id="4" name="Picture 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6218" y="107156"/>
          <a:ext cx="1809749" cy="65572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549651"/>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5628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158751</xdr:rowOff>
    </xdr:from>
    <xdr:to>
      <xdr:col>2</xdr:col>
      <xdr:colOff>0</xdr:colOff>
      <xdr:row>35</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1553210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45</xdr:row>
      <xdr:rowOff>0</xdr:rowOff>
    </xdr:from>
    <xdr:to>
      <xdr:col>8</xdr:col>
      <xdr:colOff>42335</xdr:colOff>
      <xdr:row>45</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192024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33</xdr:row>
      <xdr:rowOff>158751</xdr:rowOff>
    </xdr:from>
    <xdr:to>
      <xdr:col>2</xdr:col>
      <xdr:colOff>0</xdr:colOff>
      <xdr:row>35</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1553210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45</xdr:row>
      <xdr:rowOff>0</xdr:rowOff>
    </xdr:from>
    <xdr:to>
      <xdr:col>8</xdr:col>
      <xdr:colOff>42335</xdr:colOff>
      <xdr:row>45</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192024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53</xdr:row>
      <xdr:rowOff>158751</xdr:rowOff>
    </xdr:from>
    <xdr:to>
      <xdr:col>2</xdr:col>
      <xdr:colOff>0</xdr:colOff>
      <xdr:row>55</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1675" y="21494751"/>
          <a:ext cx="0" cy="3873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65</xdr:row>
      <xdr:rowOff>0</xdr:rowOff>
    </xdr:from>
    <xdr:to>
      <xdr:col>8</xdr:col>
      <xdr:colOff>42335</xdr:colOff>
      <xdr:row>65</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47911" y="253650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73</xdr:row>
      <xdr:rowOff>158751</xdr:rowOff>
    </xdr:from>
    <xdr:to>
      <xdr:col>2</xdr:col>
      <xdr:colOff>0</xdr:colOff>
      <xdr:row>75</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1675" y="27266901"/>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85</xdr:row>
      <xdr:rowOff>0</xdr:rowOff>
    </xdr:from>
    <xdr:to>
      <xdr:col>8</xdr:col>
      <xdr:colOff>42335</xdr:colOff>
      <xdr:row>85</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47911" y="30870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93</xdr:row>
      <xdr:rowOff>158751</xdr:rowOff>
    </xdr:from>
    <xdr:to>
      <xdr:col>2</xdr:col>
      <xdr:colOff>0</xdr:colOff>
      <xdr:row>95</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1675" y="32772351"/>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105</xdr:row>
      <xdr:rowOff>0</xdr:rowOff>
    </xdr:from>
    <xdr:to>
      <xdr:col>8</xdr:col>
      <xdr:colOff>42335</xdr:colOff>
      <xdr:row>105</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47911" y="37166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113</xdr:row>
      <xdr:rowOff>158751</xdr:rowOff>
    </xdr:from>
    <xdr:to>
      <xdr:col>2</xdr:col>
      <xdr:colOff>0</xdr:colOff>
      <xdr:row>115</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1675" y="39125526"/>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125</xdr:row>
      <xdr:rowOff>0</xdr:rowOff>
    </xdr:from>
    <xdr:to>
      <xdr:col>8</xdr:col>
      <xdr:colOff>42335</xdr:colOff>
      <xdr:row>125</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47911" y="428244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133</xdr:row>
      <xdr:rowOff>158751</xdr:rowOff>
    </xdr:from>
    <xdr:to>
      <xdr:col>2</xdr:col>
      <xdr:colOff>0</xdr:colOff>
      <xdr:row>135</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1675" y="44697651"/>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145</xdr:row>
      <xdr:rowOff>0</xdr:rowOff>
    </xdr:from>
    <xdr:to>
      <xdr:col>8</xdr:col>
      <xdr:colOff>42335</xdr:colOff>
      <xdr:row>145</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47911" y="48339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154</xdr:row>
      <xdr:rowOff>158751</xdr:rowOff>
    </xdr:from>
    <xdr:to>
      <xdr:col>2</xdr:col>
      <xdr:colOff>0</xdr:colOff>
      <xdr:row>156</xdr:row>
      <xdr:rowOff>31751</xdr:rowOff>
    </xdr:to>
    <xdr:cxnSp macro="">
      <xdr:nvCxnSpPr>
        <xdr:cNvPr id="22" name="5 Conector recto de flecha">
          <a:extLst>
            <a:ext uri="{FF2B5EF4-FFF2-40B4-BE49-F238E27FC236}">
              <a16:creationId xmlns:a16="http://schemas.microsoft.com/office/drawing/2014/main" id="{00000000-0008-0000-0E00-000018000000}"/>
            </a:ext>
          </a:extLst>
        </xdr:cNvPr>
        <xdr:cNvCxnSpPr/>
      </xdr:nvCxnSpPr>
      <xdr:spPr>
        <a:xfrm flipV="1">
          <a:off x="1971675" y="50422176"/>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166</xdr:row>
      <xdr:rowOff>0</xdr:rowOff>
    </xdr:from>
    <xdr:to>
      <xdr:col>8</xdr:col>
      <xdr:colOff>42335</xdr:colOff>
      <xdr:row>166</xdr:row>
      <xdr:rowOff>4235</xdr:rowOff>
    </xdr:to>
    <xdr:cxnSp macro="">
      <xdr:nvCxnSpPr>
        <xdr:cNvPr id="23" name="7 Conector recto de flecha">
          <a:extLst>
            <a:ext uri="{FF2B5EF4-FFF2-40B4-BE49-F238E27FC236}">
              <a16:creationId xmlns:a16="http://schemas.microsoft.com/office/drawing/2014/main" id="{00000000-0008-0000-0E00-000019000000}"/>
            </a:ext>
          </a:extLst>
        </xdr:cNvPr>
        <xdr:cNvCxnSpPr/>
      </xdr:nvCxnSpPr>
      <xdr:spPr>
        <a:xfrm flipV="1">
          <a:off x="6547911" y="541020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174</xdr:row>
      <xdr:rowOff>158751</xdr:rowOff>
    </xdr:from>
    <xdr:to>
      <xdr:col>2</xdr:col>
      <xdr:colOff>0</xdr:colOff>
      <xdr:row>176</xdr:row>
      <xdr:rowOff>31751</xdr:rowOff>
    </xdr:to>
    <xdr:cxnSp macro="">
      <xdr:nvCxnSpPr>
        <xdr:cNvPr id="24" name="5 Conector recto de flecha">
          <a:extLst>
            <a:ext uri="{FF2B5EF4-FFF2-40B4-BE49-F238E27FC236}">
              <a16:creationId xmlns:a16="http://schemas.microsoft.com/office/drawing/2014/main" id="{00000000-0008-0000-0E00-00001A000000}"/>
            </a:ext>
          </a:extLst>
        </xdr:cNvPr>
        <xdr:cNvCxnSpPr/>
      </xdr:nvCxnSpPr>
      <xdr:spPr>
        <a:xfrm flipV="1">
          <a:off x="1971675" y="55994301"/>
          <a:ext cx="0" cy="23495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186</xdr:row>
      <xdr:rowOff>0</xdr:rowOff>
    </xdr:from>
    <xdr:to>
      <xdr:col>8</xdr:col>
      <xdr:colOff>42335</xdr:colOff>
      <xdr:row>186</xdr:row>
      <xdr:rowOff>4235</xdr:rowOff>
    </xdr:to>
    <xdr:cxnSp macro="">
      <xdr:nvCxnSpPr>
        <xdr:cNvPr id="25" name="7 Conector recto de flecha">
          <a:extLst>
            <a:ext uri="{FF2B5EF4-FFF2-40B4-BE49-F238E27FC236}">
              <a16:creationId xmlns:a16="http://schemas.microsoft.com/office/drawing/2014/main" id="{00000000-0008-0000-0E00-00001B000000}"/>
            </a:ext>
          </a:extLst>
        </xdr:cNvPr>
        <xdr:cNvCxnSpPr/>
      </xdr:nvCxnSpPr>
      <xdr:spPr>
        <a:xfrm flipV="1">
          <a:off x="6547911" y="595979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22</xdr:row>
      <xdr:rowOff>332015</xdr:rowOff>
    </xdr:to>
    <xdr:pic>
      <xdr:nvPicPr>
        <xdr:cNvPr id="26"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7"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8"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29"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114300</xdr:colOff>
      <xdr:row>1</xdr:row>
      <xdr:rowOff>28575</xdr:rowOff>
    </xdr:from>
    <xdr:to>
      <xdr:col>1</xdr:col>
      <xdr:colOff>952499</xdr:colOff>
      <xdr:row>3</xdr:row>
      <xdr:rowOff>55645</xdr:rowOff>
    </xdr:to>
    <xdr:pic>
      <xdr:nvPicPr>
        <xdr:cNvPr id="30" name="Picture 2">
          <a:extLst>
            <a:ext uri="{FF2B5EF4-FFF2-40B4-BE49-F238E27FC236}">
              <a16:creationId xmlns:a16="http://schemas.microsoft.com/office/drawing/2014/main" id="{00000000-0008-0000-0D00-00001E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14300" y="219075"/>
          <a:ext cx="1809749" cy="65572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2047875</xdr:colOff>
      <xdr:row>3</xdr:row>
      <xdr:rowOff>6604</xdr:rowOff>
    </xdr:to>
    <xdr:pic>
      <xdr:nvPicPr>
        <xdr:cNvPr id="2" name="Imagen 1">
          <a:extLst>
            <a:ext uri="{FF2B5EF4-FFF2-40B4-BE49-F238E27FC236}">
              <a16:creationId xmlns:a16="http://schemas.microsoft.com/office/drawing/2014/main" id="{25FE4849-6426-4579-9633-1C645350FE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7875" cy="84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282575</xdr:colOff>
      <xdr:row>0</xdr:row>
      <xdr:rowOff>0</xdr:rowOff>
    </xdr:from>
    <xdr:to>
      <xdr:col>10</xdr:col>
      <xdr:colOff>1209674</xdr:colOff>
      <xdr:row>3</xdr:row>
      <xdr:rowOff>260683</xdr:rowOff>
    </xdr:to>
    <xdr:pic>
      <xdr:nvPicPr>
        <xdr:cNvPr id="3" name="Imagen 2">
          <a:extLst>
            <a:ext uri="{FF2B5EF4-FFF2-40B4-BE49-F238E27FC236}">
              <a16:creationId xmlns:a16="http://schemas.microsoft.com/office/drawing/2014/main" id="{D2ACF6E7-E267-4341-81D6-FF92389BE0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69395" y="0"/>
          <a:ext cx="927099" cy="109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9187" y="87549"/>
          <a:ext cx="366713"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79375</xdr:colOff>
      <xdr:row>0</xdr:row>
      <xdr:rowOff>79374</xdr:rowOff>
    </xdr:from>
    <xdr:to>
      <xdr:col>0</xdr:col>
      <xdr:colOff>2246011</xdr:colOff>
      <xdr:row>3</xdr:row>
      <xdr:rowOff>15874</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9375" y="79374"/>
          <a:ext cx="2166636" cy="80962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2" name="7 Conector recto de flecha">
          <a:extLst>
            <a:ext uri="{FF2B5EF4-FFF2-40B4-BE49-F238E27FC236}">
              <a16:creationId xmlns:a16="http://schemas.microsoft.com/office/drawing/2014/main" id="{49BD2EB6-6410-47E1-BF29-21BD88BABDAB}"/>
            </a:ext>
          </a:extLst>
        </xdr:cNvPr>
        <xdr:cNvCxnSpPr/>
      </xdr:nvCxnSpPr>
      <xdr:spPr>
        <a:xfrm flipV="1">
          <a:off x="5551596" y="457200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35</xdr:row>
      <xdr:rowOff>144780</xdr:rowOff>
    </xdr:from>
    <xdr:to>
      <xdr:col>3</xdr:col>
      <xdr:colOff>213360</xdr:colOff>
      <xdr:row>36</xdr:row>
      <xdr:rowOff>31752</xdr:rowOff>
    </xdr:to>
    <xdr:cxnSp macro="">
      <xdr:nvCxnSpPr>
        <xdr:cNvPr id="3" name="5 Conector recto de flecha">
          <a:extLst>
            <a:ext uri="{FF2B5EF4-FFF2-40B4-BE49-F238E27FC236}">
              <a16:creationId xmlns:a16="http://schemas.microsoft.com/office/drawing/2014/main" id="{F2F4C8BB-BC16-4DD2-A696-75711C806D60}"/>
            </a:ext>
          </a:extLst>
        </xdr:cNvPr>
        <xdr:cNvCxnSpPr/>
      </xdr:nvCxnSpPr>
      <xdr:spPr>
        <a:xfrm flipV="1">
          <a:off x="1584960" y="9532620"/>
          <a:ext cx="1005840" cy="38227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4" name="7 Conector recto de flecha">
          <a:extLst>
            <a:ext uri="{FF2B5EF4-FFF2-40B4-BE49-F238E27FC236}">
              <a16:creationId xmlns:a16="http://schemas.microsoft.com/office/drawing/2014/main" id="{742E7AE2-EB47-41FF-BC9D-09464C2E84D2}"/>
            </a:ext>
          </a:extLst>
        </xdr:cNvPr>
        <xdr:cNvCxnSpPr/>
      </xdr:nvCxnSpPr>
      <xdr:spPr>
        <a:xfrm flipV="1">
          <a:off x="5551596" y="841248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5" name="7 Conector recto de flecha">
          <a:extLst>
            <a:ext uri="{FF2B5EF4-FFF2-40B4-BE49-F238E27FC236}">
              <a16:creationId xmlns:a16="http://schemas.microsoft.com/office/drawing/2014/main" id="{68CBBF85-C182-4226-8046-366490264F27}"/>
            </a:ext>
          </a:extLst>
        </xdr:cNvPr>
        <xdr:cNvCxnSpPr/>
      </xdr:nvCxnSpPr>
      <xdr:spPr>
        <a:xfrm flipV="1">
          <a:off x="5551596" y="1225296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6" name="7 Conector recto de flecha">
          <a:extLst>
            <a:ext uri="{FF2B5EF4-FFF2-40B4-BE49-F238E27FC236}">
              <a16:creationId xmlns:a16="http://schemas.microsoft.com/office/drawing/2014/main" id="{328349AA-0E08-4977-A434-5D8320709416}"/>
            </a:ext>
          </a:extLst>
        </xdr:cNvPr>
        <xdr:cNvCxnSpPr/>
      </xdr:nvCxnSpPr>
      <xdr:spPr>
        <a:xfrm flipV="1">
          <a:off x="5551596" y="1225296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7" name="7 Conector recto de flecha">
          <a:extLst>
            <a:ext uri="{FF2B5EF4-FFF2-40B4-BE49-F238E27FC236}">
              <a16:creationId xmlns:a16="http://schemas.microsoft.com/office/drawing/2014/main" id="{CE6E3294-0099-463D-81A6-F66F3E605B3F}"/>
            </a:ext>
          </a:extLst>
        </xdr:cNvPr>
        <xdr:cNvCxnSpPr/>
      </xdr:nvCxnSpPr>
      <xdr:spPr>
        <a:xfrm flipV="1">
          <a:off x="5551596" y="1609344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8" name="5 Conector recto de flecha">
          <a:extLst>
            <a:ext uri="{FF2B5EF4-FFF2-40B4-BE49-F238E27FC236}">
              <a16:creationId xmlns:a16="http://schemas.microsoft.com/office/drawing/2014/main" id="{43B84ECF-D269-4199-B53C-A8E19DDF9225}"/>
            </a:ext>
          </a:extLst>
        </xdr:cNvPr>
        <xdr:cNvCxnSpPr/>
      </xdr:nvCxnSpPr>
      <xdr:spPr>
        <a:xfrm flipV="1">
          <a:off x="1584960" y="17988915"/>
          <a:ext cx="0" cy="14795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9" name="7 Conector recto de flecha">
          <a:extLst>
            <a:ext uri="{FF2B5EF4-FFF2-40B4-BE49-F238E27FC236}">
              <a16:creationId xmlns:a16="http://schemas.microsoft.com/office/drawing/2014/main" id="{D2147095-60FE-4424-82F7-54C05DCEEBB7}"/>
            </a:ext>
          </a:extLst>
        </xdr:cNvPr>
        <xdr:cNvCxnSpPr/>
      </xdr:nvCxnSpPr>
      <xdr:spPr>
        <a:xfrm flipV="1">
          <a:off x="5551596" y="1993392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0" name="5 Conector recto de flecha">
          <a:extLst>
            <a:ext uri="{FF2B5EF4-FFF2-40B4-BE49-F238E27FC236}">
              <a16:creationId xmlns:a16="http://schemas.microsoft.com/office/drawing/2014/main" id="{13057E30-C839-4757-AC6F-054BDDED6804}"/>
            </a:ext>
          </a:extLst>
        </xdr:cNvPr>
        <xdr:cNvCxnSpPr/>
      </xdr:nvCxnSpPr>
      <xdr:spPr>
        <a:xfrm flipV="1">
          <a:off x="1584960" y="21915120"/>
          <a:ext cx="0" cy="6223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1" name="7 Conector recto de flecha">
          <a:extLst>
            <a:ext uri="{FF2B5EF4-FFF2-40B4-BE49-F238E27FC236}">
              <a16:creationId xmlns:a16="http://schemas.microsoft.com/office/drawing/2014/main" id="{A2FB53D3-3976-4D61-AEBD-B26F45FCE73A}"/>
            </a:ext>
          </a:extLst>
        </xdr:cNvPr>
        <xdr:cNvCxnSpPr/>
      </xdr:nvCxnSpPr>
      <xdr:spPr>
        <a:xfrm flipV="1">
          <a:off x="5551596" y="2377440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2" name="5 Conector recto de flecha">
          <a:extLst>
            <a:ext uri="{FF2B5EF4-FFF2-40B4-BE49-F238E27FC236}">
              <a16:creationId xmlns:a16="http://schemas.microsoft.com/office/drawing/2014/main" id="{735925B4-6721-431D-B233-630461D5F52E}"/>
            </a:ext>
          </a:extLst>
        </xdr:cNvPr>
        <xdr:cNvCxnSpPr/>
      </xdr:nvCxnSpPr>
      <xdr:spPr>
        <a:xfrm flipV="1">
          <a:off x="1584960" y="25746075"/>
          <a:ext cx="0" cy="7175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3" name="7 Conector recto de flecha">
          <a:extLst>
            <a:ext uri="{FF2B5EF4-FFF2-40B4-BE49-F238E27FC236}">
              <a16:creationId xmlns:a16="http://schemas.microsoft.com/office/drawing/2014/main" id="{EDE63697-7872-4CFE-B372-5295951F5CB7}"/>
            </a:ext>
          </a:extLst>
        </xdr:cNvPr>
        <xdr:cNvCxnSpPr/>
      </xdr:nvCxnSpPr>
      <xdr:spPr>
        <a:xfrm flipV="1">
          <a:off x="5551596" y="2761488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14" name="5 Conector recto de flecha">
          <a:extLst>
            <a:ext uri="{FF2B5EF4-FFF2-40B4-BE49-F238E27FC236}">
              <a16:creationId xmlns:a16="http://schemas.microsoft.com/office/drawing/2014/main" id="{DA363408-7B17-4C60-8EC1-2CAE3EF30FE9}"/>
            </a:ext>
          </a:extLst>
        </xdr:cNvPr>
        <xdr:cNvCxnSpPr/>
      </xdr:nvCxnSpPr>
      <xdr:spPr>
        <a:xfrm flipV="1">
          <a:off x="1584960" y="29605605"/>
          <a:ext cx="9525" cy="5270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15" name="7 Conector recto de flecha">
          <a:extLst>
            <a:ext uri="{FF2B5EF4-FFF2-40B4-BE49-F238E27FC236}">
              <a16:creationId xmlns:a16="http://schemas.microsoft.com/office/drawing/2014/main" id="{C2B98F33-1D42-4E78-B870-3EACDBB9EAB7}"/>
            </a:ext>
          </a:extLst>
        </xdr:cNvPr>
        <xdr:cNvCxnSpPr/>
      </xdr:nvCxnSpPr>
      <xdr:spPr>
        <a:xfrm flipV="1">
          <a:off x="5551596" y="3145536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16" name="5 Conector recto de flecha">
          <a:extLst>
            <a:ext uri="{FF2B5EF4-FFF2-40B4-BE49-F238E27FC236}">
              <a16:creationId xmlns:a16="http://schemas.microsoft.com/office/drawing/2014/main" id="{C14178DB-873E-4869-84EC-265FA9785174}"/>
            </a:ext>
          </a:extLst>
        </xdr:cNvPr>
        <xdr:cNvCxnSpPr/>
      </xdr:nvCxnSpPr>
      <xdr:spPr>
        <a:xfrm flipV="1">
          <a:off x="1584960" y="2731770"/>
          <a:ext cx="0" cy="4318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17" name="7 Conector recto de flecha">
          <a:extLst>
            <a:ext uri="{FF2B5EF4-FFF2-40B4-BE49-F238E27FC236}">
              <a16:creationId xmlns:a16="http://schemas.microsoft.com/office/drawing/2014/main" id="{B6D7DCEB-AC20-471C-858C-5AE9B17D0586}"/>
            </a:ext>
          </a:extLst>
        </xdr:cNvPr>
        <xdr:cNvCxnSpPr/>
      </xdr:nvCxnSpPr>
      <xdr:spPr>
        <a:xfrm flipV="1">
          <a:off x="5551596" y="457200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18" name="7 Conector recto de flecha">
          <a:extLst>
            <a:ext uri="{FF2B5EF4-FFF2-40B4-BE49-F238E27FC236}">
              <a16:creationId xmlns:a16="http://schemas.microsoft.com/office/drawing/2014/main" id="{04C09B75-CC4D-42AB-952C-AB4AD83F586D}"/>
            </a:ext>
          </a:extLst>
        </xdr:cNvPr>
        <xdr:cNvCxnSpPr/>
      </xdr:nvCxnSpPr>
      <xdr:spPr>
        <a:xfrm flipV="1">
          <a:off x="5551596" y="841248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19" name="5 Conector recto de flecha">
          <a:extLst>
            <a:ext uri="{FF2B5EF4-FFF2-40B4-BE49-F238E27FC236}">
              <a16:creationId xmlns:a16="http://schemas.microsoft.com/office/drawing/2014/main" id="{8ED26A85-EBF2-4E3E-B86B-331CC4C42B3E}"/>
            </a:ext>
          </a:extLst>
        </xdr:cNvPr>
        <xdr:cNvCxnSpPr/>
      </xdr:nvCxnSpPr>
      <xdr:spPr>
        <a:xfrm flipV="1">
          <a:off x="1584960" y="10384155"/>
          <a:ext cx="0" cy="7175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20" name="7 Conector recto de flecha">
          <a:extLst>
            <a:ext uri="{FF2B5EF4-FFF2-40B4-BE49-F238E27FC236}">
              <a16:creationId xmlns:a16="http://schemas.microsoft.com/office/drawing/2014/main" id="{6077674C-CCB6-43C0-8C59-58ACA2B28B22}"/>
            </a:ext>
          </a:extLst>
        </xdr:cNvPr>
        <xdr:cNvCxnSpPr/>
      </xdr:nvCxnSpPr>
      <xdr:spPr>
        <a:xfrm flipV="1">
          <a:off x="5551596" y="1225296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21" name="7 Conector recto de flecha">
          <a:extLst>
            <a:ext uri="{FF2B5EF4-FFF2-40B4-BE49-F238E27FC236}">
              <a16:creationId xmlns:a16="http://schemas.microsoft.com/office/drawing/2014/main" id="{30C1B67A-7278-4A8D-9A59-B54865E0A862}"/>
            </a:ext>
          </a:extLst>
        </xdr:cNvPr>
        <xdr:cNvCxnSpPr/>
      </xdr:nvCxnSpPr>
      <xdr:spPr>
        <a:xfrm flipV="1">
          <a:off x="5551596" y="1225296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22" name="5 Conector recto de flecha">
          <a:extLst>
            <a:ext uri="{FF2B5EF4-FFF2-40B4-BE49-F238E27FC236}">
              <a16:creationId xmlns:a16="http://schemas.microsoft.com/office/drawing/2014/main" id="{9A800087-91A9-4E8C-A850-C413311F809C}"/>
            </a:ext>
          </a:extLst>
        </xdr:cNvPr>
        <xdr:cNvCxnSpPr/>
      </xdr:nvCxnSpPr>
      <xdr:spPr>
        <a:xfrm flipV="1">
          <a:off x="1584960" y="14196060"/>
          <a:ext cx="0" cy="10033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23" name="7 Conector recto de flecha">
          <a:extLst>
            <a:ext uri="{FF2B5EF4-FFF2-40B4-BE49-F238E27FC236}">
              <a16:creationId xmlns:a16="http://schemas.microsoft.com/office/drawing/2014/main" id="{4A57E7CC-9CD9-4C91-B978-AD61BA063F03}"/>
            </a:ext>
          </a:extLst>
        </xdr:cNvPr>
        <xdr:cNvCxnSpPr/>
      </xdr:nvCxnSpPr>
      <xdr:spPr>
        <a:xfrm flipV="1">
          <a:off x="5551596" y="1609344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24" name="7 Conector recto de flecha">
          <a:extLst>
            <a:ext uri="{FF2B5EF4-FFF2-40B4-BE49-F238E27FC236}">
              <a16:creationId xmlns:a16="http://schemas.microsoft.com/office/drawing/2014/main" id="{33FDE1FD-DDB9-4F9A-8945-9FAF5AD35F02}"/>
            </a:ext>
          </a:extLst>
        </xdr:cNvPr>
        <xdr:cNvCxnSpPr/>
      </xdr:nvCxnSpPr>
      <xdr:spPr>
        <a:xfrm flipV="1">
          <a:off x="5551596" y="1993392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25" name="7 Conector recto de flecha">
          <a:extLst>
            <a:ext uri="{FF2B5EF4-FFF2-40B4-BE49-F238E27FC236}">
              <a16:creationId xmlns:a16="http://schemas.microsoft.com/office/drawing/2014/main" id="{812A88DA-3B7F-424B-92EC-A9E4DCDDED0D}"/>
            </a:ext>
          </a:extLst>
        </xdr:cNvPr>
        <xdr:cNvCxnSpPr/>
      </xdr:nvCxnSpPr>
      <xdr:spPr>
        <a:xfrm flipV="1">
          <a:off x="5551596" y="2377440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26" name="7 Conector recto de flecha">
          <a:extLst>
            <a:ext uri="{FF2B5EF4-FFF2-40B4-BE49-F238E27FC236}">
              <a16:creationId xmlns:a16="http://schemas.microsoft.com/office/drawing/2014/main" id="{8E8FF1C3-7198-49B2-A3A7-F56B7992B623}"/>
            </a:ext>
          </a:extLst>
        </xdr:cNvPr>
        <xdr:cNvCxnSpPr/>
      </xdr:nvCxnSpPr>
      <xdr:spPr>
        <a:xfrm flipV="1">
          <a:off x="5551596" y="2761488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7" name="7 Conector recto de flecha">
          <a:extLst>
            <a:ext uri="{FF2B5EF4-FFF2-40B4-BE49-F238E27FC236}">
              <a16:creationId xmlns:a16="http://schemas.microsoft.com/office/drawing/2014/main" id="{F363EBB7-61D0-4B41-A142-4454F2075677}"/>
            </a:ext>
          </a:extLst>
        </xdr:cNvPr>
        <xdr:cNvCxnSpPr/>
      </xdr:nvCxnSpPr>
      <xdr:spPr>
        <a:xfrm flipV="1">
          <a:off x="5551596" y="3145536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28" name="5 Conector recto de flecha">
          <a:extLst>
            <a:ext uri="{FF2B5EF4-FFF2-40B4-BE49-F238E27FC236}">
              <a16:creationId xmlns:a16="http://schemas.microsoft.com/office/drawing/2014/main" id="{AB007F90-C36A-4D10-A164-15D957B6CA12}"/>
            </a:ext>
          </a:extLst>
        </xdr:cNvPr>
        <xdr:cNvCxnSpPr/>
      </xdr:nvCxnSpPr>
      <xdr:spPr>
        <a:xfrm flipV="1">
          <a:off x="1584960" y="33581340"/>
          <a:ext cx="0" cy="10033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29" name="7 Conector recto de flecha">
          <a:extLst>
            <a:ext uri="{FF2B5EF4-FFF2-40B4-BE49-F238E27FC236}">
              <a16:creationId xmlns:a16="http://schemas.microsoft.com/office/drawing/2014/main" id="{3E9C2D8E-58DB-4817-8421-6B2962C28C78}"/>
            </a:ext>
          </a:extLst>
        </xdr:cNvPr>
        <xdr:cNvCxnSpPr/>
      </xdr:nvCxnSpPr>
      <xdr:spPr>
        <a:xfrm flipV="1">
          <a:off x="5551596" y="3547872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30" name="5 Conector recto de flecha">
          <a:extLst>
            <a:ext uri="{FF2B5EF4-FFF2-40B4-BE49-F238E27FC236}">
              <a16:creationId xmlns:a16="http://schemas.microsoft.com/office/drawing/2014/main" id="{250176E3-1FA0-4441-8840-94A3ADCB4C17}"/>
            </a:ext>
          </a:extLst>
        </xdr:cNvPr>
        <xdr:cNvCxnSpPr/>
      </xdr:nvCxnSpPr>
      <xdr:spPr>
        <a:xfrm flipV="1">
          <a:off x="1584960" y="37440870"/>
          <a:ext cx="0" cy="8128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31" name="7 Conector recto de flecha">
          <a:extLst>
            <a:ext uri="{FF2B5EF4-FFF2-40B4-BE49-F238E27FC236}">
              <a16:creationId xmlns:a16="http://schemas.microsoft.com/office/drawing/2014/main" id="{70A3F4C5-8097-40D6-97B1-01B529BF25E4}"/>
            </a:ext>
          </a:extLst>
        </xdr:cNvPr>
        <xdr:cNvCxnSpPr/>
      </xdr:nvCxnSpPr>
      <xdr:spPr>
        <a:xfrm flipV="1">
          <a:off x="5551596" y="39319200"/>
          <a:ext cx="830579"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266700</xdr:colOff>
      <xdr:row>10</xdr:row>
      <xdr:rowOff>72117</xdr:rowOff>
    </xdr:from>
    <xdr:ext cx="5873592" cy="2151834"/>
    <xdr:pic>
      <xdr:nvPicPr>
        <xdr:cNvPr id="32" name="Imagen 31">
          <a:extLst>
            <a:ext uri="{FF2B5EF4-FFF2-40B4-BE49-F238E27FC236}">
              <a16:creationId xmlns:a16="http://schemas.microsoft.com/office/drawing/2014/main" id="{CAAEBB32-C174-4B84-A36A-63545641D991}"/>
            </a:ext>
          </a:extLst>
        </xdr:cNvPr>
        <xdr:cNvPicPr>
          <a:picLocks noChangeAspect="1"/>
        </xdr:cNvPicPr>
      </xdr:nvPicPr>
      <xdr:blipFill rotWithShape="1">
        <a:blip xmlns:r="http://schemas.openxmlformats.org/officeDocument/2006/relationships" r:embed="rId1"/>
        <a:srcRect l="27602" t="33467" r="28908" b="36841"/>
        <a:stretch/>
      </xdr:blipFill>
      <xdr:spPr>
        <a:xfrm>
          <a:off x="9776460" y="1900917"/>
          <a:ext cx="5873592" cy="2151834"/>
        </a:xfrm>
        <a:prstGeom prst="rect">
          <a:avLst/>
        </a:prstGeom>
      </xdr:spPr>
    </xdr:pic>
    <xdr:clientData/>
  </xdr:oneCellAnchor>
  <xdr:twoCellAnchor>
    <xdr:from>
      <xdr:col>12</xdr:col>
      <xdr:colOff>0</xdr:colOff>
      <xdr:row>19</xdr:row>
      <xdr:rowOff>108858</xdr:rowOff>
    </xdr:from>
    <xdr:to>
      <xdr:col>19</xdr:col>
      <xdr:colOff>285750</xdr:colOff>
      <xdr:row>22</xdr:row>
      <xdr:rowOff>136072</xdr:rowOff>
    </xdr:to>
    <xdr:sp macro="" textlink="">
      <xdr:nvSpPr>
        <xdr:cNvPr id="33" name="CuadroTexto 32">
          <a:extLst>
            <a:ext uri="{FF2B5EF4-FFF2-40B4-BE49-F238E27FC236}">
              <a16:creationId xmlns:a16="http://schemas.microsoft.com/office/drawing/2014/main" id="{B7246980-8C48-4E3F-9E61-AA12F12F534C}"/>
            </a:ext>
          </a:extLst>
        </xdr:cNvPr>
        <xdr:cNvSpPr txBox="1"/>
      </xdr:nvSpPr>
      <xdr:spPr>
        <a:xfrm>
          <a:off x="9509760" y="3583578"/>
          <a:ext cx="5833110" cy="575854"/>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34" name="CuadroTexto 33">
          <a:extLst>
            <a:ext uri="{FF2B5EF4-FFF2-40B4-BE49-F238E27FC236}">
              <a16:creationId xmlns:a16="http://schemas.microsoft.com/office/drawing/2014/main" id="{2047B9E1-17A1-42BB-B287-07CED5C023E3}"/>
            </a:ext>
          </a:extLst>
        </xdr:cNvPr>
        <xdr:cNvSpPr txBox="1"/>
      </xdr:nvSpPr>
      <xdr:spPr>
        <a:xfrm>
          <a:off x="9799592" y="1644287"/>
          <a:ext cx="5805895" cy="2892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5" name="CuadroTexto 34">
          <a:extLst>
            <a:ext uri="{FF2B5EF4-FFF2-40B4-BE49-F238E27FC236}">
              <a16:creationId xmlns:a16="http://schemas.microsoft.com/office/drawing/2014/main" id="{A380BA1C-0F30-4D70-AC32-4ABD17138B70}"/>
            </a:ext>
          </a:extLst>
        </xdr:cNvPr>
        <xdr:cNvSpPr txBox="1"/>
      </xdr:nvSpPr>
      <xdr:spPr>
        <a:xfrm>
          <a:off x="8803005" y="1826895"/>
          <a:ext cx="1040130" cy="356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36" name="Flecha: doblada 35">
          <a:extLst>
            <a:ext uri="{FF2B5EF4-FFF2-40B4-BE49-F238E27FC236}">
              <a16:creationId xmlns:a16="http://schemas.microsoft.com/office/drawing/2014/main" id="{BB70341C-CDBA-4408-BB78-A4E4A80B7207}"/>
            </a:ext>
          </a:extLst>
        </xdr:cNvPr>
        <xdr:cNvSpPr/>
      </xdr:nvSpPr>
      <xdr:spPr>
        <a:xfrm rot="10800000">
          <a:off x="8774429" y="2097405"/>
          <a:ext cx="657225" cy="54864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37" name="Conector: angular 36">
          <a:extLst>
            <a:ext uri="{FF2B5EF4-FFF2-40B4-BE49-F238E27FC236}">
              <a16:creationId xmlns:a16="http://schemas.microsoft.com/office/drawing/2014/main" id="{0BF68393-543E-4BBA-A6D5-99327514FDD6}"/>
            </a:ext>
          </a:extLst>
        </xdr:cNvPr>
        <xdr:cNvCxnSpPr>
          <a:stCxn id="34" idx="1"/>
        </xdr:cNvCxnSpPr>
      </xdr:nvCxnSpPr>
      <xdr:spPr>
        <a:xfrm rot="10800000" flipV="1">
          <a:off x="8719190" y="1695586"/>
          <a:ext cx="1080402" cy="42087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0</xdr:row>
      <xdr:rowOff>0</xdr:rowOff>
    </xdr:from>
    <xdr:ext cx="1487805" cy="639080"/>
    <xdr:pic>
      <xdr:nvPicPr>
        <xdr:cNvPr id="38" name="Imagen 37">
          <a:extLst>
            <a:ext uri="{FF2B5EF4-FFF2-40B4-BE49-F238E27FC236}">
              <a16:creationId xmlns:a16="http://schemas.microsoft.com/office/drawing/2014/main" id="{4BEFE4EE-A5FA-4D65-8235-597047A932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87805" cy="639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466726</xdr:colOff>
      <xdr:row>0</xdr:row>
      <xdr:rowOff>0</xdr:rowOff>
    </xdr:from>
    <xdr:ext cx="554354" cy="658133"/>
    <xdr:pic>
      <xdr:nvPicPr>
        <xdr:cNvPr id="39" name="Imagen 38">
          <a:extLst>
            <a:ext uri="{FF2B5EF4-FFF2-40B4-BE49-F238E27FC236}">
              <a16:creationId xmlns:a16="http://schemas.microsoft.com/office/drawing/2014/main" id="{237A2739-6B1A-4248-8F10-74E563388A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99046" y="0"/>
          <a:ext cx="554354" cy="6581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12</xdr:col>
      <xdr:colOff>95249</xdr:colOff>
      <xdr:row>0</xdr:row>
      <xdr:rowOff>99795</xdr:rowOff>
    </xdr:from>
    <xdr:to>
      <xdr:col>12</xdr:col>
      <xdr:colOff>846666</xdr:colOff>
      <xdr:row>3</xdr:row>
      <xdr:rowOff>185520</xdr:rowOff>
    </xdr:to>
    <xdr:pic>
      <xdr:nvPicPr>
        <xdr:cNvPr id="2"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44824" y="99795"/>
          <a:ext cx="75141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0</xdr:rowOff>
    </xdr:from>
    <xdr:to>
      <xdr:col>0</xdr:col>
      <xdr:colOff>1866899</xdr:colOff>
      <xdr:row>3</xdr:row>
      <xdr:rowOff>47614</xdr:rowOff>
    </xdr:to>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150" y="0"/>
          <a:ext cx="1809749" cy="67626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103909</xdr:colOff>
      <xdr:row>0</xdr:row>
      <xdr:rowOff>1</xdr:rowOff>
    </xdr:from>
    <xdr:to>
      <xdr:col>0</xdr:col>
      <xdr:colOff>1870364</xdr:colOff>
      <xdr:row>3</xdr:row>
      <xdr:rowOff>154377</xdr:rowOff>
    </xdr:to>
    <xdr:pic>
      <xdr:nvPicPr>
        <xdr:cNvPr id="2" name="Imagen 1">
          <a:extLst>
            <a:ext uri="{FF2B5EF4-FFF2-40B4-BE49-F238E27FC236}">
              <a16:creationId xmlns:a16="http://schemas.microsoft.com/office/drawing/2014/main" id="{07C38451-CCDB-4626-9420-627CD9ADD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909" y="1"/>
          <a:ext cx="1766455" cy="72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796638</xdr:colOff>
      <xdr:row>0</xdr:row>
      <xdr:rowOff>8659</xdr:rowOff>
    </xdr:from>
    <xdr:to>
      <xdr:col>5</xdr:col>
      <xdr:colOff>1446070</xdr:colOff>
      <xdr:row>4</xdr:row>
      <xdr:rowOff>2618</xdr:rowOff>
    </xdr:to>
    <xdr:pic>
      <xdr:nvPicPr>
        <xdr:cNvPr id="3" name="Imagen 2">
          <a:extLst>
            <a:ext uri="{FF2B5EF4-FFF2-40B4-BE49-F238E27FC236}">
              <a16:creationId xmlns:a16="http://schemas.microsoft.com/office/drawing/2014/main" id="{40D389BB-59A2-48F1-8340-097E6272D2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12238" y="8659"/>
          <a:ext cx="649432" cy="763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9C2ED75-8DAE-405A-890F-887FAF03FF5C}"/>
            </a:ext>
          </a:extLst>
        </xdr:cNvPr>
        <xdr:cNvSpPr txBox="1"/>
      </xdr:nvSpPr>
      <xdr:spPr>
        <a:xfrm rot="16200000">
          <a:off x="-4053436" y="8239299"/>
          <a:ext cx="8135447"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55</xdr:row>
      <xdr:rowOff>288634</xdr:rowOff>
    </xdr:to>
    <xdr:sp macro="" textlink="">
      <xdr:nvSpPr>
        <xdr:cNvPr id="3" name="CuadroTexto 2">
          <a:extLst>
            <a:ext uri="{FF2B5EF4-FFF2-40B4-BE49-F238E27FC236}">
              <a16:creationId xmlns:a16="http://schemas.microsoft.com/office/drawing/2014/main" id="{0C345DF8-5F3D-43E5-B436-E7B54AD96024}"/>
            </a:ext>
          </a:extLst>
        </xdr:cNvPr>
        <xdr:cNvSpPr txBox="1"/>
      </xdr:nvSpPr>
      <xdr:spPr>
        <a:xfrm rot="16200000">
          <a:off x="-9696450" y="23777283"/>
          <a:ext cx="193929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4" name="CuadroTexto 3">
          <a:extLst>
            <a:ext uri="{FF2B5EF4-FFF2-40B4-BE49-F238E27FC236}">
              <a16:creationId xmlns:a16="http://schemas.microsoft.com/office/drawing/2014/main" id="{2CE6B8EB-A5FA-41BB-A3E0-62B7D399D91C}"/>
            </a:ext>
          </a:extLst>
        </xdr:cNvPr>
        <xdr:cNvSpPr txBox="1"/>
      </xdr:nvSpPr>
      <xdr:spPr>
        <a:xfrm>
          <a:off x="12783819" y="0"/>
          <a:ext cx="461" cy="84293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56</xdr:row>
      <xdr:rowOff>0</xdr:rowOff>
    </xdr:from>
    <xdr:to>
      <xdr:col>0</xdr:col>
      <xdr:colOff>2</xdr:colOff>
      <xdr:row>56</xdr:row>
      <xdr:rowOff>0</xdr:rowOff>
    </xdr:to>
    <xdr:sp macro="" textlink="">
      <xdr:nvSpPr>
        <xdr:cNvPr id="5" name="CuadroTexto 4">
          <a:extLst>
            <a:ext uri="{FF2B5EF4-FFF2-40B4-BE49-F238E27FC236}">
              <a16:creationId xmlns:a16="http://schemas.microsoft.com/office/drawing/2014/main" id="{AE4A41E2-4C41-4E0D-A37A-C9F474DD98D2}"/>
            </a:ext>
          </a:extLst>
        </xdr:cNvPr>
        <xdr:cNvSpPr txBox="1"/>
      </xdr:nvSpPr>
      <xdr:spPr>
        <a:xfrm rot="16200000">
          <a:off x="1" y="33817559"/>
          <a:ext cx="0"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4817" name="CheckBox1" hidden="1">
              <a:extLst>
                <a:ext uri="{63B3BB69-23CF-44E3-9099-C40C66FF867C}">
                  <a14:compatExt spid="_x0000_s34817"/>
                </a:ext>
                <a:ext uri="{FF2B5EF4-FFF2-40B4-BE49-F238E27FC236}">
                  <a16:creationId xmlns:a16="http://schemas.microsoft.com/office/drawing/2014/main" id="{00000000-0008-0000-02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4818" name="CheckBox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4819" name="CheckBox3" hidden="1">
              <a:extLst>
                <a:ext uri="{63B3BB69-23CF-44E3-9099-C40C66FF867C}">
                  <a14:compatExt spid="_x0000_s34819"/>
                </a:ext>
                <a:ext uri="{FF2B5EF4-FFF2-40B4-BE49-F238E27FC236}">
                  <a16:creationId xmlns:a16="http://schemas.microsoft.com/office/drawing/2014/main" id="{00000000-0008-0000-0200-00000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4820" name="CheckBox4" hidden="1">
              <a:extLst>
                <a:ext uri="{63B3BB69-23CF-44E3-9099-C40C66FF867C}">
                  <a14:compatExt spid="_x0000_s34820"/>
                </a:ext>
                <a:ext uri="{FF2B5EF4-FFF2-40B4-BE49-F238E27FC236}">
                  <a16:creationId xmlns:a16="http://schemas.microsoft.com/office/drawing/2014/main" id="{00000000-0008-0000-0200-00000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4821" name="CheckBox5" hidden="1">
              <a:extLst>
                <a:ext uri="{63B3BB69-23CF-44E3-9099-C40C66FF867C}">
                  <a14:compatExt spid="_x0000_s34821"/>
                </a:ext>
                <a:ext uri="{FF2B5EF4-FFF2-40B4-BE49-F238E27FC236}">
                  <a16:creationId xmlns:a16="http://schemas.microsoft.com/office/drawing/2014/main" id="{00000000-0008-0000-0200-00000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4822" name="CheckBox6" hidden="1">
              <a:extLst>
                <a:ext uri="{63B3BB69-23CF-44E3-9099-C40C66FF867C}">
                  <a14:compatExt spid="_x0000_s34822"/>
                </a:ext>
                <a:ext uri="{FF2B5EF4-FFF2-40B4-BE49-F238E27FC236}">
                  <a16:creationId xmlns:a16="http://schemas.microsoft.com/office/drawing/2014/main" id="{00000000-0008-0000-0200-00000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4823" name="CheckBox7" hidden="1">
              <a:extLst>
                <a:ext uri="{63B3BB69-23CF-44E3-9099-C40C66FF867C}">
                  <a14:compatExt spid="_x0000_s34823"/>
                </a:ext>
                <a:ext uri="{FF2B5EF4-FFF2-40B4-BE49-F238E27FC236}">
                  <a16:creationId xmlns:a16="http://schemas.microsoft.com/office/drawing/2014/main" id="{00000000-0008-0000-0200-00000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4824" name="CheckBox8" hidden="1">
              <a:extLst>
                <a:ext uri="{63B3BB69-23CF-44E3-9099-C40C66FF867C}">
                  <a14:compatExt spid="_x0000_s34824"/>
                </a:ext>
                <a:ext uri="{FF2B5EF4-FFF2-40B4-BE49-F238E27FC236}">
                  <a16:creationId xmlns:a16="http://schemas.microsoft.com/office/drawing/2014/main" id="{00000000-0008-0000-0200-00000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4825" name="CheckBox9" hidden="1">
              <a:extLst>
                <a:ext uri="{63B3BB69-23CF-44E3-9099-C40C66FF867C}">
                  <a14:compatExt spid="_x0000_s34825"/>
                </a:ext>
                <a:ext uri="{FF2B5EF4-FFF2-40B4-BE49-F238E27FC236}">
                  <a16:creationId xmlns:a16="http://schemas.microsoft.com/office/drawing/2014/main" id="{00000000-0008-0000-0200-000009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4826" name="CheckBox10" hidden="1">
              <a:extLst>
                <a:ext uri="{63B3BB69-23CF-44E3-9099-C40C66FF867C}">
                  <a14:compatExt spid="_x0000_s34826"/>
                </a:ext>
                <a:ext uri="{FF2B5EF4-FFF2-40B4-BE49-F238E27FC236}">
                  <a16:creationId xmlns:a16="http://schemas.microsoft.com/office/drawing/2014/main" id="{00000000-0008-0000-0200-00000A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4827" name="CheckBox11" hidden="1">
              <a:extLst>
                <a:ext uri="{63B3BB69-23CF-44E3-9099-C40C66FF867C}">
                  <a14:compatExt spid="_x0000_s34827"/>
                </a:ext>
                <a:ext uri="{FF2B5EF4-FFF2-40B4-BE49-F238E27FC236}">
                  <a16:creationId xmlns:a16="http://schemas.microsoft.com/office/drawing/2014/main" id="{00000000-0008-0000-0200-00000B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4828" name="CheckBox12" hidden="1">
              <a:extLst>
                <a:ext uri="{63B3BB69-23CF-44E3-9099-C40C66FF867C}">
                  <a14:compatExt spid="_x0000_s34828"/>
                </a:ext>
                <a:ext uri="{FF2B5EF4-FFF2-40B4-BE49-F238E27FC236}">
                  <a16:creationId xmlns:a16="http://schemas.microsoft.com/office/drawing/2014/main" id="{00000000-0008-0000-0200-00000C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4829" name="CheckBox13" hidden="1">
              <a:extLst>
                <a:ext uri="{63B3BB69-23CF-44E3-9099-C40C66FF867C}">
                  <a14:compatExt spid="_x0000_s34829"/>
                </a:ext>
                <a:ext uri="{FF2B5EF4-FFF2-40B4-BE49-F238E27FC236}">
                  <a16:creationId xmlns:a16="http://schemas.microsoft.com/office/drawing/2014/main" id="{00000000-0008-0000-02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4830" name="CheckBox14" hidden="1">
              <a:extLst>
                <a:ext uri="{63B3BB69-23CF-44E3-9099-C40C66FF867C}">
                  <a14:compatExt spid="_x0000_s34830"/>
                </a:ext>
                <a:ext uri="{FF2B5EF4-FFF2-40B4-BE49-F238E27FC236}">
                  <a16:creationId xmlns:a16="http://schemas.microsoft.com/office/drawing/2014/main" id="{00000000-0008-0000-02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4831" name="CheckBox15" hidden="1">
              <a:extLst>
                <a:ext uri="{63B3BB69-23CF-44E3-9099-C40C66FF867C}">
                  <a14:compatExt spid="_x0000_s34831"/>
                </a:ext>
                <a:ext uri="{FF2B5EF4-FFF2-40B4-BE49-F238E27FC236}">
                  <a16:creationId xmlns:a16="http://schemas.microsoft.com/office/drawing/2014/main" id="{00000000-0008-0000-02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4832" name="CheckBox16" hidden="1">
              <a:extLst>
                <a:ext uri="{63B3BB69-23CF-44E3-9099-C40C66FF867C}">
                  <a14:compatExt spid="_x0000_s34832"/>
                </a:ext>
                <a:ext uri="{FF2B5EF4-FFF2-40B4-BE49-F238E27FC236}">
                  <a16:creationId xmlns:a16="http://schemas.microsoft.com/office/drawing/2014/main" id="{00000000-0008-0000-02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4833" name="CheckBox17" hidden="1">
              <a:extLst>
                <a:ext uri="{63B3BB69-23CF-44E3-9099-C40C66FF867C}">
                  <a14:compatExt spid="_x0000_s34833"/>
                </a:ext>
                <a:ext uri="{FF2B5EF4-FFF2-40B4-BE49-F238E27FC236}">
                  <a16:creationId xmlns:a16="http://schemas.microsoft.com/office/drawing/2014/main" id="{00000000-0008-0000-02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4834" name="CheckBox18" hidden="1">
              <a:extLst>
                <a:ext uri="{63B3BB69-23CF-44E3-9099-C40C66FF867C}">
                  <a14:compatExt spid="_x0000_s34834"/>
                </a:ext>
                <a:ext uri="{FF2B5EF4-FFF2-40B4-BE49-F238E27FC236}">
                  <a16:creationId xmlns:a16="http://schemas.microsoft.com/office/drawing/2014/main" id="{00000000-0008-0000-02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4835" name="CheckBox19" hidden="1">
              <a:extLst>
                <a:ext uri="{63B3BB69-23CF-44E3-9099-C40C66FF867C}">
                  <a14:compatExt spid="_x0000_s34835"/>
                </a:ext>
                <a:ext uri="{FF2B5EF4-FFF2-40B4-BE49-F238E27FC236}">
                  <a16:creationId xmlns:a16="http://schemas.microsoft.com/office/drawing/2014/main" id="{00000000-0008-0000-02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4836" name="CheckBox20" hidden="1">
              <a:extLst>
                <a:ext uri="{63B3BB69-23CF-44E3-9099-C40C66FF867C}">
                  <a14:compatExt spid="_x0000_s34836"/>
                </a:ext>
                <a:ext uri="{FF2B5EF4-FFF2-40B4-BE49-F238E27FC236}">
                  <a16:creationId xmlns:a16="http://schemas.microsoft.com/office/drawing/2014/main" id="{00000000-0008-0000-02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4837" name="CheckBox21" hidden="1">
              <a:extLst>
                <a:ext uri="{63B3BB69-23CF-44E3-9099-C40C66FF867C}">
                  <a14:compatExt spid="_x0000_s34837"/>
                </a:ext>
                <a:ext uri="{FF2B5EF4-FFF2-40B4-BE49-F238E27FC236}">
                  <a16:creationId xmlns:a16="http://schemas.microsoft.com/office/drawing/2014/main" id="{00000000-0008-0000-02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4838" name="CheckBox22" hidden="1">
              <a:extLst>
                <a:ext uri="{63B3BB69-23CF-44E3-9099-C40C66FF867C}">
                  <a14:compatExt spid="_x0000_s34838"/>
                </a:ext>
                <a:ext uri="{FF2B5EF4-FFF2-40B4-BE49-F238E27FC236}">
                  <a16:creationId xmlns:a16="http://schemas.microsoft.com/office/drawing/2014/main" id="{00000000-0008-0000-02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160020</xdr:rowOff>
        </xdr:from>
        <xdr:to>
          <xdr:col>19</xdr:col>
          <xdr:colOff>899160</xdr:colOff>
          <xdr:row>40</xdr:row>
          <xdr:rowOff>419100</xdr:rowOff>
        </xdr:to>
        <xdr:sp macro="" textlink="">
          <xdr:nvSpPr>
            <xdr:cNvPr id="34839" name="CheckBox23" hidden="1">
              <a:extLst>
                <a:ext uri="{63B3BB69-23CF-44E3-9099-C40C66FF867C}">
                  <a14:compatExt spid="_x0000_s34839"/>
                </a:ext>
                <a:ext uri="{FF2B5EF4-FFF2-40B4-BE49-F238E27FC236}">
                  <a16:creationId xmlns:a16="http://schemas.microsoft.com/office/drawing/2014/main" id="{00000000-0008-0000-02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48</xdr:row>
          <xdr:rowOff>160020</xdr:rowOff>
        </xdr:from>
        <xdr:to>
          <xdr:col>19</xdr:col>
          <xdr:colOff>899160</xdr:colOff>
          <xdr:row>48</xdr:row>
          <xdr:rowOff>419100</xdr:rowOff>
        </xdr:to>
        <xdr:sp macro="" textlink="">
          <xdr:nvSpPr>
            <xdr:cNvPr id="34840" name="CheckBox24" hidden="1">
              <a:extLst>
                <a:ext uri="{63B3BB69-23CF-44E3-9099-C40C66FF867C}">
                  <a14:compatExt spid="_x0000_s34840"/>
                </a:ext>
                <a:ext uri="{FF2B5EF4-FFF2-40B4-BE49-F238E27FC236}">
                  <a16:creationId xmlns:a16="http://schemas.microsoft.com/office/drawing/2014/main" id="{00000000-0008-0000-02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49</xdr:row>
          <xdr:rowOff>160020</xdr:rowOff>
        </xdr:from>
        <xdr:to>
          <xdr:col>19</xdr:col>
          <xdr:colOff>899160</xdr:colOff>
          <xdr:row>49</xdr:row>
          <xdr:rowOff>419100</xdr:rowOff>
        </xdr:to>
        <xdr:sp macro="" textlink="">
          <xdr:nvSpPr>
            <xdr:cNvPr id="34841" name="CheckBox25" hidden="1">
              <a:extLst>
                <a:ext uri="{63B3BB69-23CF-44E3-9099-C40C66FF867C}">
                  <a14:compatExt spid="_x0000_s34841"/>
                </a:ext>
                <a:ext uri="{FF2B5EF4-FFF2-40B4-BE49-F238E27FC236}">
                  <a16:creationId xmlns:a16="http://schemas.microsoft.com/office/drawing/2014/main" id="{00000000-0008-0000-0200-000019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50</xdr:row>
          <xdr:rowOff>160020</xdr:rowOff>
        </xdr:from>
        <xdr:to>
          <xdr:col>19</xdr:col>
          <xdr:colOff>899160</xdr:colOff>
          <xdr:row>50</xdr:row>
          <xdr:rowOff>419100</xdr:rowOff>
        </xdr:to>
        <xdr:sp macro="" textlink="">
          <xdr:nvSpPr>
            <xdr:cNvPr id="34842" name="CheckBox26" hidden="1">
              <a:extLst>
                <a:ext uri="{63B3BB69-23CF-44E3-9099-C40C66FF867C}">
                  <a14:compatExt spid="_x0000_s34842"/>
                </a:ext>
                <a:ext uri="{FF2B5EF4-FFF2-40B4-BE49-F238E27FC236}">
                  <a16:creationId xmlns:a16="http://schemas.microsoft.com/office/drawing/2014/main" id="{00000000-0008-0000-0200-00001A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51</xdr:row>
          <xdr:rowOff>160020</xdr:rowOff>
        </xdr:from>
        <xdr:to>
          <xdr:col>19</xdr:col>
          <xdr:colOff>899160</xdr:colOff>
          <xdr:row>51</xdr:row>
          <xdr:rowOff>419100</xdr:rowOff>
        </xdr:to>
        <xdr:sp macro="" textlink="">
          <xdr:nvSpPr>
            <xdr:cNvPr id="34843" name="CheckBox27" hidden="1">
              <a:extLst>
                <a:ext uri="{63B3BB69-23CF-44E3-9099-C40C66FF867C}">
                  <a14:compatExt spid="_x0000_s34843"/>
                </a:ext>
                <a:ext uri="{FF2B5EF4-FFF2-40B4-BE49-F238E27FC236}">
                  <a16:creationId xmlns:a16="http://schemas.microsoft.com/office/drawing/2014/main" id="{00000000-0008-0000-0200-00001B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52</xdr:row>
          <xdr:rowOff>160020</xdr:rowOff>
        </xdr:from>
        <xdr:to>
          <xdr:col>19</xdr:col>
          <xdr:colOff>899160</xdr:colOff>
          <xdr:row>52</xdr:row>
          <xdr:rowOff>419100</xdr:rowOff>
        </xdr:to>
        <xdr:sp macro="" textlink="">
          <xdr:nvSpPr>
            <xdr:cNvPr id="34844" name="CheckBox28" hidden="1">
              <a:extLst>
                <a:ext uri="{63B3BB69-23CF-44E3-9099-C40C66FF867C}">
                  <a14:compatExt spid="_x0000_s34844"/>
                </a:ext>
                <a:ext uri="{FF2B5EF4-FFF2-40B4-BE49-F238E27FC236}">
                  <a16:creationId xmlns:a16="http://schemas.microsoft.com/office/drawing/2014/main" id="{00000000-0008-0000-0200-00001C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53</xdr:row>
          <xdr:rowOff>160020</xdr:rowOff>
        </xdr:from>
        <xdr:to>
          <xdr:col>19</xdr:col>
          <xdr:colOff>899160</xdr:colOff>
          <xdr:row>53</xdr:row>
          <xdr:rowOff>419100</xdr:rowOff>
        </xdr:to>
        <xdr:sp macro="" textlink="">
          <xdr:nvSpPr>
            <xdr:cNvPr id="34845" name="CheckBox29" hidden="1">
              <a:extLst>
                <a:ext uri="{63B3BB69-23CF-44E3-9099-C40C66FF867C}">
                  <a14:compatExt spid="_x0000_s34845"/>
                </a:ext>
                <a:ext uri="{FF2B5EF4-FFF2-40B4-BE49-F238E27FC236}">
                  <a16:creationId xmlns:a16="http://schemas.microsoft.com/office/drawing/2014/main" id="{00000000-0008-0000-0200-00001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55</xdr:row>
          <xdr:rowOff>160020</xdr:rowOff>
        </xdr:from>
        <xdr:to>
          <xdr:col>19</xdr:col>
          <xdr:colOff>899160</xdr:colOff>
          <xdr:row>55</xdr:row>
          <xdr:rowOff>419100</xdr:rowOff>
        </xdr:to>
        <xdr:sp macro="" textlink="">
          <xdr:nvSpPr>
            <xdr:cNvPr id="34846" name="CheckBox30" hidden="1">
              <a:extLst>
                <a:ext uri="{63B3BB69-23CF-44E3-9099-C40C66FF867C}">
                  <a14:compatExt spid="_x0000_s34846"/>
                </a:ext>
                <a:ext uri="{FF2B5EF4-FFF2-40B4-BE49-F238E27FC236}">
                  <a16:creationId xmlns:a16="http://schemas.microsoft.com/office/drawing/2014/main" id="{00000000-0008-0000-0200-00001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47" name="CheckBox31" hidden="1">
              <a:extLst>
                <a:ext uri="{63B3BB69-23CF-44E3-9099-C40C66FF867C}">
                  <a14:compatExt spid="_x0000_s34847"/>
                </a:ext>
                <a:ext uri="{FF2B5EF4-FFF2-40B4-BE49-F238E27FC236}">
                  <a16:creationId xmlns:a16="http://schemas.microsoft.com/office/drawing/2014/main" id="{00000000-0008-0000-0200-00001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48" name="CheckBox32" hidden="1">
              <a:extLst>
                <a:ext uri="{63B3BB69-23CF-44E3-9099-C40C66FF867C}">
                  <a14:compatExt spid="_x0000_s34848"/>
                </a:ext>
                <a:ext uri="{FF2B5EF4-FFF2-40B4-BE49-F238E27FC236}">
                  <a16:creationId xmlns:a16="http://schemas.microsoft.com/office/drawing/2014/main" id="{00000000-0008-0000-0200-00002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49" name="CheckBox33" hidden="1">
              <a:extLst>
                <a:ext uri="{63B3BB69-23CF-44E3-9099-C40C66FF867C}">
                  <a14:compatExt spid="_x0000_s34849"/>
                </a:ext>
                <a:ext uri="{FF2B5EF4-FFF2-40B4-BE49-F238E27FC236}">
                  <a16:creationId xmlns:a16="http://schemas.microsoft.com/office/drawing/2014/main" id="{00000000-0008-0000-0200-00002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0" name="CheckBox34" hidden="1">
              <a:extLst>
                <a:ext uri="{63B3BB69-23CF-44E3-9099-C40C66FF867C}">
                  <a14:compatExt spid="_x0000_s34850"/>
                </a:ext>
                <a:ext uri="{FF2B5EF4-FFF2-40B4-BE49-F238E27FC236}">
                  <a16:creationId xmlns:a16="http://schemas.microsoft.com/office/drawing/2014/main" id="{00000000-0008-0000-0200-00002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1" name="CheckBox35" hidden="1">
              <a:extLst>
                <a:ext uri="{63B3BB69-23CF-44E3-9099-C40C66FF867C}">
                  <a14:compatExt spid="_x0000_s34851"/>
                </a:ext>
                <a:ext uri="{FF2B5EF4-FFF2-40B4-BE49-F238E27FC236}">
                  <a16:creationId xmlns:a16="http://schemas.microsoft.com/office/drawing/2014/main" id="{00000000-0008-0000-0200-00002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2" name="CheckBox36" hidden="1">
              <a:extLst>
                <a:ext uri="{63B3BB69-23CF-44E3-9099-C40C66FF867C}">
                  <a14:compatExt spid="_x0000_s34852"/>
                </a:ext>
                <a:ext uri="{FF2B5EF4-FFF2-40B4-BE49-F238E27FC236}">
                  <a16:creationId xmlns:a16="http://schemas.microsoft.com/office/drawing/2014/main" id="{00000000-0008-0000-0200-00002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3" name="CheckBox38" hidden="1">
              <a:extLst>
                <a:ext uri="{63B3BB69-23CF-44E3-9099-C40C66FF867C}">
                  <a14:compatExt spid="_x0000_s34853"/>
                </a:ext>
                <a:ext uri="{FF2B5EF4-FFF2-40B4-BE49-F238E27FC236}">
                  <a16:creationId xmlns:a16="http://schemas.microsoft.com/office/drawing/2014/main" id="{00000000-0008-0000-0200-00002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4" name="CheckBox39" hidden="1">
              <a:extLst>
                <a:ext uri="{63B3BB69-23CF-44E3-9099-C40C66FF867C}">
                  <a14:compatExt spid="_x0000_s34854"/>
                </a:ext>
                <a:ext uri="{FF2B5EF4-FFF2-40B4-BE49-F238E27FC236}">
                  <a16:creationId xmlns:a16="http://schemas.microsoft.com/office/drawing/2014/main" id="{00000000-0008-0000-0200-00002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5" name="CheckBox40" hidden="1">
              <a:extLst>
                <a:ext uri="{63B3BB69-23CF-44E3-9099-C40C66FF867C}">
                  <a14:compatExt spid="_x0000_s34855"/>
                </a:ext>
                <a:ext uri="{FF2B5EF4-FFF2-40B4-BE49-F238E27FC236}">
                  <a16:creationId xmlns:a16="http://schemas.microsoft.com/office/drawing/2014/main" id="{00000000-0008-0000-0200-00002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6" name="CheckBox41" hidden="1">
              <a:extLst>
                <a:ext uri="{63B3BB69-23CF-44E3-9099-C40C66FF867C}">
                  <a14:compatExt spid="_x0000_s34856"/>
                </a:ext>
                <a:ext uri="{FF2B5EF4-FFF2-40B4-BE49-F238E27FC236}">
                  <a16:creationId xmlns:a16="http://schemas.microsoft.com/office/drawing/2014/main" id="{00000000-0008-0000-0200-00002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7" name="CheckBox42" hidden="1">
              <a:extLst>
                <a:ext uri="{63B3BB69-23CF-44E3-9099-C40C66FF867C}">
                  <a14:compatExt spid="_x0000_s34857"/>
                </a:ext>
                <a:ext uri="{FF2B5EF4-FFF2-40B4-BE49-F238E27FC236}">
                  <a16:creationId xmlns:a16="http://schemas.microsoft.com/office/drawing/2014/main" id="{00000000-0008-0000-0200-000029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8" name="CheckBox43" hidden="1">
              <a:extLst>
                <a:ext uri="{63B3BB69-23CF-44E3-9099-C40C66FF867C}">
                  <a14:compatExt spid="_x0000_s34858"/>
                </a:ext>
                <a:ext uri="{FF2B5EF4-FFF2-40B4-BE49-F238E27FC236}">
                  <a16:creationId xmlns:a16="http://schemas.microsoft.com/office/drawing/2014/main" id="{00000000-0008-0000-0200-00002A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59" name="CheckBox44" hidden="1">
              <a:extLst>
                <a:ext uri="{63B3BB69-23CF-44E3-9099-C40C66FF867C}">
                  <a14:compatExt spid="_x0000_s34859"/>
                </a:ext>
                <a:ext uri="{FF2B5EF4-FFF2-40B4-BE49-F238E27FC236}">
                  <a16:creationId xmlns:a16="http://schemas.microsoft.com/office/drawing/2014/main" id="{00000000-0008-0000-0200-00002B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899160</xdr:colOff>
          <xdr:row>56</xdr:row>
          <xdr:rowOff>259080</xdr:rowOff>
        </xdr:to>
        <xdr:sp macro="" textlink="">
          <xdr:nvSpPr>
            <xdr:cNvPr id="34860" name="CheckBox45" hidden="1">
              <a:extLst>
                <a:ext uri="{63B3BB69-23CF-44E3-9099-C40C66FF867C}">
                  <a14:compatExt spid="_x0000_s34860"/>
                </a:ext>
                <a:ext uri="{FF2B5EF4-FFF2-40B4-BE49-F238E27FC236}">
                  <a16:creationId xmlns:a16="http://schemas.microsoft.com/office/drawing/2014/main" id="{00000000-0008-0000-0200-00002C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56</xdr:row>
          <xdr:rowOff>0</xdr:rowOff>
        </xdr:from>
        <xdr:to>
          <xdr:col>19</xdr:col>
          <xdr:colOff>906780</xdr:colOff>
          <xdr:row>56</xdr:row>
          <xdr:rowOff>259080</xdr:rowOff>
        </xdr:to>
        <xdr:sp macro="" textlink="">
          <xdr:nvSpPr>
            <xdr:cNvPr id="34861" name="CheckBox46" hidden="1">
              <a:extLst>
                <a:ext uri="{63B3BB69-23CF-44E3-9099-C40C66FF867C}">
                  <a14:compatExt spid="_x0000_s34861"/>
                </a:ext>
                <a:ext uri="{FF2B5EF4-FFF2-40B4-BE49-F238E27FC236}">
                  <a16:creationId xmlns:a16="http://schemas.microsoft.com/office/drawing/2014/main" id="{00000000-0008-0000-0200-00002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346364</xdr:rowOff>
    </xdr:from>
    <xdr:to>
      <xdr:col>0</xdr:col>
      <xdr:colOff>910981</xdr:colOff>
      <xdr:row>2</xdr:row>
      <xdr:rowOff>146339</xdr:rowOff>
    </xdr:to>
    <xdr:pic>
      <xdr:nvPicPr>
        <xdr:cNvPr id="6" name="Imagen 5">
          <a:extLst>
            <a:ext uri="{FF2B5EF4-FFF2-40B4-BE49-F238E27FC236}">
              <a16:creationId xmlns:a16="http://schemas.microsoft.com/office/drawing/2014/main" id="{EB482838-220F-4ABC-8CFC-967FF6A09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9684"/>
          <a:ext cx="910981"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103911</xdr:colOff>
      <xdr:row>0</xdr:row>
      <xdr:rowOff>1</xdr:rowOff>
    </xdr:from>
    <xdr:to>
      <xdr:col>19</xdr:col>
      <xdr:colOff>801847</xdr:colOff>
      <xdr:row>3</xdr:row>
      <xdr:rowOff>164524</xdr:rowOff>
    </xdr:to>
    <xdr:pic>
      <xdr:nvPicPr>
        <xdr:cNvPr id="7" name="Imagen 6">
          <a:extLst>
            <a:ext uri="{FF2B5EF4-FFF2-40B4-BE49-F238E27FC236}">
              <a16:creationId xmlns:a16="http://schemas.microsoft.com/office/drawing/2014/main" id="{418D576A-940F-465A-B82C-503CE1FE0F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2511" y="1"/>
          <a:ext cx="697936" cy="819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60613</xdr:rowOff>
    </xdr:from>
    <xdr:to>
      <xdr:col>0</xdr:col>
      <xdr:colOff>1976710</xdr:colOff>
      <xdr:row>3</xdr:row>
      <xdr:rowOff>121226</xdr:rowOff>
    </xdr:to>
    <xdr:pic>
      <xdr:nvPicPr>
        <xdr:cNvPr id="2" name="Imagen 1">
          <a:extLst>
            <a:ext uri="{FF2B5EF4-FFF2-40B4-BE49-F238E27FC236}">
              <a16:creationId xmlns:a16="http://schemas.microsoft.com/office/drawing/2014/main" id="{0E6816B4-0778-434D-8EA0-5263171BB4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0613"/>
          <a:ext cx="1976710" cy="799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71866</xdr:colOff>
      <xdr:row>0</xdr:row>
      <xdr:rowOff>60614</xdr:rowOff>
    </xdr:from>
    <xdr:to>
      <xdr:col>4</xdr:col>
      <xdr:colOff>796637</xdr:colOff>
      <xdr:row>3</xdr:row>
      <xdr:rowOff>164523</xdr:rowOff>
    </xdr:to>
    <xdr:pic>
      <xdr:nvPicPr>
        <xdr:cNvPr id="3" name="Imagen 2">
          <a:extLst>
            <a:ext uri="{FF2B5EF4-FFF2-40B4-BE49-F238E27FC236}">
              <a16:creationId xmlns:a16="http://schemas.microsoft.com/office/drawing/2014/main" id="{B8956F69-967C-4CE9-8298-C45A7986FB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4966" y="60614"/>
          <a:ext cx="724771" cy="843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2</xdr:col>
      <xdr:colOff>1006928</xdr:colOff>
      <xdr:row>3</xdr:row>
      <xdr:rowOff>195904</xdr:rowOff>
    </xdr:to>
    <xdr:pic>
      <xdr:nvPicPr>
        <xdr:cNvPr id="2" name="Imagen 1">
          <a:extLst>
            <a:ext uri="{FF2B5EF4-FFF2-40B4-BE49-F238E27FC236}">
              <a16:creationId xmlns:a16="http://schemas.microsoft.com/office/drawing/2014/main" id="{AE9126FB-AC2D-459C-89A2-5A9C9C410D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 y="0"/>
          <a:ext cx="1878874" cy="76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136072</xdr:colOff>
      <xdr:row>0</xdr:row>
      <xdr:rowOff>1</xdr:rowOff>
    </xdr:from>
    <xdr:to>
      <xdr:col>9</xdr:col>
      <xdr:colOff>752951</xdr:colOff>
      <xdr:row>3</xdr:row>
      <xdr:rowOff>163287</xdr:rowOff>
    </xdr:to>
    <xdr:pic>
      <xdr:nvPicPr>
        <xdr:cNvPr id="3" name="Imagen 2">
          <a:extLst>
            <a:ext uri="{FF2B5EF4-FFF2-40B4-BE49-F238E27FC236}">
              <a16:creationId xmlns:a16="http://schemas.microsoft.com/office/drawing/2014/main" id="{1F13BC2F-2E55-407D-A8C9-F9442C610A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31092" y="1"/>
          <a:ext cx="616879"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2041071</xdr:colOff>
      <xdr:row>3</xdr:row>
      <xdr:rowOff>106030</xdr:rowOff>
    </xdr:to>
    <xdr:pic>
      <xdr:nvPicPr>
        <xdr:cNvPr id="2" name="Imagen 1">
          <a:extLst>
            <a:ext uri="{FF2B5EF4-FFF2-40B4-BE49-F238E27FC236}">
              <a16:creationId xmlns:a16="http://schemas.microsoft.com/office/drawing/2014/main" id="{1EEB5441-B1C1-4BFB-BEE5-10E8F47F3A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41071" cy="829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231322</xdr:colOff>
      <xdr:row>0</xdr:row>
      <xdr:rowOff>13607</xdr:rowOff>
    </xdr:from>
    <xdr:to>
      <xdr:col>5</xdr:col>
      <xdr:colOff>966107</xdr:colOff>
      <xdr:row>3</xdr:row>
      <xdr:rowOff>147483</xdr:rowOff>
    </xdr:to>
    <xdr:pic>
      <xdr:nvPicPr>
        <xdr:cNvPr id="3" name="Imagen 2">
          <a:extLst>
            <a:ext uri="{FF2B5EF4-FFF2-40B4-BE49-F238E27FC236}">
              <a16:creationId xmlns:a16="http://schemas.microsoft.com/office/drawing/2014/main" id="{3E6BFCED-5194-4A24-B127-F77D778F05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20402" y="13607"/>
          <a:ext cx="734785" cy="85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90725" cy="806915"/>
    <xdr:pic>
      <xdr:nvPicPr>
        <xdr:cNvPr id="2" name="Imagen 1">
          <a:extLst>
            <a:ext uri="{FF2B5EF4-FFF2-40B4-BE49-F238E27FC236}">
              <a16:creationId xmlns:a16="http://schemas.microsoft.com/office/drawing/2014/main" id="{18073483-A809-4DF9-884D-95A8130F3E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90725" cy="8069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85725</xdr:colOff>
      <xdr:row>0</xdr:row>
      <xdr:rowOff>38100</xdr:rowOff>
    </xdr:from>
    <xdr:ext cx="800099" cy="932620"/>
    <xdr:pic>
      <xdr:nvPicPr>
        <xdr:cNvPr id="3" name="Imagen 2">
          <a:extLst>
            <a:ext uri="{FF2B5EF4-FFF2-40B4-BE49-F238E27FC236}">
              <a16:creationId xmlns:a16="http://schemas.microsoft.com/office/drawing/2014/main" id="{ABB3DAFF-2E6F-4981-AF6D-682D6E5CA7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10025" y="38100"/>
          <a:ext cx="800099" cy="932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MAPAS%20FURAG%202025\MAPA%20DE%20RIEGOS%20%20DE%20CORRUPCI&#211;N%20-GESTI&#211;N%20AMBIENTAL%202024.xlsx" TargetMode="External"/><Relationship Id="rId1" Type="http://schemas.openxmlformats.org/officeDocument/2006/relationships/externalLinkPath" Target="/Users/USER/Desktop/MAPAS%20FURAG%202025/MAPA%20DE%20RIEGOS%20%20DE%20CORRUPCI&#211;N%20-GESTI&#211;N%20AMBIENTAL%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50/Desktop/SIGAMI%202024/MAPA%20DE%20RIESGOS/JUNIO%2030%202024/mapa%20de%20riesgos%20de%20corrupcion%20ambiente%20,%20%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50/Desktop/SIGAMI%202024/MAPA%20DE%20RIESGOS/JUNIO%2030%202024/mapa%20de%20riesgos%20de%20corrupcion%20ambiente%20,%20corregido%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PRIORIZACIÓN DE CAUSA"/>
      <sheetName val="matriz definicion riesgo"/>
      <sheetName val="IDENTIFICACION"/>
      <sheetName val="PRIORIZ CAUSA R CORUP TRÁMI (2)"/>
      <sheetName val="PRIORIZ CAUSA R CORUP TRÁMITES"/>
      <sheetName val="DOFA"/>
      <sheetName val="IDENTIFICACION DE RIESGOS"/>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MAPA CORRUPCIÓN"/>
      <sheetName val="Hoja13"/>
      <sheetName val="NOO"/>
      <sheetName val="NO"/>
    </sheetNames>
    <sheetDataSet>
      <sheetData sheetId="0"/>
      <sheetData sheetId="1"/>
      <sheetData sheetId="2"/>
      <sheetData sheetId="3"/>
      <sheetData sheetId="4"/>
      <sheetData sheetId="5"/>
      <sheetData sheetId="6"/>
      <sheetData sheetId="7"/>
      <sheetData sheetId="8"/>
      <sheetData sheetId="9"/>
      <sheetData sheetId="10">
        <row r="10">
          <cell r="B10" t="str">
            <v>Concentracion de poder en una sola persona</v>
          </cell>
          <cell r="D10" t="str">
            <v>Deterioro de la imagen institucional</v>
          </cell>
          <cell r="F10" t="str">
            <v>CORRUPCION</v>
          </cell>
        </row>
        <row r="11">
          <cell r="B11" t="str">
            <v>Seguimiento y control deficiente al procedimiento de entrega o suministro de material vegetal  o insumos y/o ayudas humanitarias.</v>
          </cell>
        </row>
        <row r="12">
          <cell r="D12" t="str">
            <v>Investigaciones disciplinarias, penales y fiscales</v>
          </cell>
        </row>
        <row r="13">
          <cell r="D13" t="str">
            <v>Deterioro de la imagen institucional</v>
          </cell>
        </row>
        <row r="14">
          <cell r="D14" t="str">
            <v>Perdida de credibilidad y confianza</v>
          </cell>
        </row>
        <row r="15">
          <cell r="D15" t="str">
            <v>Investigaciones disciplinarias, penales y fiscales</v>
          </cell>
        </row>
      </sheetData>
      <sheetData sheetId="11"/>
      <sheetData sheetId="12"/>
      <sheetData sheetId="13"/>
      <sheetData sheetId="14"/>
      <sheetData sheetId="15"/>
      <sheetData sheetId="16"/>
      <sheetData sheetId="17"/>
      <sheetData sheetId="18"/>
      <sheetData sheetId="19"/>
      <sheetData sheetId="20"/>
      <sheetData sheetId="21"/>
      <sheetData sheetId="22">
        <row r="11">
          <cell r="K11" t="str">
            <v/>
          </cell>
        </row>
        <row r="31">
          <cell r="K31" t="str">
            <v/>
          </cell>
        </row>
        <row r="51">
          <cell r="K51" t="str">
            <v/>
          </cell>
        </row>
        <row r="71">
          <cell r="K71" t="str">
            <v/>
          </cell>
        </row>
        <row r="91">
          <cell r="K91" t="str">
            <v/>
          </cell>
        </row>
        <row r="111">
          <cell r="K111" t="str">
            <v/>
          </cell>
        </row>
        <row r="131">
          <cell r="K131" t="str">
            <v/>
          </cell>
        </row>
        <row r="151">
          <cell r="K151" t="str">
            <v/>
          </cell>
        </row>
        <row r="172">
          <cell r="K172" t="str">
            <v/>
          </cell>
        </row>
        <row r="192">
          <cell r="K192" t="str">
            <v/>
          </cell>
        </row>
      </sheetData>
      <sheetData sheetId="23"/>
      <sheetData sheetId="24"/>
      <sheetData sheetId="25"/>
      <sheetData sheetId="26"/>
      <sheetData sheetId="27">
        <row r="11">
          <cell r="H11" t="str">
            <v>Fuerte</v>
          </cell>
        </row>
        <row r="15">
          <cell r="H15" t="str">
            <v>Fuerte</v>
          </cell>
        </row>
        <row r="19">
          <cell r="H19" t="str">
            <v>Fuerte</v>
          </cell>
        </row>
        <row r="23">
          <cell r="H23" t="e">
            <v>#DIV/0!</v>
          </cell>
        </row>
        <row r="27">
          <cell r="H27" t="e">
            <v>#DIV/0!</v>
          </cell>
        </row>
        <row r="31">
          <cell r="H31" t="str">
            <v xml:space="preserve"> </v>
          </cell>
        </row>
        <row r="35">
          <cell r="H35" t="e">
            <v>#DIV/0!</v>
          </cell>
        </row>
        <row r="39">
          <cell r="H39" t="e">
            <v>#DIV/0!</v>
          </cell>
        </row>
        <row r="43">
          <cell r="H43" t="e">
            <v>#DIV/0!</v>
          </cell>
        </row>
        <row r="47">
          <cell r="H47" t="e">
            <v>#DIV/0!</v>
          </cell>
        </row>
      </sheetData>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CORRUPCION"/>
      <sheetName val="Hoja4"/>
      <sheetName val="NOO"/>
      <sheetName val="NO"/>
    </sheetNames>
    <sheetDataSet>
      <sheetData sheetId="0" refreshError="1"/>
      <sheetData sheetId="1">
        <row r="1">
          <cell r="B1" t="str">
            <v xml:space="preserve">PROCESO: </v>
          </cell>
        </row>
        <row r="8">
          <cell r="A8" t="str">
            <v>PROCESO: GESTION AMBIENTAL</v>
          </cell>
        </row>
        <row r="9">
          <cell r="A9" t="str">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4">
          <cell r="B54">
            <v>5</v>
          </cell>
        </row>
        <row r="123">
          <cell r="B123">
            <v>0</v>
          </cell>
        </row>
        <row r="146">
          <cell r="B146">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CONTROLES Y EVALUACIÓN (2)"/>
      <sheetName val=" IMPACTO RIESGOS GESTION"/>
      <sheetName val="VALORACION RIESGOS INHERENTES"/>
      <sheetName val="Hoja3"/>
      <sheetName val="NOOO"/>
      <sheetName val="Hoja2"/>
      <sheetName val="CONTROLES Y EVALUACIÓN"/>
      <sheetName val="VALORACIÓN RIESGOS RESIDUAL"/>
      <sheetName val="MAPA DE RIESGO CORRUPCION"/>
      <sheetName val="Hoja4"/>
      <sheetName val="NOO"/>
      <sheetName val="NO"/>
    </sheetNames>
    <sheetDataSet>
      <sheetData sheetId="0" refreshError="1"/>
      <sheetData sheetId="1" refreshError="1">
        <row r="1">
          <cell r="B1" t="str">
            <v xml:space="preserve">PROCESO: </v>
          </cell>
        </row>
        <row r="8">
          <cell r="A8" t="str">
            <v>PROCESO: GESTION AMBIENTAL</v>
          </cell>
        </row>
        <row r="9">
          <cell r="A9" t="str">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
          <cell r="A10" t="str">
            <v>Utilizacion de influencias en la entrega o suministro de materiales o insumos y/o ayudas humanitarias en beneficio de un tercero</v>
          </cell>
        </row>
        <row r="16">
          <cell r="A16" t="str">
            <v>}</v>
          </cell>
        </row>
        <row r="19">
          <cell r="A19" t="str">
            <v>f</v>
          </cell>
        </row>
        <row r="22">
          <cell r="A22" t="str">
            <v>g</v>
          </cell>
        </row>
        <row r="25">
          <cell r="A25" t="str">
            <v>h</v>
          </cell>
          <cell r="D25">
            <v>0</v>
          </cell>
        </row>
        <row r="26">
          <cell r="D26">
            <v>0</v>
          </cell>
        </row>
        <row r="27">
          <cell r="D27">
            <v>0</v>
          </cell>
        </row>
        <row r="28">
          <cell r="A28" t="str">
            <v>i</v>
          </cell>
          <cell r="D28">
            <v>0</v>
          </cell>
        </row>
        <row r="29">
          <cell r="D29">
            <v>0</v>
          </cell>
        </row>
        <row r="30">
          <cell r="D30">
            <v>0</v>
          </cell>
        </row>
        <row r="31">
          <cell r="A31" t="str">
            <v>j</v>
          </cell>
          <cell r="D31">
            <v>0</v>
          </cell>
        </row>
        <row r="32">
          <cell r="D32">
            <v>0</v>
          </cell>
        </row>
        <row r="33">
          <cell r="D33">
            <v>0</v>
          </cell>
        </row>
      </sheetData>
      <sheetData sheetId="11" refreshError="1">
        <row r="11">
          <cell r="T11" t="str">
            <v>Posible</v>
          </cell>
        </row>
        <row r="12">
          <cell r="T12" t="str">
            <v>Posible</v>
          </cell>
        </row>
        <row r="13">
          <cell r="T13" t="str">
            <v/>
          </cell>
        </row>
        <row r="14">
          <cell r="T14" t="str">
            <v/>
          </cell>
        </row>
        <row r="15">
          <cell r="T15" t="str">
            <v/>
          </cell>
        </row>
        <row r="16">
          <cell r="T16" t="str">
            <v/>
          </cell>
        </row>
        <row r="17">
          <cell r="T17" t="str">
            <v/>
          </cell>
        </row>
        <row r="18">
          <cell r="T18" t="str">
            <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
          <cell r="C11" t="str">
            <v>El profesional universitario asignado para realizar las visitas tecnicas, cada vez que se presenta una solicitud para entrega de sistema septico domiciliario, verifica el cumplimiento de los requisitos para la entrega del sistema septico domiciliario, mediante visita al predio objeto de la solicitud, verifica que los lineamientos establecidos en el manual  suministrado por el proveedor de los sistemas septicos domiciliarios, se cumpla, generando el informe de visita con el respectivo concepto tecnico de viabilidad o de no viabilidad; con base a lo anterior el profesional universitario elabora un listado de beneficiarios, que son los que cumplen con los requisitos, y se reune con el Secretario de Despacho y el Director de Ambiente, Agua y Cambio Climatico, para analizarla verificar que las personas del listado tienen derecho a un sistema septico domiciliario, por cumplir con todos los requisitos, y se procede a generar un Acta de Entrega a cada beneficiario; en el evento de que el predio no cumpla con los requsitos, no se entrega el sistema septico domiciliario, y se procede a archivar la correspondiente solicitud con el informe de visita. Como evidencia se deja la solicitud, el informe de visita tecnica, y el Acta de Entrega correspondiente.</v>
          </cell>
        </row>
        <row r="22">
          <cell r="H22" t="str">
            <v>Fuerte</v>
          </cell>
          <cell r="I22" t="str">
            <v>Fuerte (Siempre se Ejecuta)</v>
          </cell>
        </row>
        <row r="145">
          <cell r="H145" t="str">
            <v/>
          </cell>
          <cell r="I145" t="str">
            <v>Seleccionar</v>
          </cell>
          <cell r="J145" t="str">
            <v/>
          </cell>
        </row>
        <row r="156">
          <cell r="H156" t="str">
            <v/>
          </cell>
          <cell r="I156" t="str">
            <v>Seleccionar</v>
          </cell>
          <cell r="J156" t="str">
            <v/>
          </cell>
        </row>
        <row r="167">
          <cell r="H167" t="str">
            <v/>
          </cell>
          <cell r="I167" t="str">
            <v>Seleccionar</v>
          </cell>
          <cell r="J167" t="str">
            <v/>
          </cell>
        </row>
        <row r="178">
          <cell r="H178" t="str">
            <v/>
          </cell>
          <cell r="I178" t="str">
            <v>Seleccionar</v>
          </cell>
          <cell r="J178" t="str">
            <v/>
          </cell>
        </row>
        <row r="189">
          <cell r="H189" t="str">
            <v/>
          </cell>
          <cell r="I189" t="str">
            <v>Seleccionar</v>
          </cell>
          <cell r="J189" t="str">
            <v/>
          </cell>
        </row>
        <row r="200">
          <cell r="H200" t="str">
            <v/>
          </cell>
          <cell r="I200" t="str">
            <v>Seleccionar</v>
          </cell>
          <cell r="J200" t="str">
            <v/>
          </cell>
        </row>
        <row r="211">
          <cell r="H211" t="str">
            <v/>
          </cell>
          <cell r="I211" t="str">
            <v>Seleccionar</v>
          </cell>
          <cell r="J211" t="str">
            <v/>
          </cell>
        </row>
        <row r="222">
          <cell r="H222" t="str">
            <v/>
          </cell>
          <cell r="I222" t="str">
            <v>Fuerte (Siempre se Ejecuta)</v>
          </cell>
          <cell r="J222" t="str">
            <v/>
          </cell>
        </row>
        <row r="233">
          <cell r="H233" t="str">
            <v/>
          </cell>
          <cell r="I233" t="str">
            <v>Seleccionar</v>
          </cell>
          <cell r="J233" t="str">
            <v/>
          </cell>
        </row>
      </sheetData>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image" Target="../media/image18.emf"/><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6.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4.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48" zoomScale="90" zoomScaleNormal="90" workbookViewId="0">
      <selection activeCell="A12" sqref="A12:F12"/>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44"/>
      <c r="B1" s="353" t="s">
        <v>247</v>
      </c>
      <c r="C1" s="354"/>
      <c r="D1" s="355"/>
      <c r="E1" s="119" t="s">
        <v>357</v>
      </c>
      <c r="F1" s="347"/>
    </row>
    <row r="2" spans="1:7" x14ac:dyDescent="0.25">
      <c r="A2" s="345"/>
      <c r="B2" s="356"/>
      <c r="C2" s="357"/>
      <c r="D2" s="358"/>
      <c r="E2" s="120" t="s">
        <v>355</v>
      </c>
      <c r="F2" s="348"/>
    </row>
    <row r="3" spans="1:7" ht="15" customHeight="1" x14ac:dyDescent="0.25">
      <c r="A3" s="345"/>
      <c r="B3" s="356"/>
      <c r="C3" s="357"/>
      <c r="D3" s="358"/>
      <c r="E3" s="120" t="s">
        <v>356</v>
      </c>
      <c r="F3" s="348"/>
    </row>
    <row r="4" spans="1:7" ht="14.4" thickBot="1" x14ac:dyDescent="0.3">
      <c r="A4" s="346"/>
      <c r="B4" s="359"/>
      <c r="C4" s="360"/>
      <c r="D4" s="361"/>
      <c r="E4" s="121" t="s">
        <v>354</v>
      </c>
      <c r="F4" s="349"/>
    </row>
    <row r="5" spans="1:7" ht="14.4" thickBot="1" x14ac:dyDescent="0.3"/>
    <row r="6" spans="1:7" ht="42.75" customHeight="1" x14ac:dyDescent="0.25">
      <c r="A6" s="81" t="s">
        <v>248</v>
      </c>
      <c r="B6" s="362" t="s">
        <v>253</v>
      </c>
      <c r="C6" s="362"/>
      <c r="D6" s="362"/>
      <c r="E6" s="362"/>
      <c r="F6" s="363"/>
    </row>
    <row r="7" spans="1:7" ht="50.25" customHeight="1" thickBot="1" x14ac:dyDescent="0.3">
      <c r="A7" s="82" t="s">
        <v>249</v>
      </c>
      <c r="B7" s="333" t="s">
        <v>250</v>
      </c>
      <c r="C7" s="333"/>
      <c r="D7" s="333"/>
      <c r="E7" s="333"/>
      <c r="F7" s="334"/>
    </row>
    <row r="8" spans="1:7" ht="17.25" customHeight="1" x14ac:dyDescent="0.25">
      <c r="A8" s="365"/>
      <c r="B8" s="365"/>
      <c r="C8" s="365"/>
      <c r="D8" s="365"/>
      <c r="E8" s="365"/>
      <c r="F8" s="365"/>
    </row>
    <row r="9" spans="1:7" ht="100.5" customHeight="1" x14ac:dyDescent="0.25">
      <c r="A9" s="364" t="s">
        <v>348</v>
      </c>
      <c r="B9" s="364"/>
      <c r="C9" s="364"/>
      <c r="D9" s="364"/>
      <c r="E9" s="364"/>
      <c r="F9" s="364"/>
    </row>
    <row r="10" spans="1:7" ht="18" customHeight="1" thickBot="1" x14ac:dyDescent="0.3">
      <c r="A10" s="342"/>
      <c r="B10" s="343"/>
      <c r="C10" s="343"/>
      <c r="D10" s="343"/>
      <c r="E10" s="343"/>
      <c r="F10" s="343"/>
      <c r="G10" s="343"/>
    </row>
    <row r="11" spans="1:7" ht="24.75" customHeight="1" x14ac:dyDescent="0.25">
      <c r="A11" s="350" t="s">
        <v>251</v>
      </c>
      <c r="B11" s="351"/>
      <c r="C11" s="351"/>
      <c r="D11" s="351"/>
      <c r="E11" s="351"/>
      <c r="F11" s="352"/>
    </row>
    <row r="12" spans="1:7" ht="229.5" customHeight="1" thickBot="1" x14ac:dyDescent="0.3">
      <c r="A12" s="341" t="s">
        <v>347</v>
      </c>
      <c r="B12" s="333"/>
      <c r="C12" s="333"/>
      <c r="D12" s="333"/>
      <c r="E12" s="333"/>
      <c r="F12" s="334"/>
    </row>
    <row r="13" spans="1:7" ht="18" customHeight="1" thickBot="1" x14ac:dyDescent="0.3">
      <c r="A13" s="384"/>
      <c r="B13" s="384"/>
      <c r="C13" s="384"/>
      <c r="D13" s="384"/>
      <c r="E13" s="384"/>
      <c r="F13" s="384"/>
    </row>
    <row r="14" spans="1:7" ht="26.25" customHeight="1" x14ac:dyDescent="0.25">
      <c r="A14" s="350" t="s">
        <v>252</v>
      </c>
      <c r="B14" s="351"/>
      <c r="C14" s="351"/>
      <c r="D14" s="351"/>
      <c r="E14" s="351"/>
      <c r="F14" s="352"/>
    </row>
    <row r="15" spans="1:7" ht="284.25" customHeight="1" thickBot="1" x14ac:dyDescent="0.3">
      <c r="A15" s="341" t="s">
        <v>350</v>
      </c>
      <c r="B15" s="333"/>
      <c r="C15" s="333"/>
      <c r="D15" s="333"/>
      <c r="E15" s="333"/>
      <c r="F15" s="334"/>
    </row>
    <row r="16" spans="1:7" ht="21.75" customHeight="1" thickBot="1" x14ac:dyDescent="0.3">
      <c r="A16" s="69"/>
      <c r="B16" s="69"/>
      <c r="C16" s="69"/>
      <c r="D16" s="69"/>
      <c r="E16" s="69"/>
      <c r="F16" s="69"/>
    </row>
    <row r="17" spans="1:6" ht="23.25" customHeight="1" thickBot="1" x14ac:dyDescent="0.3">
      <c r="A17" s="350" t="s">
        <v>352</v>
      </c>
      <c r="B17" s="351"/>
      <c r="C17" s="351"/>
      <c r="D17" s="351"/>
      <c r="E17" s="351"/>
      <c r="F17" s="352"/>
    </row>
    <row r="18" spans="1:6" ht="81.75" customHeight="1" x14ac:dyDescent="0.25">
      <c r="A18" s="372" t="s">
        <v>353</v>
      </c>
      <c r="B18" s="373"/>
      <c r="C18" s="373"/>
      <c r="D18" s="373"/>
      <c r="E18" s="373"/>
      <c r="F18" s="374"/>
    </row>
    <row r="19" spans="1:6" ht="71.25" customHeight="1" thickBot="1" x14ac:dyDescent="0.3">
      <c r="A19" s="375"/>
      <c r="B19" s="376"/>
      <c r="C19" s="376"/>
      <c r="D19" s="376"/>
      <c r="E19" s="376"/>
      <c r="F19" s="377"/>
    </row>
    <row r="20" spans="1:6" ht="14.4" thickBot="1" x14ac:dyDescent="0.3"/>
    <row r="21" spans="1:6" ht="27" customHeight="1" x14ac:dyDescent="0.25">
      <c r="A21" s="385" t="s">
        <v>310</v>
      </c>
      <c r="B21" s="386"/>
      <c r="C21" s="386"/>
      <c r="D21" s="386"/>
      <c r="E21" s="386"/>
      <c r="F21" s="387"/>
    </row>
    <row r="22" spans="1:6" ht="363" customHeight="1" thickBot="1" x14ac:dyDescent="0.3">
      <c r="A22" s="388" t="s">
        <v>320</v>
      </c>
      <c r="B22" s="389"/>
      <c r="C22" s="389"/>
      <c r="D22" s="389"/>
      <c r="E22" s="389"/>
      <c r="F22" s="390"/>
    </row>
    <row r="23" spans="1:6" ht="14.4" thickBot="1" x14ac:dyDescent="0.3"/>
    <row r="24" spans="1:6" ht="28.5" customHeight="1" thickBot="1" x14ac:dyDescent="0.3">
      <c r="A24" s="391" t="s">
        <v>311</v>
      </c>
      <c r="B24" s="392"/>
      <c r="C24" s="392"/>
      <c r="D24" s="392"/>
      <c r="E24" s="392"/>
      <c r="F24" s="393"/>
    </row>
    <row r="25" spans="1:6" ht="375" customHeight="1" x14ac:dyDescent="0.25">
      <c r="A25" s="400" t="s">
        <v>289</v>
      </c>
      <c r="B25" s="401"/>
      <c r="C25" s="401"/>
      <c r="D25" s="401"/>
      <c r="E25" s="401"/>
      <c r="F25" s="402"/>
    </row>
    <row r="26" spans="1:6" ht="27.6" customHeight="1" thickBot="1" x14ac:dyDescent="0.3">
      <c r="A26" s="403"/>
      <c r="B26" s="404"/>
      <c r="C26" s="404"/>
      <c r="D26" s="404"/>
      <c r="E26" s="404"/>
      <c r="F26" s="405"/>
    </row>
    <row r="27" spans="1:6" ht="25.5" customHeight="1" thickBot="1" x14ac:dyDescent="0.3">
      <c r="A27" s="69"/>
      <c r="B27" s="69"/>
      <c r="C27" s="69"/>
      <c r="D27" s="69"/>
      <c r="E27" s="69"/>
      <c r="F27" s="69"/>
    </row>
    <row r="28" spans="1:6" ht="27" customHeight="1" x14ac:dyDescent="0.25">
      <c r="A28" s="394" t="s">
        <v>312</v>
      </c>
      <c r="B28" s="395"/>
      <c r="C28" s="395"/>
      <c r="D28" s="395"/>
      <c r="E28" s="395"/>
      <c r="F28" s="396"/>
    </row>
    <row r="29" spans="1:6" ht="210.75" customHeight="1" thickBot="1" x14ac:dyDescent="0.3">
      <c r="A29" s="332" t="s">
        <v>286</v>
      </c>
      <c r="B29" s="333"/>
      <c r="C29" s="333"/>
      <c r="D29" s="333"/>
      <c r="E29" s="333"/>
      <c r="F29" s="334"/>
    </row>
    <row r="30" spans="1:6" ht="14.4" thickBot="1" x14ac:dyDescent="0.3"/>
    <row r="31" spans="1:6" ht="30.75" customHeight="1" x14ac:dyDescent="0.25">
      <c r="A31" s="397" t="s">
        <v>313</v>
      </c>
      <c r="B31" s="398"/>
      <c r="C31" s="398"/>
      <c r="D31" s="398"/>
      <c r="E31" s="398"/>
      <c r="F31" s="399"/>
    </row>
    <row r="32" spans="1:6" ht="138" customHeight="1" thickBot="1" x14ac:dyDescent="0.3">
      <c r="A32" s="326" t="s">
        <v>287</v>
      </c>
      <c r="B32" s="327"/>
      <c r="C32" s="327"/>
      <c r="D32" s="327"/>
      <c r="E32" s="327"/>
      <c r="F32" s="328"/>
    </row>
    <row r="33" spans="1:6" ht="14.4" thickBot="1" x14ac:dyDescent="0.3"/>
    <row r="34" spans="1:6" ht="28.5" customHeight="1" x14ac:dyDescent="0.25">
      <c r="A34" s="329" t="s">
        <v>314</v>
      </c>
      <c r="B34" s="330"/>
      <c r="C34" s="330"/>
      <c r="D34" s="330"/>
      <c r="E34" s="330"/>
      <c r="F34" s="331"/>
    </row>
    <row r="35" spans="1:6" ht="219" customHeight="1" thickBot="1" x14ac:dyDescent="0.3">
      <c r="A35" s="332" t="s">
        <v>280</v>
      </c>
      <c r="B35" s="333"/>
      <c r="C35" s="333"/>
      <c r="D35" s="333"/>
      <c r="E35" s="333"/>
      <c r="F35" s="334"/>
    </row>
    <row r="36" spans="1:6" ht="14.4" thickBot="1" x14ac:dyDescent="0.3"/>
    <row r="37" spans="1:6" ht="27.75" customHeight="1" x14ac:dyDescent="0.25">
      <c r="A37" s="329" t="s">
        <v>315</v>
      </c>
      <c r="B37" s="330"/>
      <c r="C37" s="330"/>
      <c r="D37" s="330"/>
      <c r="E37" s="330"/>
      <c r="F37" s="331"/>
    </row>
    <row r="38" spans="1:6" ht="170.25" customHeight="1" thickBot="1" x14ac:dyDescent="0.3">
      <c r="A38" s="332" t="s">
        <v>281</v>
      </c>
      <c r="B38" s="333"/>
      <c r="C38" s="333"/>
      <c r="D38" s="333"/>
      <c r="E38" s="333"/>
      <c r="F38" s="334"/>
    </row>
    <row r="39" spans="1:6" ht="14.4" thickBot="1" x14ac:dyDescent="0.3"/>
    <row r="40" spans="1:6" ht="27.75" customHeight="1" x14ac:dyDescent="0.25">
      <c r="A40" s="406" t="s">
        <v>316</v>
      </c>
      <c r="B40" s="407"/>
      <c r="C40" s="407"/>
      <c r="D40" s="407"/>
      <c r="E40" s="407"/>
      <c r="F40" s="408"/>
    </row>
    <row r="41" spans="1:6" ht="208.5" customHeight="1" thickBot="1" x14ac:dyDescent="0.3">
      <c r="A41" s="341" t="s">
        <v>346</v>
      </c>
      <c r="B41" s="333"/>
      <c r="C41" s="333"/>
      <c r="D41" s="333"/>
      <c r="E41" s="333"/>
      <c r="F41" s="334"/>
    </row>
    <row r="42" spans="1:6" ht="14.4" thickBot="1" x14ac:dyDescent="0.3"/>
    <row r="43" spans="1:6" ht="29.25" customHeight="1" x14ac:dyDescent="0.25">
      <c r="A43" s="366" t="s">
        <v>351</v>
      </c>
      <c r="B43" s="367"/>
      <c r="C43" s="367"/>
      <c r="D43" s="367"/>
      <c r="E43" s="367"/>
      <c r="F43" s="368"/>
    </row>
    <row r="44" spans="1:6" ht="274.5" customHeight="1" thickBot="1" x14ac:dyDescent="0.3">
      <c r="A44" s="332" t="s">
        <v>274</v>
      </c>
      <c r="B44" s="333"/>
      <c r="C44" s="333"/>
      <c r="D44" s="333"/>
      <c r="E44" s="333"/>
      <c r="F44" s="334"/>
    </row>
    <row r="45" spans="1:6" ht="14.4" thickBot="1" x14ac:dyDescent="0.3"/>
    <row r="46" spans="1:6" ht="29.25" customHeight="1" x14ac:dyDescent="0.25">
      <c r="A46" s="366" t="s">
        <v>317</v>
      </c>
      <c r="B46" s="367"/>
      <c r="C46" s="367"/>
      <c r="D46" s="367"/>
      <c r="E46" s="367"/>
      <c r="F46" s="368"/>
    </row>
    <row r="47" spans="1:6" s="108" customFormat="1" ht="181.5" customHeight="1" thickBot="1" x14ac:dyDescent="0.35">
      <c r="A47" s="369" t="s">
        <v>275</v>
      </c>
      <c r="B47" s="370"/>
      <c r="C47" s="370"/>
      <c r="D47" s="370"/>
      <c r="E47" s="370"/>
      <c r="F47" s="371"/>
    </row>
    <row r="48" spans="1:6" ht="15.75" customHeight="1" thickBot="1" x14ac:dyDescent="0.3">
      <c r="A48" s="69"/>
      <c r="B48" s="69"/>
      <c r="C48" s="69"/>
      <c r="D48" s="69"/>
      <c r="E48" s="69"/>
      <c r="F48" s="69"/>
    </row>
    <row r="49" spans="1:6" ht="19.5" customHeight="1" x14ac:dyDescent="0.25">
      <c r="A49" s="335" t="s">
        <v>318</v>
      </c>
      <c r="B49" s="336"/>
      <c r="C49" s="336"/>
      <c r="D49" s="336"/>
      <c r="E49" s="336"/>
      <c r="F49" s="337"/>
    </row>
    <row r="50" spans="1:6" ht="363" customHeight="1" thickBot="1" x14ac:dyDescent="0.3">
      <c r="A50" s="338" t="s">
        <v>282</v>
      </c>
      <c r="B50" s="339"/>
      <c r="C50" s="339"/>
      <c r="D50" s="339"/>
      <c r="E50" s="339"/>
      <c r="F50" s="340"/>
    </row>
    <row r="51" spans="1:6" ht="14.4" thickBot="1" x14ac:dyDescent="0.3"/>
    <row r="52" spans="1:6" ht="27.75" customHeight="1" x14ac:dyDescent="0.25">
      <c r="A52" s="378" t="s">
        <v>319</v>
      </c>
      <c r="B52" s="379"/>
      <c r="C52" s="379"/>
      <c r="D52" s="379"/>
      <c r="E52" s="379"/>
      <c r="F52" s="380"/>
    </row>
    <row r="53" spans="1:6" ht="409.6" customHeight="1" x14ac:dyDescent="0.25">
      <c r="A53" s="381" t="s">
        <v>285</v>
      </c>
      <c r="B53" s="382"/>
      <c r="C53" s="382"/>
      <c r="D53" s="382"/>
      <c r="E53" s="382"/>
      <c r="F53" s="383"/>
    </row>
    <row r="54" spans="1:6" ht="77.25" customHeight="1" thickBot="1" x14ac:dyDescent="0.3">
      <c r="A54" s="375"/>
      <c r="B54" s="376"/>
      <c r="C54" s="376"/>
      <c r="D54" s="376"/>
      <c r="E54" s="376"/>
      <c r="F54" s="37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83431-51C5-4623-ADA0-0E29972F72E4}">
  <sheetPr codeName="Hoja9">
    <tabColor theme="6"/>
  </sheetPr>
  <dimension ref="A1:F17"/>
  <sheetViews>
    <sheetView topLeftCell="A7" zoomScale="70" zoomScaleNormal="70" workbookViewId="0">
      <selection activeCell="D21" sqref="D21"/>
    </sheetView>
  </sheetViews>
  <sheetFormatPr baseColWidth="10" defaultColWidth="11.44140625" defaultRowHeight="13.8" x14ac:dyDescent="0.25"/>
  <cols>
    <col min="1" max="1" width="31" style="142" customWidth="1"/>
    <col min="2" max="2" width="39.5546875" style="142" customWidth="1"/>
    <col min="3" max="3" width="29" style="142" customWidth="1"/>
    <col min="4" max="4" width="38" style="142" customWidth="1"/>
    <col min="5" max="5" width="32.88671875" style="142" customWidth="1"/>
    <col min="6" max="6" width="16.6640625" style="142" customWidth="1"/>
    <col min="7" max="16384" width="11.44140625" style="142"/>
  </cols>
  <sheetData>
    <row r="1" spans="1:6" ht="28.5" customHeight="1" x14ac:dyDescent="0.25">
      <c r="A1" s="465"/>
      <c r="B1" s="512" t="s">
        <v>575</v>
      </c>
      <c r="C1" s="512"/>
      <c r="D1" s="512"/>
      <c r="E1" s="512"/>
      <c r="F1" s="633"/>
    </row>
    <row r="2" spans="1:6" x14ac:dyDescent="0.25">
      <c r="A2" s="466"/>
      <c r="B2" s="513" t="s">
        <v>576</v>
      </c>
      <c r="C2" s="513"/>
      <c r="D2" s="513"/>
      <c r="E2" s="513"/>
      <c r="F2" s="634"/>
    </row>
    <row r="3" spans="1:6" ht="15" customHeight="1" x14ac:dyDescent="0.25">
      <c r="A3" s="466"/>
      <c r="B3" s="513"/>
      <c r="C3" s="513"/>
      <c r="D3" s="513"/>
      <c r="E3" s="513"/>
      <c r="F3" s="634"/>
    </row>
    <row r="4" spans="1:6" ht="14.4" thickBot="1" x14ac:dyDescent="0.3">
      <c r="A4" s="466"/>
      <c r="B4" s="513"/>
      <c r="C4" s="513"/>
      <c r="D4" s="513"/>
      <c r="E4" s="513"/>
      <c r="F4" s="635"/>
    </row>
    <row r="5" spans="1:6" ht="15.6" x14ac:dyDescent="0.25">
      <c r="A5" s="636"/>
      <c r="B5" s="637"/>
      <c r="C5" s="637"/>
      <c r="D5" s="637"/>
      <c r="E5" s="637"/>
      <c r="F5" s="638"/>
    </row>
    <row r="6" spans="1:6" ht="39.75" customHeight="1" x14ac:dyDescent="0.25">
      <c r="A6" s="639" t="str">
        <f>[2]CONTEXTO!A8</f>
        <v>PROCESO: GESTION AMBIENTAL</v>
      </c>
      <c r="B6" s="640"/>
      <c r="C6" s="640"/>
      <c r="D6" s="640"/>
      <c r="E6" s="640"/>
      <c r="F6" s="641"/>
    </row>
    <row r="7" spans="1:6" s="54" customFormat="1" ht="88.8" customHeight="1" thickBot="1" x14ac:dyDescent="0.3">
      <c r="A7" s="623" t="str">
        <f>[2]CONTEXTO!A9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24"/>
      <c r="C7" s="624"/>
      <c r="D7" s="624"/>
      <c r="E7" s="624"/>
      <c r="F7" s="625"/>
    </row>
    <row r="8" spans="1:6" s="54" customFormat="1" ht="25.5" customHeight="1" thickBot="1" x14ac:dyDescent="0.3">
      <c r="A8" s="626"/>
      <c r="B8" s="626"/>
      <c r="C8" s="626"/>
      <c r="D8" s="626"/>
      <c r="E8" s="626"/>
      <c r="F8" s="626"/>
    </row>
    <row r="9" spans="1:6" s="54" customFormat="1" ht="69" customHeight="1" x14ac:dyDescent="0.25">
      <c r="A9" s="151" t="s">
        <v>245</v>
      </c>
      <c r="B9" s="150" t="s">
        <v>244</v>
      </c>
      <c r="C9" s="149" t="s">
        <v>246</v>
      </c>
      <c r="D9" s="148" t="s">
        <v>70</v>
      </c>
      <c r="E9" s="147" t="s">
        <v>65</v>
      </c>
      <c r="F9" s="146" t="s">
        <v>66</v>
      </c>
    </row>
    <row r="10" spans="1:6" s="54" customFormat="1" ht="50.4" customHeight="1" x14ac:dyDescent="0.25">
      <c r="A10" s="627" t="s">
        <v>577</v>
      </c>
      <c r="B10" s="300" t="s">
        <v>407</v>
      </c>
      <c r="C10" s="619" t="s">
        <v>578</v>
      </c>
      <c r="D10" s="258" t="s">
        <v>404</v>
      </c>
      <c r="E10" s="630" t="s">
        <v>574</v>
      </c>
      <c r="F10" s="622" t="s">
        <v>406</v>
      </c>
    </row>
    <row r="11" spans="1:6" s="54" customFormat="1" ht="50.4" customHeight="1" x14ac:dyDescent="0.25">
      <c r="A11" s="628"/>
      <c r="B11" s="631" t="s">
        <v>573</v>
      </c>
      <c r="C11" s="620"/>
      <c r="D11" s="258" t="s">
        <v>403</v>
      </c>
      <c r="E11" s="630"/>
      <c r="F11" s="622"/>
    </row>
    <row r="12" spans="1:6" ht="48" customHeight="1" x14ac:dyDescent="0.25">
      <c r="A12" s="629"/>
      <c r="B12" s="632"/>
      <c r="C12" s="621"/>
      <c r="D12" s="258" t="s">
        <v>402</v>
      </c>
      <c r="E12" s="630"/>
      <c r="F12" s="622"/>
    </row>
    <row r="13" spans="1:6" ht="67.5" customHeight="1" x14ac:dyDescent="0.25">
      <c r="A13" s="616" t="s">
        <v>408</v>
      </c>
      <c r="B13" s="145" t="s">
        <v>407</v>
      </c>
      <c r="C13" s="619" t="s">
        <v>409</v>
      </c>
      <c r="D13" s="258" t="s">
        <v>404</v>
      </c>
      <c r="E13" s="619" t="s">
        <v>450</v>
      </c>
      <c r="F13" s="622" t="s">
        <v>406</v>
      </c>
    </row>
    <row r="14" spans="1:6" ht="63.75" customHeight="1" x14ac:dyDescent="0.25">
      <c r="A14" s="617"/>
      <c r="B14" s="152" t="s">
        <v>410</v>
      </c>
      <c r="C14" s="620"/>
      <c r="D14" s="258" t="s">
        <v>403</v>
      </c>
      <c r="E14" s="620"/>
      <c r="F14" s="622"/>
    </row>
    <row r="15" spans="1:6" ht="64.5" customHeight="1" x14ac:dyDescent="0.25">
      <c r="A15" s="618"/>
      <c r="B15" s="152" t="s">
        <v>380</v>
      </c>
      <c r="C15" s="621"/>
      <c r="D15" s="258" t="s">
        <v>402</v>
      </c>
      <c r="E15" s="621"/>
      <c r="F15" s="622"/>
    </row>
    <row r="16" spans="1:6" ht="66" customHeight="1" x14ac:dyDescent="0.25"/>
    <row r="17" ht="76.5" customHeight="1" x14ac:dyDescent="0.25"/>
  </sheetData>
  <sheetProtection selectLockedCells="1"/>
  <mergeCells count="17">
    <mergeCell ref="A6:F6"/>
    <mergeCell ref="A1:A4"/>
    <mergeCell ref="B1:E1"/>
    <mergeCell ref="F1:F4"/>
    <mergeCell ref="B2:E4"/>
    <mergeCell ref="A5:F5"/>
    <mergeCell ref="A13:A15"/>
    <mergeCell ref="C13:C15"/>
    <mergeCell ref="E13:E15"/>
    <mergeCell ref="F13:F15"/>
    <mergeCell ref="A7:F7"/>
    <mergeCell ref="A8:F8"/>
    <mergeCell ref="A10:A12"/>
    <mergeCell ref="C10:C12"/>
    <mergeCell ref="E10:E12"/>
    <mergeCell ref="F10:F12"/>
    <mergeCell ref="B11:B12"/>
  </mergeCells>
  <dataValidations count="1">
    <dataValidation type="list" allowBlank="1" showInputMessage="1" showErrorMessage="1" sqref="F10:F15" xr:uid="{271BA480-5F00-4BB4-97B1-CF4FDD6DA91E}">
      <formula1>"CORRUPCION, CORRUPCION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2443-DF83-4116-B5DB-01CACF6471E2}">
  <sheetPr codeName="Hoja10">
    <tabColor theme="6"/>
  </sheetPr>
  <dimension ref="A1:F14"/>
  <sheetViews>
    <sheetView topLeftCell="A7" workbookViewId="0">
      <selection activeCell="D12" sqref="D12:D14"/>
    </sheetView>
  </sheetViews>
  <sheetFormatPr baseColWidth="10" defaultColWidth="11.44140625" defaultRowHeight="13.8" x14ac:dyDescent="0.25"/>
  <cols>
    <col min="1" max="1" width="31" style="142" customWidth="1"/>
    <col min="2" max="2" width="47.44140625" style="142" customWidth="1"/>
    <col min="3" max="3" width="27.33203125" style="142" customWidth="1"/>
    <col min="4" max="4" width="31.88671875" style="142" customWidth="1"/>
    <col min="5" max="5" width="15" style="142" customWidth="1"/>
    <col min="6" max="6" width="14.5546875" style="142" customWidth="1"/>
    <col min="7" max="16384" width="11.44140625" style="142"/>
  </cols>
  <sheetData>
    <row r="1" spans="1:6" s="280" customFormat="1" ht="24" customHeight="1" x14ac:dyDescent="0.25">
      <c r="A1" s="653"/>
      <c r="B1" s="421" t="s">
        <v>499</v>
      </c>
      <c r="C1" s="421"/>
      <c r="D1" s="611" t="s">
        <v>493</v>
      </c>
      <c r="E1" s="611"/>
      <c r="F1" s="655"/>
    </row>
    <row r="2" spans="1:6" s="280" customFormat="1" ht="17.25" customHeight="1" x14ac:dyDescent="0.25">
      <c r="A2" s="654"/>
      <c r="B2" s="422" t="s">
        <v>584</v>
      </c>
      <c r="C2" s="422"/>
      <c r="D2" s="613" t="s">
        <v>583</v>
      </c>
      <c r="E2" s="613"/>
      <c r="F2" s="656"/>
    </row>
    <row r="3" spans="1:6" s="280" customFormat="1" ht="20.25" customHeight="1" x14ac:dyDescent="0.25">
      <c r="A3" s="654"/>
      <c r="B3" s="422"/>
      <c r="C3" s="422"/>
      <c r="D3" s="613" t="s">
        <v>582</v>
      </c>
      <c r="E3" s="613"/>
      <c r="F3" s="656"/>
    </row>
    <row r="4" spans="1:6" s="280" customFormat="1" ht="20.25" customHeight="1" thickBot="1" x14ac:dyDescent="0.3">
      <c r="A4" s="654"/>
      <c r="B4" s="422"/>
      <c r="C4" s="422"/>
      <c r="D4" s="613" t="s">
        <v>581</v>
      </c>
      <c r="E4" s="613"/>
      <c r="F4" s="657"/>
    </row>
    <row r="5" spans="1:6" ht="15.6" x14ac:dyDescent="0.25">
      <c r="A5" s="636"/>
      <c r="B5" s="637"/>
      <c r="C5" s="637"/>
      <c r="D5" s="637"/>
      <c r="E5" s="637"/>
      <c r="F5" s="638"/>
    </row>
    <row r="6" spans="1:6" s="54" customFormat="1" ht="25.5" customHeight="1" x14ac:dyDescent="0.25">
      <c r="A6" s="647" t="str">
        <f>[2]CONTEXTO!A8</f>
        <v>PROCESO: GESTION AMBIENTAL</v>
      </c>
      <c r="B6" s="648"/>
      <c r="C6" s="648"/>
      <c r="D6" s="648"/>
      <c r="E6" s="648"/>
      <c r="F6" s="649"/>
    </row>
    <row r="7" spans="1:6" s="54" customFormat="1" ht="65.25" customHeight="1" thickBot="1" x14ac:dyDescent="0.3">
      <c r="A7" s="650" t="str">
        <f>[2]CONTEXTO!A9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51"/>
      <c r="C7" s="651"/>
      <c r="D7" s="651"/>
      <c r="E7" s="651"/>
      <c r="F7" s="652"/>
    </row>
    <row r="8" spans="1:6" s="54" customFormat="1" ht="18.75" customHeight="1" thickBot="1" x14ac:dyDescent="0.3">
      <c r="A8" s="626"/>
      <c r="B8" s="626"/>
      <c r="C8" s="626"/>
      <c r="D8" s="626"/>
      <c r="E8" s="626"/>
      <c r="F8" s="658"/>
    </row>
    <row r="9" spans="1:6" ht="31.5" customHeight="1" x14ac:dyDescent="0.25">
      <c r="A9" s="58" t="s">
        <v>65</v>
      </c>
      <c r="B9" s="59" t="s">
        <v>67</v>
      </c>
      <c r="C9" s="59" t="s">
        <v>68</v>
      </c>
      <c r="D9" s="250" t="s">
        <v>69</v>
      </c>
      <c r="E9" s="476" t="s">
        <v>70</v>
      </c>
      <c r="F9" s="477"/>
    </row>
    <row r="10" spans="1:6" ht="56.25" customHeight="1" x14ac:dyDescent="0.25">
      <c r="A10" s="642" t="s">
        <v>574</v>
      </c>
      <c r="B10" s="643" t="s">
        <v>411</v>
      </c>
      <c r="C10" s="646" t="str">
        <f>'[1]IDENTIFICACION DE RIESGOS'!F10:F12</f>
        <v>CORRUPCION</v>
      </c>
      <c r="D10" s="301" t="str">
        <f>'[1]IDENTIFICACION DE RIESGOS'!B10</f>
        <v>Concentracion de poder en una sola persona</v>
      </c>
      <c r="E10" s="644" t="str">
        <f>'[1]IDENTIFICACION DE RIESGOS'!D10</f>
        <v>Deterioro de la imagen institucional</v>
      </c>
      <c r="F10" s="645"/>
    </row>
    <row r="11" spans="1:6" ht="63.6" customHeight="1" x14ac:dyDescent="0.25">
      <c r="A11" s="642"/>
      <c r="B11" s="643"/>
      <c r="C11" s="646"/>
      <c r="D11" s="301" t="str">
        <f>'[1]IDENTIFICACION DE RIESGOS'!B11</f>
        <v>Seguimiento y control deficiente al procedimiento de entrega o suministro de material vegetal  o insumos y/o ayudas humanitarias.</v>
      </c>
      <c r="E11" s="644" t="str">
        <f>'[1]IDENTIFICACION DE RIESGOS'!D12</f>
        <v>Investigaciones disciplinarias, penales y fiscales</v>
      </c>
      <c r="F11" s="645"/>
    </row>
    <row r="12" spans="1:6" ht="53.25" customHeight="1" x14ac:dyDescent="0.25">
      <c r="A12" s="659" t="s">
        <v>450</v>
      </c>
      <c r="B12" s="662" t="s">
        <v>580</v>
      </c>
      <c r="C12" s="667" t="s">
        <v>579</v>
      </c>
      <c r="D12" s="301" t="s">
        <v>464</v>
      </c>
      <c r="E12" s="665" t="str">
        <f>'[1]IDENTIFICACION DE RIESGOS'!D13</f>
        <v>Deterioro de la imagen institucional</v>
      </c>
      <c r="F12" s="666"/>
    </row>
    <row r="13" spans="1:6" ht="54" customHeight="1" x14ac:dyDescent="0.25">
      <c r="A13" s="660"/>
      <c r="B13" s="663"/>
      <c r="C13" s="668"/>
      <c r="D13" s="301" t="s">
        <v>466</v>
      </c>
      <c r="E13" s="665" t="str">
        <f>'[1]IDENTIFICACION DE RIESGOS'!D14</f>
        <v>Perdida de credibilidad y confianza</v>
      </c>
      <c r="F13" s="666"/>
    </row>
    <row r="14" spans="1:6" ht="44.25" customHeight="1" x14ac:dyDescent="0.25">
      <c r="A14" s="661"/>
      <c r="B14" s="664"/>
      <c r="C14" s="669"/>
      <c r="D14" s="301" t="s">
        <v>472</v>
      </c>
      <c r="E14" s="665" t="str">
        <f>'[1]IDENTIFICACION DE RIESGOS'!D15</f>
        <v>Investigaciones disciplinarias, penales y fiscales</v>
      </c>
      <c r="F14" s="666"/>
    </row>
  </sheetData>
  <sheetProtection selectLockedCells="1"/>
  <mergeCells count="24">
    <mergeCell ref="A12:A14"/>
    <mergeCell ref="B12:B14"/>
    <mergeCell ref="E12:F12"/>
    <mergeCell ref="E14:F14"/>
    <mergeCell ref="C12:C14"/>
    <mergeCell ref="E13:F13"/>
    <mergeCell ref="A1:A4"/>
    <mergeCell ref="B1:C1"/>
    <mergeCell ref="D1:E1"/>
    <mergeCell ref="F1:F4"/>
    <mergeCell ref="B2:C4"/>
    <mergeCell ref="D2:E2"/>
    <mergeCell ref="D3:E3"/>
    <mergeCell ref="D4:E4"/>
    <mergeCell ref="A5:F5"/>
    <mergeCell ref="A10:A11"/>
    <mergeCell ref="B10:B11"/>
    <mergeCell ref="E9:F9"/>
    <mergeCell ref="E10:F10"/>
    <mergeCell ref="C10:C11"/>
    <mergeCell ref="A6:F6"/>
    <mergeCell ref="A7:F7"/>
    <mergeCell ref="E11:F11"/>
    <mergeCell ref="A8:F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C04C3-3DDF-47E4-9E98-D9B46E3BE27F}">
  <sheetPr codeName="Hoja11">
    <tabColor rgb="FF009999"/>
  </sheetPr>
  <dimension ref="A1:W12"/>
  <sheetViews>
    <sheetView topLeftCell="A7" zoomScale="110" zoomScaleNormal="110" workbookViewId="0">
      <selection activeCell="S25" sqref="S25"/>
    </sheetView>
  </sheetViews>
  <sheetFormatPr baseColWidth="10" defaultColWidth="11.44140625" defaultRowHeight="13.8" x14ac:dyDescent="0.25"/>
  <cols>
    <col min="1" max="1" width="31.6640625" style="142" customWidth="1"/>
    <col min="2" max="2" width="21.6640625" style="142" customWidth="1"/>
    <col min="3" max="17" width="4" style="142" customWidth="1"/>
    <col min="18" max="18" width="7" style="142" customWidth="1"/>
    <col min="19" max="19" width="16.6640625" style="153" customWidth="1"/>
    <col min="20" max="20" width="18.88671875" style="142" customWidth="1"/>
    <col min="21" max="16384" width="11.44140625" style="142"/>
  </cols>
  <sheetData>
    <row r="1" spans="1:23" s="280" customFormat="1" ht="27.75" customHeight="1" x14ac:dyDescent="0.25">
      <c r="A1" s="653"/>
      <c r="B1" s="685" t="s">
        <v>499</v>
      </c>
      <c r="C1" s="442"/>
      <c r="D1" s="442"/>
      <c r="E1" s="442"/>
      <c r="F1" s="442"/>
      <c r="G1" s="442"/>
      <c r="H1" s="442"/>
      <c r="I1" s="442"/>
      <c r="J1" s="442"/>
      <c r="K1" s="442"/>
      <c r="L1" s="442"/>
      <c r="M1" s="442"/>
      <c r="N1" s="442"/>
      <c r="O1" s="442"/>
      <c r="P1" s="608"/>
      <c r="Q1" s="611" t="s">
        <v>585</v>
      </c>
      <c r="R1" s="611"/>
      <c r="S1" s="611"/>
      <c r="T1" s="655"/>
    </row>
    <row r="2" spans="1:23" s="280" customFormat="1" ht="20.25" customHeight="1" x14ac:dyDescent="0.25">
      <c r="A2" s="654"/>
      <c r="B2" s="686"/>
      <c r="C2" s="452"/>
      <c r="D2" s="452"/>
      <c r="E2" s="452"/>
      <c r="F2" s="452"/>
      <c r="G2" s="452"/>
      <c r="H2" s="452"/>
      <c r="I2" s="452"/>
      <c r="J2" s="452"/>
      <c r="K2" s="452"/>
      <c r="L2" s="452"/>
      <c r="M2" s="452"/>
      <c r="N2" s="452"/>
      <c r="O2" s="452"/>
      <c r="P2" s="615"/>
      <c r="Q2" s="613" t="s">
        <v>583</v>
      </c>
      <c r="R2" s="613"/>
      <c r="S2" s="613"/>
      <c r="T2" s="656"/>
    </row>
    <row r="3" spans="1:23" s="280" customFormat="1" ht="18.75" customHeight="1" x14ac:dyDescent="0.25">
      <c r="A3" s="654"/>
      <c r="B3" s="687" t="s">
        <v>586</v>
      </c>
      <c r="C3" s="688"/>
      <c r="D3" s="688"/>
      <c r="E3" s="688"/>
      <c r="F3" s="688"/>
      <c r="G3" s="688"/>
      <c r="H3" s="688"/>
      <c r="I3" s="688"/>
      <c r="J3" s="688"/>
      <c r="K3" s="688"/>
      <c r="L3" s="688"/>
      <c r="M3" s="688"/>
      <c r="N3" s="688"/>
      <c r="O3" s="688"/>
      <c r="P3" s="689"/>
      <c r="Q3" s="613" t="s">
        <v>587</v>
      </c>
      <c r="R3" s="613"/>
      <c r="S3" s="613"/>
      <c r="T3" s="656"/>
    </row>
    <row r="4" spans="1:23" s="280" customFormat="1" ht="19.5" customHeight="1" thickBot="1" x14ac:dyDescent="0.3">
      <c r="A4" s="684"/>
      <c r="B4" s="690"/>
      <c r="C4" s="691"/>
      <c r="D4" s="691"/>
      <c r="E4" s="691"/>
      <c r="F4" s="691"/>
      <c r="G4" s="691"/>
      <c r="H4" s="691"/>
      <c r="I4" s="691"/>
      <c r="J4" s="691"/>
      <c r="K4" s="691"/>
      <c r="L4" s="691"/>
      <c r="M4" s="691"/>
      <c r="N4" s="691"/>
      <c r="O4" s="691"/>
      <c r="P4" s="692"/>
      <c r="Q4" s="613" t="s">
        <v>588</v>
      </c>
      <c r="R4" s="613"/>
      <c r="S4" s="613"/>
      <c r="T4" s="657"/>
    </row>
    <row r="5" spans="1:23" ht="19.5" customHeight="1" x14ac:dyDescent="0.25">
      <c r="A5" s="636"/>
      <c r="B5" s="637"/>
      <c r="C5" s="637"/>
      <c r="D5" s="637"/>
      <c r="E5" s="637"/>
      <c r="F5" s="637"/>
      <c r="G5" s="637"/>
      <c r="H5" s="637"/>
      <c r="I5" s="637"/>
      <c r="J5" s="637"/>
      <c r="K5" s="637"/>
      <c r="L5" s="637"/>
      <c r="M5" s="637"/>
      <c r="N5" s="637"/>
      <c r="O5" s="637"/>
      <c r="P5" s="637"/>
      <c r="Q5" s="637"/>
      <c r="R5" s="637"/>
      <c r="S5" s="637"/>
      <c r="T5" s="638"/>
    </row>
    <row r="6" spans="1:23" ht="24.75" customHeight="1" x14ac:dyDescent="0.25">
      <c r="A6" s="647" t="str">
        <f>[2]CONTEXTO!A8</f>
        <v>PROCESO: GESTION AMBIENTAL</v>
      </c>
      <c r="B6" s="648"/>
      <c r="C6" s="648"/>
      <c r="D6" s="648"/>
      <c r="E6" s="648"/>
      <c r="F6" s="648"/>
      <c r="G6" s="648"/>
      <c r="H6" s="648"/>
      <c r="I6" s="648"/>
      <c r="J6" s="648"/>
      <c r="K6" s="648"/>
      <c r="L6" s="648"/>
      <c r="M6" s="648"/>
      <c r="N6" s="648"/>
      <c r="O6" s="648"/>
      <c r="P6" s="648"/>
      <c r="Q6" s="648"/>
      <c r="R6" s="648"/>
      <c r="S6" s="648"/>
      <c r="T6" s="649"/>
    </row>
    <row r="7" spans="1:23" ht="66.75" customHeight="1" thickBot="1" x14ac:dyDescent="0.3">
      <c r="A7" s="674" t="str">
        <f>[2]CONTEXTO!A9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675"/>
      <c r="C7" s="675"/>
      <c r="D7" s="675"/>
      <c r="E7" s="675"/>
      <c r="F7" s="675"/>
      <c r="G7" s="675"/>
      <c r="H7" s="675"/>
      <c r="I7" s="675"/>
      <c r="J7" s="675"/>
      <c r="K7" s="675"/>
      <c r="L7" s="675"/>
      <c r="M7" s="675"/>
      <c r="N7" s="675"/>
      <c r="O7" s="675"/>
      <c r="P7" s="675"/>
      <c r="Q7" s="675"/>
      <c r="R7" s="675"/>
      <c r="S7" s="675"/>
      <c r="T7" s="676"/>
    </row>
    <row r="8" spans="1:23" ht="19.5" customHeight="1" thickBot="1" x14ac:dyDescent="0.3">
      <c r="A8" s="626"/>
      <c r="B8" s="626"/>
      <c r="C8" s="626"/>
      <c r="D8" s="626"/>
      <c r="E8" s="626"/>
      <c r="F8" s="626"/>
      <c r="G8" s="626"/>
      <c r="H8" s="626"/>
      <c r="I8" s="626"/>
      <c r="J8" s="626"/>
      <c r="K8" s="626"/>
      <c r="L8" s="626"/>
      <c r="M8" s="626"/>
      <c r="N8" s="626"/>
      <c r="O8" s="626"/>
      <c r="P8" s="626"/>
      <c r="Q8" s="626"/>
      <c r="R8" s="626"/>
      <c r="S8" s="626"/>
      <c r="T8" s="658"/>
    </row>
    <row r="9" spans="1:23" ht="37.5" customHeight="1" x14ac:dyDescent="0.25">
      <c r="A9" s="677" t="s">
        <v>65</v>
      </c>
      <c r="B9" s="678"/>
      <c r="C9" s="681" t="s">
        <v>72</v>
      </c>
      <c r="D9" s="682"/>
      <c r="E9" s="682"/>
      <c r="F9" s="682"/>
      <c r="G9" s="682"/>
      <c r="H9" s="682"/>
      <c r="I9" s="682"/>
      <c r="J9" s="682"/>
      <c r="K9" s="682"/>
      <c r="L9" s="682"/>
      <c r="M9" s="682"/>
      <c r="N9" s="682"/>
      <c r="O9" s="682"/>
      <c r="P9" s="682"/>
      <c r="Q9" s="682"/>
      <c r="R9" s="682"/>
      <c r="S9" s="682"/>
      <c r="T9" s="683"/>
    </row>
    <row r="10" spans="1:23" ht="25.5" customHeight="1" x14ac:dyDescent="0.25">
      <c r="A10" s="679"/>
      <c r="B10" s="680"/>
      <c r="C10" s="52" t="s">
        <v>41</v>
      </c>
      <c r="D10" s="52" t="s">
        <v>42</v>
      </c>
      <c r="E10" s="52" t="s">
        <v>43</v>
      </c>
      <c r="F10" s="52" t="s">
        <v>44</v>
      </c>
      <c r="G10" s="52" t="s">
        <v>45</v>
      </c>
      <c r="H10" s="52" t="s">
        <v>46</v>
      </c>
      <c r="I10" s="52" t="s">
        <v>47</v>
      </c>
      <c r="J10" s="52" t="s">
        <v>48</v>
      </c>
      <c r="K10" s="52" t="s">
        <v>49</v>
      </c>
      <c r="L10" s="52" t="s">
        <v>50</v>
      </c>
      <c r="M10" s="52" t="s">
        <v>51</v>
      </c>
      <c r="N10" s="52" t="s">
        <v>52</v>
      </c>
      <c r="O10" s="52" t="s">
        <v>53</v>
      </c>
      <c r="P10" s="52" t="s">
        <v>54</v>
      </c>
      <c r="Q10" s="52" t="s">
        <v>55</v>
      </c>
      <c r="R10" s="53" t="s">
        <v>56</v>
      </c>
      <c r="S10" s="55" t="s">
        <v>57</v>
      </c>
      <c r="T10" s="60" t="s">
        <v>73</v>
      </c>
    </row>
    <row r="11" spans="1:23" ht="55.8" customHeight="1" x14ac:dyDescent="0.25">
      <c r="A11" s="670" t="str">
        <f>DESCRIPCION!A10</f>
        <v>Utilizacion de influencias en la entrega o suministro de material  vegetal, insumos y/o ayudas humanitarias en beneficio de un tercero</v>
      </c>
      <c r="B11" s="671"/>
      <c r="C11" s="109">
        <v>1</v>
      </c>
      <c r="D11" s="109">
        <v>3</v>
      </c>
      <c r="E11" s="109">
        <v>3</v>
      </c>
      <c r="F11" s="109">
        <v>4</v>
      </c>
      <c r="G11" s="109">
        <v>4</v>
      </c>
      <c r="H11" s="109"/>
      <c r="I11" s="109"/>
      <c r="J11" s="109"/>
      <c r="K11" s="109"/>
      <c r="L11" s="109"/>
      <c r="M11" s="109"/>
      <c r="N11" s="109"/>
      <c r="O11" s="109"/>
      <c r="P11" s="109"/>
      <c r="Q11" s="109"/>
      <c r="R11" s="136">
        <f>SUM(C11:Q11)</f>
        <v>15</v>
      </c>
      <c r="S11" s="65">
        <f t="shared" ref="S11:S12" si="0">IF(ISERROR(AVERAGE(C11:Q11)),0,AVERAGE(C11:Q11))</f>
        <v>3</v>
      </c>
      <c r="T11" s="56" t="str">
        <f>IF(AND(S11&gt;=1,S11&lt;1.5),"Rara Vez",IF(AND(S11&gt;=1.6,S11&lt;2.5),"Improbable",IF(AND(S11&gt;=2.6,S11&lt;3.5),"Posible",IF(AND(S11&gt;=3.6,S11&lt;4.5),"Probable",IF(AND(S11&gt;=4.6),"Casi Seguro"," ")))))</f>
        <v>Posible</v>
      </c>
      <c r="W11" s="154"/>
    </row>
    <row r="12" spans="1:23" ht="61.2" customHeight="1" x14ac:dyDescent="0.25">
      <c r="A12" s="672" t="str">
        <f>DESCRIPCION!A12</f>
        <v>Posibles cobros no autorizados por parte de la entidad a través de un funcionario, por un trámite que es gratuito, además de hacerlo sin pertinencia y oportunidad según lo establecido</v>
      </c>
      <c r="B12" s="673"/>
      <c r="C12" s="109">
        <v>5</v>
      </c>
      <c r="D12" s="109">
        <v>4</v>
      </c>
      <c r="E12" s="109">
        <v>4</v>
      </c>
      <c r="F12" s="109">
        <v>4</v>
      </c>
      <c r="G12" s="109">
        <v>5</v>
      </c>
      <c r="H12" s="109"/>
      <c r="I12" s="109"/>
      <c r="J12" s="109"/>
      <c r="K12" s="109"/>
      <c r="L12" s="109"/>
      <c r="M12" s="109"/>
      <c r="N12" s="109"/>
      <c r="O12" s="109"/>
      <c r="P12" s="109"/>
      <c r="Q12" s="109"/>
      <c r="R12" s="136">
        <f>SUM(C12:Q12)</f>
        <v>22</v>
      </c>
      <c r="S12" s="65">
        <f t="shared" si="0"/>
        <v>4.4000000000000004</v>
      </c>
      <c r="T12" s="56" t="str">
        <f>IF(AND(S12&gt;=1,S12&lt;1.5),"Rara Vez",IF(AND(S12&gt;=1.6,S12&lt;2.5),"Improbable",IF(AND(S12&gt;=2.6,S12&lt;3.5),"Posible",IF(AND(S12&gt;=3.6,S12&lt;4.5),"Probable",IF(AND(S12&gt;=4.6),"Casi Seguro"," ")))))</f>
        <v>Probable</v>
      </c>
      <c r="W12" s="154"/>
    </row>
  </sheetData>
  <sheetProtection selectLockedCells="1"/>
  <mergeCells count="16">
    <mergeCell ref="A1:A4"/>
    <mergeCell ref="B1:P2"/>
    <mergeCell ref="Q1:S1"/>
    <mergeCell ref="T1:T4"/>
    <mergeCell ref="Q2:S2"/>
    <mergeCell ref="B3:P4"/>
    <mergeCell ref="Q3:S3"/>
    <mergeCell ref="Q4:S4"/>
    <mergeCell ref="A11:B11"/>
    <mergeCell ref="A12:B12"/>
    <mergeCell ref="A5:T5"/>
    <mergeCell ref="A6:T6"/>
    <mergeCell ref="A7:T7"/>
    <mergeCell ref="A8:T8"/>
    <mergeCell ref="A9:B10"/>
    <mergeCell ref="C9:T9"/>
  </mergeCells>
  <dataValidations count="1">
    <dataValidation type="whole" allowBlank="1" showInputMessage="1" showErrorMessage="1" error="DATO INVÁLIDO_x000a_Tenga en cuenta que la escala de calificación es de 1 a 5" sqref="C11:Q12" xr:uid="{C922F3B6-78B8-4FB7-A2FA-6382B7007E5F}">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02"/>
  <sheetViews>
    <sheetView topLeftCell="A30" zoomScale="80" zoomScaleNormal="80" workbookViewId="0">
      <selection activeCell="A13" sqref="A13:A32"/>
    </sheetView>
  </sheetViews>
  <sheetFormatPr baseColWidth="10" defaultColWidth="11.44140625" defaultRowHeight="13.8" x14ac:dyDescent="0.25"/>
  <cols>
    <col min="1" max="1" width="34" style="142" customWidth="1"/>
    <col min="2" max="2" width="91" style="142" customWidth="1"/>
    <col min="3" max="3" width="16.5546875" style="142" customWidth="1"/>
    <col min="4" max="4" width="10.33203125" style="142" customWidth="1"/>
    <col min="5" max="5" width="8.33203125" style="142" customWidth="1"/>
    <col min="6" max="6" width="15" style="142" customWidth="1"/>
    <col min="7" max="16384" width="11.44140625" style="142"/>
  </cols>
  <sheetData>
    <row r="1" spans="1:6" ht="22.5" customHeight="1" x14ac:dyDescent="0.25">
      <c r="A1" s="509"/>
      <c r="B1" s="512" t="str">
        <f>[2]CONTEXTO!B1</f>
        <v xml:space="preserve">PROCESO: </v>
      </c>
      <c r="C1" s="611" t="s">
        <v>451</v>
      </c>
      <c r="D1" s="611"/>
      <c r="E1" s="611"/>
      <c r="F1" s="706"/>
    </row>
    <row r="2" spans="1:6" ht="15.75" customHeight="1" x14ac:dyDescent="0.25">
      <c r="A2" s="510"/>
      <c r="B2" s="513"/>
      <c r="C2" s="613" t="s">
        <v>355</v>
      </c>
      <c r="D2" s="613"/>
      <c r="E2" s="613"/>
      <c r="F2" s="707"/>
    </row>
    <row r="3" spans="1:6" ht="15" customHeight="1" x14ac:dyDescent="0.25">
      <c r="A3" s="510"/>
      <c r="B3" s="513" t="s">
        <v>76</v>
      </c>
      <c r="C3" s="613" t="s">
        <v>356</v>
      </c>
      <c r="D3" s="613"/>
      <c r="E3" s="613"/>
      <c r="F3" s="707"/>
    </row>
    <row r="4" spans="1:6" ht="15.75" customHeight="1" x14ac:dyDescent="0.25">
      <c r="A4" s="510"/>
      <c r="B4" s="513"/>
      <c r="C4" s="613" t="s">
        <v>412</v>
      </c>
      <c r="D4" s="613"/>
      <c r="E4" s="613"/>
      <c r="F4" s="707"/>
    </row>
    <row r="5" spans="1:6" ht="15.75" customHeight="1" x14ac:dyDescent="0.25">
      <c r="A5" s="708"/>
      <c r="B5" s="709"/>
      <c r="C5" s="709"/>
      <c r="D5" s="709"/>
      <c r="E5" s="709"/>
      <c r="F5" s="710"/>
    </row>
    <row r="6" spans="1:6" x14ac:dyDescent="0.25">
      <c r="A6" s="499" t="str">
        <f>+[2]CONTEXTO!A8</f>
        <v>PROCESO: GESTION AMBIENTAL</v>
      </c>
      <c r="B6" s="500"/>
      <c r="C6" s="500"/>
      <c r="D6" s="500"/>
      <c r="E6" s="500"/>
      <c r="F6" s="501"/>
    </row>
    <row r="7" spans="1:6" ht="12.75" customHeight="1" x14ac:dyDescent="0.25">
      <c r="A7" s="499"/>
      <c r="B7" s="500"/>
      <c r="C7" s="500"/>
      <c r="D7" s="500"/>
      <c r="E7" s="500"/>
      <c r="F7" s="501"/>
    </row>
    <row r="8" spans="1:6" ht="60.75" customHeight="1" x14ac:dyDescent="0.25">
      <c r="A8" s="502" t="str">
        <f>+[2]CONTEXTO!A9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8" s="503"/>
      <c r="C8" s="503"/>
      <c r="D8" s="503"/>
      <c r="E8" s="503"/>
      <c r="F8" s="504"/>
    </row>
    <row r="9" spans="1:6" ht="3.75" customHeight="1" thickBot="1" x14ac:dyDescent="0.3">
      <c r="A9" s="505"/>
      <c r="B9" s="506"/>
      <c r="C9" s="506"/>
      <c r="D9" s="506"/>
      <c r="E9" s="506"/>
      <c r="F9" s="507"/>
    </row>
    <row r="10" spans="1:6" ht="13.5" customHeight="1" thickBot="1" x14ac:dyDescent="0.3">
      <c r="A10" s="508"/>
      <c r="B10" s="508"/>
      <c r="C10" s="508"/>
      <c r="D10" s="508"/>
      <c r="E10" s="508"/>
      <c r="F10" s="508"/>
    </row>
    <row r="11" spans="1:6" ht="34.5" customHeight="1" x14ac:dyDescent="0.25">
      <c r="A11" s="699" t="s">
        <v>77</v>
      </c>
      <c r="B11" s="484" t="s">
        <v>78</v>
      </c>
      <c r="C11" s="484"/>
      <c r="D11" s="701" t="s">
        <v>79</v>
      </c>
      <c r="E11" s="701"/>
      <c r="F11" s="697" t="s">
        <v>80</v>
      </c>
    </row>
    <row r="12" spans="1:6" ht="21" customHeight="1" x14ac:dyDescent="0.25">
      <c r="A12" s="700"/>
      <c r="B12" s="485"/>
      <c r="C12" s="485"/>
      <c r="D12" s="64" t="s">
        <v>81</v>
      </c>
      <c r="E12" s="64" t="s">
        <v>82</v>
      </c>
      <c r="F12" s="698"/>
    </row>
    <row r="13" spans="1:6" ht="26.25" customHeight="1" x14ac:dyDescent="0.25">
      <c r="A13" s="488" t="s">
        <v>574</v>
      </c>
      <c r="B13" s="490" t="s">
        <v>83</v>
      </c>
      <c r="C13" s="490"/>
      <c r="D13" s="159"/>
      <c r="E13" s="158" t="s">
        <v>121</v>
      </c>
      <c r="F13" s="713" t="str">
        <f>IF(D28="X","CATASTROFICO",IF(AND(D32&gt;0,D32&lt;=5),"MODERADO",IF(AND(D32&gt;=6,D32&lt;=11),"MAYOR",IF(AND(D32&gt;=12,D32&lt;=19),"CATASTROFICO",IF(AND(D32=0),"MENOR")))))</f>
        <v>MODERADO</v>
      </c>
    </row>
    <row r="14" spans="1:6" ht="26.25" customHeight="1" x14ac:dyDescent="0.25">
      <c r="A14" s="488"/>
      <c r="B14" s="490" t="s">
        <v>84</v>
      </c>
      <c r="C14" s="490"/>
      <c r="D14" s="159"/>
      <c r="E14" s="158" t="s">
        <v>121</v>
      </c>
      <c r="F14" s="714"/>
    </row>
    <row r="15" spans="1:6" ht="26.25" customHeight="1" x14ac:dyDescent="0.25">
      <c r="A15" s="488"/>
      <c r="B15" s="490" t="s">
        <v>85</v>
      </c>
      <c r="C15" s="490"/>
      <c r="D15" s="159"/>
      <c r="E15" s="158" t="s">
        <v>121</v>
      </c>
      <c r="F15" s="714"/>
    </row>
    <row r="16" spans="1:6" ht="26.25" customHeight="1" x14ac:dyDescent="0.25">
      <c r="A16" s="488"/>
      <c r="B16" s="490" t="s">
        <v>86</v>
      </c>
      <c r="C16" s="490"/>
      <c r="D16" s="159"/>
      <c r="E16" s="158" t="s">
        <v>121</v>
      </c>
      <c r="F16" s="714"/>
    </row>
    <row r="17" spans="1:6" ht="26.25" customHeight="1" x14ac:dyDescent="0.25">
      <c r="A17" s="488"/>
      <c r="B17" s="490" t="s">
        <v>87</v>
      </c>
      <c r="C17" s="490"/>
      <c r="D17" s="158"/>
      <c r="E17" s="158" t="s">
        <v>121</v>
      </c>
      <c r="F17" s="714"/>
    </row>
    <row r="18" spans="1:6" ht="26.25" customHeight="1" x14ac:dyDescent="0.25">
      <c r="A18" s="488"/>
      <c r="B18" s="490" t="s">
        <v>88</v>
      </c>
      <c r="C18" s="490"/>
      <c r="D18" s="158"/>
      <c r="E18" s="158" t="s">
        <v>121</v>
      </c>
      <c r="F18" s="714"/>
    </row>
    <row r="19" spans="1:6" ht="26.25" customHeight="1" x14ac:dyDescent="0.25">
      <c r="A19" s="488"/>
      <c r="B19" s="490" t="s">
        <v>89</v>
      </c>
      <c r="C19" s="490"/>
      <c r="D19" s="158"/>
      <c r="E19" s="158" t="s">
        <v>121</v>
      </c>
      <c r="F19" s="714"/>
    </row>
    <row r="20" spans="1:6" ht="33" customHeight="1" x14ac:dyDescent="0.25">
      <c r="A20" s="488"/>
      <c r="B20" s="490" t="s">
        <v>90</v>
      </c>
      <c r="C20" s="490"/>
      <c r="D20" s="158"/>
      <c r="E20" s="158" t="s">
        <v>121</v>
      </c>
      <c r="F20" s="714"/>
    </row>
    <row r="21" spans="1:6" ht="26.25" customHeight="1" x14ac:dyDescent="0.25">
      <c r="A21" s="488"/>
      <c r="B21" s="490" t="s">
        <v>91</v>
      </c>
      <c r="C21" s="490"/>
      <c r="D21" s="158"/>
      <c r="E21" s="158" t="s">
        <v>121</v>
      </c>
      <c r="F21" s="714"/>
    </row>
    <row r="22" spans="1:6" ht="26.25" customHeight="1" x14ac:dyDescent="0.25">
      <c r="A22" s="488"/>
      <c r="B22" s="490" t="s">
        <v>92</v>
      </c>
      <c r="C22" s="490"/>
      <c r="D22" s="158" t="s">
        <v>121</v>
      </c>
      <c r="E22" s="158"/>
      <c r="F22" s="714"/>
    </row>
    <row r="23" spans="1:6" ht="26.25" customHeight="1" x14ac:dyDescent="0.25">
      <c r="A23" s="488"/>
      <c r="B23" s="490" t="s">
        <v>93</v>
      </c>
      <c r="C23" s="490"/>
      <c r="D23" s="158" t="s">
        <v>121</v>
      </c>
      <c r="E23" s="158"/>
      <c r="F23" s="714"/>
    </row>
    <row r="24" spans="1:6" ht="26.25" customHeight="1" x14ac:dyDescent="0.25">
      <c r="A24" s="488"/>
      <c r="B24" s="490" t="s">
        <v>94</v>
      </c>
      <c r="C24" s="490"/>
      <c r="D24" s="158" t="s">
        <v>121</v>
      </c>
      <c r="E24" s="158"/>
      <c r="F24" s="714"/>
    </row>
    <row r="25" spans="1:6" ht="26.25" customHeight="1" x14ac:dyDescent="0.25">
      <c r="A25" s="488"/>
      <c r="B25" s="490" t="s">
        <v>95</v>
      </c>
      <c r="C25" s="490"/>
      <c r="D25" s="158" t="s">
        <v>121</v>
      </c>
      <c r="E25" s="158"/>
      <c r="F25" s="714"/>
    </row>
    <row r="26" spans="1:6" ht="26.25" customHeight="1" x14ac:dyDescent="0.25">
      <c r="A26" s="488"/>
      <c r="B26" s="490" t="s">
        <v>96</v>
      </c>
      <c r="C26" s="490"/>
      <c r="D26" s="158" t="s">
        <v>121</v>
      </c>
      <c r="E26" s="158"/>
      <c r="F26" s="714"/>
    </row>
    <row r="27" spans="1:6" ht="26.25" customHeight="1" x14ac:dyDescent="0.25">
      <c r="A27" s="488"/>
      <c r="B27" s="490" t="s">
        <v>97</v>
      </c>
      <c r="C27" s="490"/>
      <c r="D27" s="158"/>
      <c r="E27" s="158" t="s">
        <v>121</v>
      </c>
      <c r="F27" s="714"/>
    </row>
    <row r="28" spans="1:6" ht="26.25" customHeight="1" x14ac:dyDescent="0.25">
      <c r="A28" s="488"/>
      <c r="B28" s="490" t="s">
        <v>98</v>
      </c>
      <c r="C28" s="490"/>
      <c r="D28" s="158"/>
      <c r="E28" s="158" t="s">
        <v>121</v>
      </c>
      <c r="F28" s="714"/>
    </row>
    <row r="29" spans="1:6" ht="26.25" customHeight="1" x14ac:dyDescent="0.25">
      <c r="A29" s="488"/>
      <c r="B29" s="490" t="s">
        <v>99</v>
      </c>
      <c r="C29" s="490"/>
      <c r="D29" s="158"/>
      <c r="E29" s="158" t="s">
        <v>121</v>
      </c>
      <c r="F29" s="714"/>
    </row>
    <row r="30" spans="1:6" ht="26.25" customHeight="1" x14ac:dyDescent="0.25">
      <c r="A30" s="488"/>
      <c r="B30" s="490" t="s">
        <v>100</v>
      </c>
      <c r="C30" s="490"/>
      <c r="D30" s="158"/>
      <c r="E30" s="158" t="s">
        <v>121</v>
      </c>
      <c r="F30" s="714"/>
    </row>
    <row r="31" spans="1:6" ht="26.25" customHeight="1" x14ac:dyDescent="0.25">
      <c r="A31" s="488"/>
      <c r="B31" s="490" t="s">
        <v>101</v>
      </c>
      <c r="C31" s="490"/>
      <c r="D31" s="158"/>
      <c r="E31" s="158" t="s">
        <v>121</v>
      </c>
      <c r="F31" s="714"/>
    </row>
    <row r="32" spans="1:6" ht="16.2" thickBot="1" x14ac:dyDescent="0.35">
      <c r="A32" s="489"/>
      <c r="B32" s="695" t="s">
        <v>56</v>
      </c>
      <c r="C32" s="696"/>
      <c r="D32" s="61">
        <f>+[2]NOOO!B54</f>
        <v>5</v>
      </c>
      <c r="E32" s="62"/>
      <c r="F32" s="715"/>
    </row>
    <row r="33" spans="1:6" ht="15.75" customHeight="1" x14ac:dyDescent="0.25">
      <c r="A33" s="711"/>
      <c r="B33" s="495"/>
      <c r="C33" s="495"/>
      <c r="D33" s="495"/>
      <c r="E33" s="495"/>
      <c r="F33" s="712"/>
    </row>
    <row r="34" spans="1:6" ht="14.4" thickBot="1" x14ac:dyDescent="0.3"/>
    <row r="35" spans="1:6" ht="34.5" customHeight="1" x14ac:dyDescent="0.25">
      <c r="A35" s="699" t="s">
        <v>77</v>
      </c>
      <c r="B35" s="484" t="s">
        <v>78</v>
      </c>
      <c r="C35" s="484"/>
      <c r="D35" s="701" t="s">
        <v>79</v>
      </c>
      <c r="E35" s="701"/>
      <c r="F35" s="697" t="s">
        <v>80</v>
      </c>
    </row>
    <row r="36" spans="1:6" ht="21" customHeight="1" x14ac:dyDescent="0.25">
      <c r="A36" s="700"/>
      <c r="B36" s="485"/>
      <c r="C36" s="485"/>
      <c r="D36" s="57" t="s">
        <v>81</v>
      </c>
      <c r="E36" s="57" t="s">
        <v>82</v>
      </c>
      <c r="F36" s="698"/>
    </row>
    <row r="37" spans="1:6" ht="26.25" customHeight="1" x14ac:dyDescent="0.25">
      <c r="A37" s="493" t="s">
        <v>414</v>
      </c>
      <c r="B37" s="490" t="s">
        <v>83</v>
      </c>
      <c r="C37" s="490"/>
      <c r="D37" s="182" t="s">
        <v>121</v>
      </c>
      <c r="E37" s="157"/>
      <c r="F37" s="693" t="str">
        <f>IF(D52="X","CATASTROFICO",IF(AND(D56&gt;0,D56&lt;=5),"MODERADO",IF(AND(D56&gt;=6,D56&lt;=11),"MAYOR",IF(AND(D56&gt;=12,D56&lt;=19),"CATASTROFICO"," "))))</f>
        <v>MAYOR</v>
      </c>
    </row>
    <row r="38" spans="1:6" ht="26.25" customHeight="1" x14ac:dyDescent="0.25">
      <c r="A38" s="704"/>
      <c r="B38" s="490" t="s">
        <v>84</v>
      </c>
      <c r="C38" s="490"/>
      <c r="D38" s="157"/>
      <c r="E38" s="157" t="s">
        <v>121</v>
      </c>
      <c r="F38" s="693"/>
    </row>
    <row r="39" spans="1:6" ht="26.25" customHeight="1" x14ac:dyDescent="0.25">
      <c r="A39" s="704"/>
      <c r="B39" s="490" t="s">
        <v>85</v>
      </c>
      <c r="C39" s="490"/>
      <c r="D39" s="182" t="s">
        <v>121</v>
      </c>
      <c r="E39" s="157"/>
      <c r="F39" s="693"/>
    </row>
    <row r="40" spans="1:6" ht="26.25" customHeight="1" x14ac:dyDescent="0.25">
      <c r="A40" s="704"/>
      <c r="B40" s="490" t="s">
        <v>86</v>
      </c>
      <c r="C40" s="490"/>
      <c r="D40" s="157"/>
      <c r="E40" s="157" t="s">
        <v>121</v>
      </c>
      <c r="F40" s="693"/>
    </row>
    <row r="41" spans="1:6" ht="26.25" customHeight="1" x14ac:dyDescent="0.25">
      <c r="A41" s="704"/>
      <c r="B41" s="490" t="s">
        <v>87</v>
      </c>
      <c r="C41" s="490"/>
      <c r="D41" s="157" t="s">
        <v>121</v>
      </c>
      <c r="E41" s="157"/>
      <c r="F41" s="693"/>
    </row>
    <row r="42" spans="1:6" ht="26.25" customHeight="1" x14ac:dyDescent="0.25">
      <c r="A42" s="704"/>
      <c r="B42" s="490" t="s">
        <v>88</v>
      </c>
      <c r="C42" s="490"/>
      <c r="D42" s="157"/>
      <c r="E42" s="157" t="s">
        <v>121</v>
      </c>
      <c r="F42" s="693"/>
    </row>
    <row r="43" spans="1:6" ht="26.25" customHeight="1" x14ac:dyDescent="0.25">
      <c r="A43" s="704"/>
      <c r="B43" s="490" t="s">
        <v>89</v>
      </c>
      <c r="C43" s="490"/>
      <c r="D43" s="157" t="s">
        <v>121</v>
      </c>
      <c r="E43" s="157"/>
      <c r="F43" s="693"/>
    </row>
    <row r="44" spans="1:6" ht="32.25" customHeight="1" x14ac:dyDescent="0.25">
      <c r="A44" s="704"/>
      <c r="B44" s="490" t="s">
        <v>90</v>
      </c>
      <c r="C44" s="490"/>
      <c r="D44" s="157"/>
      <c r="E44" s="157" t="s">
        <v>121</v>
      </c>
      <c r="F44" s="693"/>
    </row>
    <row r="45" spans="1:6" ht="26.25" customHeight="1" x14ac:dyDescent="0.25">
      <c r="A45" s="704"/>
      <c r="B45" s="490" t="s">
        <v>91</v>
      </c>
      <c r="C45" s="490"/>
      <c r="D45" s="157"/>
      <c r="E45" s="157" t="s">
        <v>121</v>
      </c>
      <c r="F45" s="693"/>
    </row>
    <row r="46" spans="1:6" ht="26.25" customHeight="1" x14ac:dyDescent="0.25">
      <c r="A46" s="704"/>
      <c r="B46" s="490" t="s">
        <v>92</v>
      </c>
      <c r="C46" s="490"/>
      <c r="D46" s="157" t="s">
        <v>121</v>
      </c>
      <c r="E46" s="157"/>
      <c r="F46" s="693"/>
    </row>
    <row r="47" spans="1:6" ht="26.25" customHeight="1" x14ac:dyDescent="0.25">
      <c r="A47" s="704"/>
      <c r="B47" s="490" t="s">
        <v>93</v>
      </c>
      <c r="C47" s="490"/>
      <c r="D47" s="157" t="s">
        <v>121</v>
      </c>
      <c r="E47" s="157"/>
      <c r="F47" s="693"/>
    </row>
    <row r="48" spans="1:6" ht="26.25" customHeight="1" x14ac:dyDescent="0.25">
      <c r="A48" s="704"/>
      <c r="B48" s="490" t="s">
        <v>94</v>
      </c>
      <c r="C48" s="490"/>
      <c r="D48" s="156" t="s">
        <v>121</v>
      </c>
      <c r="E48" s="156"/>
      <c r="F48" s="693"/>
    </row>
    <row r="49" spans="1:6" ht="26.25" customHeight="1" x14ac:dyDescent="0.25">
      <c r="A49" s="704"/>
      <c r="B49" s="490" t="s">
        <v>95</v>
      </c>
      <c r="C49" s="490"/>
      <c r="D49" s="156" t="s">
        <v>121</v>
      </c>
      <c r="E49" s="156"/>
      <c r="F49" s="693"/>
    </row>
    <row r="50" spans="1:6" ht="26.25" customHeight="1" x14ac:dyDescent="0.25">
      <c r="A50" s="704"/>
      <c r="B50" s="490" t="s">
        <v>96</v>
      </c>
      <c r="C50" s="490"/>
      <c r="D50" s="156" t="s">
        <v>121</v>
      </c>
      <c r="E50" s="156"/>
      <c r="F50" s="693"/>
    </row>
    <row r="51" spans="1:6" ht="26.25" customHeight="1" x14ac:dyDescent="0.25">
      <c r="A51" s="704"/>
      <c r="B51" s="490" t="s">
        <v>97</v>
      </c>
      <c r="C51" s="490"/>
      <c r="D51" s="156" t="s">
        <v>121</v>
      </c>
      <c r="E51" s="156"/>
      <c r="F51" s="693"/>
    </row>
    <row r="52" spans="1:6" ht="26.25" customHeight="1" x14ac:dyDescent="0.25">
      <c r="A52" s="704"/>
      <c r="B52" s="490" t="s">
        <v>98</v>
      </c>
      <c r="C52" s="490"/>
      <c r="D52" s="156"/>
      <c r="E52" s="156" t="s">
        <v>121</v>
      </c>
      <c r="F52" s="693"/>
    </row>
    <row r="53" spans="1:6" ht="26.25" customHeight="1" x14ac:dyDescent="0.25">
      <c r="A53" s="704"/>
      <c r="B53" s="490" t="s">
        <v>99</v>
      </c>
      <c r="C53" s="490"/>
      <c r="D53" s="156"/>
      <c r="E53" s="156" t="s">
        <v>121</v>
      </c>
      <c r="F53" s="693"/>
    </row>
    <row r="54" spans="1:6" ht="26.25" customHeight="1" x14ac:dyDescent="0.25">
      <c r="A54" s="704"/>
      <c r="B54" s="490" t="s">
        <v>100</v>
      </c>
      <c r="C54" s="490"/>
      <c r="D54" s="156"/>
      <c r="E54" s="156" t="s">
        <v>121</v>
      </c>
      <c r="F54" s="693"/>
    </row>
    <row r="55" spans="1:6" ht="26.25" customHeight="1" x14ac:dyDescent="0.25">
      <c r="A55" s="704"/>
      <c r="B55" s="490" t="s">
        <v>101</v>
      </c>
      <c r="C55" s="490"/>
      <c r="D55" s="156"/>
      <c r="E55" s="156" t="s">
        <v>121</v>
      </c>
      <c r="F55" s="693"/>
    </row>
    <row r="56" spans="1:6" ht="16.2" thickBot="1" x14ac:dyDescent="0.35">
      <c r="A56" s="705"/>
      <c r="B56" s="695" t="s">
        <v>56</v>
      </c>
      <c r="C56" s="696"/>
      <c r="D56" s="61">
        <v>10</v>
      </c>
      <c r="E56" s="62"/>
      <c r="F56" s="694"/>
    </row>
    <row r="57" spans="1:6" ht="14.4" thickBot="1" x14ac:dyDescent="0.3"/>
    <row r="58" spans="1:6" ht="34.5" customHeight="1" x14ac:dyDescent="0.25">
      <c r="A58" s="699" t="s">
        <v>77</v>
      </c>
      <c r="B58" s="484" t="s">
        <v>78</v>
      </c>
      <c r="C58" s="484"/>
      <c r="D58" s="701" t="s">
        <v>79</v>
      </c>
      <c r="E58" s="701"/>
      <c r="F58" s="697" t="s">
        <v>80</v>
      </c>
    </row>
    <row r="59" spans="1:6" ht="21" customHeight="1" x14ac:dyDescent="0.25">
      <c r="A59" s="700"/>
      <c r="B59" s="485"/>
      <c r="C59" s="485"/>
      <c r="D59" s="57" t="s">
        <v>81</v>
      </c>
      <c r="E59" s="57" t="s">
        <v>82</v>
      </c>
      <c r="F59" s="698"/>
    </row>
    <row r="60" spans="1:6" ht="26.25" customHeight="1" x14ac:dyDescent="0.25">
      <c r="A60" s="702"/>
      <c r="B60" s="490" t="s">
        <v>83</v>
      </c>
      <c r="C60" s="490"/>
      <c r="D60" s="155"/>
      <c r="E60" s="155"/>
      <c r="F60" s="693" t="str">
        <f>IF(D75="X","CATASTROFICO",IF(AND(D79&gt;0,D79&lt;=5),"MODERADO",IF(AND(D79&gt;=6,D79&lt;=11),"MAYOR",IF(AND(D79&gt;=12,D79&lt;=19),"CATASTROFICO"," "))))</f>
        <v xml:space="preserve"> </v>
      </c>
    </row>
    <row r="61" spans="1:6" ht="26.25" customHeight="1" x14ac:dyDescent="0.25">
      <c r="A61" s="702"/>
      <c r="B61" s="490" t="s">
        <v>84</v>
      </c>
      <c r="C61" s="490"/>
      <c r="D61" s="155"/>
      <c r="E61" s="155"/>
      <c r="F61" s="693"/>
    </row>
    <row r="62" spans="1:6" ht="26.25" customHeight="1" x14ac:dyDescent="0.25">
      <c r="A62" s="702"/>
      <c r="B62" s="490" t="s">
        <v>85</v>
      </c>
      <c r="C62" s="490"/>
      <c r="D62" s="155"/>
      <c r="E62" s="155"/>
      <c r="F62" s="693"/>
    </row>
    <row r="63" spans="1:6" ht="26.25" customHeight="1" x14ac:dyDescent="0.25">
      <c r="A63" s="702"/>
      <c r="B63" s="490" t="s">
        <v>86</v>
      </c>
      <c r="C63" s="490"/>
      <c r="D63" s="155"/>
      <c r="E63" s="155"/>
      <c r="F63" s="693"/>
    </row>
    <row r="64" spans="1:6" ht="26.25" customHeight="1" x14ac:dyDescent="0.25">
      <c r="A64" s="702"/>
      <c r="B64" s="490" t="s">
        <v>87</v>
      </c>
      <c r="C64" s="490"/>
      <c r="D64" s="155"/>
      <c r="E64" s="155"/>
      <c r="F64" s="693"/>
    </row>
    <row r="65" spans="1:6" ht="26.25" customHeight="1" x14ac:dyDescent="0.25">
      <c r="A65" s="702"/>
      <c r="B65" s="490" t="s">
        <v>88</v>
      </c>
      <c r="C65" s="490"/>
      <c r="D65" s="155"/>
      <c r="E65" s="155"/>
      <c r="F65" s="693"/>
    </row>
    <row r="66" spans="1:6" ht="26.25" customHeight="1" x14ac:dyDescent="0.25">
      <c r="A66" s="702"/>
      <c r="B66" s="490" t="s">
        <v>89</v>
      </c>
      <c r="C66" s="490"/>
      <c r="D66" s="155"/>
      <c r="E66" s="155"/>
      <c r="F66" s="693"/>
    </row>
    <row r="67" spans="1:6" ht="33" customHeight="1" x14ac:dyDescent="0.25">
      <c r="A67" s="702"/>
      <c r="B67" s="490" t="s">
        <v>90</v>
      </c>
      <c r="C67" s="490"/>
      <c r="D67" s="155"/>
      <c r="E67" s="155"/>
      <c r="F67" s="693"/>
    </row>
    <row r="68" spans="1:6" ht="26.25" customHeight="1" x14ac:dyDescent="0.25">
      <c r="A68" s="702"/>
      <c r="B68" s="490" t="s">
        <v>91</v>
      </c>
      <c r="C68" s="490"/>
      <c r="D68" s="155"/>
      <c r="E68" s="155"/>
      <c r="F68" s="693"/>
    </row>
    <row r="69" spans="1:6" ht="26.25" customHeight="1" x14ac:dyDescent="0.25">
      <c r="A69" s="702"/>
      <c r="B69" s="490" t="s">
        <v>92</v>
      </c>
      <c r="C69" s="490"/>
      <c r="D69" s="155"/>
      <c r="E69" s="155"/>
      <c r="F69" s="693"/>
    </row>
    <row r="70" spans="1:6" ht="26.25" customHeight="1" x14ac:dyDescent="0.25">
      <c r="A70" s="702"/>
      <c r="B70" s="490" t="s">
        <v>93</v>
      </c>
      <c r="C70" s="490"/>
      <c r="D70" s="155"/>
      <c r="E70" s="155"/>
      <c r="F70" s="693"/>
    </row>
    <row r="71" spans="1:6" ht="26.25" customHeight="1" x14ac:dyDescent="0.25">
      <c r="A71" s="702"/>
      <c r="B71" s="490" t="s">
        <v>94</v>
      </c>
      <c r="C71" s="490"/>
      <c r="D71" s="155"/>
      <c r="E71" s="155"/>
      <c r="F71" s="693"/>
    </row>
    <row r="72" spans="1:6" ht="26.25" customHeight="1" x14ac:dyDescent="0.25">
      <c r="A72" s="702"/>
      <c r="B72" s="490" t="s">
        <v>95</v>
      </c>
      <c r="C72" s="490"/>
      <c r="D72" s="155"/>
      <c r="E72" s="155"/>
      <c r="F72" s="693"/>
    </row>
    <row r="73" spans="1:6" ht="26.25" customHeight="1" x14ac:dyDescent="0.25">
      <c r="A73" s="702"/>
      <c r="B73" s="490" t="s">
        <v>96</v>
      </c>
      <c r="C73" s="490"/>
      <c r="D73" s="155"/>
      <c r="E73" s="155"/>
      <c r="F73" s="693"/>
    </row>
    <row r="74" spans="1:6" ht="26.25" customHeight="1" x14ac:dyDescent="0.25">
      <c r="A74" s="702"/>
      <c r="B74" s="490" t="s">
        <v>97</v>
      </c>
      <c r="C74" s="490"/>
      <c r="D74" s="155"/>
      <c r="E74" s="155"/>
      <c r="F74" s="693"/>
    </row>
    <row r="75" spans="1:6" ht="26.25" customHeight="1" x14ac:dyDescent="0.25">
      <c r="A75" s="702"/>
      <c r="B75" s="490" t="s">
        <v>98</v>
      </c>
      <c r="C75" s="490"/>
      <c r="D75" s="155"/>
      <c r="E75" s="155"/>
      <c r="F75" s="693"/>
    </row>
    <row r="76" spans="1:6" ht="26.25" customHeight="1" x14ac:dyDescent="0.25">
      <c r="A76" s="702"/>
      <c r="B76" s="490" t="s">
        <v>99</v>
      </c>
      <c r="C76" s="490"/>
      <c r="D76" s="155"/>
      <c r="E76" s="155"/>
      <c r="F76" s="693"/>
    </row>
    <row r="77" spans="1:6" ht="26.25" customHeight="1" x14ac:dyDescent="0.25">
      <c r="A77" s="702"/>
      <c r="B77" s="490" t="s">
        <v>100</v>
      </c>
      <c r="C77" s="490"/>
      <c r="D77" s="155"/>
      <c r="E77" s="155"/>
      <c r="F77" s="693"/>
    </row>
    <row r="78" spans="1:6" ht="26.25" customHeight="1" x14ac:dyDescent="0.25">
      <c r="A78" s="702"/>
      <c r="B78" s="490" t="s">
        <v>101</v>
      </c>
      <c r="C78" s="490"/>
      <c r="D78" s="155"/>
      <c r="E78" s="155"/>
      <c r="F78" s="693"/>
    </row>
    <row r="79" spans="1:6" ht="16.2" thickBot="1" x14ac:dyDescent="0.35">
      <c r="A79" s="703"/>
      <c r="B79" s="695" t="s">
        <v>56</v>
      </c>
      <c r="C79" s="696"/>
      <c r="D79" s="61">
        <f>+[2]NOOO!B123</f>
        <v>0</v>
      </c>
      <c r="E79" s="62"/>
      <c r="F79" s="694"/>
    </row>
    <row r="80" spans="1:6" ht="14.4" thickBot="1" x14ac:dyDescent="0.3"/>
    <row r="81" spans="1:6" ht="34.5" customHeight="1" x14ac:dyDescent="0.25">
      <c r="A81" s="699" t="s">
        <v>77</v>
      </c>
      <c r="B81" s="484" t="s">
        <v>78</v>
      </c>
      <c r="C81" s="484"/>
      <c r="D81" s="701" t="s">
        <v>79</v>
      </c>
      <c r="E81" s="701"/>
      <c r="F81" s="697" t="s">
        <v>80</v>
      </c>
    </row>
    <row r="82" spans="1:6" ht="21" customHeight="1" x14ac:dyDescent="0.25">
      <c r="A82" s="700"/>
      <c r="B82" s="485"/>
      <c r="C82" s="485"/>
      <c r="D82" s="57" t="s">
        <v>81</v>
      </c>
      <c r="E82" s="57" t="s">
        <v>82</v>
      </c>
      <c r="F82" s="698"/>
    </row>
    <row r="83" spans="1:6" ht="26.25" customHeight="1" x14ac:dyDescent="0.25">
      <c r="A83" s="702"/>
      <c r="B83" s="490" t="s">
        <v>83</v>
      </c>
      <c r="C83" s="490"/>
      <c r="D83" s="155"/>
      <c r="E83" s="155"/>
      <c r="F83" s="693" t="str">
        <f>IF(D98="X","CATASTROFICO",IF(AND(D102&gt;0,D102&lt;=5),"MODERADO",IF(AND(D102&gt;=6,D102&lt;=11),"MAYOR",IF(AND(D102&gt;=12,D102&lt;=19),"CATASTROFICO"," "))))</f>
        <v xml:space="preserve"> </v>
      </c>
    </row>
    <row r="84" spans="1:6" ht="26.25" customHeight="1" x14ac:dyDescent="0.25">
      <c r="A84" s="702"/>
      <c r="B84" s="490" t="s">
        <v>84</v>
      </c>
      <c r="C84" s="490"/>
      <c r="D84" s="155"/>
      <c r="E84" s="155"/>
      <c r="F84" s="693"/>
    </row>
    <row r="85" spans="1:6" ht="26.25" customHeight="1" x14ac:dyDescent="0.25">
      <c r="A85" s="702"/>
      <c r="B85" s="490" t="s">
        <v>85</v>
      </c>
      <c r="C85" s="490"/>
      <c r="D85" s="155"/>
      <c r="E85" s="155"/>
      <c r="F85" s="693"/>
    </row>
    <row r="86" spans="1:6" ht="26.25" customHeight="1" x14ac:dyDescent="0.25">
      <c r="A86" s="702"/>
      <c r="B86" s="490" t="s">
        <v>86</v>
      </c>
      <c r="C86" s="490"/>
      <c r="D86" s="155"/>
      <c r="E86" s="155"/>
      <c r="F86" s="693"/>
    </row>
    <row r="87" spans="1:6" ht="26.25" customHeight="1" x14ac:dyDescent="0.25">
      <c r="A87" s="702"/>
      <c r="B87" s="490" t="s">
        <v>87</v>
      </c>
      <c r="C87" s="490"/>
      <c r="D87" s="155"/>
      <c r="E87" s="155"/>
      <c r="F87" s="693"/>
    </row>
    <row r="88" spans="1:6" ht="26.25" customHeight="1" x14ac:dyDescent="0.25">
      <c r="A88" s="702"/>
      <c r="B88" s="490" t="s">
        <v>88</v>
      </c>
      <c r="C88" s="490"/>
      <c r="D88" s="155"/>
      <c r="E88" s="155"/>
      <c r="F88" s="693"/>
    </row>
    <row r="89" spans="1:6" ht="26.25" customHeight="1" x14ac:dyDescent="0.25">
      <c r="A89" s="702"/>
      <c r="B89" s="490" t="s">
        <v>89</v>
      </c>
      <c r="C89" s="490"/>
      <c r="D89" s="155"/>
      <c r="E89" s="155"/>
      <c r="F89" s="693"/>
    </row>
    <row r="90" spans="1:6" ht="36" customHeight="1" x14ac:dyDescent="0.25">
      <c r="A90" s="702"/>
      <c r="B90" s="490" t="s">
        <v>90</v>
      </c>
      <c r="C90" s="490"/>
      <c r="D90" s="155"/>
      <c r="E90" s="155"/>
      <c r="F90" s="693"/>
    </row>
    <row r="91" spans="1:6" ht="26.25" customHeight="1" x14ac:dyDescent="0.25">
      <c r="A91" s="702"/>
      <c r="B91" s="490" t="s">
        <v>91</v>
      </c>
      <c r="C91" s="490"/>
      <c r="D91" s="155"/>
      <c r="E91" s="155"/>
      <c r="F91" s="693"/>
    </row>
    <row r="92" spans="1:6" ht="26.25" customHeight="1" x14ac:dyDescent="0.25">
      <c r="A92" s="702"/>
      <c r="B92" s="490" t="s">
        <v>92</v>
      </c>
      <c r="C92" s="490"/>
      <c r="D92" s="155"/>
      <c r="E92" s="155"/>
      <c r="F92" s="693"/>
    </row>
    <row r="93" spans="1:6" ht="26.25" customHeight="1" x14ac:dyDescent="0.25">
      <c r="A93" s="702"/>
      <c r="B93" s="490" t="s">
        <v>93</v>
      </c>
      <c r="C93" s="490"/>
      <c r="D93" s="155"/>
      <c r="E93" s="155"/>
      <c r="F93" s="693"/>
    </row>
    <row r="94" spans="1:6" ht="26.25" customHeight="1" x14ac:dyDescent="0.25">
      <c r="A94" s="702"/>
      <c r="B94" s="490" t="s">
        <v>94</v>
      </c>
      <c r="C94" s="490"/>
      <c r="D94" s="155"/>
      <c r="E94" s="155"/>
      <c r="F94" s="693"/>
    </row>
    <row r="95" spans="1:6" ht="26.25" customHeight="1" x14ac:dyDescent="0.25">
      <c r="A95" s="702"/>
      <c r="B95" s="490" t="s">
        <v>95</v>
      </c>
      <c r="C95" s="490"/>
      <c r="D95" s="155"/>
      <c r="E95" s="155"/>
      <c r="F95" s="693"/>
    </row>
    <row r="96" spans="1:6" ht="26.25" customHeight="1" x14ac:dyDescent="0.25">
      <c r="A96" s="702"/>
      <c r="B96" s="490" t="s">
        <v>96</v>
      </c>
      <c r="C96" s="490"/>
      <c r="D96" s="155"/>
      <c r="E96" s="155"/>
      <c r="F96" s="693"/>
    </row>
    <row r="97" spans="1:6" ht="26.25" customHeight="1" x14ac:dyDescent="0.25">
      <c r="A97" s="702"/>
      <c r="B97" s="490" t="s">
        <v>97</v>
      </c>
      <c r="C97" s="490"/>
      <c r="D97" s="155"/>
      <c r="E97" s="155"/>
      <c r="F97" s="693"/>
    </row>
    <row r="98" spans="1:6" ht="26.25" customHeight="1" x14ac:dyDescent="0.25">
      <c r="A98" s="702"/>
      <c r="B98" s="490" t="s">
        <v>98</v>
      </c>
      <c r="C98" s="490"/>
      <c r="D98" s="155"/>
      <c r="E98" s="155"/>
      <c r="F98" s="693"/>
    </row>
    <row r="99" spans="1:6" ht="26.25" customHeight="1" x14ac:dyDescent="0.25">
      <c r="A99" s="702"/>
      <c r="B99" s="490" t="s">
        <v>99</v>
      </c>
      <c r="C99" s="490"/>
      <c r="D99" s="155"/>
      <c r="E99" s="155"/>
      <c r="F99" s="693"/>
    </row>
    <row r="100" spans="1:6" ht="26.25" customHeight="1" x14ac:dyDescent="0.25">
      <c r="A100" s="702"/>
      <c r="B100" s="490" t="s">
        <v>100</v>
      </c>
      <c r="C100" s="490"/>
      <c r="D100" s="155"/>
      <c r="E100" s="155"/>
      <c r="F100" s="693"/>
    </row>
    <row r="101" spans="1:6" ht="26.25" customHeight="1" x14ac:dyDescent="0.25">
      <c r="A101" s="702"/>
      <c r="B101" s="490" t="s">
        <v>101</v>
      </c>
      <c r="C101" s="490"/>
      <c r="D101" s="155"/>
      <c r="E101" s="155"/>
      <c r="F101" s="693"/>
    </row>
    <row r="102" spans="1:6" ht="16.2" thickBot="1" x14ac:dyDescent="0.35">
      <c r="A102" s="703"/>
      <c r="B102" s="695" t="s">
        <v>56</v>
      </c>
      <c r="C102" s="696"/>
      <c r="D102" s="61">
        <f>+[2]NOOO!B146</f>
        <v>0</v>
      </c>
      <c r="E102" s="62"/>
      <c r="F102" s="694"/>
    </row>
  </sheetData>
  <sheetProtection selectLockedCells="1"/>
  <mergeCells count="117">
    <mergeCell ref="A33:F33"/>
    <mergeCell ref="A13:A32"/>
    <mergeCell ref="F13:F32"/>
    <mergeCell ref="B32:C32"/>
    <mergeCell ref="C1:E1"/>
    <mergeCell ref="C2:E2"/>
    <mergeCell ref="C3:E3"/>
    <mergeCell ref="C4:E4"/>
    <mergeCell ref="F1:F4"/>
    <mergeCell ref="B30:C30"/>
    <mergeCell ref="B31:C31"/>
    <mergeCell ref="A6:F7"/>
    <mergeCell ref="A8:F9"/>
    <mergeCell ref="A10:F10"/>
    <mergeCell ref="A5:F5"/>
    <mergeCell ref="A11:A12"/>
    <mergeCell ref="A1:A4"/>
    <mergeCell ref="B1:B2"/>
    <mergeCell ref="B3:B4"/>
    <mergeCell ref="F11:F12"/>
    <mergeCell ref="B11:C12"/>
    <mergeCell ref="B13:C13"/>
    <mergeCell ref="B14:C14"/>
    <mergeCell ref="B15:C15"/>
    <mergeCell ref="B16:C16"/>
    <mergeCell ref="B17:C17"/>
    <mergeCell ref="D11:E11"/>
    <mergeCell ref="B18:C18"/>
    <mergeCell ref="B19:C19"/>
    <mergeCell ref="B20:C20"/>
    <mergeCell ref="B21:C21"/>
    <mergeCell ref="B22:C22"/>
    <mergeCell ref="B23:C23"/>
    <mergeCell ref="B27:C27"/>
    <mergeCell ref="B28:C28"/>
    <mergeCell ref="B29:C29"/>
    <mergeCell ref="B24:C24"/>
    <mergeCell ref="B25:C25"/>
    <mergeCell ref="B26:C26"/>
    <mergeCell ref="B46:C46"/>
    <mergeCell ref="A35:A36"/>
    <mergeCell ref="B35:C36"/>
    <mergeCell ref="D35:E35"/>
    <mergeCell ref="B41:C41"/>
    <mergeCell ref="A37:A56"/>
    <mergeCell ref="B37:C37"/>
    <mergeCell ref="F37:F56"/>
    <mergeCell ref="B38:C38"/>
    <mergeCell ref="B39:C39"/>
    <mergeCell ref="B40:C40"/>
    <mergeCell ref="B42:C42"/>
    <mergeCell ref="B43:C43"/>
    <mergeCell ref="B44:C44"/>
    <mergeCell ref="B45:C45"/>
    <mergeCell ref="F35:F36"/>
    <mergeCell ref="B53:C53"/>
    <mergeCell ref="B54:C54"/>
    <mergeCell ref="B55:C55"/>
    <mergeCell ref="B73:C73"/>
    <mergeCell ref="D58:E58"/>
    <mergeCell ref="B56:C56"/>
    <mergeCell ref="B47:C47"/>
    <mergeCell ref="B48:C48"/>
    <mergeCell ref="B49:C49"/>
    <mergeCell ref="B50:C50"/>
    <mergeCell ref="B51:C51"/>
    <mergeCell ref="B52:C52"/>
    <mergeCell ref="B58:C59"/>
    <mergeCell ref="B61:C61"/>
    <mergeCell ref="B62:C62"/>
    <mergeCell ref="B63:C63"/>
    <mergeCell ref="B64:C64"/>
    <mergeCell ref="F58:F59"/>
    <mergeCell ref="A81:A82"/>
    <mergeCell ref="B81:C82"/>
    <mergeCell ref="D81:E81"/>
    <mergeCell ref="F81:F82"/>
    <mergeCell ref="A83:A102"/>
    <mergeCell ref="B83:C83"/>
    <mergeCell ref="F83:F102"/>
    <mergeCell ref="B84:C84"/>
    <mergeCell ref="B85:C85"/>
    <mergeCell ref="B65:C65"/>
    <mergeCell ref="B66:C66"/>
    <mergeCell ref="B89:C89"/>
    <mergeCell ref="B90:C90"/>
    <mergeCell ref="B91:C91"/>
    <mergeCell ref="B79:C79"/>
    <mergeCell ref="A58:A59"/>
    <mergeCell ref="B97:C97"/>
    <mergeCell ref="B86:C86"/>
    <mergeCell ref="B87:C87"/>
    <mergeCell ref="B88:C88"/>
    <mergeCell ref="A60:A79"/>
    <mergeCell ref="B60:C60"/>
    <mergeCell ref="B75:C75"/>
    <mergeCell ref="B102:C102"/>
    <mergeCell ref="B98:C98"/>
    <mergeCell ref="B99:C99"/>
    <mergeCell ref="B100:C100"/>
    <mergeCell ref="B101:C101"/>
    <mergeCell ref="B92:C92"/>
    <mergeCell ref="B93:C93"/>
    <mergeCell ref="B94:C94"/>
    <mergeCell ref="B95:C95"/>
    <mergeCell ref="B96:C96"/>
    <mergeCell ref="F60:F79"/>
    <mergeCell ref="B77:C77"/>
    <mergeCell ref="B78:C78"/>
    <mergeCell ref="B67:C67"/>
    <mergeCell ref="B68:C68"/>
    <mergeCell ref="B69:C69"/>
    <mergeCell ref="B70:C70"/>
    <mergeCell ref="B71:C71"/>
    <mergeCell ref="B72:C72"/>
    <mergeCell ref="B74:C74"/>
    <mergeCell ref="B76:C7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8" tint="-0.249977111117893"/>
  </sheetPr>
  <dimension ref="A1:K191"/>
  <sheetViews>
    <sheetView topLeftCell="A36" workbookViewId="0">
      <selection activeCell="A8" sqref="A8:K9"/>
    </sheetView>
  </sheetViews>
  <sheetFormatPr baseColWidth="10" defaultColWidth="11.44140625" defaultRowHeight="13.8" x14ac:dyDescent="0.25"/>
  <cols>
    <col min="1" max="1" width="14.5546875" style="142" customWidth="1"/>
    <col min="2" max="2" width="15" style="142" customWidth="1"/>
    <col min="3" max="7" width="13.6640625" style="142" customWidth="1"/>
    <col min="8" max="8" width="3.88671875" style="142" customWidth="1"/>
    <col min="9" max="10" width="11.44140625" style="142"/>
    <col min="11" max="11" width="17.6640625" style="142" customWidth="1"/>
    <col min="12" max="43" width="11.44140625" style="142"/>
    <col min="44" max="44" width="14.33203125" style="142" customWidth="1"/>
    <col min="45" max="16384" width="11.44140625" style="142"/>
  </cols>
  <sheetData>
    <row r="1" spans="1:11" ht="15" customHeight="1" x14ac:dyDescent="0.25">
      <c r="A1" s="465"/>
      <c r="B1" s="814"/>
      <c r="C1" s="512" t="str">
        <f>[3]CONTEXTO!B1</f>
        <v xml:space="preserve">PROCESO: </v>
      </c>
      <c r="D1" s="512"/>
      <c r="E1" s="512"/>
      <c r="F1" s="512"/>
      <c r="G1" s="815" t="s">
        <v>357</v>
      </c>
      <c r="H1" s="815"/>
      <c r="I1" s="815"/>
      <c r="J1" s="816"/>
      <c r="K1" s="347"/>
    </row>
    <row r="2" spans="1:11" ht="15" customHeight="1" x14ac:dyDescent="0.25">
      <c r="A2" s="466"/>
      <c r="B2" s="460"/>
      <c r="C2" s="513"/>
      <c r="D2" s="513"/>
      <c r="E2" s="513"/>
      <c r="F2" s="513"/>
      <c r="G2" s="478" t="s">
        <v>452</v>
      </c>
      <c r="H2" s="478"/>
      <c r="I2" s="478"/>
      <c r="J2" s="817"/>
      <c r="K2" s="348"/>
    </row>
    <row r="3" spans="1:11" ht="34.5" customHeight="1" x14ac:dyDescent="0.25">
      <c r="A3" s="466"/>
      <c r="B3" s="460"/>
      <c r="C3" s="513" t="s">
        <v>31</v>
      </c>
      <c r="D3" s="513"/>
      <c r="E3" s="513"/>
      <c r="F3" s="513"/>
      <c r="G3" s="478" t="s">
        <v>358</v>
      </c>
      <c r="H3" s="478"/>
      <c r="I3" s="478"/>
      <c r="J3" s="817"/>
      <c r="K3" s="348"/>
    </row>
    <row r="4" spans="1:11" ht="15.75" customHeight="1" x14ac:dyDescent="0.25">
      <c r="A4" s="466"/>
      <c r="B4" s="460"/>
      <c r="C4" s="513"/>
      <c r="D4" s="513"/>
      <c r="E4" s="513"/>
      <c r="F4" s="513"/>
      <c r="G4" s="478" t="s">
        <v>413</v>
      </c>
      <c r="H4" s="478"/>
      <c r="I4" s="478"/>
      <c r="J4" s="817"/>
      <c r="K4" s="348"/>
    </row>
    <row r="5" spans="1:11" ht="15.75" customHeight="1" x14ac:dyDescent="0.25">
      <c r="A5" s="426"/>
      <c r="B5" s="427"/>
      <c r="C5" s="427"/>
      <c r="D5" s="427"/>
      <c r="E5" s="427"/>
      <c r="F5" s="427"/>
      <c r="G5" s="427"/>
      <c r="H5" s="427"/>
      <c r="I5" s="427"/>
      <c r="J5" s="427"/>
      <c r="K5" s="428"/>
    </row>
    <row r="6" spans="1:11" x14ac:dyDescent="0.25">
      <c r="A6" s="806" t="s">
        <v>102</v>
      </c>
      <c r="B6" s="807"/>
      <c r="C6" s="807"/>
      <c r="D6" s="807"/>
      <c r="E6" s="807"/>
      <c r="F6" s="807"/>
      <c r="G6" s="807"/>
      <c r="H6" s="807"/>
      <c r="I6" s="807"/>
      <c r="J6" s="807"/>
      <c r="K6" s="808"/>
    </row>
    <row r="7" spans="1:11" ht="11.25" customHeight="1" x14ac:dyDescent="0.25">
      <c r="A7" s="806"/>
      <c r="B7" s="807"/>
      <c r="C7" s="807"/>
      <c r="D7" s="807"/>
      <c r="E7" s="807"/>
      <c r="F7" s="807"/>
      <c r="G7" s="807"/>
      <c r="H7" s="807"/>
      <c r="I7" s="807"/>
      <c r="J7" s="807"/>
      <c r="K7" s="808"/>
    </row>
    <row r="8" spans="1:11" ht="24" customHeight="1" x14ac:dyDescent="0.25">
      <c r="A8" s="412" t="str">
        <f>[3]CONTEXTO!A8</f>
        <v>PROCESO: GESTION AMBIENTAL</v>
      </c>
      <c r="B8" s="413"/>
      <c r="C8" s="413"/>
      <c r="D8" s="413"/>
      <c r="E8" s="413"/>
      <c r="F8" s="413"/>
      <c r="G8" s="413"/>
      <c r="H8" s="413"/>
      <c r="I8" s="413"/>
      <c r="J8" s="413"/>
      <c r="K8" s="414"/>
    </row>
    <row r="9" spans="1:11" ht="56.25" customHeight="1" thickBot="1" x14ac:dyDescent="0.3">
      <c r="A9" s="809" t="str">
        <f>[3]CONTEXTO!A9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10"/>
      <c r="C9" s="810"/>
      <c r="D9" s="810"/>
      <c r="E9" s="810"/>
      <c r="F9" s="810"/>
      <c r="G9" s="810"/>
      <c r="H9" s="810"/>
      <c r="I9" s="810"/>
      <c r="J9" s="810"/>
      <c r="K9" s="811"/>
    </row>
    <row r="10" spans="1:11" ht="19.5" customHeight="1" thickBot="1" x14ac:dyDescent="0.3">
      <c r="A10" s="812"/>
      <c r="B10" s="813"/>
      <c r="C10" s="813"/>
      <c r="D10" s="813"/>
      <c r="E10" s="813"/>
      <c r="F10" s="813"/>
      <c r="G10" s="813"/>
      <c r="H10" s="813"/>
      <c r="I10" s="813"/>
      <c r="J10" s="813"/>
      <c r="K10" s="813"/>
    </row>
    <row r="11" spans="1:11" ht="45.75" customHeight="1" thickBot="1" x14ac:dyDescent="0.3">
      <c r="A11" s="72" t="s">
        <v>103</v>
      </c>
      <c r="B11" s="730" t="s">
        <v>574</v>
      </c>
      <c r="C11" s="731"/>
      <c r="D11" s="731"/>
      <c r="E11" s="731"/>
      <c r="F11" s="731"/>
      <c r="G11" s="731"/>
      <c r="H11" s="731"/>
      <c r="I11" s="732"/>
      <c r="J11" s="73" t="s">
        <v>324</v>
      </c>
      <c r="K11" s="76" t="str">
        <f>IF(J17="x","EXTREMA",IF(J19="x","ALTA",IF(J21="x","MODERADA",IF(J23="x","BAJA",""))))</f>
        <v>ALTA</v>
      </c>
    </row>
    <row r="12" spans="1:11" ht="16.5" customHeight="1" thickBot="1" x14ac:dyDescent="0.3">
      <c r="A12" s="733" t="s">
        <v>105</v>
      </c>
      <c r="B12" s="734"/>
      <c r="C12" s="734"/>
      <c r="D12" s="735" t="str">
        <f>[3]PROBABILIDAD!T11</f>
        <v>Posible</v>
      </c>
      <c r="E12" s="736"/>
      <c r="F12" s="733" t="s">
        <v>325</v>
      </c>
      <c r="G12" s="734"/>
      <c r="H12" s="734"/>
      <c r="I12" s="737"/>
      <c r="J12" s="738"/>
      <c r="K12" s="739"/>
    </row>
    <row r="13" spans="1:11" x14ac:dyDescent="0.25">
      <c r="A13" s="165"/>
      <c r="B13" s="164"/>
      <c r="C13" s="164"/>
      <c r="D13" s="164"/>
      <c r="E13" s="164"/>
      <c r="F13" s="164"/>
      <c r="G13" s="164"/>
      <c r="H13" s="164"/>
      <c r="I13" s="164"/>
      <c r="J13" s="167"/>
      <c r="K13" s="166"/>
    </row>
    <row r="14" spans="1:11" x14ac:dyDescent="0.25">
      <c r="A14" s="165"/>
      <c r="B14" s="164"/>
      <c r="C14" s="168"/>
      <c r="D14" s="164"/>
      <c r="E14" s="164"/>
      <c r="F14" s="164"/>
      <c r="G14" s="164"/>
      <c r="H14" s="164"/>
      <c r="I14" s="164"/>
      <c r="J14" s="167"/>
      <c r="K14" s="166"/>
    </row>
    <row r="15" spans="1:11" ht="30" customHeight="1" x14ac:dyDescent="0.25">
      <c r="A15" s="740" t="s">
        <v>105</v>
      </c>
      <c r="B15" s="164">
        <v>5</v>
      </c>
      <c r="C15" s="741"/>
      <c r="D15" s="721"/>
      <c r="E15" s="723"/>
      <c r="F15" s="723"/>
      <c r="G15" s="723"/>
      <c r="H15" s="164"/>
      <c r="I15" s="164"/>
      <c r="J15" s="726" t="s">
        <v>104</v>
      </c>
      <c r="K15" s="727"/>
    </row>
    <row r="16" spans="1:11" ht="30" customHeight="1" x14ac:dyDescent="0.25">
      <c r="A16" s="740"/>
      <c r="B16" s="164" t="s">
        <v>107</v>
      </c>
      <c r="C16" s="742"/>
      <c r="D16" s="721"/>
      <c r="E16" s="723"/>
      <c r="F16" s="723"/>
      <c r="G16" s="723"/>
      <c r="H16" s="164"/>
      <c r="I16" s="164"/>
      <c r="J16" s="132"/>
      <c r="K16" s="133"/>
    </row>
    <row r="17" spans="1:11" ht="30" customHeight="1" x14ac:dyDescent="0.25">
      <c r="A17" s="740"/>
      <c r="B17" s="164">
        <v>4</v>
      </c>
      <c r="C17" s="728"/>
      <c r="D17" s="721"/>
      <c r="E17" s="721"/>
      <c r="F17" s="722"/>
      <c r="G17" s="723"/>
      <c r="H17" s="164"/>
      <c r="I17" s="164"/>
      <c r="J17" s="83" t="str">
        <f xml:space="preserve"> IF(OR(E15="X",F15="X",G15="x",F17="x",G17="X",F19="X",G19="X",G21="X" ),"x","")</f>
        <v/>
      </c>
      <c r="K17" s="133" t="s">
        <v>106</v>
      </c>
    </row>
    <row r="18" spans="1:11" ht="30" customHeight="1" thickBot="1" x14ac:dyDescent="0.3">
      <c r="A18" s="740"/>
      <c r="B18" s="164" t="s">
        <v>109</v>
      </c>
      <c r="C18" s="729"/>
      <c r="D18" s="721"/>
      <c r="E18" s="721"/>
      <c r="F18" s="722"/>
      <c r="G18" s="723"/>
      <c r="H18" s="164"/>
      <c r="I18" s="164"/>
      <c r="J18" s="84"/>
      <c r="K18" s="133"/>
    </row>
    <row r="19" spans="1:11" ht="30" customHeight="1" thickBot="1" x14ac:dyDescent="0.3">
      <c r="A19" s="740"/>
      <c r="B19" s="164">
        <v>3</v>
      </c>
      <c r="C19" s="717"/>
      <c r="D19" s="719"/>
      <c r="E19" s="804" t="s">
        <v>121</v>
      </c>
      <c r="F19" s="722"/>
      <c r="G19" s="723"/>
      <c r="H19" s="164"/>
      <c r="I19" s="164"/>
      <c r="J19" s="85" t="str">
        <f xml:space="preserve"> IF(OR(C15="X",D15="X",D17="x",E17="x",E19="X",F21="X",F23="X",G23="X" ),"x","")</f>
        <v>x</v>
      </c>
      <c r="K19" s="133" t="s">
        <v>108</v>
      </c>
    </row>
    <row r="20" spans="1:11" ht="30" customHeight="1" thickBot="1" x14ac:dyDescent="0.3">
      <c r="A20" s="740"/>
      <c r="B20" s="164" t="s">
        <v>111</v>
      </c>
      <c r="C20" s="718"/>
      <c r="D20" s="719"/>
      <c r="E20" s="805"/>
      <c r="F20" s="722"/>
      <c r="G20" s="723"/>
      <c r="H20" s="164"/>
      <c r="I20" s="164"/>
      <c r="J20" s="86"/>
      <c r="K20" s="133"/>
    </row>
    <row r="21" spans="1:11" ht="30" customHeight="1" x14ac:dyDescent="0.25">
      <c r="A21" s="740"/>
      <c r="B21" s="164">
        <v>2</v>
      </c>
      <c r="C21" s="717"/>
      <c r="D21" s="724"/>
      <c r="E21" s="725"/>
      <c r="F21" s="720"/>
      <c r="G21" s="723"/>
      <c r="H21" s="164"/>
      <c r="I21" s="164"/>
      <c r="J21" s="87" t="str">
        <f xml:space="preserve"> IF(OR(C17="X",D19="X",E21="x",E23="x" ),"x","")</f>
        <v/>
      </c>
      <c r="K21" s="133" t="s">
        <v>110</v>
      </c>
    </row>
    <row r="22" spans="1:11" ht="30" customHeight="1" thickBot="1" x14ac:dyDescent="0.3">
      <c r="A22" s="740"/>
      <c r="B22" s="164" t="s">
        <v>232</v>
      </c>
      <c r="C22" s="718"/>
      <c r="D22" s="724"/>
      <c r="E22" s="719"/>
      <c r="F22" s="721"/>
      <c r="G22" s="723"/>
      <c r="H22" s="164"/>
      <c r="I22" s="164"/>
      <c r="J22" s="86"/>
      <c r="K22" s="133"/>
    </row>
    <row r="23" spans="1:11" ht="30" customHeight="1" x14ac:dyDescent="0.25">
      <c r="A23" s="740"/>
      <c r="B23" s="164">
        <v>1</v>
      </c>
      <c r="C23" s="717"/>
      <c r="D23" s="744"/>
      <c r="E23" s="800"/>
      <c r="F23" s="748"/>
      <c r="G23" s="750"/>
      <c r="H23" s="164"/>
      <c r="I23" s="164"/>
      <c r="J23" s="88" t="str">
        <f xml:space="preserve"> IF(OR(C19="X",C21="X",C23="x",D21="x",D23="x" ),"x","")</f>
        <v/>
      </c>
      <c r="K23" s="133" t="s">
        <v>112</v>
      </c>
    </row>
    <row r="24" spans="1:11" ht="30" customHeight="1" thickBot="1" x14ac:dyDescent="0.3">
      <c r="A24" s="740"/>
      <c r="B24" s="164" t="s">
        <v>113</v>
      </c>
      <c r="C24" s="743"/>
      <c r="D24" s="745"/>
      <c r="E24" s="801"/>
      <c r="F24" s="749"/>
      <c r="G24" s="751"/>
      <c r="H24" s="164"/>
      <c r="I24" s="164"/>
      <c r="J24" s="74"/>
      <c r="K24" s="75"/>
    </row>
    <row r="25" spans="1:11" x14ac:dyDescent="0.25">
      <c r="A25" s="165"/>
      <c r="B25" s="164"/>
      <c r="C25" s="164">
        <v>1</v>
      </c>
      <c r="D25" s="164">
        <v>2</v>
      </c>
      <c r="E25" s="164">
        <v>3</v>
      </c>
      <c r="F25" s="164">
        <v>4</v>
      </c>
      <c r="G25" s="164">
        <v>5</v>
      </c>
      <c r="H25" s="164"/>
      <c r="I25" s="164"/>
      <c r="J25" s="802"/>
      <c r="K25" s="803"/>
    </row>
    <row r="26" spans="1:11" x14ac:dyDescent="0.25">
      <c r="A26" s="165"/>
      <c r="B26" s="164"/>
      <c r="C26" s="164" t="s">
        <v>114</v>
      </c>
      <c r="D26" s="164" t="s">
        <v>115</v>
      </c>
      <c r="E26" s="164" t="s">
        <v>116</v>
      </c>
      <c r="F26" s="164" t="s">
        <v>117</v>
      </c>
      <c r="G26" s="164" t="s">
        <v>118</v>
      </c>
      <c r="H26" s="164"/>
      <c r="I26" s="164"/>
      <c r="J26" s="164"/>
      <c r="K26" s="166"/>
    </row>
    <row r="27" spans="1:11" x14ac:dyDescent="0.25">
      <c r="A27" s="165"/>
      <c r="B27" s="164"/>
      <c r="C27" s="716" t="s">
        <v>119</v>
      </c>
      <c r="D27" s="716"/>
      <c r="E27" s="716"/>
      <c r="F27" s="716"/>
      <c r="G27" s="716"/>
      <c r="H27" s="164"/>
      <c r="I27" s="164"/>
      <c r="J27" s="164"/>
      <c r="K27" s="166"/>
    </row>
    <row r="28" spans="1:11" x14ac:dyDescent="0.25">
      <c r="A28" s="165"/>
      <c r="B28" s="164"/>
      <c r="C28" s="716"/>
      <c r="D28" s="716"/>
      <c r="E28" s="716"/>
      <c r="F28" s="716"/>
      <c r="G28" s="716"/>
      <c r="H28" s="164"/>
      <c r="I28" s="164"/>
      <c r="J28" s="164"/>
      <c r="K28" s="166"/>
    </row>
    <row r="29" spans="1:11" ht="15.75" customHeight="1" thickBot="1" x14ac:dyDescent="0.3">
      <c r="A29" s="171"/>
      <c r="B29" s="170"/>
      <c r="C29" s="170"/>
      <c r="D29" s="170"/>
      <c r="E29" s="170"/>
      <c r="F29" s="170"/>
      <c r="G29" s="170"/>
      <c r="H29" s="170"/>
      <c r="I29" s="170"/>
      <c r="J29" s="170"/>
      <c r="K29" s="169"/>
    </row>
    <row r="31" spans="1:11" ht="14.4" thickBot="1" x14ac:dyDescent="0.3"/>
    <row r="32" spans="1:11" ht="66" customHeight="1" thickBot="1" x14ac:dyDescent="0.3">
      <c r="A32" s="77" t="s">
        <v>103</v>
      </c>
      <c r="B32" s="730" t="s">
        <v>414</v>
      </c>
      <c r="C32" s="731"/>
      <c r="D32" s="731"/>
      <c r="E32" s="731"/>
      <c r="F32" s="731"/>
      <c r="G32" s="731"/>
      <c r="H32" s="731"/>
      <c r="I32" s="732"/>
      <c r="J32" s="73" t="s">
        <v>324</v>
      </c>
      <c r="K32" s="71" t="str">
        <f>IF(J38="x","EXTREMA",IF(J40="x","ALTA",IF(J42="x","MODERADA",IF(J44="x","BAJA",""))))</f>
        <v>EXTREMA</v>
      </c>
    </row>
    <row r="33" spans="1:11" ht="16.2" thickBot="1" x14ac:dyDescent="0.3">
      <c r="A33" s="733" t="s">
        <v>105</v>
      </c>
      <c r="B33" s="734"/>
      <c r="C33" s="734"/>
      <c r="D33" s="735" t="s">
        <v>109</v>
      </c>
      <c r="E33" s="736"/>
      <c r="F33" s="733" t="s">
        <v>415</v>
      </c>
      <c r="G33" s="734"/>
      <c r="H33" s="734"/>
      <c r="I33" s="737"/>
      <c r="J33" s="738"/>
      <c r="K33" s="739"/>
    </row>
    <row r="34" spans="1:11" ht="14.4" x14ac:dyDescent="0.25">
      <c r="A34" s="91"/>
      <c r="B34" s="90"/>
      <c r="C34" s="90"/>
      <c r="D34" s="90"/>
      <c r="E34" s="90"/>
      <c r="F34" s="90"/>
      <c r="G34" s="90"/>
      <c r="H34" s="90"/>
      <c r="I34" s="90"/>
      <c r="J34" s="167"/>
      <c r="K34" s="166"/>
    </row>
    <row r="35" spans="1:11" ht="15" thickBot="1" x14ac:dyDescent="0.3">
      <c r="A35" s="91"/>
      <c r="B35" s="89"/>
      <c r="C35" s="90"/>
      <c r="D35" s="90"/>
      <c r="E35" s="90"/>
      <c r="F35" s="90"/>
      <c r="G35" s="90"/>
      <c r="H35" s="90"/>
      <c r="I35" s="90"/>
      <c r="J35" s="167"/>
      <c r="K35" s="166"/>
    </row>
    <row r="36" spans="1:11" ht="26.25" customHeight="1" thickBot="1" x14ac:dyDescent="0.3">
      <c r="A36" s="792" t="s">
        <v>105</v>
      </c>
      <c r="B36" s="89">
        <v>5</v>
      </c>
      <c r="C36" s="793"/>
      <c r="D36" s="782"/>
      <c r="E36" s="785"/>
      <c r="F36" s="785"/>
      <c r="G36" s="785"/>
      <c r="H36" s="90"/>
      <c r="I36" s="90"/>
      <c r="J36" s="798" t="s">
        <v>104</v>
      </c>
      <c r="K36" s="799"/>
    </row>
    <row r="37" spans="1:11" ht="18.75" customHeight="1" thickBot="1" x14ac:dyDescent="0.3">
      <c r="A37" s="792"/>
      <c r="B37" s="89" t="s">
        <v>107</v>
      </c>
      <c r="C37" s="793"/>
      <c r="D37" s="782"/>
      <c r="E37" s="785"/>
      <c r="F37" s="785"/>
      <c r="G37" s="785"/>
      <c r="H37" s="90"/>
      <c r="I37" s="90"/>
      <c r="J37" s="134"/>
      <c r="K37" s="135"/>
    </row>
    <row r="38" spans="1:11" ht="30.75" customHeight="1" thickBot="1" x14ac:dyDescent="0.3">
      <c r="A38" s="792"/>
      <c r="B38" s="89">
        <v>4</v>
      </c>
      <c r="C38" s="790"/>
      <c r="D38" s="782"/>
      <c r="E38" s="791"/>
      <c r="F38" s="783" t="s">
        <v>121</v>
      </c>
      <c r="G38" s="785"/>
      <c r="H38" s="90"/>
      <c r="I38" s="90"/>
      <c r="J38" s="96" t="str">
        <f xml:space="preserve"> IF(OR(E36="X",F36="X",G36="x",F38="x",G38="X",F40="X",G40="X",G42="X" ),"x","")</f>
        <v>x</v>
      </c>
      <c r="K38" s="135" t="s">
        <v>106</v>
      </c>
    </row>
    <row r="39" spans="1:11" ht="29.25" customHeight="1" thickBot="1" x14ac:dyDescent="0.3">
      <c r="A39" s="792"/>
      <c r="B39" s="89" t="s">
        <v>109</v>
      </c>
      <c r="C39" s="790"/>
      <c r="D39" s="782"/>
      <c r="E39" s="791"/>
      <c r="F39" s="784"/>
      <c r="G39" s="785"/>
      <c r="H39" s="90"/>
      <c r="I39" s="90"/>
      <c r="J39" s="97"/>
      <c r="K39" s="135"/>
    </row>
    <row r="40" spans="1:11" ht="26.25" customHeight="1" thickBot="1" x14ac:dyDescent="0.3">
      <c r="A40" s="792"/>
      <c r="B40" s="89">
        <v>3</v>
      </c>
      <c r="C40" s="779"/>
      <c r="D40" s="780"/>
      <c r="E40" s="781"/>
      <c r="F40" s="783"/>
      <c r="G40" s="785"/>
      <c r="H40" s="90"/>
      <c r="I40" s="90"/>
      <c r="J40" s="98" t="str">
        <f xml:space="preserve"> IF(OR(C36="X",D36="X",D38="x",E38="x",E40="X",F42="X",F44="X",G44="X" ),"x","")</f>
        <v/>
      </c>
      <c r="K40" s="135" t="s">
        <v>108</v>
      </c>
    </row>
    <row r="41" spans="1:11" ht="29.4" thickBot="1" x14ac:dyDescent="0.3">
      <c r="A41" s="792"/>
      <c r="B41" s="89" t="s">
        <v>111</v>
      </c>
      <c r="C41" s="779"/>
      <c r="D41" s="780"/>
      <c r="E41" s="782"/>
      <c r="F41" s="784"/>
      <c r="G41" s="785"/>
      <c r="H41" s="90"/>
      <c r="I41" s="90"/>
      <c r="J41" s="99"/>
      <c r="K41" s="135"/>
    </row>
    <row r="42" spans="1:11" ht="30" customHeight="1" thickBot="1" x14ac:dyDescent="0.3">
      <c r="A42" s="792"/>
      <c r="B42" s="89">
        <v>2</v>
      </c>
      <c r="C42" s="779"/>
      <c r="D42" s="786"/>
      <c r="E42" s="787"/>
      <c r="F42" s="788"/>
      <c r="G42" s="785"/>
      <c r="H42" s="90"/>
      <c r="I42" s="90"/>
      <c r="J42" s="100" t="str">
        <f xml:space="preserve"> IF(OR(C38="X",D40="X",E42="x",E44="x" ),"x","")</f>
        <v/>
      </c>
      <c r="K42" s="135" t="s">
        <v>110</v>
      </c>
    </row>
    <row r="43" spans="1:11" ht="29.4" thickBot="1" x14ac:dyDescent="0.3">
      <c r="A43" s="792"/>
      <c r="B43" s="89" t="s">
        <v>232</v>
      </c>
      <c r="C43" s="779"/>
      <c r="D43" s="786"/>
      <c r="E43" s="780"/>
      <c r="F43" s="789"/>
      <c r="G43" s="785"/>
      <c r="H43" s="90"/>
      <c r="I43" s="90"/>
      <c r="J43" s="99"/>
      <c r="K43" s="135"/>
    </row>
    <row r="44" spans="1:11" ht="30.75" customHeight="1" thickBot="1" x14ac:dyDescent="0.3">
      <c r="A44" s="792"/>
      <c r="B44" s="89">
        <v>1</v>
      </c>
      <c r="C44" s="779"/>
      <c r="D44" s="786"/>
      <c r="E44" s="780"/>
      <c r="F44" s="782"/>
      <c r="G44" s="782"/>
      <c r="H44" s="90"/>
      <c r="I44" s="90"/>
      <c r="J44" s="101" t="str">
        <f xml:space="preserve"> IF(OR(C40="X",C42="X",D42="x",C44="x",D44="x" ),"x","")</f>
        <v/>
      </c>
      <c r="K44" s="135" t="s">
        <v>112</v>
      </c>
    </row>
    <row r="45" spans="1:11" ht="20.25" customHeight="1" thickBot="1" x14ac:dyDescent="0.3">
      <c r="A45" s="792"/>
      <c r="B45" s="89" t="s">
        <v>113</v>
      </c>
      <c r="C45" s="794"/>
      <c r="D45" s="795"/>
      <c r="E45" s="796"/>
      <c r="F45" s="797"/>
      <c r="G45" s="797"/>
      <c r="H45" s="92"/>
      <c r="I45" s="90"/>
      <c r="J45" s="90"/>
      <c r="K45" s="89"/>
    </row>
    <row r="46" spans="1:11" ht="14.4" x14ac:dyDescent="0.25">
      <c r="A46" s="91"/>
      <c r="B46" s="90"/>
      <c r="C46" s="90">
        <v>1</v>
      </c>
      <c r="D46" s="90">
        <v>2</v>
      </c>
      <c r="E46" s="90">
        <v>3</v>
      </c>
      <c r="F46" s="90">
        <v>4</v>
      </c>
      <c r="G46" s="90">
        <v>5</v>
      </c>
      <c r="H46" s="90"/>
      <c r="I46" s="90"/>
      <c r="J46" s="90"/>
      <c r="K46" s="89"/>
    </row>
    <row r="47" spans="1:11" ht="14.4" x14ac:dyDescent="0.25">
      <c r="A47" s="91"/>
      <c r="B47" s="90"/>
      <c r="C47" s="90" t="s">
        <v>114</v>
      </c>
      <c r="D47" s="90" t="s">
        <v>115</v>
      </c>
      <c r="E47" s="90" t="s">
        <v>116</v>
      </c>
      <c r="F47" s="90" t="s">
        <v>117</v>
      </c>
      <c r="G47" s="90" t="s">
        <v>118</v>
      </c>
      <c r="H47" s="90"/>
      <c r="I47" s="90"/>
      <c r="J47" s="90"/>
      <c r="K47" s="89"/>
    </row>
    <row r="48" spans="1:11" ht="15" customHeight="1" x14ac:dyDescent="0.25">
      <c r="A48" s="91"/>
      <c r="B48" s="90"/>
      <c r="C48" s="778" t="s">
        <v>119</v>
      </c>
      <c r="D48" s="778"/>
      <c r="E48" s="778"/>
      <c r="F48" s="778"/>
      <c r="G48" s="778"/>
      <c r="H48" s="90"/>
      <c r="I48" s="90"/>
      <c r="J48" s="90"/>
      <c r="K48" s="89"/>
    </row>
    <row r="49" spans="1:11" ht="15" customHeight="1" x14ac:dyDescent="0.25">
      <c r="A49" s="91"/>
      <c r="B49" s="90"/>
      <c r="C49" s="778"/>
      <c r="D49" s="778"/>
      <c r="E49" s="778"/>
      <c r="F49" s="778"/>
      <c r="G49" s="778"/>
      <c r="H49" s="90"/>
      <c r="I49" s="90"/>
      <c r="J49" s="90"/>
      <c r="K49" s="89"/>
    </row>
    <row r="50" spans="1:11" ht="45.75" customHeight="1" thickBot="1" x14ac:dyDescent="0.3">
      <c r="A50" s="93"/>
      <c r="B50" s="94"/>
      <c r="C50" s="94"/>
      <c r="D50" s="94"/>
      <c r="E50" s="94"/>
      <c r="F50" s="94"/>
      <c r="G50" s="94"/>
      <c r="H50" s="94"/>
      <c r="I50" s="94"/>
      <c r="J50" s="94"/>
      <c r="K50" s="95"/>
    </row>
    <row r="51" spans="1:11" ht="14.4" thickBot="1" x14ac:dyDescent="0.3"/>
    <row r="52" spans="1:11" ht="30.75" customHeight="1" thickBot="1" x14ac:dyDescent="0.3">
      <c r="A52" s="63" t="s">
        <v>103</v>
      </c>
      <c r="B52" s="777"/>
      <c r="C52" s="731"/>
      <c r="D52" s="731"/>
      <c r="E52" s="731"/>
      <c r="F52" s="731"/>
      <c r="G52" s="731"/>
      <c r="H52" s="731"/>
      <c r="I52" s="732"/>
      <c r="J52" s="73" t="s">
        <v>324</v>
      </c>
      <c r="K52" s="71" t="str">
        <f>IF(J58="x","EXTREMA",IF(J60="x","ALTA",IF(J62="x","MODERADA",IF(J64="x","BAJA",""))))</f>
        <v/>
      </c>
    </row>
    <row r="53" spans="1:11" ht="16.2" thickBot="1" x14ac:dyDescent="0.3">
      <c r="A53" s="733" t="s">
        <v>105</v>
      </c>
      <c r="B53" s="734"/>
      <c r="C53" s="734"/>
      <c r="D53" s="735" t="str">
        <f>[3]PROBABILIDAD!T12</f>
        <v>Posible</v>
      </c>
      <c r="E53" s="736"/>
      <c r="F53" s="733" t="s">
        <v>325</v>
      </c>
      <c r="G53" s="734"/>
      <c r="H53" s="734"/>
      <c r="I53" s="737"/>
      <c r="J53" s="738"/>
      <c r="K53" s="739"/>
    </row>
    <row r="54" spans="1:11" ht="21.75" customHeight="1" x14ac:dyDescent="0.25">
      <c r="A54" s="165"/>
      <c r="B54" s="164"/>
      <c r="C54" s="164"/>
      <c r="D54" s="164"/>
      <c r="E54" s="164"/>
      <c r="F54" s="164"/>
      <c r="G54" s="164"/>
      <c r="H54" s="164"/>
      <c r="I54" s="164"/>
      <c r="J54" s="167"/>
      <c r="K54" s="166"/>
    </row>
    <row r="55" spans="1:11" ht="18.75" customHeight="1" x14ac:dyDescent="0.25">
      <c r="A55" s="165"/>
      <c r="B55" s="164"/>
      <c r="C55" s="168"/>
      <c r="D55" s="164"/>
      <c r="E55" s="164"/>
      <c r="F55" s="164"/>
      <c r="G55" s="164"/>
      <c r="H55" s="164"/>
      <c r="I55" s="164"/>
      <c r="J55" s="167"/>
      <c r="K55" s="166"/>
    </row>
    <row r="56" spans="1:11" ht="42.75" customHeight="1" x14ac:dyDescent="0.25">
      <c r="A56" s="740" t="s">
        <v>105</v>
      </c>
      <c r="B56" s="164">
        <v>5</v>
      </c>
      <c r="C56" s="741"/>
      <c r="D56" s="721"/>
      <c r="E56" s="723"/>
      <c r="F56" s="723"/>
      <c r="G56" s="723"/>
      <c r="H56" s="164"/>
      <c r="I56" s="164"/>
      <c r="J56" s="726" t="s">
        <v>104</v>
      </c>
      <c r="K56" s="727"/>
    </row>
    <row r="57" spans="1:11" x14ac:dyDescent="0.25">
      <c r="A57" s="740"/>
      <c r="B57" s="164" t="s">
        <v>107</v>
      </c>
      <c r="C57" s="742"/>
      <c r="D57" s="721"/>
      <c r="E57" s="723"/>
      <c r="F57" s="723"/>
      <c r="G57" s="723"/>
      <c r="H57" s="164"/>
      <c r="I57" s="164"/>
      <c r="J57" s="132"/>
      <c r="K57" s="133"/>
    </row>
    <row r="58" spans="1:11" ht="29.25" customHeight="1" x14ac:dyDescent="0.25">
      <c r="A58" s="740"/>
      <c r="B58" s="164">
        <v>4</v>
      </c>
      <c r="C58" s="728"/>
      <c r="D58" s="721"/>
      <c r="E58" s="721"/>
      <c r="F58" s="722"/>
      <c r="G58" s="723"/>
      <c r="H58" s="164"/>
      <c r="I58" s="164"/>
      <c r="J58" s="83" t="str">
        <f xml:space="preserve"> IF(OR(E56="X",F56="X",G56="x",F58="x",G58="X",F60="X",G60="X",G62="X" ),"x","")</f>
        <v/>
      </c>
      <c r="K58" s="133" t="s">
        <v>106</v>
      </c>
    </row>
    <row r="59" spans="1:11" ht="28.2" x14ac:dyDescent="0.25">
      <c r="A59" s="740"/>
      <c r="B59" s="164" t="s">
        <v>109</v>
      </c>
      <c r="C59" s="729"/>
      <c r="D59" s="721"/>
      <c r="E59" s="721"/>
      <c r="F59" s="722"/>
      <c r="G59" s="723"/>
      <c r="H59" s="164"/>
      <c r="I59" s="164"/>
      <c r="J59" s="84"/>
      <c r="K59" s="133"/>
    </row>
    <row r="60" spans="1:11" ht="29.25" customHeight="1" x14ac:dyDescent="0.25">
      <c r="A60" s="740"/>
      <c r="B60" s="164">
        <v>3</v>
      </c>
      <c r="C60" s="717"/>
      <c r="D60" s="719"/>
      <c r="E60" s="720"/>
      <c r="F60" s="722"/>
      <c r="G60" s="723"/>
      <c r="H60" s="164"/>
      <c r="I60" s="164"/>
      <c r="J60" s="85" t="str">
        <f xml:space="preserve"> IF(OR(C56="X",D56="X",D58="x",E58="x",E60="X",F62="X",F64="X",G64="X" ),"x","")</f>
        <v/>
      </c>
      <c r="K60" s="133" t="s">
        <v>108</v>
      </c>
    </row>
    <row r="61" spans="1:11" ht="28.2" x14ac:dyDescent="0.25">
      <c r="A61" s="740"/>
      <c r="B61" s="164" t="s">
        <v>111</v>
      </c>
      <c r="C61" s="718"/>
      <c r="D61" s="719"/>
      <c r="E61" s="721"/>
      <c r="F61" s="722"/>
      <c r="G61" s="723"/>
      <c r="H61" s="164"/>
      <c r="I61" s="164"/>
      <c r="J61" s="86"/>
      <c r="K61" s="133"/>
    </row>
    <row r="62" spans="1:11" ht="29.25" customHeight="1" x14ac:dyDescent="0.25">
      <c r="A62" s="740"/>
      <c r="B62" s="164">
        <v>2</v>
      </c>
      <c r="C62" s="717"/>
      <c r="D62" s="724"/>
      <c r="E62" s="725"/>
      <c r="F62" s="720"/>
      <c r="G62" s="723"/>
      <c r="H62" s="164"/>
      <c r="I62" s="164"/>
      <c r="J62" s="87" t="str">
        <f xml:space="preserve"> IF(OR(C58="X",D60="X",E62="x",E64="x" ),"x","")</f>
        <v/>
      </c>
      <c r="K62" s="133" t="s">
        <v>110</v>
      </c>
    </row>
    <row r="63" spans="1:11" ht="28.2" x14ac:dyDescent="0.25">
      <c r="A63" s="740"/>
      <c r="B63" s="164" t="s">
        <v>232</v>
      </c>
      <c r="C63" s="718"/>
      <c r="D63" s="724"/>
      <c r="E63" s="719"/>
      <c r="F63" s="721"/>
      <c r="G63" s="723"/>
      <c r="H63" s="164"/>
      <c r="I63" s="164"/>
      <c r="J63" s="86"/>
      <c r="K63" s="133"/>
    </row>
    <row r="64" spans="1:11" ht="28.5" customHeight="1" x14ac:dyDescent="0.25">
      <c r="A64" s="740"/>
      <c r="B64" s="164">
        <v>1</v>
      </c>
      <c r="C64" s="717"/>
      <c r="D64" s="744"/>
      <c r="E64" s="746"/>
      <c r="F64" s="748"/>
      <c r="G64" s="750"/>
      <c r="H64" s="164"/>
      <c r="I64" s="164"/>
      <c r="J64" s="88" t="str">
        <f xml:space="preserve"> IF(OR(C60="X",C62="X",D62="x",D64="x",C64="x" ),"x","")</f>
        <v/>
      </c>
      <c r="K64" s="133" t="s">
        <v>112</v>
      </c>
    </row>
    <row r="65" spans="1:11" ht="19.5" customHeight="1" x14ac:dyDescent="0.25">
      <c r="A65" s="740"/>
      <c r="B65" s="164" t="s">
        <v>113</v>
      </c>
      <c r="C65" s="743"/>
      <c r="D65" s="745"/>
      <c r="E65" s="747"/>
      <c r="F65" s="749"/>
      <c r="G65" s="751"/>
      <c r="H65" s="164"/>
      <c r="I65" s="164"/>
      <c r="J65" s="164"/>
      <c r="K65" s="163"/>
    </row>
    <row r="66" spans="1:11" x14ac:dyDescent="0.25">
      <c r="A66" s="165"/>
      <c r="B66" s="164"/>
      <c r="C66" s="164">
        <v>1</v>
      </c>
      <c r="D66" s="164">
        <v>2</v>
      </c>
      <c r="E66" s="164">
        <v>3</v>
      </c>
      <c r="F66" s="164">
        <v>4</v>
      </c>
      <c r="G66" s="164">
        <v>5</v>
      </c>
      <c r="H66" s="164"/>
      <c r="I66" s="164"/>
      <c r="J66" s="164"/>
      <c r="K66" s="163"/>
    </row>
    <row r="67" spans="1:11" x14ac:dyDescent="0.25">
      <c r="A67" s="165"/>
      <c r="B67" s="164"/>
      <c r="C67" s="164" t="s">
        <v>114</v>
      </c>
      <c r="D67" s="164" t="s">
        <v>115</v>
      </c>
      <c r="E67" s="164" t="s">
        <v>116</v>
      </c>
      <c r="F67" s="164" t="s">
        <v>117</v>
      </c>
      <c r="G67" s="164" t="s">
        <v>118</v>
      </c>
      <c r="H67" s="164"/>
      <c r="I67" s="164"/>
      <c r="J67" s="164"/>
      <c r="K67" s="163"/>
    </row>
    <row r="68" spans="1:11" x14ac:dyDescent="0.25">
      <c r="A68" s="165"/>
      <c r="B68" s="164"/>
      <c r="C68" s="716" t="s">
        <v>119</v>
      </c>
      <c r="D68" s="716"/>
      <c r="E68" s="716"/>
      <c r="F68" s="716"/>
      <c r="G68" s="716"/>
      <c r="H68" s="164"/>
      <c r="I68" s="164"/>
      <c r="J68" s="164"/>
      <c r="K68" s="163"/>
    </row>
    <row r="69" spans="1:11" x14ac:dyDescent="0.25">
      <c r="A69" s="165"/>
      <c r="B69" s="164"/>
      <c r="C69" s="716"/>
      <c r="D69" s="716"/>
      <c r="E69" s="716"/>
      <c r="F69" s="716"/>
      <c r="G69" s="716"/>
      <c r="H69" s="164"/>
      <c r="I69" s="164"/>
      <c r="J69" s="164"/>
      <c r="K69" s="163"/>
    </row>
    <row r="70" spans="1:11" ht="14.4" thickBot="1" x14ac:dyDescent="0.3">
      <c r="A70" s="162"/>
      <c r="B70" s="161"/>
      <c r="C70" s="161"/>
      <c r="D70" s="161"/>
      <c r="E70" s="161"/>
      <c r="F70" s="161"/>
      <c r="G70" s="161"/>
      <c r="H70" s="161"/>
      <c r="I70" s="161"/>
      <c r="J70" s="161"/>
      <c r="K70" s="160"/>
    </row>
    <row r="71" spans="1:11" ht="14.4" thickBot="1" x14ac:dyDescent="0.3"/>
    <row r="72" spans="1:11" ht="33.75" customHeight="1" thickBot="1" x14ac:dyDescent="0.3">
      <c r="A72" s="72" t="s">
        <v>103</v>
      </c>
      <c r="B72" s="730" t="str">
        <f>[3]DESCRIPCION!A16</f>
        <v>}</v>
      </c>
      <c r="C72" s="731"/>
      <c r="D72" s="731"/>
      <c r="E72" s="731"/>
      <c r="F72" s="731"/>
      <c r="G72" s="731"/>
      <c r="H72" s="731"/>
      <c r="I72" s="732"/>
      <c r="J72" s="73" t="s">
        <v>324</v>
      </c>
      <c r="K72" s="71" t="str">
        <f>IF(J78="x","EXTREMA",IF(J80="x","ALTA",IF(J82="x","MODERADA",IF(J84="x","BAJA",""))))</f>
        <v/>
      </c>
    </row>
    <row r="73" spans="1:11" ht="16.2" thickBot="1" x14ac:dyDescent="0.3">
      <c r="A73" s="733" t="s">
        <v>105</v>
      </c>
      <c r="B73" s="734"/>
      <c r="C73" s="734"/>
      <c r="D73" s="735" t="str">
        <f>[3]PROBABILIDAD!T13</f>
        <v/>
      </c>
      <c r="E73" s="736"/>
      <c r="F73" s="733" t="s">
        <v>325</v>
      </c>
      <c r="G73" s="734"/>
      <c r="H73" s="734"/>
      <c r="I73" s="737"/>
      <c r="J73" s="738"/>
      <c r="K73" s="739"/>
    </row>
    <row r="74" spans="1:11" x14ac:dyDescent="0.25">
      <c r="A74" s="174"/>
      <c r="B74" s="173"/>
      <c r="C74" s="173"/>
      <c r="D74" s="173"/>
      <c r="E74" s="173"/>
      <c r="F74" s="173"/>
      <c r="G74" s="173"/>
      <c r="H74" s="173"/>
      <c r="I74" s="173"/>
      <c r="K74" s="172"/>
    </row>
    <row r="75" spans="1:11" x14ac:dyDescent="0.25">
      <c r="A75" s="165"/>
      <c r="B75" s="164"/>
      <c r="C75" s="168"/>
      <c r="D75" s="164"/>
      <c r="E75" s="164"/>
      <c r="F75" s="164"/>
      <c r="G75" s="164"/>
      <c r="H75" s="164"/>
      <c r="I75" s="164"/>
      <c r="J75" s="167"/>
      <c r="K75" s="166"/>
    </row>
    <row r="76" spans="1:11" ht="56.25" customHeight="1" x14ac:dyDescent="0.25">
      <c r="A76" s="740" t="s">
        <v>105</v>
      </c>
      <c r="B76" s="164">
        <v>5</v>
      </c>
      <c r="C76" s="741"/>
      <c r="D76" s="721"/>
      <c r="E76" s="723"/>
      <c r="F76" s="723"/>
      <c r="G76" s="723"/>
      <c r="H76" s="164"/>
      <c r="I76" s="164"/>
      <c r="J76" s="726" t="s">
        <v>104</v>
      </c>
      <c r="K76" s="727"/>
    </row>
    <row r="77" spans="1:11" ht="33" customHeight="1" x14ac:dyDescent="0.25">
      <c r="A77" s="740"/>
      <c r="B77" s="164" t="s">
        <v>107</v>
      </c>
      <c r="C77" s="742"/>
      <c r="D77" s="721"/>
      <c r="E77" s="723"/>
      <c r="F77" s="723"/>
      <c r="G77" s="723"/>
      <c r="H77" s="164"/>
      <c r="I77" s="164"/>
      <c r="J77" s="132"/>
      <c r="K77" s="133"/>
    </row>
    <row r="78" spans="1:11" ht="27.75" customHeight="1" x14ac:dyDescent="0.25">
      <c r="A78" s="740"/>
      <c r="B78" s="164">
        <v>4</v>
      </c>
      <c r="C78" s="728"/>
      <c r="D78" s="721"/>
      <c r="E78" s="721"/>
      <c r="F78" s="722"/>
      <c r="G78" s="723"/>
      <c r="H78" s="164"/>
      <c r="I78" s="164"/>
      <c r="J78" s="83" t="str">
        <f xml:space="preserve"> IF(OR(E76="X",F76="X",G76="x",F78="x",G78="X",F80="X",G80="X",G82="X" ),"x","")</f>
        <v/>
      </c>
      <c r="K78" s="133" t="s">
        <v>106</v>
      </c>
    </row>
    <row r="79" spans="1:11" ht="28.2" x14ac:dyDescent="0.25">
      <c r="A79" s="740"/>
      <c r="B79" s="164" t="s">
        <v>109</v>
      </c>
      <c r="C79" s="729"/>
      <c r="D79" s="721"/>
      <c r="E79" s="721"/>
      <c r="F79" s="722"/>
      <c r="G79" s="723"/>
      <c r="H79" s="164"/>
      <c r="I79" s="164"/>
      <c r="J79" s="84"/>
      <c r="K79" s="133"/>
    </row>
    <row r="80" spans="1:11" ht="27" customHeight="1" x14ac:dyDescent="0.25">
      <c r="A80" s="740"/>
      <c r="B80" s="164">
        <v>3</v>
      </c>
      <c r="C80" s="717"/>
      <c r="D80" s="719"/>
      <c r="E80" s="720"/>
      <c r="F80" s="722"/>
      <c r="G80" s="723"/>
      <c r="H80" s="164"/>
      <c r="I80" s="164"/>
      <c r="J80" s="85" t="str">
        <f xml:space="preserve"> IF(OR(C76="X",D76="X",D78="x",E78="x",E80="X",F82="X",F84="X",G84="X" ),"x","")</f>
        <v/>
      </c>
      <c r="K80" s="133" t="s">
        <v>108</v>
      </c>
    </row>
    <row r="81" spans="1:11" ht="28.2" x14ac:dyDescent="0.25">
      <c r="A81" s="740"/>
      <c r="B81" s="164" t="s">
        <v>111</v>
      </c>
      <c r="C81" s="718"/>
      <c r="D81" s="719"/>
      <c r="E81" s="721"/>
      <c r="F81" s="722"/>
      <c r="G81" s="723"/>
      <c r="H81" s="164"/>
      <c r="I81" s="164"/>
      <c r="J81" s="86"/>
      <c r="K81" s="133"/>
    </row>
    <row r="82" spans="1:11" ht="25.5" customHeight="1" x14ac:dyDescent="0.25">
      <c r="A82" s="740"/>
      <c r="B82" s="164">
        <v>2</v>
      </c>
      <c r="C82" s="717"/>
      <c r="D82" s="724"/>
      <c r="E82" s="725"/>
      <c r="F82" s="720"/>
      <c r="G82" s="723"/>
      <c r="H82" s="164"/>
      <c r="I82" s="164"/>
      <c r="J82" s="87" t="str">
        <f xml:space="preserve"> IF(OR(C78="X",D80="X",E84="x",E82="x" ),"x","")</f>
        <v/>
      </c>
      <c r="K82" s="133" t="s">
        <v>110</v>
      </c>
    </row>
    <row r="83" spans="1:11" ht="28.2" x14ac:dyDescent="0.25">
      <c r="A83" s="740"/>
      <c r="B83" s="164" t="s">
        <v>232</v>
      </c>
      <c r="C83" s="718"/>
      <c r="D83" s="724"/>
      <c r="E83" s="719"/>
      <c r="F83" s="721"/>
      <c r="G83" s="723"/>
      <c r="H83" s="164"/>
      <c r="I83" s="164"/>
      <c r="J83" s="86"/>
      <c r="K83" s="133"/>
    </row>
    <row r="84" spans="1:11" ht="29.25" customHeight="1" x14ac:dyDescent="0.25">
      <c r="A84" s="740"/>
      <c r="B84" s="164">
        <v>1</v>
      </c>
      <c r="C84" s="717"/>
      <c r="D84" s="744"/>
      <c r="E84" s="746"/>
      <c r="F84" s="748"/>
      <c r="G84" s="750"/>
      <c r="H84" s="164"/>
      <c r="I84" s="164"/>
      <c r="J84" s="88" t="str">
        <f xml:space="preserve"> IF(OR(C80="X",C82="X",C84="x",D82="x",D84="x" ),"x","")</f>
        <v/>
      </c>
      <c r="K84" s="133" t="s">
        <v>112</v>
      </c>
    </row>
    <row r="85" spans="1:11" ht="13.5" customHeight="1" x14ac:dyDescent="0.25">
      <c r="A85" s="740"/>
      <c r="B85" s="164" t="s">
        <v>113</v>
      </c>
      <c r="C85" s="743"/>
      <c r="D85" s="745"/>
      <c r="E85" s="747"/>
      <c r="F85" s="749"/>
      <c r="G85" s="751"/>
      <c r="H85" s="164"/>
      <c r="I85" s="164"/>
      <c r="J85" s="164"/>
      <c r="K85" s="163"/>
    </row>
    <row r="86" spans="1:11" x14ac:dyDescent="0.25">
      <c r="A86" s="165"/>
      <c r="B86" s="164"/>
      <c r="C86" s="164">
        <v>1</v>
      </c>
      <c r="D86" s="164">
        <v>2</v>
      </c>
      <c r="E86" s="164">
        <v>3</v>
      </c>
      <c r="F86" s="164">
        <v>4</v>
      </c>
      <c r="G86" s="164">
        <v>5</v>
      </c>
      <c r="H86" s="164"/>
      <c r="I86" s="164"/>
      <c r="J86" s="164"/>
      <c r="K86" s="163"/>
    </row>
    <row r="87" spans="1:11" x14ac:dyDescent="0.25">
      <c r="A87" s="165"/>
      <c r="B87" s="164"/>
      <c r="C87" s="164" t="s">
        <v>114</v>
      </c>
      <c r="D87" s="164" t="s">
        <v>115</v>
      </c>
      <c r="E87" s="164" t="s">
        <v>116</v>
      </c>
      <c r="F87" s="164" t="s">
        <v>117</v>
      </c>
      <c r="G87" s="164" t="s">
        <v>118</v>
      </c>
      <c r="H87" s="164"/>
      <c r="I87" s="164"/>
      <c r="J87" s="164"/>
      <c r="K87" s="163"/>
    </row>
    <row r="88" spans="1:11" x14ac:dyDescent="0.25">
      <c r="A88" s="165"/>
      <c r="B88" s="164"/>
      <c r="C88" s="716" t="s">
        <v>119</v>
      </c>
      <c r="D88" s="716"/>
      <c r="E88" s="716"/>
      <c r="F88" s="716"/>
      <c r="G88" s="716"/>
      <c r="H88" s="164"/>
      <c r="I88" s="164"/>
      <c r="J88" s="164"/>
      <c r="K88" s="163"/>
    </row>
    <row r="89" spans="1:11" x14ac:dyDescent="0.25">
      <c r="A89" s="165"/>
      <c r="B89" s="164"/>
      <c r="C89" s="716"/>
      <c r="D89" s="716"/>
      <c r="E89" s="716"/>
      <c r="F89" s="716"/>
      <c r="G89" s="716"/>
      <c r="H89" s="164"/>
      <c r="I89" s="164"/>
      <c r="J89" s="164"/>
      <c r="K89" s="163"/>
    </row>
    <row r="90" spans="1:11" ht="14.4" thickBot="1" x14ac:dyDescent="0.3">
      <c r="A90" s="162"/>
      <c r="B90" s="161"/>
      <c r="C90" s="161"/>
      <c r="D90" s="161"/>
      <c r="E90" s="161"/>
      <c r="F90" s="161"/>
      <c r="G90" s="161"/>
      <c r="H90" s="161"/>
      <c r="I90" s="161"/>
      <c r="J90" s="161"/>
      <c r="K90" s="160"/>
    </row>
    <row r="91" spans="1:11" ht="14.4" thickBot="1" x14ac:dyDescent="0.3"/>
    <row r="92" spans="1:11" ht="33.75" customHeight="1" thickBot="1" x14ac:dyDescent="0.3">
      <c r="A92" s="72" t="s">
        <v>103</v>
      </c>
      <c r="B92" s="730" t="str">
        <f>[3]DESCRIPCION!A19</f>
        <v>f</v>
      </c>
      <c r="C92" s="731"/>
      <c r="D92" s="731"/>
      <c r="E92" s="731"/>
      <c r="F92" s="731"/>
      <c r="G92" s="731"/>
      <c r="H92" s="731"/>
      <c r="I92" s="732"/>
      <c r="J92" s="73" t="s">
        <v>324</v>
      </c>
      <c r="K92" s="71" t="str">
        <f>IF(J98="x","EXTREMA",IF(J100="x","ALTA",IF(J102="x","MODERADA",IF(J104="x","BAJA",""))))</f>
        <v/>
      </c>
    </row>
    <row r="93" spans="1:11" ht="16.2" thickBot="1" x14ac:dyDescent="0.3">
      <c r="A93" s="733" t="s">
        <v>105</v>
      </c>
      <c r="B93" s="734"/>
      <c r="C93" s="734"/>
      <c r="D93" s="735" t="str">
        <f>[3]PROBABILIDAD!T14</f>
        <v/>
      </c>
      <c r="E93" s="736"/>
      <c r="F93" s="733" t="s">
        <v>325</v>
      </c>
      <c r="G93" s="734"/>
      <c r="H93" s="734"/>
      <c r="I93" s="737"/>
      <c r="J93" s="738"/>
      <c r="K93" s="739"/>
    </row>
    <row r="94" spans="1:11" x14ac:dyDescent="0.25">
      <c r="A94" s="165"/>
      <c r="B94" s="164"/>
      <c r="C94" s="164"/>
      <c r="D94" s="164"/>
      <c r="E94" s="164"/>
      <c r="F94" s="164"/>
      <c r="G94" s="164"/>
      <c r="H94" s="164"/>
      <c r="I94" s="164"/>
      <c r="K94" s="172"/>
    </row>
    <row r="95" spans="1:11" x14ac:dyDescent="0.25">
      <c r="A95" s="165"/>
      <c r="B95" s="164"/>
      <c r="C95" s="168"/>
      <c r="D95" s="164"/>
      <c r="E95" s="164"/>
      <c r="F95" s="164"/>
      <c r="G95" s="164"/>
      <c r="H95" s="164"/>
      <c r="I95" s="164"/>
      <c r="K95" s="172"/>
    </row>
    <row r="96" spans="1:11" ht="32.4" x14ac:dyDescent="0.25">
      <c r="A96" s="740" t="s">
        <v>105</v>
      </c>
      <c r="B96" s="164">
        <v>5</v>
      </c>
      <c r="C96" s="766"/>
      <c r="D96" s="759"/>
      <c r="E96" s="761"/>
      <c r="F96" s="761"/>
      <c r="G96" s="761"/>
      <c r="H96" s="102"/>
      <c r="I96" s="164"/>
      <c r="J96" s="726" t="s">
        <v>104</v>
      </c>
      <c r="K96" s="727"/>
    </row>
    <row r="97" spans="1:11" ht="32.4" x14ac:dyDescent="0.25">
      <c r="A97" s="740"/>
      <c r="B97" s="164" t="s">
        <v>107</v>
      </c>
      <c r="C97" s="767"/>
      <c r="D97" s="759"/>
      <c r="E97" s="761"/>
      <c r="F97" s="761"/>
      <c r="G97" s="761"/>
      <c r="H97" s="102"/>
      <c r="I97" s="164"/>
      <c r="J97" s="132"/>
      <c r="K97" s="133"/>
    </row>
    <row r="98" spans="1:11" ht="32.4" x14ac:dyDescent="0.25">
      <c r="A98" s="740"/>
      <c r="B98" s="164">
        <v>4</v>
      </c>
      <c r="C98" s="764"/>
      <c r="D98" s="759"/>
      <c r="E98" s="759"/>
      <c r="F98" s="760"/>
      <c r="G98" s="761"/>
      <c r="H98" s="102"/>
      <c r="I98" s="164"/>
      <c r="J98" s="83" t="str">
        <f xml:space="preserve"> IF(OR(E96="X",F96="X",G96="x",F98="x",G98="X",F100="X",G100="X",G102="X" ),"x","")</f>
        <v/>
      </c>
      <c r="K98" s="133" t="s">
        <v>106</v>
      </c>
    </row>
    <row r="99" spans="1:11" ht="32.4" x14ac:dyDescent="0.25">
      <c r="A99" s="740"/>
      <c r="B99" s="164" t="s">
        <v>109</v>
      </c>
      <c r="C99" s="765"/>
      <c r="D99" s="759"/>
      <c r="E99" s="759"/>
      <c r="F99" s="760"/>
      <c r="G99" s="761"/>
      <c r="H99" s="102"/>
      <c r="I99" s="164"/>
      <c r="J99" s="84"/>
      <c r="K99" s="133"/>
    </row>
    <row r="100" spans="1:11" ht="32.4" x14ac:dyDescent="0.25">
      <c r="A100" s="740"/>
      <c r="B100" s="164">
        <v>3</v>
      </c>
      <c r="C100" s="755"/>
      <c r="D100" s="757"/>
      <c r="E100" s="758"/>
      <c r="F100" s="760"/>
      <c r="G100" s="761"/>
      <c r="H100" s="102"/>
      <c r="I100" s="164"/>
      <c r="J100" s="85" t="str">
        <f xml:space="preserve"> IF(OR(C96="X",D96="X",D98="x",E98="x",E100="X",F102="X",F104="X",G104="X" ),"x","")</f>
        <v/>
      </c>
      <c r="K100" s="133" t="s">
        <v>108</v>
      </c>
    </row>
    <row r="101" spans="1:11" ht="32.4" x14ac:dyDescent="0.25">
      <c r="A101" s="740"/>
      <c r="B101" s="164" t="s">
        <v>111</v>
      </c>
      <c r="C101" s="756"/>
      <c r="D101" s="757"/>
      <c r="E101" s="759"/>
      <c r="F101" s="760"/>
      <c r="G101" s="761"/>
      <c r="H101" s="102"/>
      <c r="I101" s="164"/>
      <c r="J101" s="86"/>
      <c r="K101" s="133"/>
    </row>
    <row r="102" spans="1:11" ht="32.4" x14ac:dyDescent="0.25">
      <c r="A102" s="740"/>
      <c r="B102" s="164">
        <v>2</v>
      </c>
      <c r="C102" s="755"/>
      <c r="D102" s="762"/>
      <c r="E102" s="763"/>
      <c r="F102" s="758"/>
      <c r="G102" s="761"/>
      <c r="H102" s="102"/>
      <c r="I102" s="164"/>
      <c r="J102" s="87" t="str">
        <f xml:space="preserve"> IF(OR(C98="X",D100="X",E102="x",E104="x" ),"x","")</f>
        <v/>
      </c>
      <c r="K102" s="133" t="s">
        <v>110</v>
      </c>
    </row>
    <row r="103" spans="1:11" ht="32.4" x14ac:dyDescent="0.25">
      <c r="A103" s="740"/>
      <c r="B103" s="164" t="s">
        <v>232</v>
      </c>
      <c r="C103" s="756"/>
      <c r="D103" s="762"/>
      <c r="E103" s="757"/>
      <c r="F103" s="759"/>
      <c r="G103" s="761"/>
      <c r="H103" s="102"/>
      <c r="I103" s="164"/>
      <c r="J103" s="86"/>
      <c r="K103" s="133"/>
    </row>
    <row r="104" spans="1:11" ht="32.4" x14ac:dyDescent="0.25">
      <c r="A104" s="740"/>
      <c r="B104" s="164">
        <v>1</v>
      </c>
      <c r="C104" s="755"/>
      <c r="D104" s="769"/>
      <c r="E104" s="771"/>
      <c r="F104" s="773"/>
      <c r="G104" s="775"/>
      <c r="H104" s="102"/>
      <c r="I104" s="164"/>
      <c r="J104" s="88" t="str">
        <f xml:space="preserve"> IF(OR(C100="X",C102="X",D102="x",C104="x",D104="x" ),"x","")</f>
        <v/>
      </c>
      <c r="K104" s="133" t="s">
        <v>112</v>
      </c>
    </row>
    <row r="105" spans="1:11" ht="32.4" x14ac:dyDescent="0.25">
      <c r="A105" s="740"/>
      <c r="B105" s="164" t="s">
        <v>113</v>
      </c>
      <c r="C105" s="768"/>
      <c r="D105" s="770"/>
      <c r="E105" s="772"/>
      <c r="F105" s="774"/>
      <c r="G105" s="776"/>
      <c r="H105" s="102"/>
      <c r="I105" s="164"/>
      <c r="J105" s="164"/>
      <c r="K105" s="163"/>
    </row>
    <row r="106" spans="1:11" x14ac:dyDescent="0.25">
      <c r="A106" s="165"/>
      <c r="B106" s="164"/>
      <c r="C106" s="164">
        <v>1</v>
      </c>
      <c r="D106" s="164">
        <v>2</v>
      </c>
      <c r="E106" s="164">
        <v>3</v>
      </c>
      <c r="F106" s="164">
        <v>4</v>
      </c>
      <c r="G106" s="164">
        <v>5</v>
      </c>
      <c r="H106" s="164"/>
      <c r="I106" s="164"/>
      <c r="J106" s="164"/>
      <c r="K106" s="163"/>
    </row>
    <row r="107" spans="1:11" x14ac:dyDescent="0.25">
      <c r="A107" s="165"/>
      <c r="B107" s="164"/>
      <c r="C107" s="164" t="s">
        <v>114</v>
      </c>
      <c r="D107" s="164" t="s">
        <v>115</v>
      </c>
      <c r="E107" s="164" t="s">
        <v>116</v>
      </c>
      <c r="F107" s="164" t="s">
        <v>117</v>
      </c>
      <c r="G107" s="164" t="s">
        <v>118</v>
      </c>
      <c r="H107" s="164"/>
      <c r="I107" s="164"/>
      <c r="J107" s="164"/>
      <c r="K107" s="163"/>
    </row>
    <row r="108" spans="1:11" x14ac:dyDescent="0.25">
      <c r="A108" s="165"/>
      <c r="B108" s="164"/>
      <c r="C108" s="716" t="s">
        <v>119</v>
      </c>
      <c r="D108" s="716"/>
      <c r="E108" s="716"/>
      <c r="F108" s="716"/>
      <c r="G108" s="716"/>
      <c r="H108" s="164"/>
      <c r="I108" s="164"/>
      <c r="J108" s="164"/>
      <c r="K108" s="163"/>
    </row>
    <row r="109" spans="1:11" x14ac:dyDescent="0.25">
      <c r="A109" s="165"/>
      <c r="B109" s="164"/>
      <c r="C109" s="716"/>
      <c r="D109" s="716"/>
      <c r="E109" s="716"/>
      <c r="F109" s="716"/>
      <c r="G109" s="716"/>
      <c r="H109" s="164"/>
      <c r="I109" s="164"/>
      <c r="J109" s="164"/>
      <c r="K109" s="163"/>
    </row>
    <row r="110" spans="1:11" ht="14.4" thickBot="1" x14ac:dyDescent="0.3">
      <c r="A110" s="162"/>
      <c r="B110" s="161"/>
      <c r="C110" s="161"/>
      <c r="D110" s="161"/>
      <c r="E110" s="161"/>
      <c r="F110" s="161"/>
      <c r="G110" s="161"/>
      <c r="H110" s="161"/>
      <c r="I110" s="161"/>
      <c r="J110" s="161"/>
      <c r="K110" s="160"/>
    </row>
    <row r="111" spans="1:11" ht="14.4" thickBot="1" x14ac:dyDescent="0.3"/>
    <row r="112" spans="1:11" ht="38.25" customHeight="1" thickBot="1" x14ac:dyDescent="0.3">
      <c r="A112" s="72" t="s">
        <v>103</v>
      </c>
      <c r="B112" s="730" t="str">
        <f>[3]DESCRIPCION!A22</f>
        <v>g</v>
      </c>
      <c r="C112" s="731"/>
      <c r="D112" s="731"/>
      <c r="E112" s="731"/>
      <c r="F112" s="731"/>
      <c r="G112" s="731"/>
      <c r="H112" s="731"/>
      <c r="I112" s="732"/>
      <c r="J112" s="73" t="s">
        <v>324</v>
      </c>
      <c r="K112" s="71" t="str">
        <f>IF(J118="x","EXTREMA",IF(J120="x","ALTA",IF(J122="x","MODERADA",IF(J124="x","BAJA",""))))</f>
        <v/>
      </c>
    </row>
    <row r="113" spans="1:11" ht="16.2" thickBot="1" x14ac:dyDescent="0.3">
      <c r="A113" s="733" t="s">
        <v>105</v>
      </c>
      <c r="B113" s="734"/>
      <c r="C113" s="734"/>
      <c r="D113" s="735" t="str">
        <f>[3]PROBABILIDAD!T15</f>
        <v/>
      </c>
      <c r="E113" s="736"/>
      <c r="F113" s="733" t="s">
        <v>325</v>
      </c>
      <c r="G113" s="734"/>
      <c r="H113" s="734"/>
      <c r="I113" s="737"/>
      <c r="J113" s="738"/>
      <c r="K113" s="739"/>
    </row>
    <row r="114" spans="1:11" x14ac:dyDescent="0.25">
      <c r="A114" s="165"/>
      <c r="B114" s="164"/>
      <c r="C114" s="164"/>
      <c r="D114" s="164"/>
      <c r="E114" s="164"/>
      <c r="F114" s="164"/>
      <c r="G114" s="164"/>
      <c r="H114" s="164"/>
      <c r="I114" s="164"/>
      <c r="J114" s="167"/>
      <c r="K114" s="166"/>
    </row>
    <row r="115" spans="1:11" x14ac:dyDescent="0.25">
      <c r="A115" s="165"/>
      <c r="B115" s="164"/>
      <c r="C115" s="168"/>
      <c r="D115" s="164"/>
      <c r="E115" s="164"/>
      <c r="F115" s="164"/>
      <c r="G115" s="164"/>
      <c r="H115" s="164"/>
      <c r="I115" s="164"/>
      <c r="J115" s="167"/>
      <c r="K115" s="166"/>
    </row>
    <row r="116" spans="1:11" ht="45.75" customHeight="1" x14ac:dyDescent="0.25">
      <c r="A116" s="740" t="s">
        <v>105</v>
      </c>
      <c r="B116" s="164">
        <v>5</v>
      </c>
      <c r="C116" s="741"/>
      <c r="D116" s="721"/>
      <c r="E116" s="723"/>
      <c r="F116" s="723"/>
      <c r="G116" s="723"/>
      <c r="H116" s="164"/>
      <c r="I116" s="164"/>
      <c r="J116" s="726" t="s">
        <v>104</v>
      </c>
      <c r="K116" s="727"/>
    </row>
    <row r="117" spans="1:11" x14ac:dyDescent="0.25">
      <c r="A117" s="740"/>
      <c r="B117" s="164" t="s">
        <v>107</v>
      </c>
      <c r="C117" s="742"/>
      <c r="D117" s="721"/>
      <c r="E117" s="723"/>
      <c r="F117" s="723"/>
      <c r="G117" s="723"/>
      <c r="H117" s="164"/>
      <c r="I117" s="164"/>
      <c r="J117" s="132"/>
      <c r="K117" s="133"/>
    </row>
    <row r="118" spans="1:11" ht="27" customHeight="1" x14ac:dyDescent="0.25">
      <c r="A118" s="740"/>
      <c r="B118" s="164">
        <v>4</v>
      </c>
      <c r="C118" s="728"/>
      <c r="D118" s="721"/>
      <c r="E118" s="721"/>
      <c r="F118" s="722"/>
      <c r="G118" s="723"/>
      <c r="H118" s="164"/>
      <c r="I118" s="164"/>
      <c r="J118" s="83" t="str">
        <f xml:space="preserve"> IF(OR(E116="X",F116="X",G116="x",F118="x",G118="X",F120="X",G120="X",G122="X" ),"x","")</f>
        <v/>
      </c>
      <c r="K118" s="133" t="s">
        <v>106</v>
      </c>
    </row>
    <row r="119" spans="1:11" ht="28.2" x14ac:dyDescent="0.25">
      <c r="A119" s="740"/>
      <c r="B119" s="164" t="s">
        <v>109</v>
      </c>
      <c r="C119" s="729"/>
      <c r="D119" s="721"/>
      <c r="E119" s="721"/>
      <c r="F119" s="722"/>
      <c r="G119" s="723"/>
      <c r="H119" s="164"/>
      <c r="I119" s="164"/>
      <c r="J119" s="84"/>
      <c r="K119" s="133"/>
    </row>
    <row r="120" spans="1:11" ht="32.25" customHeight="1" x14ac:dyDescent="0.25">
      <c r="A120" s="740"/>
      <c r="B120" s="164">
        <v>3</v>
      </c>
      <c r="C120" s="717"/>
      <c r="D120" s="719"/>
      <c r="E120" s="720"/>
      <c r="F120" s="722"/>
      <c r="G120" s="723"/>
      <c r="H120" s="164"/>
      <c r="I120" s="164"/>
      <c r="J120" s="85" t="str">
        <f xml:space="preserve"> IF(OR(C116="X",D116="X",D118="x",E118="x",E120="X",F122="X",F124="X",G124="X" ),"x","")</f>
        <v/>
      </c>
      <c r="K120" s="133" t="s">
        <v>108</v>
      </c>
    </row>
    <row r="121" spans="1:11" ht="28.2" x14ac:dyDescent="0.25">
      <c r="A121" s="740"/>
      <c r="B121" s="164" t="s">
        <v>111</v>
      </c>
      <c r="C121" s="718"/>
      <c r="D121" s="719"/>
      <c r="E121" s="721"/>
      <c r="F121" s="722"/>
      <c r="G121" s="723"/>
      <c r="H121" s="164"/>
      <c r="I121" s="164"/>
      <c r="J121" s="86"/>
      <c r="K121" s="133"/>
    </row>
    <row r="122" spans="1:11" ht="27.75" customHeight="1" x14ac:dyDescent="0.25">
      <c r="A122" s="740"/>
      <c r="B122" s="164">
        <v>2</v>
      </c>
      <c r="C122" s="717"/>
      <c r="D122" s="724"/>
      <c r="E122" s="725"/>
      <c r="F122" s="720"/>
      <c r="G122" s="723"/>
      <c r="H122" s="164"/>
      <c r="I122" s="164"/>
      <c r="J122" s="87" t="str">
        <f xml:space="preserve"> IF(OR(C118="X",D120="X",E122="x",E124="x" ),"x","")</f>
        <v/>
      </c>
      <c r="K122" s="133" t="s">
        <v>110</v>
      </c>
    </row>
    <row r="123" spans="1:11" ht="28.2" x14ac:dyDescent="0.25">
      <c r="A123" s="740"/>
      <c r="B123" s="164" t="s">
        <v>232</v>
      </c>
      <c r="C123" s="718"/>
      <c r="D123" s="724"/>
      <c r="E123" s="719"/>
      <c r="F123" s="721"/>
      <c r="G123" s="723"/>
      <c r="H123" s="164"/>
      <c r="I123" s="164"/>
      <c r="J123" s="86"/>
      <c r="K123" s="133"/>
    </row>
    <row r="124" spans="1:11" ht="30" customHeight="1" x14ac:dyDescent="0.25">
      <c r="A124" s="740"/>
      <c r="B124" s="164">
        <v>1</v>
      </c>
      <c r="C124" s="717"/>
      <c r="D124" s="744"/>
      <c r="E124" s="746"/>
      <c r="F124" s="748"/>
      <c r="G124" s="750"/>
      <c r="H124" s="164"/>
      <c r="I124" s="164"/>
      <c r="J124" s="88" t="str">
        <f xml:space="preserve"> IF(OR(C120="X",C122="X",C124="x",D122="x",D124="x" ),"x","")</f>
        <v/>
      </c>
      <c r="K124" s="133" t="s">
        <v>112</v>
      </c>
    </row>
    <row r="125" spans="1:11" x14ac:dyDescent="0.25">
      <c r="A125" s="740"/>
      <c r="B125" s="164" t="s">
        <v>113</v>
      </c>
      <c r="C125" s="743"/>
      <c r="D125" s="745"/>
      <c r="E125" s="747"/>
      <c r="F125" s="749"/>
      <c r="G125" s="751"/>
      <c r="H125" s="164"/>
      <c r="I125" s="164"/>
      <c r="J125" s="164"/>
      <c r="K125" s="163"/>
    </row>
    <row r="126" spans="1:11" x14ac:dyDescent="0.25">
      <c r="A126" s="165"/>
      <c r="B126" s="164"/>
      <c r="C126" s="164">
        <v>1</v>
      </c>
      <c r="D126" s="164">
        <v>2</v>
      </c>
      <c r="E126" s="164">
        <v>3</v>
      </c>
      <c r="F126" s="164">
        <v>4</v>
      </c>
      <c r="G126" s="164">
        <v>5</v>
      </c>
      <c r="H126" s="164"/>
      <c r="I126" s="164"/>
      <c r="J126" s="164"/>
      <c r="K126" s="163"/>
    </row>
    <row r="127" spans="1:11" x14ac:dyDescent="0.25">
      <c r="A127" s="165"/>
      <c r="B127" s="164"/>
      <c r="C127" s="164" t="s">
        <v>114</v>
      </c>
      <c r="D127" s="164" t="s">
        <v>115</v>
      </c>
      <c r="E127" s="164" t="s">
        <v>116</v>
      </c>
      <c r="F127" s="164" t="s">
        <v>117</v>
      </c>
      <c r="G127" s="164" t="s">
        <v>118</v>
      </c>
      <c r="H127" s="164"/>
      <c r="I127" s="164"/>
      <c r="J127" s="164"/>
      <c r="K127" s="163"/>
    </row>
    <row r="128" spans="1:11" x14ac:dyDescent="0.25">
      <c r="A128" s="165"/>
      <c r="B128" s="164"/>
      <c r="C128" s="716" t="s">
        <v>119</v>
      </c>
      <c r="D128" s="716"/>
      <c r="E128" s="716"/>
      <c r="F128" s="716"/>
      <c r="G128" s="716"/>
      <c r="H128" s="164"/>
      <c r="I128" s="164"/>
      <c r="J128" s="164"/>
      <c r="K128" s="163"/>
    </row>
    <row r="129" spans="1:11" x14ac:dyDescent="0.25">
      <c r="A129" s="165"/>
      <c r="B129" s="164"/>
      <c r="C129" s="716"/>
      <c r="D129" s="716"/>
      <c r="E129" s="716"/>
      <c r="F129" s="716"/>
      <c r="G129" s="716"/>
      <c r="H129" s="164"/>
      <c r="I129" s="164"/>
      <c r="J129" s="164"/>
      <c r="K129" s="163"/>
    </row>
    <row r="130" spans="1:11" ht="14.4" thickBot="1" x14ac:dyDescent="0.3">
      <c r="A130" s="171"/>
      <c r="B130" s="170"/>
      <c r="C130" s="170"/>
      <c r="D130" s="170"/>
      <c r="E130" s="170"/>
      <c r="F130" s="170"/>
      <c r="G130" s="170"/>
      <c r="H130" s="170"/>
      <c r="I130" s="170"/>
      <c r="J130" s="170"/>
      <c r="K130" s="169"/>
    </row>
    <row r="131" spans="1:11" ht="14.4" thickBot="1" x14ac:dyDescent="0.3"/>
    <row r="132" spans="1:11" ht="31.5" customHeight="1" thickBot="1" x14ac:dyDescent="0.3">
      <c r="A132" s="72" t="s">
        <v>103</v>
      </c>
      <c r="B132" s="730" t="str">
        <f>[3]DESCRIPCION!A25</f>
        <v>h</v>
      </c>
      <c r="C132" s="731"/>
      <c r="D132" s="731"/>
      <c r="E132" s="731"/>
      <c r="F132" s="731"/>
      <c r="G132" s="731"/>
      <c r="H132" s="731"/>
      <c r="I132" s="732"/>
      <c r="J132" s="73" t="s">
        <v>324</v>
      </c>
      <c r="K132" s="71" t="str">
        <f>IF(J138="x","EXTREMA",IF(J140="x","ALTA",IF(J142="x","MODERADA",IF(J144="x","BAJA",""))))</f>
        <v/>
      </c>
    </row>
    <row r="133" spans="1:11" ht="16.2" thickBot="1" x14ac:dyDescent="0.3">
      <c r="A133" s="733" t="s">
        <v>105</v>
      </c>
      <c r="B133" s="734"/>
      <c r="C133" s="734"/>
      <c r="D133" s="735" t="str">
        <f>[3]PROBABILIDAD!T16</f>
        <v/>
      </c>
      <c r="E133" s="736"/>
      <c r="F133" s="733" t="s">
        <v>325</v>
      </c>
      <c r="G133" s="734"/>
      <c r="H133" s="734"/>
      <c r="I133" s="737"/>
      <c r="J133" s="738"/>
      <c r="K133" s="739"/>
    </row>
    <row r="134" spans="1:11" x14ac:dyDescent="0.25">
      <c r="A134" s="165"/>
      <c r="B134" s="164"/>
      <c r="C134" s="164"/>
      <c r="D134" s="164"/>
      <c r="E134" s="164"/>
      <c r="F134" s="164"/>
      <c r="G134" s="164"/>
      <c r="H134" s="164"/>
      <c r="I134" s="164"/>
      <c r="J134" s="167"/>
      <c r="K134" s="166"/>
    </row>
    <row r="135" spans="1:11" x14ac:dyDescent="0.25">
      <c r="A135" s="165"/>
      <c r="B135" s="164"/>
      <c r="C135" s="168"/>
      <c r="D135" s="164"/>
      <c r="E135" s="164"/>
      <c r="F135" s="164"/>
      <c r="G135" s="164"/>
      <c r="H135" s="164"/>
      <c r="I135" s="164"/>
      <c r="J135" s="167"/>
      <c r="K135" s="166"/>
    </row>
    <row r="136" spans="1:11" ht="36" customHeight="1" x14ac:dyDescent="0.25">
      <c r="A136" s="740" t="s">
        <v>105</v>
      </c>
      <c r="B136" s="164">
        <v>5</v>
      </c>
      <c r="C136" s="741"/>
      <c r="D136" s="721"/>
      <c r="E136" s="723"/>
      <c r="F136" s="723"/>
      <c r="G136" s="723"/>
      <c r="H136" s="164"/>
      <c r="I136" s="164"/>
      <c r="J136" s="726" t="s">
        <v>104</v>
      </c>
      <c r="K136" s="727"/>
    </row>
    <row r="137" spans="1:11" x14ac:dyDescent="0.25">
      <c r="A137" s="740"/>
      <c r="B137" s="164" t="s">
        <v>107</v>
      </c>
      <c r="C137" s="742"/>
      <c r="D137" s="721"/>
      <c r="E137" s="723"/>
      <c r="F137" s="723"/>
      <c r="G137" s="723"/>
      <c r="H137" s="164"/>
      <c r="I137" s="164"/>
      <c r="J137" s="132"/>
      <c r="K137" s="133"/>
    </row>
    <row r="138" spans="1:11" ht="27" customHeight="1" x14ac:dyDescent="0.25">
      <c r="A138" s="740"/>
      <c r="B138" s="164">
        <v>4</v>
      </c>
      <c r="C138" s="728"/>
      <c r="D138" s="721"/>
      <c r="E138" s="721"/>
      <c r="F138" s="722"/>
      <c r="G138" s="723"/>
      <c r="H138" s="164"/>
      <c r="I138" s="164"/>
      <c r="J138" s="83" t="str">
        <f xml:space="preserve"> IF(OR(E136="X",F136="X",G136="x",F138="x",G138="X",F140="X",G140="X",G142="X" ),"x","")</f>
        <v/>
      </c>
      <c r="K138" s="133" t="s">
        <v>106</v>
      </c>
    </row>
    <row r="139" spans="1:11" ht="28.2" x14ac:dyDescent="0.25">
      <c r="A139" s="740"/>
      <c r="B139" s="164" t="s">
        <v>109</v>
      </c>
      <c r="C139" s="729"/>
      <c r="D139" s="721"/>
      <c r="E139" s="721"/>
      <c r="F139" s="722"/>
      <c r="G139" s="723"/>
      <c r="H139" s="164"/>
      <c r="I139" s="164"/>
      <c r="J139" s="84"/>
      <c r="K139" s="133"/>
    </row>
    <row r="140" spans="1:11" ht="27.75" customHeight="1" x14ac:dyDescent="0.25">
      <c r="A140" s="740"/>
      <c r="B140" s="164">
        <v>3</v>
      </c>
      <c r="C140" s="717"/>
      <c r="D140" s="719"/>
      <c r="E140" s="720"/>
      <c r="F140" s="722"/>
      <c r="G140" s="723"/>
      <c r="H140" s="164"/>
      <c r="I140" s="164"/>
      <c r="J140" s="85" t="str">
        <f xml:space="preserve"> IF(OR(C136="X",D136="X",D138="x",E138="x",E140="X",F142="X",F144="X",G144="X" ),"x","")</f>
        <v/>
      </c>
      <c r="K140" s="133" t="s">
        <v>108</v>
      </c>
    </row>
    <row r="141" spans="1:11" ht="28.2" x14ac:dyDescent="0.25">
      <c r="A141" s="740"/>
      <c r="B141" s="164" t="s">
        <v>111</v>
      </c>
      <c r="C141" s="718"/>
      <c r="D141" s="719"/>
      <c r="E141" s="721"/>
      <c r="F141" s="722"/>
      <c r="G141" s="723"/>
      <c r="H141" s="164"/>
      <c r="I141" s="164"/>
      <c r="J141" s="86"/>
      <c r="K141" s="133"/>
    </row>
    <row r="142" spans="1:11" ht="27.75" customHeight="1" x14ac:dyDescent="0.25">
      <c r="A142" s="740"/>
      <c r="B142" s="164">
        <v>2</v>
      </c>
      <c r="C142" s="717"/>
      <c r="D142" s="724"/>
      <c r="E142" s="725"/>
      <c r="F142" s="720"/>
      <c r="G142" s="723"/>
      <c r="H142" s="164"/>
      <c r="I142" s="164"/>
      <c r="J142" s="87" t="str">
        <f xml:space="preserve"> IF(OR(C138="X",D140="X",E142="x",E144="x" ),"x","")</f>
        <v/>
      </c>
      <c r="K142" s="133" t="s">
        <v>110</v>
      </c>
    </row>
    <row r="143" spans="1:11" ht="28.2" x14ac:dyDescent="0.25">
      <c r="A143" s="740"/>
      <c r="B143" s="164" t="s">
        <v>232</v>
      </c>
      <c r="C143" s="718"/>
      <c r="D143" s="724"/>
      <c r="E143" s="719"/>
      <c r="F143" s="721"/>
      <c r="G143" s="723"/>
      <c r="H143" s="164"/>
      <c r="I143" s="164"/>
      <c r="J143" s="86"/>
      <c r="K143" s="133"/>
    </row>
    <row r="144" spans="1:11" ht="28.2" x14ac:dyDescent="0.25">
      <c r="A144" s="740"/>
      <c r="B144" s="164">
        <v>1</v>
      </c>
      <c r="C144" s="717"/>
      <c r="D144" s="744"/>
      <c r="E144" s="746"/>
      <c r="F144" s="748"/>
      <c r="G144" s="750"/>
      <c r="H144" s="164"/>
      <c r="I144" s="164"/>
      <c r="J144" s="88" t="str">
        <f xml:space="preserve"> IF(OR(C140="X",C142="X",C144="x",D142="x",D144="x" ),"x","")</f>
        <v/>
      </c>
      <c r="K144" s="133" t="s">
        <v>112</v>
      </c>
    </row>
    <row r="145" spans="1:11" ht="26.25" customHeight="1" x14ac:dyDescent="0.25">
      <c r="A145" s="740"/>
      <c r="B145" s="164" t="s">
        <v>113</v>
      </c>
      <c r="C145" s="743"/>
      <c r="D145" s="745"/>
      <c r="E145" s="747"/>
      <c r="F145" s="749"/>
      <c r="G145" s="751"/>
      <c r="H145" s="164"/>
      <c r="I145" s="164"/>
      <c r="J145" s="164"/>
      <c r="K145" s="163"/>
    </row>
    <row r="146" spans="1:11" x14ac:dyDescent="0.25">
      <c r="A146" s="165"/>
      <c r="B146" s="164"/>
      <c r="C146" s="164">
        <v>1</v>
      </c>
      <c r="D146" s="164">
        <v>2</v>
      </c>
      <c r="E146" s="164">
        <v>3</v>
      </c>
      <c r="F146" s="164">
        <v>4</v>
      </c>
      <c r="G146" s="164">
        <v>5</v>
      </c>
      <c r="H146" s="164"/>
      <c r="I146" s="164"/>
      <c r="J146" s="164"/>
      <c r="K146" s="163"/>
    </row>
    <row r="147" spans="1:11" x14ac:dyDescent="0.25">
      <c r="A147" s="165"/>
      <c r="B147" s="164"/>
      <c r="C147" s="164" t="s">
        <v>114</v>
      </c>
      <c r="D147" s="164" t="s">
        <v>115</v>
      </c>
      <c r="E147" s="164" t="s">
        <v>116</v>
      </c>
      <c r="F147" s="164" t="s">
        <v>117</v>
      </c>
      <c r="G147" s="164" t="s">
        <v>118</v>
      </c>
      <c r="H147" s="164"/>
      <c r="I147" s="164"/>
      <c r="J147" s="164"/>
      <c r="K147" s="163"/>
    </row>
    <row r="148" spans="1:11" x14ac:dyDescent="0.25">
      <c r="A148" s="165"/>
      <c r="B148" s="164"/>
      <c r="C148" s="716" t="s">
        <v>119</v>
      </c>
      <c r="D148" s="716"/>
      <c r="E148" s="716"/>
      <c r="F148" s="716"/>
      <c r="G148" s="716"/>
      <c r="H148" s="164"/>
      <c r="I148" s="164"/>
      <c r="J148" s="164"/>
      <c r="K148" s="163"/>
    </row>
    <row r="149" spans="1:11" x14ac:dyDescent="0.25">
      <c r="A149" s="165"/>
      <c r="B149" s="164"/>
      <c r="C149" s="716"/>
      <c r="D149" s="716"/>
      <c r="E149" s="716"/>
      <c r="F149" s="716"/>
      <c r="G149" s="716"/>
      <c r="H149" s="164"/>
      <c r="I149" s="164"/>
      <c r="J149" s="164"/>
      <c r="K149" s="163"/>
    </row>
    <row r="150" spans="1:11" ht="14.4" thickBot="1" x14ac:dyDescent="0.3">
      <c r="A150" s="171"/>
      <c r="B150" s="170"/>
      <c r="C150" s="170"/>
      <c r="D150" s="170"/>
      <c r="E150" s="170"/>
      <c r="F150" s="170"/>
      <c r="G150" s="170"/>
      <c r="H150" s="170"/>
      <c r="I150" s="170"/>
      <c r="J150" s="170"/>
      <c r="K150" s="169"/>
    </row>
    <row r="152" spans="1:11" ht="14.4" thickBot="1" x14ac:dyDescent="0.3"/>
    <row r="153" spans="1:11" ht="33.75" customHeight="1" thickBot="1" x14ac:dyDescent="0.3">
      <c r="A153" s="72" t="s">
        <v>103</v>
      </c>
      <c r="B153" s="752" t="str">
        <f>[3]DESCRIPCION!A28</f>
        <v>i</v>
      </c>
      <c r="C153" s="753"/>
      <c r="D153" s="753"/>
      <c r="E153" s="753"/>
      <c r="F153" s="753"/>
      <c r="G153" s="753"/>
      <c r="H153" s="753"/>
      <c r="I153" s="754"/>
      <c r="J153" s="73" t="s">
        <v>324</v>
      </c>
      <c r="K153" s="71" t="str">
        <f>IF(J159="x","EXTREMA",IF(J161="x","ALTA",IF(J163="x","MODERADA",IF(J165="x","BAJA",""))))</f>
        <v/>
      </c>
    </row>
    <row r="154" spans="1:11" ht="16.2" thickBot="1" x14ac:dyDescent="0.3">
      <c r="A154" s="733" t="s">
        <v>105</v>
      </c>
      <c r="B154" s="734"/>
      <c r="C154" s="734"/>
      <c r="D154" s="735" t="str">
        <f>[3]PROBABILIDAD!T17</f>
        <v/>
      </c>
      <c r="E154" s="736"/>
      <c r="F154" s="733" t="s">
        <v>325</v>
      </c>
      <c r="G154" s="734"/>
      <c r="H154" s="734"/>
      <c r="I154" s="737"/>
      <c r="J154" s="738"/>
      <c r="K154" s="739"/>
    </row>
    <row r="155" spans="1:11" x14ac:dyDescent="0.25">
      <c r="A155" s="165"/>
      <c r="B155" s="164"/>
      <c r="C155" s="164"/>
      <c r="D155" s="164"/>
      <c r="E155" s="164"/>
      <c r="F155" s="164"/>
      <c r="G155" s="164"/>
      <c r="H155" s="164"/>
      <c r="I155" s="164"/>
      <c r="J155" s="167"/>
      <c r="K155" s="166"/>
    </row>
    <row r="156" spans="1:11" x14ac:dyDescent="0.25">
      <c r="A156" s="165"/>
      <c r="B156" s="164"/>
      <c r="C156" s="168"/>
      <c r="D156" s="164"/>
      <c r="E156" s="164"/>
      <c r="F156" s="164"/>
      <c r="G156" s="164"/>
      <c r="H156" s="164"/>
      <c r="I156" s="164"/>
      <c r="J156" s="167"/>
      <c r="K156" s="166"/>
    </row>
    <row r="157" spans="1:11" ht="31.5" customHeight="1" x14ac:dyDescent="0.25">
      <c r="A157" s="740" t="s">
        <v>105</v>
      </c>
      <c r="B157" s="164">
        <v>5</v>
      </c>
      <c r="C157" s="741"/>
      <c r="D157" s="721"/>
      <c r="E157" s="723"/>
      <c r="F157" s="723"/>
      <c r="G157" s="723"/>
      <c r="H157" s="164"/>
      <c r="I157" s="164"/>
      <c r="J157" s="726" t="s">
        <v>104</v>
      </c>
      <c r="K157" s="727"/>
    </row>
    <row r="158" spans="1:11" x14ac:dyDescent="0.25">
      <c r="A158" s="740"/>
      <c r="B158" s="164" t="s">
        <v>107</v>
      </c>
      <c r="C158" s="742"/>
      <c r="D158" s="721"/>
      <c r="E158" s="723"/>
      <c r="F158" s="723"/>
      <c r="G158" s="723"/>
      <c r="H158" s="164"/>
      <c r="I158" s="164"/>
      <c r="J158" s="132"/>
      <c r="K158" s="133"/>
    </row>
    <row r="159" spans="1:11" ht="27.75" customHeight="1" x14ac:dyDescent="0.25">
      <c r="A159" s="740"/>
      <c r="B159" s="164">
        <v>4</v>
      </c>
      <c r="C159" s="728"/>
      <c r="D159" s="721"/>
      <c r="E159" s="721"/>
      <c r="F159" s="722"/>
      <c r="G159" s="723"/>
      <c r="H159" s="164"/>
      <c r="I159" s="164"/>
      <c r="J159" s="83" t="str">
        <f xml:space="preserve"> IF(OR(E157="X",F157="X",G157="x",F159="x",G159="X",F161="X",G161="X",G163="X" ),"x","")</f>
        <v/>
      </c>
      <c r="K159" s="133" t="s">
        <v>106</v>
      </c>
    </row>
    <row r="160" spans="1:11" ht="28.2" x14ac:dyDescent="0.25">
      <c r="A160" s="740"/>
      <c r="B160" s="164" t="s">
        <v>109</v>
      </c>
      <c r="C160" s="729"/>
      <c r="D160" s="721"/>
      <c r="E160" s="721"/>
      <c r="F160" s="722"/>
      <c r="G160" s="723"/>
      <c r="H160" s="164"/>
      <c r="I160" s="164"/>
      <c r="J160" s="84"/>
      <c r="K160" s="133"/>
    </row>
    <row r="161" spans="1:11" ht="32.25" customHeight="1" x14ac:dyDescent="0.25">
      <c r="A161" s="740"/>
      <c r="B161" s="164">
        <v>3</v>
      </c>
      <c r="C161" s="717"/>
      <c r="D161" s="719"/>
      <c r="E161" s="720"/>
      <c r="F161" s="722"/>
      <c r="G161" s="723"/>
      <c r="H161" s="164"/>
      <c r="I161" s="164"/>
      <c r="J161" s="85" t="str">
        <f xml:space="preserve"> IF(OR(C157="X",D157="X",D159="x",E159="x",E161="X",F163="X",F165="X",G165="X" ),"x","")</f>
        <v/>
      </c>
      <c r="K161" s="133" t="s">
        <v>108</v>
      </c>
    </row>
    <row r="162" spans="1:11" ht="28.2" x14ac:dyDescent="0.25">
      <c r="A162" s="740"/>
      <c r="B162" s="164" t="s">
        <v>111</v>
      </c>
      <c r="C162" s="718"/>
      <c r="D162" s="719"/>
      <c r="E162" s="721"/>
      <c r="F162" s="722"/>
      <c r="G162" s="723"/>
      <c r="H162" s="164"/>
      <c r="I162" s="164"/>
      <c r="J162" s="86"/>
      <c r="K162" s="133"/>
    </row>
    <row r="163" spans="1:11" ht="32.25" customHeight="1" x14ac:dyDescent="0.25">
      <c r="A163" s="740"/>
      <c r="B163" s="164">
        <v>2</v>
      </c>
      <c r="C163" s="717"/>
      <c r="D163" s="724"/>
      <c r="E163" s="725"/>
      <c r="F163" s="720"/>
      <c r="G163" s="723"/>
      <c r="H163" s="164"/>
      <c r="I163" s="164"/>
      <c r="J163" s="87" t="str">
        <f xml:space="preserve"> IF(OR(E163="X",D161="X",C159="x",E165="x" ),"x","")</f>
        <v/>
      </c>
      <c r="K163" s="133" t="s">
        <v>110</v>
      </c>
    </row>
    <row r="164" spans="1:11" ht="28.2" x14ac:dyDescent="0.25">
      <c r="A164" s="740"/>
      <c r="B164" s="164" t="s">
        <v>232</v>
      </c>
      <c r="C164" s="718"/>
      <c r="D164" s="724"/>
      <c r="E164" s="719"/>
      <c r="F164" s="721"/>
      <c r="G164" s="723"/>
      <c r="H164" s="164"/>
      <c r="I164" s="164"/>
      <c r="J164" s="86"/>
      <c r="K164" s="133"/>
    </row>
    <row r="165" spans="1:11" ht="28.2" x14ac:dyDescent="0.25">
      <c r="A165" s="740"/>
      <c r="B165" s="164">
        <v>1</v>
      </c>
      <c r="C165" s="717"/>
      <c r="D165" s="744"/>
      <c r="E165" s="746"/>
      <c r="F165" s="748"/>
      <c r="G165" s="750"/>
      <c r="H165" s="164"/>
      <c r="I165" s="164"/>
      <c r="J165" s="88" t="str">
        <f xml:space="preserve"> IF(OR(C161="X",C163="X",D163="x",D165="x",C165="x" ),"x","")</f>
        <v/>
      </c>
      <c r="K165" s="133" t="s">
        <v>112</v>
      </c>
    </row>
    <row r="166" spans="1:11" ht="24" customHeight="1" x14ac:dyDescent="0.25">
      <c r="A166" s="740"/>
      <c r="B166" s="164" t="s">
        <v>113</v>
      </c>
      <c r="C166" s="743"/>
      <c r="D166" s="745"/>
      <c r="E166" s="747"/>
      <c r="F166" s="749"/>
      <c r="G166" s="751"/>
      <c r="H166" s="164"/>
      <c r="I166" s="164"/>
      <c r="J166" s="164"/>
      <c r="K166" s="163"/>
    </row>
    <row r="167" spans="1:11" x14ac:dyDescent="0.25">
      <c r="A167" s="165"/>
      <c r="B167" s="164"/>
      <c r="C167" s="164">
        <v>1</v>
      </c>
      <c r="D167" s="164">
        <v>2</v>
      </c>
      <c r="E167" s="164">
        <v>3</v>
      </c>
      <c r="F167" s="164">
        <v>4</v>
      </c>
      <c r="G167" s="164">
        <v>5</v>
      </c>
      <c r="H167" s="164"/>
      <c r="I167" s="164"/>
      <c r="J167" s="164"/>
      <c r="K167" s="163"/>
    </row>
    <row r="168" spans="1:11" x14ac:dyDescent="0.25">
      <c r="A168" s="165"/>
      <c r="B168" s="164"/>
      <c r="C168" s="164" t="s">
        <v>114</v>
      </c>
      <c r="D168" s="164" t="s">
        <v>115</v>
      </c>
      <c r="E168" s="164" t="s">
        <v>116</v>
      </c>
      <c r="F168" s="164" t="s">
        <v>117</v>
      </c>
      <c r="G168" s="164" t="s">
        <v>118</v>
      </c>
      <c r="H168" s="164"/>
      <c r="I168" s="164"/>
      <c r="J168" s="164"/>
      <c r="K168" s="163"/>
    </row>
    <row r="169" spans="1:11" x14ac:dyDescent="0.25">
      <c r="A169" s="165"/>
      <c r="B169" s="164"/>
      <c r="C169" s="716" t="s">
        <v>119</v>
      </c>
      <c r="D169" s="716"/>
      <c r="E169" s="716"/>
      <c r="F169" s="716"/>
      <c r="G169" s="716"/>
      <c r="H169" s="164"/>
      <c r="I169" s="164"/>
      <c r="J169" s="164"/>
      <c r="K169" s="163"/>
    </row>
    <row r="170" spans="1:11" x14ac:dyDescent="0.25">
      <c r="A170" s="165"/>
      <c r="B170" s="164"/>
      <c r="C170" s="716"/>
      <c r="D170" s="716"/>
      <c r="E170" s="716"/>
      <c r="F170" s="716"/>
      <c r="G170" s="716"/>
      <c r="H170" s="164"/>
      <c r="I170" s="164"/>
      <c r="J170" s="164"/>
      <c r="K170" s="163"/>
    </row>
    <row r="171" spans="1:11" ht="14.4" thickBot="1" x14ac:dyDescent="0.3">
      <c r="A171" s="162"/>
      <c r="B171" s="161"/>
      <c r="C171" s="161"/>
      <c r="D171" s="161"/>
      <c r="E171" s="161"/>
      <c r="F171" s="161"/>
      <c r="G171" s="161"/>
      <c r="H171" s="161"/>
      <c r="I171" s="161"/>
      <c r="J171" s="161"/>
      <c r="K171" s="160"/>
    </row>
    <row r="172" spans="1:11" ht="14.4" thickBot="1" x14ac:dyDescent="0.3"/>
    <row r="173" spans="1:11" ht="33" customHeight="1" thickBot="1" x14ac:dyDescent="0.3">
      <c r="A173" s="72" t="s">
        <v>103</v>
      </c>
      <c r="B173" s="730" t="str">
        <f>[3]DESCRIPCION!A31</f>
        <v>j</v>
      </c>
      <c r="C173" s="731"/>
      <c r="D173" s="731"/>
      <c r="E173" s="731"/>
      <c r="F173" s="731"/>
      <c r="G173" s="731"/>
      <c r="H173" s="731"/>
      <c r="I173" s="732"/>
      <c r="J173" s="73" t="s">
        <v>324</v>
      </c>
      <c r="K173" s="71" t="str">
        <f>IF(J179="x","EXTREMA",IF(J181="x","ALTA",IF(J183="x","MODERADA",IF(J185="x","BAJA",""))))</f>
        <v/>
      </c>
    </row>
    <row r="174" spans="1:11" ht="16.2" thickBot="1" x14ac:dyDescent="0.3">
      <c r="A174" s="733" t="s">
        <v>105</v>
      </c>
      <c r="B174" s="734"/>
      <c r="C174" s="734"/>
      <c r="D174" s="735" t="str">
        <f>[3]PROBABILIDAD!T18</f>
        <v/>
      </c>
      <c r="E174" s="736"/>
      <c r="F174" s="733" t="s">
        <v>325</v>
      </c>
      <c r="G174" s="734"/>
      <c r="H174" s="734"/>
      <c r="I174" s="737"/>
      <c r="J174" s="738"/>
      <c r="K174" s="739"/>
    </row>
    <row r="175" spans="1:11" x14ac:dyDescent="0.25">
      <c r="A175" s="165"/>
      <c r="B175" s="164"/>
      <c r="C175" s="164"/>
      <c r="D175" s="164"/>
      <c r="E175" s="164"/>
      <c r="F175" s="164"/>
      <c r="G175" s="164"/>
      <c r="H175" s="164"/>
      <c r="I175" s="164"/>
      <c r="J175" s="167"/>
      <c r="K175" s="166"/>
    </row>
    <row r="176" spans="1:11" x14ac:dyDescent="0.25">
      <c r="A176" s="165"/>
      <c r="B176" s="164"/>
      <c r="C176" s="168"/>
      <c r="D176" s="164"/>
      <c r="E176" s="164"/>
      <c r="F176" s="164"/>
      <c r="G176" s="164"/>
      <c r="H176" s="164"/>
      <c r="I176" s="164"/>
      <c r="J176" s="167"/>
      <c r="K176" s="166"/>
    </row>
    <row r="177" spans="1:11" ht="27" customHeight="1" x14ac:dyDescent="0.25">
      <c r="A177" s="740" t="s">
        <v>105</v>
      </c>
      <c r="B177" s="164">
        <v>5</v>
      </c>
      <c r="C177" s="741"/>
      <c r="D177" s="721"/>
      <c r="E177" s="723"/>
      <c r="F177" s="723"/>
      <c r="G177" s="723"/>
      <c r="H177" s="164"/>
      <c r="I177" s="164"/>
      <c r="J177" s="726" t="s">
        <v>104</v>
      </c>
      <c r="K177" s="727"/>
    </row>
    <row r="178" spans="1:11" x14ac:dyDescent="0.25">
      <c r="A178" s="740"/>
      <c r="B178" s="164" t="s">
        <v>107</v>
      </c>
      <c r="C178" s="742"/>
      <c r="D178" s="721"/>
      <c r="E178" s="723"/>
      <c r="F178" s="723"/>
      <c r="G178" s="723"/>
      <c r="H178" s="164"/>
      <c r="I178" s="164"/>
      <c r="J178" s="132"/>
      <c r="K178" s="133"/>
    </row>
    <row r="179" spans="1:11" ht="30.75" customHeight="1" x14ac:dyDescent="0.25">
      <c r="A179" s="740"/>
      <c r="B179" s="164">
        <v>4</v>
      </c>
      <c r="C179" s="728"/>
      <c r="D179" s="721"/>
      <c r="E179" s="721"/>
      <c r="F179" s="722"/>
      <c r="G179" s="723"/>
      <c r="H179" s="164"/>
      <c r="I179" s="164"/>
      <c r="J179" s="83" t="str">
        <f xml:space="preserve"> IF(OR(E177="X",F177="X",G177="x",F179="x",G179="X",F181="X",G181="X",G183="X" ),"x","")</f>
        <v/>
      </c>
      <c r="K179" s="133" t="s">
        <v>106</v>
      </c>
    </row>
    <row r="180" spans="1:11" ht="28.2" x14ac:dyDescent="0.25">
      <c r="A180" s="740"/>
      <c r="B180" s="164" t="s">
        <v>109</v>
      </c>
      <c r="C180" s="729"/>
      <c r="D180" s="721"/>
      <c r="E180" s="721"/>
      <c r="F180" s="722"/>
      <c r="G180" s="723"/>
      <c r="H180" s="164"/>
      <c r="I180" s="164"/>
      <c r="J180" s="84"/>
      <c r="K180" s="133"/>
    </row>
    <row r="181" spans="1:11" ht="25.5" customHeight="1" x14ac:dyDescent="0.25">
      <c r="A181" s="740"/>
      <c r="B181" s="164">
        <v>3</v>
      </c>
      <c r="C181" s="717"/>
      <c r="D181" s="719"/>
      <c r="E181" s="720"/>
      <c r="F181" s="722"/>
      <c r="G181" s="723"/>
      <c r="H181" s="164"/>
      <c r="I181" s="164"/>
      <c r="J181" s="85" t="str">
        <f xml:space="preserve"> IF(OR(C177="X",D177="X",D179="x",E179="x",E181="X",F183="X",F185="X",G185="X" ),"x","")</f>
        <v/>
      </c>
      <c r="K181" s="133" t="s">
        <v>108</v>
      </c>
    </row>
    <row r="182" spans="1:11" ht="28.2" x14ac:dyDescent="0.25">
      <c r="A182" s="740"/>
      <c r="B182" s="164" t="s">
        <v>111</v>
      </c>
      <c r="C182" s="718"/>
      <c r="D182" s="719"/>
      <c r="E182" s="721"/>
      <c r="F182" s="722"/>
      <c r="G182" s="723"/>
      <c r="H182" s="164"/>
      <c r="I182" s="164"/>
      <c r="J182" s="86"/>
      <c r="K182" s="133"/>
    </row>
    <row r="183" spans="1:11" ht="32.25" customHeight="1" x14ac:dyDescent="0.25">
      <c r="A183" s="740"/>
      <c r="B183" s="164">
        <v>2</v>
      </c>
      <c r="C183" s="717"/>
      <c r="D183" s="724"/>
      <c r="E183" s="725"/>
      <c r="F183" s="720"/>
      <c r="G183" s="723"/>
      <c r="H183" s="164"/>
      <c r="I183" s="164"/>
      <c r="J183" s="87" t="str">
        <f xml:space="preserve"> IF(OR(C179="X",D181="X",E183="x",E185="x" ),"x","")</f>
        <v/>
      </c>
      <c r="K183" s="133" t="s">
        <v>110</v>
      </c>
    </row>
    <row r="184" spans="1:11" ht="28.2" x14ac:dyDescent="0.25">
      <c r="A184" s="740"/>
      <c r="B184" s="164" t="s">
        <v>232</v>
      </c>
      <c r="C184" s="718"/>
      <c r="D184" s="724"/>
      <c r="E184" s="719"/>
      <c r="F184" s="721"/>
      <c r="G184" s="723"/>
      <c r="H184" s="164"/>
      <c r="I184" s="164"/>
      <c r="J184" s="86"/>
      <c r="K184" s="133"/>
    </row>
    <row r="185" spans="1:11" ht="28.2" x14ac:dyDescent="0.25">
      <c r="A185" s="740"/>
      <c r="B185" s="164">
        <v>1</v>
      </c>
      <c r="C185" s="717"/>
      <c r="D185" s="744"/>
      <c r="E185" s="746"/>
      <c r="F185" s="748"/>
      <c r="G185" s="750"/>
      <c r="H185" s="164"/>
      <c r="I185" s="164"/>
      <c r="J185" s="88" t="str">
        <f xml:space="preserve"> IF(OR(C181="X",C183="X",D183="x",D185="x",C185="x" ),"x","")</f>
        <v/>
      </c>
      <c r="K185" s="133" t="s">
        <v>112</v>
      </c>
    </row>
    <row r="186" spans="1:11" ht="26.25" customHeight="1" x14ac:dyDescent="0.25">
      <c r="A186" s="740"/>
      <c r="B186" s="164" t="s">
        <v>113</v>
      </c>
      <c r="C186" s="743"/>
      <c r="D186" s="745"/>
      <c r="E186" s="747"/>
      <c r="F186" s="749"/>
      <c r="G186" s="751"/>
      <c r="H186" s="164"/>
      <c r="I186" s="164"/>
      <c r="J186" s="164"/>
      <c r="K186" s="163"/>
    </row>
    <row r="187" spans="1:11" x14ac:dyDescent="0.25">
      <c r="A187" s="165"/>
      <c r="B187" s="164"/>
      <c r="C187" s="164">
        <v>1</v>
      </c>
      <c r="D187" s="164">
        <v>2</v>
      </c>
      <c r="E187" s="164">
        <v>3</v>
      </c>
      <c r="F187" s="164">
        <v>4</v>
      </c>
      <c r="G187" s="164">
        <v>5</v>
      </c>
      <c r="H187" s="164"/>
      <c r="I187" s="164"/>
      <c r="J187" s="164"/>
      <c r="K187" s="163"/>
    </row>
    <row r="188" spans="1:11" x14ac:dyDescent="0.25">
      <c r="A188" s="165"/>
      <c r="B188" s="164"/>
      <c r="C188" s="164" t="s">
        <v>114</v>
      </c>
      <c r="D188" s="164" t="s">
        <v>115</v>
      </c>
      <c r="E188" s="164" t="s">
        <v>116</v>
      </c>
      <c r="F188" s="164" t="s">
        <v>117</v>
      </c>
      <c r="G188" s="164" t="s">
        <v>118</v>
      </c>
      <c r="H188" s="164"/>
      <c r="I188" s="164"/>
      <c r="J188" s="164"/>
      <c r="K188" s="163"/>
    </row>
    <row r="189" spans="1:11" x14ac:dyDescent="0.25">
      <c r="A189" s="165"/>
      <c r="B189" s="164"/>
      <c r="C189" s="716" t="s">
        <v>119</v>
      </c>
      <c r="D189" s="716"/>
      <c r="E189" s="716"/>
      <c r="F189" s="716"/>
      <c r="G189" s="716"/>
      <c r="H189" s="164"/>
      <c r="I189" s="164"/>
      <c r="J189" s="164"/>
      <c r="K189" s="163"/>
    </row>
    <row r="190" spans="1:11" x14ac:dyDescent="0.25">
      <c r="A190" s="165"/>
      <c r="B190" s="164"/>
      <c r="C190" s="716"/>
      <c r="D190" s="716"/>
      <c r="E190" s="716"/>
      <c r="F190" s="716"/>
      <c r="G190" s="716"/>
      <c r="H190" s="164"/>
      <c r="I190" s="164"/>
      <c r="J190" s="164"/>
      <c r="K190" s="163"/>
    </row>
    <row r="191" spans="1:11" ht="14.4" thickBot="1" x14ac:dyDescent="0.3">
      <c r="A191" s="162"/>
      <c r="B191" s="161"/>
      <c r="C191" s="161"/>
      <c r="D191" s="161"/>
      <c r="E191" s="161"/>
      <c r="F191" s="161"/>
      <c r="G191" s="161"/>
      <c r="H191" s="161"/>
      <c r="I191" s="161"/>
      <c r="J191" s="161"/>
      <c r="K191" s="160"/>
    </row>
  </sheetData>
  <sheetProtection selectLockedCells="1"/>
  <dataConsolidate/>
  <mergeCells count="311">
    <mergeCell ref="A5:K5"/>
    <mergeCell ref="A6:K7"/>
    <mergeCell ref="A8:K8"/>
    <mergeCell ref="A9:K9"/>
    <mergeCell ref="A10:K10"/>
    <mergeCell ref="B11:I11"/>
    <mergeCell ref="A1:B4"/>
    <mergeCell ref="C1:F2"/>
    <mergeCell ref="G1:I1"/>
    <mergeCell ref="J1:K4"/>
    <mergeCell ref="G2:I2"/>
    <mergeCell ref="C3:F4"/>
    <mergeCell ref="G3:I3"/>
    <mergeCell ref="G4:I4"/>
    <mergeCell ref="J15:K15"/>
    <mergeCell ref="C17:C18"/>
    <mergeCell ref="D17:D18"/>
    <mergeCell ref="E17:E18"/>
    <mergeCell ref="F17:F18"/>
    <mergeCell ref="G17:G18"/>
    <mergeCell ref="A12:C12"/>
    <mergeCell ref="D12:E12"/>
    <mergeCell ref="F12:I12"/>
    <mergeCell ref="J12:K12"/>
    <mergeCell ref="A15:A24"/>
    <mergeCell ref="C15:C16"/>
    <mergeCell ref="D15:D16"/>
    <mergeCell ref="E15:E16"/>
    <mergeCell ref="F15:F16"/>
    <mergeCell ref="G15:G16"/>
    <mergeCell ref="C19:C20"/>
    <mergeCell ref="D19:D20"/>
    <mergeCell ref="E19:E20"/>
    <mergeCell ref="F19:F20"/>
    <mergeCell ref="G19:G20"/>
    <mergeCell ref="C21:C22"/>
    <mergeCell ref="D21:D22"/>
    <mergeCell ref="E21:E22"/>
    <mergeCell ref="J36:K36"/>
    <mergeCell ref="J33:K33"/>
    <mergeCell ref="F21:F22"/>
    <mergeCell ref="G21:G22"/>
    <mergeCell ref="C27:G28"/>
    <mergeCell ref="C23:C24"/>
    <mergeCell ref="D23:D24"/>
    <mergeCell ref="E23:E24"/>
    <mergeCell ref="F23:F24"/>
    <mergeCell ref="G23:G24"/>
    <mergeCell ref="J25:K25"/>
    <mergeCell ref="C38:C39"/>
    <mergeCell ref="D38:D39"/>
    <mergeCell ref="E38:E39"/>
    <mergeCell ref="F38:F39"/>
    <mergeCell ref="G38:G39"/>
    <mergeCell ref="B32:I32"/>
    <mergeCell ref="A33:C33"/>
    <mergeCell ref="D33:E33"/>
    <mergeCell ref="F33:I33"/>
    <mergeCell ref="A36:A45"/>
    <mergeCell ref="C36:C37"/>
    <mergeCell ref="D36:D37"/>
    <mergeCell ref="E36:E37"/>
    <mergeCell ref="F36:F37"/>
    <mergeCell ref="C44:C45"/>
    <mergeCell ref="D44:D45"/>
    <mergeCell ref="E44:E45"/>
    <mergeCell ref="F44:F45"/>
    <mergeCell ref="G44:G45"/>
    <mergeCell ref="G36:G37"/>
    <mergeCell ref="C48:G49"/>
    <mergeCell ref="C40:C41"/>
    <mergeCell ref="D40:D41"/>
    <mergeCell ref="E40:E41"/>
    <mergeCell ref="F40:F41"/>
    <mergeCell ref="G40:G41"/>
    <mergeCell ref="C42:C43"/>
    <mergeCell ref="D42:D43"/>
    <mergeCell ref="E42:E43"/>
    <mergeCell ref="F42:F43"/>
    <mergeCell ref="G42:G43"/>
    <mergeCell ref="G56:G57"/>
    <mergeCell ref="J56:K56"/>
    <mergeCell ref="C58:C59"/>
    <mergeCell ref="D58:D59"/>
    <mergeCell ref="E58:E59"/>
    <mergeCell ref="F58:F59"/>
    <mergeCell ref="G58:G59"/>
    <mergeCell ref="B52:I52"/>
    <mergeCell ref="A53:C53"/>
    <mergeCell ref="D53:E53"/>
    <mergeCell ref="F53:I53"/>
    <mergeCell ref="J53:K53"/>
    <mergeCell ref="A56:A65"/>
    <mergeCell ref="C56:C57"/>
    <mergeCell ref="D56:D57"/>
    <mergeCell ref="E56:E57"/>
    <mergeCell ref="F56:F57"/>
    <mergeCell ref="C64:C65"/>
    <mergeCell ref="D64:D65"/>
    <mergeCell ref="E64:E65"/>
    <mergeCell ref="F64:F65"/>
    <mergeCell ref="G64:G65"/>
    <mergeCell ref="C68:G69"/>
    <mergeCell ref="C60:C61"/>
    <mergeCell ref="D60:D61"/>
    <mergeCell ref="E60:E61"/>
    <mergeCell ref="F60:F61"/>
    <mergeCell ref="G60:G61"/>
    <mergeCell ref="C62:C63"/>
    <mergeCell ref="D62:D63"/>
    <mergeCell ref="E62:E63"/>
    <mergeCell ref="F62:F63"/>
    <mergeCell ref="G62:G63"/>
    <mergeCell ref="G76:G77"/>
    <mergeCell ref="J76:K76"/>
    <mergeCell ref="C78:C79"/>
    <mergeCell ref="D78:D79"/>
    <mergeCell ref="E78:E79"/>
    <mergeCell ref="F78:F79"/>
    <mergeCell ref="G78:G79"/>
    <mergeCell ref="B72:I72"/>
    <mergeCell ref="A73:C73"/>
    <mergeCell ref="D73:E73"/>
    <mergeCell ref="F73:I73"/>
    <mergeCell ref="J73:K73"/>
    <mergeCell ref="A76:A85"/>
    <mergeCell ref="C76:C77"/>
    <mergeCell ref="D76:D77"/>
    <mergeCell ref="E76:E77"/>
    <mergeCell ref="F76:F77"/>
    <mergeCell ref="C84:C85"/>
    <mergeCell ref="D84:D85"/>
    <mergeCell ref="E84:E85"/>
    <mergeCell ref="F84:F85"/>
    <mergeCell ref="G84:G85"/>
    <mergeCell ref="C88:G89"/>
    <mergeCell ref="C80:C81"/>
    <mergeCell ref="D80:D81"/>
    <mergeCell ref="E80:E81"/>
    <mergeCell ref="F80:F81"/>
    <mergeCell ref="G80:G81"/>
    <mergeCell ref="C82:C83"/>
    <mergeCell ref="D82:D83"/>
    <mergeCell ref="E82:E83"/>
    <mergeCell ref="F82:F83"/>
    <mergeCell ref="G82:G83"/>
    <mergeCell ref="G96:G97"/>
    <mergeCell ref="J96:K96"/>
    <mergeCell ref="C98:C99"/>
    <mergeCell ref="D98:D99"/>
    <mergeCell ref="E98:E99"/>
    <mergeCell ref="F98:F99"/>
    <mergeCell ref="G98:G99"/>
    <mergeCell ref="B92:I92"/>
    <mergeCell ref="A93:C93"/>
    <mergeCell ref="D93:E93"/>
    <mergeCell ref="F93:I93"/>
    <mergeCell ref="J93:K93"/>
    <mergeCell ref="A96:A105"/>
    <mergeCell ref="C96:C97"/>
    <mergeCell ref="D96:D97"/>
    <mergeCell ref="E96:E97"/>
    <mergeCell ref="F96:F97"/>
    <mergeCell ref="C104:C105"/>
    <mergeCell ref="D104:D105"/>
    <mergeCell ref="E104:E105"/>
    <mergeCell ref="F104:F105"/>
    <mergeCell ref="G104:G105"/>
    <mergeCell ref="C108:G109"/>
    <mergeCell ref="C100:C101"/>
    <mergeCell ref="D100:D101"/>
    <mergeCell ref="E100:E101"/>
    <mergeCell ref="F100:F101"/>
    <mergeCell ref="G100:G101"/>
    <mergeCell ref="C102:C103"/>
    <mergeCell ref="D102:D103"/>
    <mergeCell ref="E102:E103"/>
    <mergeCell ref="F102:F103"/>
    <mergeCell ref="G102:G103"/>
    <mergeCell ref="G116:G117"/>
    <mergeCell ref="J116:K116"/>
    <mergeCell ref="C118:C119"/>
    <mergeCell ref="D118:D119"/>
    <mergeCell ref="E118:E119"/>
    <mergeCell ref="F118:F119"/>
    <mergeCell ref="G118:G119"/>
    <mergeCell ref="B112:I112"/>
    <mergeCell ref="A113:C113"/>
    <mergeCell ref="D113:E113"/>
    <mergeCell ref="F113:I113"/>
    <mergeCell ref="J113:K113"/>
    <mergeCell ref="A116:A125"/>
    <mergeCell ref="C116:C117"/>
    <mergeCell ref="D116:D117"/>
    <mergeCell ref="E116:E117"/>
    <mergeCell ref="F116:F117"/>
    <mergeCell ref="C124:C125"/>
    <mergeCell ref="D124:D125"/>
    <mergeCell ref="E124:E125"/>
    <mergeCell ref="F124:F125"/>
    <mergeCell ref="G124:G125"/>
    <mergeCell ref="C128:G129"/>
    <mergeCell ref="C120:C121"/>
    <mergeCell ref="D120:D121"/>
    <mergeCell ref="E120:E121"/>
    <mergeCell ref="F120:F121"/>
    <mergeCell ref="G120:G121"/>
    <mergeCell ref="C122:C123"/>
    <mergeCell ref="D122:D123"/>
    <mergeCell ref="E122:E123"/>
    <mergeCell ref="F122:F123"/>
    <mergeCell ref="G122:G123"/>
    <mergeCell ref="G136:G137"/>
    <mergeCell ref="J136:K136"/>
    <mergeCell ref="C138:C139"/>
    <mergeCell ref="D138:D139"/>
    <mergeCell ref="E138:E139"/>
    <mergeCell ref="F138:F139"/>
    <mergeCell ref="G138:G139"/>
    <mergeCell ref="B132:I132"/>
    <mergeCell ref="A133:C133"/>
    <mergeCell ref="D133:E133"/>
    <mergeCell ref="F133:I133"/>
    <mergeCell ref="J133:K133"/>
    <mergeCell ref="A136:A145"/>
    <mergeCell ref="C136:C137"/>
    <mergeCell ref="D136:D137"/>
    <mergeCell ref="E136:E137"/>
    <mergeCell ref="F136:F137"/>
    <mergeCell ref="C144:C145"/>
    <mergeCell ref="D144:D145"/>
    <mergeCell ref="E144:E145"/>
    <mergeCell ref="F144:F145"/>
    <mergeCell ref="G144:G145"/>
    <mergeCell ref="C148:G149"/>
    <mergeCell ref="C140:C141"/>
    <mergeCell ref="D140:D141"/>
    <mergeCell ref="E140:E141"/>
    <mergeCell ref="F140:F141"/>
    <mergeCell ref="G140:G141"/>
    <mergeCell ref="C142:C143"/>
    <mergeCell ref="D142:D143"/>
    <mergeCell ref="E142:E143"/>
    <mergeCell ref="F142:F143"/>
    <mergeCell ref="G142:G143"/>
    <mergeCell ref="G157:G158"/>
    <mergeCell ref="J157:K157"/>
    <mergeCell ref="C159:C160"/>
    <mergeCell ref="D159:D160"/>
    <mergeCell ref="E159:E160"/>
    <mergeCell ref="F159:F160"/>
    <mergeCell ref="G159:G160"/>
    <mergeCell ref="B153:I153"/>
    <mergeCell ref="A154:C154"/>
    <mergeCell ref="D154:E154"/>
    <mergeCell ref="F154:I154"/>
    <mergeCell ref="J154:K154"/>
    <mergeCell ref="A157:A166"/>
    <mergeCell ref="C157:C158"/>
    <mergeCell ref="D157:D158"/>
    <mergeCell ref="E157:E158"/>
    <mergeCell ref="F157:F158"/>
    <mergeCell ref="C165:C166"/>
    <mergeCell ref="D165:D166"/>
    <mergeCell ref="E165:E166"/>
    <mergeCell ref="F165:F166"/>
    <mergeCell ref="G165:G166"/>
    <mergeCell ref="C169:G170"/>
    <mergeCell ref="C161:C162"/>
    <mergeCell ref="D161:D162"/>
    <mergeCell ref="E161:E162"/>
    <mergeCell ref="F161:F162"/>
    <mergeCell ref="G161:G162"/>
    <mergeCell ref="C163:C164"/>
    <mergeCell ref="D163:D164"/>
    <mergeCell ref="E163:E164"/>
    <mergeCell ref="F163:F164"/>
    <mergeCell ref="G163:G164"/>
    <mergeCell ref="G177:G178"/>
    <mergeCell ref="J177:K177"/>
    <mergeCell ref="C179:C180"/>
    <mergeCell ref="D179:D180"/>
    <mergeCell ref="E179:E180"/>
    <mergeCell ref="F179:F180"/>
    <mergeCell ref="G179:G180"/>
    <mergeCell ref="B173:I173"/>
    <mergeCell ref="A174:C174"/>
    <mergeCell ref="D174:E174"/>
    <mergeCell ref="F174:I174"/>
    <mergeCell ref="J174:K174"/>
    <mergeCell ref="A177:A186"/>
    <mergeCell ref="C177:C178"/>
    <mergeCell ref="D177:D178"/>
    <mergeCell ref="E177:E178"/>
    <mergeCell ref="F177:F178"/>
    <mergeCell ref="C185:C186"/>
    <mergeCell ref="D185:D186"/>
    <mergeCell ref="E185:E186"/>
    <mergeCell ref="F185:F186"/>
    <mergeCell ref="G185:G186"/>
    <mergeCell ref="C189:G190"/>
    <mergeCell ref="C181:C182"/>
    <mergeCell ref="D181:D182"/>
    <mergeCell ref="E181:E182"/>
    <mergeCell ref="F181:F182"/>
    <mergeCell ref="G181:G182"/>
    <mergeCell ref="C183:C184"/>
    <mergeCell ref="D183:D184"/>
    <mergeCell ref="E183:E184"/>
    <mergeCell ref="F183:F184"/>
    <mergeCell ref="G183:G18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DBFE-E40E-4880-8CA9-5654AA3B9306}">
  <sheetPr codeName="Hoja16">
    <tabColor rgb="FF7030A0"/>
  </sheetPr>
  <dimension ref="A1:HV337"/>
  <sheetViews>
    <sheetView zoomScale="64" zoomScaleNormal="64" workbookViewId="0">
      <selection activeCell="B55" sqref="B55:B61"/>
    </sheetView>
  </sheetViews>
  <sheetFormatPr baseColWidth="10" defaultColWidth="11.44140625" defaultRowHeight="13.8" x14ac:dyDescent="0.25"/>
  <cols>
    <col min="1" max="2" width="31.109375" style="142" customWidth="1"/>
    <col min="3" max="3" width="75.6640625" style="142" customWidth="1"/>
    <col min="4" max="4" width="29.33203125" style="142" customWidth="1"/>
    <col min="5" max="5" width="71.33203125" style="142" customWidth="1"/>
    <col min="6" max="7" width="15.6640625" style="142" customWidth="1"/>
    <col min="8" max="8" width="25.6640625" style="142" customWidth="1"/>
    <col min="9" max="9" width="26.6640625" style="142" customWidth="1"/>
    <col min="10" max="10" width="29" style="142" customWidth="1"/>
    <col min="11" max="11" width="22.5546875" style="142" customWidth="1"/>
    <col min="12" max="12" width="23.33203125" style="142" customWidth="1"/>
    <col min="13" max="16384" width="11.44140625" style="142"/>
  </cols>
  <sheetData>
    <row r="1" spans="1:230" s="22" customFormat="1" ht="21.75" customHeight="1" x14ac:dyDescent="0.3">
      <c r="A1" s="889"/>
      <c r="B1" s="892" t="s">
        <v>589</v>
      </c>
      <c r="C1" s="442"/>
      <c r="D1" s="442"/>
      <c r="E1" s="442"/>
      <c r="F1" s="442"/>
      <c r="G1" s="442"/>
      <c r="H1" s="608"/>
      <c r="I1" s="611" t="s">
        <v>493</v>
      </c>
      <c r="J1" s="611"/>
      <c r="K1" s="894"/>
    </row>
    <row r="2" spans="1:230" s="22" customFormat="1" ht="21.75" customHeight="1" x14ac:dyDescent="0.3">
      <c r="A2" s="890"/>
      <c r="B2" s="893"/>
      <c r="C2" s="425"/>
      <c r="D2" s="425"/>
      <c r="E2" s="425"/>
      <c r="F2" s="425"/>
      <c r="G2" s="425"/>
      <c r="H2" s="610"/>
      <c r="I2" s="613" t="s">
        <v>583</v>
      </c>
      <c r="J2" s="613"/>
      <c r="K2" s="895"/>
    </row>
    <row r="3" spans="1:230" s="22" customFormat="1" ht="23.25" customHeight="1" x14ac:dyDescent="0.3">
      <c r="A3" s="890"/>
      <c r="B3" s="422" t="s">
        <v>590</v>
      </c>
      <c r="C3" s="422"/>
      <c r="D3" s="422"/>
      <c r="E3" s="422"/>
      <c r="F3" s="422"/>
      <c r="G3" s="422"/>
      <c r="H3" s="422"/>
      <c r="I3" s="613" t="s">
        <v>582</v>
      </c>
      <c r="J3" s="613"/>
      <c r="K3" s="895"/>
    </row>
    <row r="4" spans="1:230" s="22" customFormat="1" ht="24.75" customHeight="1" thickBot="1" x14ac:dyDescent="0.35">
      <c r="A4" s="891"/>
      <c r="B4" s="521"/>
      <c r="C4" s="521"/>
      <c r="D4" s="521"/>
      <c r="E4" s="521"/>
      <c r="F4" s="521"/>
      <c r="G4" s="521"/>
      <c r="H4" s="521"/>
      <c r="I4" s="897" t="s">
        <v>591</v>
      </c>
      <c r="J4" s="897"/>
      <c r="K4" s="896"/>
    </row>
    <row r="5" spans="1:230" ht="14.4" thickBot="1" x14ac:dyDescent="0.3">
      <c r="B5" s="495"/>
      <c r="C5" s="495"/>
      <c r="D5" s="495"/>
      <c r="E5" s="495"/>
      <c r="F5" s="495"/>
      <c r="G5" s="495"/>
    </row>
    <row r="6" spans="1:230" customFormat="1" ht="24" customHeight="1" x14ac:dyDescent="0.3">
      <c r="A6" s="883" t="str">
        <f>[3]CONTEXTO!A8</f>
        <v>PROCESO: GESTION AMBIENTAL</v>
      </c>
      <c r="B6" s="884"/>
      <c r="C6" s="884"/>
      <c r="D6" s="884"/>
      <c r="E6" s="884"/>
      <c r="F6" s="884"/>
      <c r="G6" s="884"/>
      <c r="H6" s="884"/>
      <c r="I6" s="884"/>
      <c r="J6" s="884"/>
      <c r="K6" s="885"/>
    </row>
    <row r="7" spans="1:230" customFormat="1" ht="54.75" customHeight="1" thickBot="1" x14ac:dyDescent="0.35">
      <c r="A7" s="886" t="s">
        <v>359</v>
      </c>
      <c r="B7" s="887"/>
      <c r="C7" s="887"/>
      <c r="D7" s="887"/>
      <c r="E7" s="887"/>
      <c r="F7" s="887"/>
      <c r="G7" s="887"/>
      <c r="H7" s="887"/>
      <c r="I7" s="887"/>
      <c r="J7" s="887"/>
      <c r="K7" s="888"/>
    </row>
    <row r="8" spans="1:230" ht="14.4" thickBot="1" x14ac:dyDescent="0.3">
      <c r="C8" s="251"/>
      <c r="D8" s="251"/>
      <c r="E8" s="251"/>
      <c r="F8" s="251"/>
      <c r="G8" s="251"/>
      <c r="H8" s="251"/>
    </row>
    <row r="9" spans="1:230" s="46" customFormat="1" ht="30" customHeight="1" x14ac:dyDescent="0.3">
      <c r="A9" s="856" t="s">
        <v>74</v>
      </c>
      <c r="B9" s="837" t="s">
        <v>214</v>
      </c>
      <c r="C9" s="858" t="s">
        <v>233</v>
      </c>
      <c r="D9" s="860" t="s">
        <v>188</v>
      </c>
      <c r="E9" s="860"/>
      <c r="F9" s="860"/>
      <c r="G9" s="860"/>
      <c r="H9" s="860"/>
      <c r="I9" s="275" t="s">
        <v>189</v>
      </c>
      <c r="J9" s="861" t="s">
        <v>190</v>
      </c>
      <c r="K9" s="863" t="s">
        <v>191</v>
      </c>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row>
    <row r="10" spans="1:230" s="47" customFormat="1" ht="55.8" thickBot="1" x14ac:dyDescent="0.35">
      <c r="A10" s="857"/>
      <c r="B10" s="838"/>
      <c r="C10" s="859"/>
      <c r="D10" s="276" t="s">
        <v>192</v>
      </c>
      <c r="E10" s="44" t="s">
        <v>193</v>
      </c>
      <c r="F10" s="80" t="s">
        <v>194</v>
      </c>
      <c r="G10" s="80" t="s">
        <v>195</v>
      </c>
      <c r="H10" s="276" t="s">
        <v>196</v>
      </c>
      <c r="I10" s="45" t="s">
        <v>197</v>
      </c>
      <c r="J10" s="862"/>
      <c r="K10" s="864"/>
    </row>
    <row r="11" spans="1:230" ht="20.25" customHeight="1" x14ac:dyDescent="0.25">
      <c r="A11" s="825" t="s">
        <v>574</v>
      </c>
      <c r="B11" s="819" t="s">
        <v>416</v>
      </c>
      <c r="C11" s="880" t="s">
        <v>592</v>
      </c>
      <c r="D11" s="831" t="s">
        <v>198</v>
      </c>
      <c r="E11" s="190" t="s">
        <v>199</v>
      </c>
      <c r="F11" s="260" t="s">
        <v>162</v>
      </c>
      <c r="G11" s="262">
        <f>IF(F11="Asignado",15,0)</f>
        <v>15</v>
      </c>
      <c r="H11" s="852" t="s">
        <v>417</v>
      </c>
      <c r="I11" s="834" t="s">
        <v>184</v>
      </c>
      <c r="J11" s="820" t="s">
        <v>417</v>
      </c>
      <c r="K11" s="878" t="s">
        <v>82</v>
      </c>
      <c r="L11" s="50"/>
    </row>
    <row r="12" spans="1:230" ht="29.25" customHeight="1" x14ac:dyDescent="0.25">
      <c r="A12" s="825"/>
      <c r="B12" s="819"/>
      <c r="C12" s="880"/>
      <c r="D12" s="831"/>
      <c r="E12" s="248" t="s">
        <v>200</v>
      </c>
      <c r="F12" s="181" t="s">
        <v>164</v>
      </c>
      <c r="G12" s="253">
        <f>IF(F12="Adecuado",15,0)</f>
        <v>15</v>
      </c>
      <c r="H12" s="852"/>
      <c r="I12" s="854"/>
      <c r="J12" s="848"/>
      <c r="K12" s="879"/>
    </row>
    <row r="13" spans="1:230" ht="43.5" customHeight="1" x14ac:dyDescent="0.25">
      <c r="A13" s="825"/>
      <c r="B13" s="819"/>
      <c r="C13" s="880"/>
      <c r="D13" s="175" t="s">
        <v>201</v>
      </c>
      <c r="E13" s="248" t="s">
        <v>202</v>
      </c>
      <c r="F13" s="181" t="s">
        <v>167</v>
      </c>
      <c r="G13" s="253">
        <f>IF(F13="Oportuna",15,0)</f>
        <v>15</v>
      </c>
      <c r="H13" s="852"/>
      <c r="I13" s="854"/>
      <c r="J13" s="848"/>
      <c r="K13" s="879"/>
      <c r="N13" s="176"/>
    </row>
    <row r="14" spans="1:230" ht="43.5" customHeight="1" x14ac:dyDescent="0.25">
      <c r="A14" s="825"/>
      <c r="B14" s="819"/>
      <c r="C14" s="880"/>
      <c r="D14" s="175" t="s">
        <v>203</v>
      </c>
      <c r="E14" s="248" t="s">
        <v>204</v>
      </c>
      <c r="F14" s="274" t="s">
        <v>170</v>
      </c>
      <c r="G14" s="253">
        <f>IF(F14="Prevenir",15,IF(F14="Detectar",10,0))</f>
        <v>15</v>
      </c>
      <c r="H14" s="852"/>
      <c r="I14" s="854"/>
      <c r="J14" s="848"/>
      <c r="K14" s="879"/>
    </row>
    <row r="15" spans="1:230" ht="29.25" customHeight="1" x14ac:dyDescent="0.25">
      <c r="A15" s="825"/>
      <c r="B15" s="819"/>
      <c r="C15" s="880"/>
      <c r="D15" s="175" t="s">
        <v>593</v>
      </c>
      <c r="E15" s="248" t="s">
        <v>206</v>
      </c>
      <c r="F15" s="181" t="s">
        <v>174</v>
      </c>
      <c r="G15" s="253">
        <f>IF(F15="Confiable",15,0)</f>
        <v>15</v>
      </c>
      <c r="H15" s="852"/>
      <c r="I15" s="854"/>
      <c r="J15" s="848"/>
      <c r="K15" s="879"/>
    </row>
    <row r="16" spans="1:230" ht="43.5" customHeight="1" x14ac:dyDescent="0.25">
      <c r="A16" s="825"/>
      <c r="B16" s="819"/>
      <c r="C16" s="880"/>
      <c r="D16" s="175" t="s">
        <v>594</v>
      </c>
      <c r="E16" s="248" t="s">
        <v>208</v>
      </c>
      <c r="F16" s="274" t="s">
        <v>177</v>
      </c>
      <c r="G16" s="253">
        <f>IF(F16="Se investigan y se resuelven oportunamente",15,0)</f>
        <v>15</v>
      </c>
      <c r="H16" s="852"/>
      <c r="I16" s="854"/>
      <c r="J16" s="848"/>
      <c r="K16" s="879"/>
    </row>
    <row r="17" spans="1:76" ht="68.400000000000006" customHeight="1" x14ac:dyDescent="0.25">
      <c r="A17" s="826"/>
      <c r="B17" s="819"/>
      <c r="C17" s="881"/>
      <c r="D17" s="177" t="s">
        <v>209</v>
      </c>
      <c r="E17" s="248" t="s">
        <v>210</v>
      </c>
      <c r="F17" s="181" t="s">
        <v>180</v>
      </c>
      <c r="G17" s="253">
        <f>IF(F17="Completa",10,IF(F17="Incompleta",5,0))</f>
        <v>10</v>
      </c>
      <c r="H17" s="853"/>
      <c r="I17" s="854"/>
      <c r="J17" s="848"/>
      <c r="K17" s="879"/>
    </row>
    <row r="18" spans="1:76" ht="15" thickBot="1" x14ac:dyDescent="0.3">
      <c r="A18" s="302"/>
      <c r="B18" s="303"/>
      <c r="C18" s="66"/>
      <c r="D18" s="49"/>
      <c r="E18" s="194" t="s">
        <v>211</v>
      </c>
      <c r="F18" s="195"/>
      <c r="G18" s="185">
        <f>SUM(G11:G17)</f>
        <v>100</v>
      </c>
      <c r="H18" s="186"/>
      <c r="I18" s="187"/>
      <c r="J18" s="187"/>
      <c r="K18" s="188"/>
    </row>
    <row r="19" spans="1:76" ht="14.4" thickBot="1" x14ac:dyDescent="0.3">
      <c r="A19" s="178"/>
    </row>
    <row r="20" spans="1:76" s="47" customFormat="1" ht="30" customHeight="1" x14ac:dyDescent="0.3">
      <c r="A20" s="856" t="s">
        <v>74</v>
      </c>
      <c r="B20" s="837" t="s">
        <v>214</v>
      </c>
      <c r="C20" s="858" t="s">
        <v>187</v>
      </c>
      <c r="D20" s="860" t="s">
        <v>188</v>
      </c>
      <c r="E20" s="860"/>
      <c r="F20" s="860"/>
      <c r="G20" s="860"/>
      <c r="H20" s="860"/>
      <c r="I20" s="275" t="s">
        <v>189</v>
      </c>
      <c r="J20" s="861" t="s">
        <v>190</v>
      </c>
      <c r="K20" s="863" t="s">
        <v>191</v>
      </c>
    </row>
    <row r="21" spans="1:76" s="47" customFormat="1" ht="55.8" thickBot="1" x14ac:dyDescent="0.35">
      <c r="A21" s="857"/>
      <c r="B21" s="882"/>
      <c r="C21" s="859"/>
      <c r="D21" s="276" t="s">
        <v>192</v>
      </c>
      <c r="E21" s="44" t="s">
        <v>193</v>
      </c>
      <c r="F21" s="276" t="s">
        <v>194</v>
      </c>
      <c r="G21" s="276" t="s">
        <v>195</v>
      </c>
      <c r="H21" s="276" t="s">
        <v>212</v>
      </c>
      <c r="I21" s="45" t="s">
        <v>197</v>
      </c>
      <c r="J21" s="862"/>
      <c r="K21" s="864"/>
    </row>
    <row r="22" spans="1:76" ht="20.25" customHeight="1" x14ac:dyDescent="0.25">
      <c r="A22" s="872" t="s">
        <v>574</v>
      </c>
      <c r="B22" s="872" t="s">
        <v>416</v>
      </c>
      <c r="C22" s="875" t="s">
        <v>418</v>
      </c>
      <c r="D22" s="830" t="s">
        <v>198</v>
      </c>
      <c r="E22" s="247" t="s">
        <v>199</v>
      </c>
      <c r="F22" s="179" t="s">
        <v>162</v>
      </c>
      <c r="G22" s="180">
        <f>IF(F22="Asignado",15,0)</f>
        <v>15</v>
      </c>
      <c r="H22" s="876" t="s">
        <v>417</v>
      </c>
      <c r="I22" s="877" t="s">
        <v>184</v>
      </c>
      <c r="J22" s="87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71" t="str">
        <f>IF(J22="Fuerte","NO",IF(J22=" "," ","SI"))</f>
        <v>NO</v>
      </c>
    </row>
    <row r="23" spans="1:76" ht="29.25" customHeight="1" x14ac:dyDescent="0.25">
      <c r="A23" s="873"/>
      <c r="B23" s="873"/>
      <c r="C23" s="865"/>
      <c r="D23" s="831"/>
      <c r="E23" s="248" t="s">
        <v>200</v>
      </c>
      <c r="F23" s="181" t="s">
        <v>164</v>
      </c>
      <c r="G23" s="253">
        <f>IF(F23="Adecuado",15,0)</f>
        <v>15</v>
      </c>
      <c r="H23" s="852"/>
      <c r="I23" s="854"/>
      <c r="J23" s="848"/>
      <c r="K23" s="850"/>
    </row>
    <row r="24" spans="1:76" ht="43.5" customHeight="1" x14ac:dyDescent="0.25">
      <c r="A24" s="873"/>
      <c r="B24" s="873"/>
      <c r="C24" s="865"/>
      <c r="D24" s="175" t="s">
        <v>201</v>
      </c>
      <c r="E24" s="248" t="s">
        <v>202</v>
      </c>
      <c r="F24" s="181" t="s">
        <v>167</v>
      </c>
      <c r="G24" s="253">
        <f>IF(F24="Oportuna",15,0)</f>
        <v>15</v>
      </c>
      <c r="H24" s="852"/>
      <c r="I24" s="854"/>
      <c r="J24" s="848"/>
      <c r="K24" s="850"/>
    </row>
    <row r="25" spans="1:76" ht="43.5" customHeight="1" x14ac:dyDescent="0.25">
      <c r="A25" s="873"/>
      <c r="B25" s="873"/>
      <c r="C25" s="865"/>
      <c r="D25" s="175" t="s">
        <v>203</v>
      </c>
      <c r="E25" s="248" t="s">
        <v>204</v>
      </c>
      <c r="F25" s="274" t="s">
        <v>170</v>
      </c>
      <c r="G25" s="253">
        <f>IF(F25="Prevenir",15,IF(F25="Detectar",10,0))</f>
        <v>15</v>
      </c>
      <c r="H25" s="852"/>
      <c r="I25" s="854"/>
      <c r="J25" s="848"/>
      <c r="K25" s="850"/>
    </row>
    <row r="26" spans="1:76" ht="29.25" customHeight="1" x14ac:dyDescent="0.25">
      <c r="A26" s="873"/>
      <c r="B26" s="873"/>
      <c r="C26" s="865"/>
      <c r="D26" s="175" t="s">
        <v>205</v>
      </c>
      <c r="E26" s="248" t="s">
        <v>206</v>
      </c>
      <c r="F26" s="181" t="s">
        <v>174</v>
      </c>
      <c r="G26" s="253">
        <f>IF(F26="Confiable",15,0)</f>
        <v>15</v>
      </c>
      <c r="H26" s="852"/>
      <c r="I26" s="854"/>
      <c r="J26" s="848"/>
      <c r="K26" s="850"/>
    </row>
    <row r="27" spans="1:76" ht="43.5" customHeight="1" x14ac:dyDescent="0.25">
      <c r="A27" s="873"/>
      <c r="B27" s="873"/>
      <c r="C27" s="865"/>
      <c r="D27" s="175" t="s">
        <v>207</v>
      </c>
      <c r="E27" s="248" t="s">
        <v>208</v>
      </c>
      <c r="F27" s="274" t="s">
        <v>177</v>
      </c>
      <c r="G27" s="253">
        <f>IF(F27="Se investigan y se resuelven oportunamente",15,0)</f>
        <v>15</v>
      </c>
      <c r="H27" s="852"/>
      <c r="I27" s="854"/>
      <c r="J27" s="848"/>
      <c r="K27" s="850"/>
    </row>
    <row r="28" spans="1:76" ht="29.25" customHeight="1" x14ac:dyDescent="0.25">
      <c r="A28" s="874"/>
      <c r="B28" s="873"/>
      <c r="C28" s="866"/>
      <c r="D28" s="177" t="s">
        <v>209</v>
      </c>
      <c r="E28" s="248" t="s">
        <v>210</v>
      </c>
      <c r="F28" s="181" t="s">
        <v>180</v>
      </c>
      <c r="G28" s="253">
        <f>IF(F28="Completa",10,IF(F28="Incompleta",5,0))</f>
        <v>10</v>
      </c>
      <c r="H28" s="853"/>
      <c r="I28" s="854"/>
      <c r="J28" s="848"/>
      <c r="K28" s="850"/>
    </row>
    <row r="29" spans="1:76" s="189" customFormat="1" ht="15" thickBot="1" x14ac:dyDescent="0.3">
      <c r="A29" s="302"/>
      <c r="B29" s="183"/>
      <c r="C29" s="48"/>
      <c r="D29" s="49"/>
      <c r="E29" s="184" t="s">
        <v>211</v>
      </c>
      <c r="F29" s="185"/>
      <c r="G29" s="185">
        <f>SUM(G22:G28)</f>
        <v>100</v>
      </c>
      <c r="H29" s="186"/>
      <c r="I29" s="187"/>
      <c r="J29" s="187"/>
      <c r="K29" s="188"/>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row>
    <row r="30" spans="1:76" ht="14.4" thickBot="1" x14ac:dyDescent="0.3"/>
    <row r="31" spans="1:76" s="46" customFormat="1" ht="30" customHeight="1" x14ac:dyDescent="0.3">
      <c r="A31" s="856" t="s">
        <v>74</v>
      </c>
      <c r="B31" s="837" t="s">
        <v>214</v>
      </c>
      <c r="C31" s="858" t="s">
        <v>187</v>
      </c>
      <c r="D31" s="860" t="s">
        <v>188</v>
      </c>
      <c r="E31" s="860"/>
      <c r="F31" s="860"/>
      <c r="G31" s="860"/>
      <c r="H31" s="860"/>
      <c r="I31" s="275" t="s">
        <v>189</v>
      </c>
      <c r="J31" s="861" t="s">
        <v>190</v>
      </c>
      <c r="K31" s="863" t="s">
        <v>191</v>
      </c>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row>
    <row r="32" spans="1:76" s="47" customFormat="1" ht="55.8" thickBot="1" x14ac:dyDescent="0.35">
      <c r="A32" s="857"/>
      <c r="B32" s="838"/>
      <c r="C32" s="859"/>
      <c r="D32" s="276" t="s">
        <v>192</v>
      </c>
      <c r="E32" s="44" t="s">
        <v>193</v>
      </c>
      <c r="F32" s="276" t="s">
        <v>194</v>
      </c>
      <c r="G32" s="276" t="s">
        <v>195</v>
      </c>
      <c r="H32" s="276" t="s">
        <v>212</v>
      </c>
      <c r="I32" s="45" t="s">
        <v>197</v>
      </c>
      <c r="J32" s="862"/>
      <c r="K32" s="864"/>
    </row>
    <row r="33" spans="1:11" ht="20.25" customHeight="1" x14ac:dyDescent="0.25">
      <c r="A33" s="872" t="s">
        <v>574</v>
      </c>
      <c r="B33" s="818" t="s">
        <v>573</v>
      </c>
      <c r="C33" s="880" t="s">
        <v>592</v>
      </c>
      <c r="D33" s="831" t="s">
        <v>198</v>
      </c>
      <c r="E33" s="190" t="s">
        <v>199</v>
      </c>
      <c r="F33" s="260" t="s">
        <v>162</v>
      </c>
      <c r="G33" s="262">
        <f>IF(F33="Asignado",15,0)</f>
        <v>15</v>
      </c>
      <c r="H33" s="852" t="s">
        <v>417</v>
      </c>
      <c r="I33" s="834" t="s">
        <v>184</v>
      </c>
      <c r="J33" s="820" t="s">
        <v>417</v>
      </c>
      <c r="K33" s="878" t="s">
        <v>82</v>
      </c>
    </row>
    <row r="34" spans="1:11" ht="27.6" x14ac:dyDescent="0.25">
      <c r="A34" s="873"/>
      <c r="B34" s="819"/>
      <c r="C34" s="880"/>
      <c r="D34" s="831"/>
      <c r="E34" s="248" t="s">
        <v>200</v>
      </c>
      <c r="F34" s="181" t="s">
        <v>164</v>
      </c>
      <c r="G34" s="253">
        <f>IF(F34="Adecuado",15,0)</f>
        <v>15</v>
      </c>
      <c r="H34" s="852"/>
      <c r="I34" s="854"/>
      <c r="J34" s="848"/>
      <c r="K34" s="879"/>
    </row>
    <row r="35" spans="1:11" ht="27.6" x14ac:dyDescent="0.25">
      <c r="A35" s="873"/>
      <c r="B35" s="819"/>
      <c r="C35" s="880"/>
      <c r="D35" s="175" t="s">
        <v>201</v>
      </c>
      <c r="E35" s="248" t="s">
        <v>202</v>
      </c>
      <c r="F35" s="181" t="s">
        <v>167</v>
      </c>
      <c r="G35" s="253">
        <f>IF(F35="Oportuna",15,0)</f>
        <v>15</v>
      </c>
      <c r="H35" s="852"/>
      <c r="I35" s="854"/>
      <c r="J35" s="848"/>
      <c r="K35" s="879"/>
    </row>
    <row r="36" spans="1:11" ht="41.4" x14ac:dyDescent="0.25">
      <c r="A36" s="873"/>
      <c r="B36" s="819"/>
      <c r="C36" s="880"/>
      <c r="D36" s="175" t="s">
        <v>203</v>
      </c>
      <c r="E36" s="248" t="s">
        <v>204</v>
      </c>
      <c r="F36" s="274" t="s">
        <v>170</v>
      </c>
      <c r="G36" s="253">
        <f>IF(F36="Prevenir",15,IF(F36="Detectar",10,0))</f>
        <v>15</v>
      </c>
      <c r="H36" s="852"/>
      <c r="I36" s="854"/>
      <c r="J36" s="848"/>
      <c r="K36" s="879"/>
    </row>
    <row r="37" spans="1:11" ht="27.6" x14ac:dyDescent="0.25">
      <c r="A37" s="873"/>
      <c r="B37" s="819"/>
      <c r="C37" s="880"/>
      <c r="D37" s="175" t="s">
        <v>593</v>
      </c>
      <c r="E37" s="248" t="s">
        <v>206</v>
      </c>
      <c r="F37" s="181" t="s">
        <v>174</v>
      </c>
      <c r="G37" s="253">
        <f>IF(F37="Confiable",15,0)</f>
        <v>15</v>
      </c>
      <c r="H37" s="852"/>
      <c r="I37" s="854"/>
      <c r="J37" s="848"/>
      <c r="K37" s="879"/>
    </row>
    <row r="38" spans="1:11" ht="41.4" x14ac:dyDescent="0.25">
      <c r="A38" s="873"/>
      <c r="B38" s="819"/>
      <c r="C38" s="880"/>
      <c r="D38" s="175" t="s">
        <v>594</v>
      </c>
      <c r="E38" s="248" t="s">
        <v>208</v>
      </c>
      <c r="F38" s="274" t="s">
        <v>177</v>
      </c>
      <c r="G38" s="253">
        <f>IF(F38="Se investigan y se resuelven oportunamente",15,0)</f>
        <v>15</v>
      </c>
      <c r="H38" s="852"/>
      <c r="I38" s="854"/>
      <c r="J38" s="848"/>
      <c r="K38" s="879"/>
    </row>
    <row r="39" spans="1:11" ht="105" customHeight="1" x14ac:dyDescent="0.25">
      <c r="A39" s="874"/>
      <c r="B39" s="820"/>
      <c r="C39" s="881"/>
      <c r="D39" s="177" t="s">
        <v>209</v>
      </c>
      <c r="E39" s="248" t="s">
        <v>210</v>
      </c>
      <c r="F39" s="181" t="s">
        <v>180</v>
      </c>
      <c r="G39" s="253">
        <f>IF(F39="Completa",10,IF(F39="Incompleta",5,0))</f>
        <v>10</v>
      </c>
      <c r="H39" s="853"/>
      <c r="I39" s="854"/>
      <c r="J39" s="848"/>
      <c r="K39" s="879"/>
    </row>
    <row r="40" spans="1:11" ht="15" thickBot="1" x14ac:dyDescent="0.3">
      <c r="A40" s="196"/>
      <c r="B40" s="191"/>
      <c r="C40" s="66"/>
      <c r="D40" s="49"/>
      <c r="E40" s="192" t="s">
        <v>211</v>
      </c>
      <c r="F40" s="185"/>
      <c r="G40" s="185">
        <f>SUM(G33:G39)</f>
        <v>100</v>
      </c>
      <c r="H40" s="186"/>
      <c r="I40" s="187"/>
      <c r="J40" s="187"/>
      <c r="K40" s="188"/>
    </row>
    <row r="41" spans="1:11" ht="14.4" thickBot="1" x14ac:dyDescent="0.3">
      <c r="A41" s="178"/>
    </row>
    <row r="42" spans="1:11" s="47" customFormat="1" ht="30" customHeight="1" x14ac:dyDescent="0.3">
      <c r="A42" s="856" t="s">
        <v>74</v>
      </c>
      <c r="B42" s="837" t="s">
        <v>214</v>
      </c>
      <c r="C42" s="858" t="s">
        <v>187</v>
      </c>
      <c r="D42" s="860" t="s">
        <v>188</v>
      </c>
      <c r="E42" s="860"/>
      <c r="F42" s="860"/>
      <c r="G42" s="860"/>
      <c r="H42" s="860"/>
      <c r="I42" s="275" t="s">
        <v>189</v>
      </c>
      <c r="J42" s="861" t="s">
        <v>190</v>
      </c>
      <c r="K42" s="863" t="s">
        <v>191</v>
      </c>
    </row>
    <row r="43" spans="1:11" s="47" customFormat="1" ht="55.8" thickBot="1" x14ac:dyDescent="0.35">
      <c r="A43" s="857"/>
      <c r="B43" s="838"/>
      <c r="C43" s="859"/>
      <c r="D43" s="276" t="s">
        <v>192</v>
      </c>
      <c r="E43" s="44" t="s">
        <v>193</v>
      </c>
      <c r="F43" s="276" t="s">
        <v>194</v>
      </c>
      <c r="G43" s="276" t="s">
        <v>195</v>
      </c>
      <c r="H43" s="276" t="s">
        <v>212</v>
      </c>
      <c r="I43" s="45" t="s">
        <v>197</v>
      </c>
      <c r="J43" s="862"/>
      <c r="K43" s="864"/>
    </row>
    <row r="44" spans="1:11" ht="20.25" customHeight="1" x14ac:dyDescent="0.25">
      <c r="A44" s="872" t="s">
        <v>574</v>
      </c>
      <c r="B44" s="827" t="s">
        <v>573</v>
      </c>
      <c r="C44" s="875" t="s">
        <v>418</v>
      </c>
      <c r="D44" s="830" t="s">
        <v>198</v>
      </c>
      <c r="E44" s="247" t="s">
        <v>199</v>
      </c>
      <c r="F44" s="179" t="s">
        <v>162</v>
      </c>
      <c r="G44" s="180">
        <f>IF(F44="Asignado",15,0)</f>
        <v>15</v>
      </c>
      <c r="H44" s="876" t="s">
        <v>417</v>
      </c>
      <c r="I44" s="877" t="s">
        <v>184</v>
      </c>
      <c r="J44" s="87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71" t="str">
        <f>IF(J44="Fuerte","NO",IF(J44=" "," ","SI"))</f>
        <v>NO</v>
      </c>
    </row>
    <row r="45" spans="1:11" ht="27.6" x14ac:dyDescent="0.25">
      <c r="A45" s="873"/>
      <c r="B45" s="828"/>
      <c r="C45" s="865"/>
      <c r="D45" s="831"/>
      <c r="E45" s="248" t="s">
        <v>200</v>
      </c>
      <c r="F45" s="181" t="s">
        <v>164</v>
      </c>
      <c r="G45" s="253">
        <f>IF(F45="Adecuado",15,0)</f>
        <v>15</v>
      </c>
      <c r="H45" s="852"/>
      <c r="I45" s="854"/>
      <c r="J45" s="848"/>
      <c r="K45" s="850"/>
    </row>
    <row r="46" spans="1:11" ht="27.6" x14ac:dyDescent="0.25">
      <c r="A46" s="873"/>
      <c r="B46" s="828"/>
      <c r="C46" s="865"/>
      <c r="D46" s="175" t="s">
        <v>201</v>
      </c>
      <c r="E46" s="248" t="s">
        <v>202</v>
      </c>
      <c r="F46" s="181" t="s">
        <v>167</v>
      </c>
      <c r="G46" s="253">
        <f>IF(F46="Oportuna",15,0)</f>
        <v>15</v>
      </c>
      <c r="H46" s="852"/>
      <c r="I46" s="854"/>
      <c r="J46" s="848"/>
      <c r="K46" s="850"/>
    </row>
    <row r="47" spans="1:11" ht="41.4" x14ac:dyDescent="0.25">
      <c r="A47" s="873"/>
      <c r="B47" s="828"/>
      <c r="C47" s="865"/>
      <c r="D47" s="175" t="s">
        <v>203</v>
      </c>
      <c r="E47" s="248" t="s">
        <v>204</v>
      </c>
      <c r="F47" s="274" t="s">
        <v>170</v>
      </c>
      <c r="G47" s="253">
        <f>IF(F47="Prevenir",15,IF(F47="Detectar",10,0))</f>
        <v>15</v>
      </c>
      <c r="H47" s="852"/>
      <c r="I47" s="854"/>
      <c r="J47" s="848"/>
      <c r="K47" s="850"/>
    </row>
    <row r="48" spans="1:11" ht="27.6" x14ac:dyDescent="0.25">
      <c r="A48" s="873"/>
      <c r="B48" s="828"/>
      <c r="C48" s="865"/>
      <c r="D48" s="175" t="s">
        <v>205</v>
      </c>
      <c r="E48" s="248" t="s">
        <v>206</v>
      </c>
      <c r="F48" s="181" t="s">
        <v>174</v>
      </c>
      <c r="G48" s="253">
        <f>IF(F48="Confiable",15,0)</f>
        <v>15</v>
      </c>
      <c r="H48" s="852"/>
      <c r="I48" s="854"/>
      <c r="J48" s="848"/>
      <c r="K48" s="850"/>
    </row>
    <row r="49" spans="1:77" ht="41.4" x14ac:dyDescent="0.25">
      <c r="A49" s="873"/>
      <c r="B49" s="828"/>
      <c r="C49" s="865"/>
      <c r="D49" s="175" t="s">
        <v>207</v>
      </c>
      <c r="E49" s="248" t="s">
        <v>208</v>
      </c>
      <c r="F49" s="274" t="s">
        <v>177</v>
      </c>
      <c r="G49" s="253">
        <f>IF(F49="Se investigan y se resuelven oportunamente",15,0)</f>
        <v>15</v>
      </c>
      <c r="H49" s="852"/>
      <c r="I49" s="854"/>
      <c r="J49" s="848"/>
      <c r="K49" s="850"/>
    </row>
    <row r="50" spans="1:77" ht="27.6" x14ac:dyDescent="0.25">
      <c r="A50" s="874"/>
      <c r="B50" s="828"/>
      <c r="C50" s="866"/>
      <c r="D50" s="177" t="s">
        <v>209</v>
      </c>
      <c r="E50" s="248" t="s">
        <v>210</v>
      </c>
      <c r="F50" s="181" t="s">
        <v>180</v>
      </c>
      <c r="G50" s="253">
        <f>IF(F50="Completa",10,IF(F50="Incompleta",5,0))</f>
        <v>10</v>
      </c>
      <c r="H50" s="853"/>
      <c r="I50" s="854"/>
      <c r="J50" s="848"/>
      <c r="K50" s="850"/>
    </row>
    <row r="51" spans="1:77" s="189" customFormat="1" ht="15" thickBot="1" x14ac:dyDescent="0.3">
      <c r="A51" s="196"/>
      <c r="B51" s="304"/>
      <c r="C51" s="48"/>
      <c r="D51" s="49"/>
      <c r="E51" s="192" t="s">
        <v>211</v>
      </c>
      <c r="F51" s="185"/>
      <c r="G51" s="185">
        <f>SUM(G44:G50)</f>
        <v>100</v>
      </c>
      <c r="H51" s="186"/>
      <c r="I51" s="187"/>
      <c r="J51" s="187"/>
      <c r="K51" s="188"/>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row>
    <row r="52" spans="1:77" ht="14.4" thickBot="1" x14ac:dyDescent="0.3"/>
    <row r="53" spans="1:77" s="46" customFormat="1" ht="30" customHeight="1" x14ac:dyDescent="0.3">
      <c r="A53" s="856" t="s">
        <v>74</v>
      </c>
      <c r="B53" s="837" t="s">
        <v>214</v>
      </c>
      <c r="C53" s="858" t="s">
        <v>187</v>
      </c>
      <c r="D53" s="860" t="s">
        <v>188</v>
      </c>
      <c r="E53" s="860"/>
      <c r="F53" s="860"/>
      <c r="G53" s="860"/>
      <c r="H53" s="860"/>
      <c r="I53" s="275" t="s">
        <v>189</v>
      </c>
      <c r="J53" s="861" t="s">
        <v>190</v>
      </c>
      <c r="K53" s="863" t="s">
        <v>191</v>
      </c>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row>
    <row r="54" spans="1:77" s="47" customFormat="1" ht="55.8" thickBot="1" x14ac:dyDescent="0.35">
      <c r="A54" s="857"/>
      <c r="B54" s="838"/>
      <c r="C54" s="859"/>
      <c r="D54" s="276" t="s">
        <v>192</v>
      </c>
      <c r="E54" s="44" t="s">
        <v>193</v>
      </c>
      <c r="F54" s="276" t="s">
        <v>194</v>
      </c>
      <c r="G54" s="276" t="s">
        <v>195</v>
      </c>
      <c r="H54" s="276" t="s">
        <v>212</v>
      </c>
      <c r="I54" s="45" t="s">
        <v>197</v>
      </c>
      <c r="J54" s="862"/>
      <c r="K54" s="864"/>
    </row>
    <row r="55" spans="1:77" ht="20.25" customHeight="1" x14ac:dyDescent="0.25">
      <c r="A55" s="824" t="s">
        <v>414</v>
      </c>
      <c r="B55" s="827" t="s">
        <v>465</v>
      </c>
      <c r="C55" s="867" t="s">
        <v>453</v>
      </c>
      <c r="D55" s="831" t="s">
        <v>198</v>
      </c>
      <c r="E55" s="190" t="s">
        <v>199</v>
      </c>
      <c r="F55" s="260" t="s">
        <v>162</v>
      </c>
      <c r="G55" s="262">
        <f>IF(F55="Asignado",15,0)</f>
        <v>15</v>
      </c>
      <c r="H55" s="852" t="str">
        <f>IF(AND(G62&gt;0,G62&lt;=85),"Débil",IF(AND(G62&gt;85,G62&lt;=95),"Moderado",IF(G62&gt;96,"Fuerte"," ")))</f>
        <v>Fuerte</v>
      </c>
      <c r="I55" s="834" t="s">
        <v>184</v>
      </c>
      <c r="J55" s="820" t="s">
        <v>417</v>
      </c>
      <c r="K55" s="823" t="str">
        <f>IF(J55="Fuerte","NO",IF(J55=" "," ","SI"))</f>
        <v>NO</v>
      </c>
    </row>
    <row r="56" spans="1:77" ht="27.6" x14ac:dyDescent="0.25">
      <c r="A56" s="825"/>
      <c r="B56" s="828"/>
      <c r="C56" s="868"/>
      <c r="D56" s="831"/>
      <c r="E56" s="248" t="s">
        <v>200</v>
      </c>
      <c r="F56" s="181" t="s">
        <v>164</v>
      </c>
      <c r="G56" s="253">
        <f>IF(F56="Adecuado",15,0)</f>
        <v>15</v>
      </c>
      <c r="H56" s="852"/>
      <c r="I56" s="854"/>
      <c r="J56" s="848"/>
      <c r="K56" s="850"/>
    </row>
    <row r="57" spans="1:77" ht="27.6" x14ac:dyDescent="0.25">
      <c r="A57" s="825"/>
      <c r="B57" s="828"/>
      <c r="C57" s="868"/>
      <c r="D57" s="175" t="s">
        <v>201</v>
      </c>
      <c r="E57" s="248" t="s">
        <v>202</v>
      </c>
      <c r="F57" s="181" t="s">
        <v>167</v>
      </c>
      <c r="G57" s="253">
        <f>IF(F57="Oportuna",15,0)</f>
        <v>15</v>
      </c>
      <c r="H57" s="852"/>
      <c r="I57" s="854"/>
      <c r="J57" s="848"/>
      <c r="K57" s="850"/>
    </row>
    <row r="58" spans="1:77" ht="41.4" x14ac:dyDescent="0.25">
      <c r="A58" s="825"/>
      <c r="B58" s="828"/>
      <c r="C58" s="868"/>
      <c r="D58" s="175" t="s">
        <v>203</v>
      </c>
      <c r="E58" s="248" t="s">
        <v>204</v>
      </c>
      <c r="F58" s="274" t="s">
        <v>170</v>
      </c>
      <c r="G58" s="253">
        <f>IF(F58="Prevenir",15,IF(F58="Detectar",10,0))</f>
        <v>15</v>
      </c>
      <c r="H58" s="852"/>
      <c r="I58" s="854"/>
      <c r="J58" s="848"/>
      <c r="K58" s="850"/>
    </row>
    <row r="59" spans="1:77" ht="27.6" x14ac:dyDescent="0.25">
      <c r="A59" s="825"/>
      <c r="B59" s="828"/>
      <c r="C59" s="868"/>
      <c r="D59" s="175" t="s">
        <v>205</v>
      </c>
      <c r="E59" s="248" t="s">
        <v>206</v>
      </c>
      <c r="F59" s="181" t="s">
        <v>174</v>
      </c>
      <c r="G59" s="253">
        <f>IF(F59="Confiable",15,0)</f>
        <v>15</v>
      </c>
      <c r="H59" s="852"/>
      <c r="I59" s="854"/>
      <c r="J59" s="848"/>
      <c r="K59" s="850"/>
    </row>
    <row r="60" spans="1:77" ht="41.4" x14ac:dyDescent="0.25">
      <c r="A60" s="825"/>
      <c r="B60" s="828"/>
      <c r="C60" s="868"/>
      <c r="D60" s="175" t="s">
        <v>207</v>
      </c>
      <c r="E60" s="248" t="s">
        <v>208</v>
      </c>
      <c r="F60" s="274" t="s">
        <v>177</v>
      </c>
      <c r="G60" s="253">
        <f>IF(F60="Se investigan y se resuelven oportunamente",15,0)</f>
        <v>15</v>
      </c>
      <c r="H60" s="852"/>
      <c r="I60" s="854"/>
      <c r="J60" s="848"/>
      <c r="K60" s="850"/>
    </row>
    <row r="61" spans="1:77" ht="27.6" x14ac:dyDescent="0.25">
      <c r="A61" s="826"/>
      <c r="B61" s="829"/>
      <c r="C61" s="869"/>
      <c r="D61" s="177" t="s">
        <v>209</v>
      </c>
      <c r="E61" s="248" t="s">
        <v>210</v>
      </c>
      <c r="F61" s="181" t="s">
        <v>180</v>
      </c>
      <c r="G61" s="253">
        <f>IF(F61="Completa",10,IF(F61="Incompleta",5,0))</f>
        <v>10</v>
      </c>
      <c r="H61" s="853"/>
      <c r="I61" s="854"/>
      <c r="J61" s="848"/>
      <c r="K61" s="850"/>
    </row>
    <row r="62" spans="1:77" ht="15" thickBot="1" x14ac:dyDescent="0.3">
      <c r="A62" s="196"/>
      <c r="B62" s="191"/>
      <c r="C62" s="193"/>
      <c r="D62" s="49"/>
      <c r="E62" s="194" t="s">
        <v>211</v>
      </c>
      <c r="F62" s="195"/>
      <c r="G62" s="195">
        <f>SUM(G55:G61)</f>
        <v>100</v>
      </c>
      <c r="H62" s="186"/>
      <c r="I62" s="187"/>
      <c r="J62" s="187"/>
      <c r="K62" s="188"/>
    </row>
    <row r="63" spans="1:77" ht="14.4" thickBot="1" x14ac:dyDescent="0.3">
      <c r="A63" s="178"/>
    </row>
    <row r="64" spans="1:77" ht="27" customHeight="1" x14ac:dyDescent="0.25">
      <c r="A64" s="856" t="s">
        <v>74</v>
      </c>
      <c r="B64" s="837" t="s">
        <v>214</v>
      </c>
      <c r="C64" s="858" t="s">
        <v>187</v>
      </c>
      <c r="D64" s="860" t="s">
        <v>188</v>
      </c>
      <c r="E64" s="860"/>
      <c r="F64" s="860"/>
      <c r="G64" s="860"/>
      <c r="H64" s="860"/>
      <c r="I64" s="275" t="s">
        <v>189</v>
      </c>
      <c r="J64" s="861" t="s">
        <v>190</v>
      </c>
      <c r="K64" s="863" t="s">
        <v>191</v>
      </c>
    </row>
    <row r="65" spans="1:11" ht="37.5" customHeight="1" thickBot="1" x14ac:dyDescent="0.3">
      <c r="A65" s="857"/>
      <c r="B65" s="838"/>
      <c r="C65" s="859"/>
      <c r="D65" s="276" t="s">
        <v>192</v>
      </c>
      <c r="E65" s="44" t="s">
        <v>193</v>
      </c>
      <c r="F65" s="276" t="s">
        <v>194</v>
      </c>
      <c r="G65" s="276" t="s">
        <v>195</v>
      </c>
      <c r="H65" s="276" t="s">
        <v>212</v>
      </c>
      <c r="I65" s="45" t="s">
        <v>197</v>
      </c>
      <c r="J65" s="862"/>
      <c r="K65" s="864"/>
    </row>
    <row r="66" spans="1:11" ht="28.5" customHeight="1" x14ac:dyDescent="0.25">
      <c r="A66" s="824" t="s">
        <v>414</v>
      </c>
      <c r="B66" s="827" t="s">
        <v>464</v>
      </c>
      <c r="C66" s="867" t="s">
        <v>595</v>
      </c>
      <c r="D66" s="831" t="s">
        <v>198</v>
      </c>
      <c r="E66" s="190" t="s">
        <v>199</v>
      </c>
      <c r="F66" s="260" t="s">
        <v>162</v>
      </c>
      <c r="G66" s="262">
        <f>IF(F66="Asignado",15,0)</f>
        <v>15</v>
      </c>
      <c r="H66" s="852" t="str">
        <f>IF(AND(G73&gt;0,G73&lt;=85),"Débil",IF(AND(G73&gt;85,G73&lt;=95),"Moderado",IF(G73&gt;96,"Fuerte"," ")))</f>
        <v>Fuerte</v>
      </c>
      <c r="I66" s="834" t="s">
        <v>184</v>
      </c>
      <c r="J66" s="82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3" t="str">
        <f>IF(J66="Fuerte","NO",IF(J66=" "," ","SI"))</f>
        <v>NO</v>
      </c>
    </row>
    <row r="67" spans="1:11" ht="31.5" customHeight="1" x14ac:dyDescent="0.25">
      <c r="A67" s="825"/>
      <c r="B67" s="828"/>
      <c r="C67" s="868"/>
      <c r="D67" s="831"/>
      <c r="E67" s="248" t="s">
        <v>200</v>
      </c>
      <c r="F67" s="181" t="s">
        <v>164</v>
      </c>
      <c r="G67" s="253">
        <f>IF(F67="Adecuado",15,0)</f>
        <v>15</v>
      </c>
      <c r="H67" s="852"/>
      <c r="I67" s="854"/>
      <c r="J67" s="848"/>
      <c r="K67" s="850"/>
    </row>
    <row r="68" spans="1:11" ht="34.5" customHeight="1" x14ac:dyDescent="0.25">
      <c r="A68" s="825"/>
      <c r="B68" s="828"/>
      <c r="C68" s="868"/>
      <c r="D68" s="175" t="s">
        <v>201</v>
      </c>
      <c r="E68" s="248" t="s">
        <v>202</v>
      </c>
      <c r="F68" s="181" t="s">
        <v>167</v>
      </c>
      <c r="G68" s="253">
        <f>IF(F68="Oportuna",15,0)</f>
        <v>15</v>
      </c>
      <c r="H68" s="852"/>
      <c r="I68" s="854"/>
      <c r="J68" s="848"/>
      <c r="K68" s="850"/>
    </row>
    <row r="69" spans="1:11" ht="46.5" customHeight="1" x14ac:dyDescent="0.25">
      <c r="A69" s="825"/>
      <c r="B69" s="828"/>
      <c r="C69" s="868"/>
      <c r="D69" s="175" t="s">
        <v>203</v>
      </c>
      <c r="E69" s="248" t="s">
        <v>204</v>
      </c>
      <c r="F69" s="274" t="s">
        <v>170</v>
      </c>
      <c r="G69" s="253">
        <f>IF(F69="Prevenir",15,IF(F69="Detectar",10,0))</f>
        <v>15</v>
      </c>
      <c r="H69" s="852"/>
      <c r="I69" s="854"/>
      <c r="J69" s="848"/>
      <c r="K69" s="850"/>
    </row>
    <row r="70" spans="1:11" ht="42.75" customHeight="1" x14ac:dyDescent="0.25">
      <c r="A70" s="825"/>
      <c r="B70" s="828"/>
      <c r="C70" s="868"/>
      <c r="D70" s="175" t="s">
        <v>205</v>
      </c>
      <c r="E70" s="248" t="s">
        <v>206</v>
      </c>
      <c r="F70" s="181" t="s">
        <v>174</v>
      </c>
      <c r="G70" s="253">
        <f>IF(F70="Confiable",15,0)</f>
        <v>15</v>
      </c>
      <c r="H70" s="852"/>
      <c r="I70" s="854"/>
      <c r="J70" s="848"/>
      <c r="K70" s="850"/>
    </row>
    <row r="71" spans="1:11" ht="47.25" customHeight="1" x14ac:dyDescent="0.25">
      <c r="A71" s="825"/>
      <c r="B71" s="828"/>
      <c r="C71" s="868"/>
      <c r="D71" s="175" t="s">
        <v>207</v>
      </c>
      <c r="E71" s="248" t="s">
        <v>208</v>
      </c>
      <c r="F71" s="274" t="s">
        <v>177</v>
      </c>
      <c r="G71" s="253">
        <f>IF(F71="Se investigan y se resuelven oportunamente",15,0)</f>
        <v>15</v>
      </c>
      <c r="H71" s="852"/>
      <c r="I71" s="854"/>
      <c r="J71" s="848"/>
      <c r="K71" s="850"/>
    </row>
    <row r="72" spans="1:11" ht="48" customHeight="1" x14ac:dyDescent="0.25">
      <c r="A72" s="826"/>
      <c r="B72" s="829"/>
      <c r="C72" s="869"/>
      <c r="D72" s="177" t="s">
        <v>209</v>
      </c>
      <c r="E72" s="248" t="s">
        <v>210</v>
      </c>
      <c r="F72" s="181" t="s">
        <v>180</v>
      </c>
      <c r="G72" s="253">
        <f>IF(F72="Completa",10,IF(F72="Incompleta",5,0))</f>
        <v>10</v>
      </c>
      <c r="H72" s="853"/>
      <c r="I72" s="854"/>
      <c r="J72" s="848"/>
      <c r="K72" s="850"/>
    </row>
    <row r="73" spans="1:11" ht="29.25" customHeight="1" thickBot="1" x14ac:dyDescent="0.3">
      <c r="A73" s="196"/>
      <c r="B73" s="191"/>
      <c r="C73" s="193"/>
      <c r="D73" s="49"/>
      <c r="E73" s="192" t="s">
        <v>211</v>
      </c>
      <c r="F73" s="185"/>
      <c r="G73" s="185">
        <f>SUM(G66:G72)</f>
        <v>100</v>
      </c>
      <c r="H73" s="186"/>
      <c r="I73" s="187"/>
      <c r="J73" s="187"/>
      <c r="K73" s="188"/>
    </row>
    <row r="74" spans="1:11" ht="18.75" customHeight="1" thickBot="1" x14ac:dyDescent="0.3">
      <c r="A74" s="178"/>
    </row>
    <row r="75" spans="1:11" s="47" customFormat="1" ht="30" customHeight="1" x14ac:dyDescent="0.3">
      <c r="A75" s="856" t="s">
        <v>74</v>
      </c>
      <c r="B75" s="837" t="s">
        <v>214</v>
      </c>
      <c r="C75" s="858" t="s">
        <v>187</v>
      </c>
      <c r="D75" s="860" t="s">
        <v>188</v>
      </c>
      <c r="E75" s="860"/>
      <c r="F75" s="860"/>
      <c r="G75" s="860"/>
      <c r="H75" s="860"/>
      <c r="I75" s="275" t="s">
        <v>189</v>
      </c>
      <c r="J75" s="861" t="s">
        <v>190</v>
      </c>
      <c r="K75" s="863" t="s">
        <v>191</v>
      </c>
    </row>
    <row r="76" spans="1:11" s="47" customFormat="1" ht="55.8" thickBot="1" x14ac:dyDescent="0.35">
      <c r="A76" s="857"/>
      <c r="B76" s="838"/>
      <c r="C76" s="859"/>
      <c r="D76" s="276" t="s">
        <v>192</v>
      </c>
      <c r="E76" s="44" t="s">
        <v>193</v>
      </c>
      <c r="F76" s="276" t="s">
        <v>194</v>
      </c>
      <c r="G76" s="276" t="s">
        <v>195</v>
      </c>
      <c r="H76" s="276" t="s">
        <v>212</v>
      </c>
      <c r="I76" s="45" t="s">
        <v>197</v>
      </c>
      <c r="J76" s="862"/>
      <c r="K76" s="864"/>
    </row>
    <row r="77" spans="1:11" ht="20.25" customHeight="1" x14ac:dyDescent="0.25">
      <c r="A77" s="824" t="s">
        <v>414</v>
      </c>
      <c r="B77" s="827" t="s">
        <v>476</v>
      </c>
      <c r="C77" s="867" t="s">
        <v>475</v>
      </c>
      <c r="D77" s="831" t="s">
        <v>198</v>
      </c>
      <c r="E77" s="190" t="s">
        <v>199</v>
      </c>
      <c r="F77" s="260" t="s">
        <v>162</v>
      </c>
      <c r="G77" s="262">
        <f>IF(F77="Asignado",15,0)</f>
        <v>15</v>
      </c>
      <c r="H77" s="852" t="str">
        <f>IF(AND(G84&gt;0,G84&lt;=85),"Débil",IF(AND(G84&gt;85,G84&lt;=95),"Moderado",IF(G84&gt;96,"Fuerte"," ")))</f>
        <v>Fuerte</v>
      </c>
      <c r="I77" s="834" t="s">
        <v>184</v>
      </c>
      <c r="J77" s="820"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3" t="str">
        <f>IF(J77="Fuerte","NO",IF(J77=" "," ","SI"))</f>
        <v>NO</v>
      </c>
    </row>
    <row r="78" spans="1:11" ht="27.6" x14ac:dyDescent="0.25">
      <c r="A78" s="825"/>
      <c r="B78" s="828"/>
      <c r="C78" s="868"/>
      <c r="D78" s="831"/>
      <c r="E78" s="248" t="s">
        <v>200</v>
      </c>
      <c r="F78" s="181" t="s">
        <v>164</v>
      </c>
      <c r="G78" s="253">
        <f>IF(F78="Adecuado",15,0)</f>
        <v>15</v>
      </c>
      <c r="H78" s="852"/>
      <c r="I78" s="854"/>
      <c r="J78" s="848"/>
      <c r="K78" s="850"/>
    </row>
    <row r="79" spans="1:11" ht="27.6" x14ac:dyDescent="0.25">
      <c r="A79" s="825"/>
      <c r="B79" s="828"/>
      <c r="C79" s="868"/>
      <c r="D79" s="175" t="s">
        <v>201</v>
      </c>
      <c r="E79" s="248" t="s">
        <v>202</v>
      </c>
      <c r="F79" s="181" t="s">
        <v>167</v>
      </c>
      <c r="G79" s="253">
        <f>IF(F79="Oportuna",15,0)</f>
        <v>15</v>
      </c>
      <c r="H79" s="852"/>
      <c r="I79" s="854"/>
      <c r="J79" s="848"/>
      <c r="K79" s="850"/>
    </row>
    <row r="80" spans="1:11" ht="41.4" x14ac:dyDescent="0.25">
      <c r="A80" s="825"/>
      <c r="B80" s="828"/>
      <c r="C80" s="868"/>
      <c r="D80" s="175" t="s">
        <v>203</v>
      </c>
      <c r="E80" s="248" t="s">
        <v>204</v>
      </c>
      <c r="F80" s="274" t="s">
        <v>170</v>
      </c>
      <c r="G80" s="253">
        <f>IF(F80="Prevenir",15,IF(F80="Detectar",10,0))</f>
        <v>15</v>
      </c>
      <c r="H80" s="852"/>
      <c r="I80" s="854"/>
      <c r="J80" s="848"/>
      <c r="K80" s="850"/>
    </row>
    <row r="81" spans="1:78" ht="27.6" x14ac:dyDescent="0.25">
      <c r="A81" s="825"/>
      <c r="B81" s="828"/>
      <c r="C81" s="868"/>
      <c r="D81" s="175" t="s">
        <v>205</v>
      </c>
      <c r="E81" s="248" t="s">
        <v>206</v>
      </c>
      <c r="F81" s="181" t="s">
        <v>174</v>
      </c>
      <c r="G81" s="253">
        <f>IF(F81="Confiable",15,0)</f>
        <v>15</v>
      </c>
      <c r="H81" s="852"/>
      <c r="I81" s="854"/>
      <c r="J81" s="848"/>
      <c r="K81" s="850"/>
    </row>
    <row r="82" spans="1:78" ht="41.4" x14ac:dyDescent="0.25">
      <c r="A82" s="825"/>
      <c r="B82" s="828"/>
      <c r="C82" s="868"/>
      <c r="D82" s="175" t="s">
        <v>207</v>
      </c>
      <c r="E82" s="248" t="s">
        <v>208</v>
      </c>
      <c r="F82" s="274" t="s">
        <v>177</v>
      </c>
      <c r="G82" s="253">
        <f>IF(F82="Se investigan y se resuelven oportunamente",15,0)</f>
        <v>15</v>
      </c>
      <c r="H82" s="852"/>
      <c r="I82" s="854"/>
      <c r="J82" s="848"/>
      <c r="K82" s="850"/>
    </row>
    <row r="83" spans="1:78" ht="27.6" x14ac:dyDescent="0.25">
      <c r="A83" s="826"/>
      <c r="B83" s="829"/>
      <c r="C83" s="869"/>
      <c r="D83" s="177" t="s">
        <v>209</v>
      </c>
      <c r="E83" s="248" t="s">
        <v>210</v>
      </c>
      <c r="F83" s="181" t="s">
        <v>180</v>
      </c>
      <c r="G83" s="253">
        <f>IF(F83="Completa",10,IF(F83="Incompleta",5,0))</f>
        <v>10</v>
      </c>
      <c r="H83" s="853"/>
      <c r="I83" s="854"/>
      <c r="J83" s="848"/>
      <c r="K83" s="850"/>
    </row>
    <row r="84" spans="1:78" s="189" customFormat="1" ht="15" thickBot="1" x14ac:dyDescent="0.3">
      <c r="A84" s="196"/>
      <c r="B84" s="191"/>
      <c r="C84" s="48" t="s">
        <v>596</v>
      </c>
      <c r="D84" s="49"/>
      <c r="E84" s="192" t="s">
        <v>211</v>
      </c>
      <c r="F84" s="185"/>
      <c r="G84" s="185">
        <f>SUM(G77:G83)</f>
        <v>100</v>
      </c>
      <c r="H84" s="186"/>
      <c r="I84" s="187"/>
      <c r="J84" s="187"/>
      <c r="K84" s="188"/>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c r="BU84" s="142"/>
      <c r="BV84" s="142"/>
      <c r="BW84" s="142"/>
      <c r="BX84" s="142"/>
      <c r="BY84" s="142"/>
      <c r="BZ84" s="142"/>
    </row>
    <row r="85" spans="1:78" ht="14.4" thickBot="1" x14ac:dyDescent="0.3"/>
    <row r="86" spans="1:78" s="46" customFormat="1" ht="30" customHeight="1" x14ac:dyDescent="0.3">
      <c r="A86" s="856" t="s">
        <v>74</v>
      </c>
      <c r="B86" s="837" t="s">
        <v>214</v>
      </c>
      <c r="C86" s="858" t="s">
        <v>187</v>
      </c>
      <c r="D86" s="860" t="s">
        <v>188</v>
      </c>
      <c r="E86" s="860"/>
      <c r="F86" s="860"/>
      <c r="G86" s="860"/>
      <c r="H86" s="860"/>
      <c r="I86" s="275" t="s">
        <v>189</v>
      </c>
      <c r="J86" s="861" t="s">
        <v>190</v>
      </c>
      <c r="K86" s="863" t="s">
        <v>191</v>
      </c>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row>
    <row r="87" spans="1:78" s="47" customFormat="1" ht="55.8" thickBot="1" x14ac:dyDescent="0.35">
      <c r="A87" s="857"/>
      <c r="B87" s="838"/>
      <c r="C87" s="859"/>
      <c r="D87" s="276" t="s">
        <v>192</v>
      </c>
      <c r="E87" s="44" t="s">
        <v>193</v>
      </c>
      <c r="F87" s="276" t="s">
        <v>194</v>
      </c>
      <c r="G87" s="276" t="s">
        <v>195</v>
      </c>
      <c r="H87" s="276" t="s">
        <v>212</v>
      </c>
      <c r="I87" s="45" t="s">
        <v>197</v>
      </c>
      <c r="J87" s="862"/>
      <c r="K87" s="864"/>
    </row>
    <row r="88" spans="1:78" ht="20.25" customHeight="1" x14ac:dyDescent="0.25">
      <c r="A88" s="824"/>
      <c r="B88" s="827"/>
      <c r="C88" s="865"/>
      <c r="D88" s="831" t="s">
        <v>198</v>
      </c>
      <c r="E88" s="190" t="s">
        <v>199</v>
      </c>
      <c r="F88" s="260" t="s">
        <v>161</v>
      </c>
      <c r="G88" s="262">
        <f>IF(F88="Asignado",15,0)</f>
        <v>0</v>
      </c>
      <c r="H88" s="852" t="str">
        <f>IF(AND(G95&gt;0,G95&lt;=85),"Débil",IF(AND(G95&gt;85,G95&lt;=95),"Moderado",IF(G95&gt;96,"Fuerte"," ")))</f>
        <v xml:space="preserve"> </v>
      </c>
      <c r="I88" s="834" t="s">
        <v>161</v>
      </c>
      <c r="J88" s="820"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3" t="str">
        <f>IF(J88="Fuerte","NO",IF(J88=" "," ","SI"))</f>
        <v xml:space="preserve"> </v>
      </c>
    </row>
    <row r="89" spans="1:78" ht="27.6" x14ac:dyDescent="0.25">
      <c r="A89" s="825"/>
      <c r="B89" s="828"/>
      <c r="C89" s="865"/>
      <c r="D89" s="831"/>
      <c r="E89" s="248" t="s">
        <v>200</v>
      </c>
      <c r="F89" s="181" t="s">
        <v>161</v>
      </c>
      <c r="G89" s="253">
        <f>IF(F89="Adecuado",15,0)</f>
        <v>0</v>
      </c>
      <c r="H89" s="852"/>
      <c r="I89" s="854"/>
      <c r="J89" s="848"/>
      <c r="K89" s="850"/>
    </row>
    <row r="90" spans="1:78" ht="27.6" x14ac:dyDescent="0.25">
      <c r="A90" s="825"/>
      <c r="B90" s="828"/>
      <c r="C90" s="865"/>
      <c r="D90" s="175" t="s">
        <v>201</v>
      </c>
      <c r="E90" s="248" t="s">
        <v>202</v>
      </c>
      <c r="F90" s="181" t="s">
        <v>161</v>
      </c>
      <c r="G90" s="253">
        <f>IF(F90="Oportuna",15,0)</f>
        <v>0</v>
      </c>
      <c r="H90" s="852"/>
      <c r="I90" s="854"/>
      <c r="J90" s="848"/>
      <c r="K90" s="850"/>
    </row>
    <row r="91" spans="1:78" ht="41.4" x14ac:dyDescent="0.25">
      <c r="A91" s="825"/>
      <c r="B91" s="828"/>
      <c r="C91" s="865"/>
      <c r="D91" s="175" t="s">
        <v>203</v>
      </c>
      <c r="E91" s="248" t="s">
        <v>204</v>
      </c>
      <c r="F91" s="274" t="s">
        <v>161</v>
      </c>
      <c r="G91" s="253">
        <f>IF(F91="Prevenir",15,IF(F91="Detectar",10,0))</f>
        <v>0</v>
      </c>
      <c r="H91" s="852"/>
      <c r="I91" s="854"/>
      <c r="J91" s="848"/>
      <c r="K91" s="850"/>
    </row>
    <row r="92" spans="1:78" ht="27.6" x14ac:dyDescent="0.25">
      <c r="A92" s="825"/>
      <c r="B92" s="828"/>
      <c r="C92" s="865"/>
      <c r="D92" s="175" t="s">
        <v>205</v>
      </c>
      <c r="E92" s="248" t="s">
        <v>206</v>
      </c>
      <c r="F92" s="181" t="s">
        <v>161</v>
      </c>
      <c r="G92" s="253">
        <f>IF(F92="Confiable",15,0)</f>
        <v>0</v>
      </c>
      <c r="H92" s="852"/>
      <c r="I92" s="854"/>
      <c r="J92" s="848"/>
      <c r="K92" s="850"/>
    </row>
    <row r="93" spans="1:78" ht="41.4" x14ac:dyDescent="0.25">
      <c r="A93" s="825"/>
      <c r="B93" s="828"/>
      <c r="C93" s="865"/>
      <c r="D93" s="175" t="s">
        <v>207</v>
      </c>
      <c r="E93" s="248" t="s">
        <v>208</v>
      </c>
      <c r="F93" s="274" t="s">
        <v>161</v>
      </c>
      <c r="G93" s="253">
        <f>IF(F93="Se investigan y se resuelven oportunamente",15,0)</f>
        <v>0</v>
      </c>
      <c r="H93" s="852"/>
      <c r="I93" s="854"/>
      <c r="J93" s="848"/>
      <c r="K93" s="850"/>
    </row>
    <row r="94" spans="1:78" ht="27.6" x14ac:dyDescent="0.25">
      <c r="A94" s="826"/>
      <c r="B94" s="829"/>
      <c r="C94" s="866"/>
      <c r="D94" s="177" t="s">
        <v>209</v>
      </c>
      <c r="E94" s="248" t="s">
        <v>210</v>
      </c>
      <c r="F94" s="181" t="s">
        <v>161</v>
      </c>
      <c r="G94" s="253">
        <f>IF(F94="Completa",10,IF(F94="Incompleta",5,0))</f>
        <v>0</v>
      </c>
      <c r="H94" s="853"/>
      <c r="I94" s="854"/>
      <c r="J94" s="848"/>
      <c r="K94" s="850"/>
    </row>
    <row r="95" spans="1:78" ht="15" thickBot="1" x14ac:dyDescent="0.3">
      <c r="A95" s="196"/>
      <c r="B95" s="191"/>
      <c r="C95" s="48"/>
      <c r="D95" s="49"/>
      <c r="E95" s="194" t="s">
        <v>211</v>
      </c>
      <c r="F95" s="195"/>
      <c r="G95" s="195">
        <f>SUM(G88:G94)</f>
        <v>0</v>
      </c>
      <c r="H95" s="186"/>
      <c r="I95" s="187"/>
      <c r="J95" s="187"/>
      <c r="K95" s="188"/>
    </row>
    <row r="96" spans="1:78" ht="14.4" thickBot="1" x14ac:dyDescent="0.3">
      <c r="A96" s="178"/>
    </row>
    <row r="97" spans="1:78" s="47" customFormat="1" ht="30" customHeight="1" x14ac:dyDescent="0.3">
      <c r="A97" s="856" t="s">
        <v>74</v>
      </c>
      <c r="B97" s="837" t="s">
        <v>214</v>
      </c>
      <c r="C97" s="858" t="s">
        <v>187</v>
      </c>
      <c r="D97" s="860" t="s">
        <v>188</v>
      </c>
      <c r="E97" s="860"/>
      <c r="F97" s="860"/>
      <c r="G97" s="860"/>
      <c r="H97" s="860"/>
      <c r="I97" s="275" t="s">
        <v>189</v>
      </c>
      <c r="J97" s="861" t="s">
        <v>190</v>
      </c>
      <c r="K97" s="863" t="s">
        <v>191</v>
      </c>
    </row>
    <row r="98" spans="1:78" s="47" customFormat="1" ht="55.8" thickBot="1" x14ac:dyDescent="0.35">
      <c r="A98" s="857"/>
      <c r="B98" s="838"/>
      <c r="C98" s="859"/>
      <c r="D98" s="276" t="s">
        <v>192</v>
      </c>
      <c r="E98" s="44" t="s">
        <v>193</v>
      </c>
      <c r="F98" s="276" t="s">
        <v>194</v>
      </c>
      <c r="G98" s="276" t="s">
        <v>195</v>
      </c>
      <c r="H98" s="276" t="s">
        <v>212</v>
      </c>
      <c r="I98" s="45" t="s">
        <v>197</v>
      </c>
      <c r="J98" s="862"/>
      <c r="K98" s="864"/>
    </row>
    <row r="99" spans="1:78" ht="20.25" customHeight="1" x14ac:dyDescent="0.25">
      <c r="A99" s="824"/>
      <c r="B99" s="827"/>
      <c r="C99" s="865"/>
      <c r="D99" s="831" t="s">
        <v>198</v>
      </c>
      <c r="E99" s="190" t="s">
        <v>199</v>
      </c>
      <c r="F99" s="260" t="s">
        <v>161</v>
      </c>
      <c r="G99" s="262">
        <f>IF(F99="Asignado",15,0)</f>
        <v>0</v>
      </c>
      <c r="H99" s="852" t="str">
        <f>IF(AND(G106&gt;0,G106&lt;=85),"Débil",IF(AND(G106&gt;85,G106&lt;=95),"Moderado",IF(G106&gt;96,"Fuerte"," ")))</f>
        <v xml:space="preserve"> </v>
      </c>
      <c r="I99" s="834" t="s">
        <v>161</v>
      </c>
      <c r="J99" s="820"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3" t="str">
        <f>IF(J99="Fuerte","NO",IF(J99=" "," ","SI"))</f>
        <v xml:space="preserve"> </v>
      </c>
    </row>
    <row r="100" spans="1:78" ht="27.6" x14ac:dyDescent="0.25">
      <c r="A100" s="825"/>
      <c r="B100" s="828"/>
      <c r="C100" s="865"/>
      <c r="D100" s="831"/>
      <c r="E100" s="248" t="s">
        <v>200</v>
      </c>
      <c r="F100" s="181" t="s">
        <v>161</v>
      </c>
      <c r="G100" s="253">
        <f>IF(F100="Adecuado",15,0)</f>
        <v>0</v>
      </c>
      <c r="H100" s="852"/>
      <c r="I100" s="854"/>
      <c r="J100" s="848"/>
      <c r="K100" s="850"/>
    </row>
    <row r="101" spans="1:78" ht="42.75" customHeight="1" x14ac:dyDescent="0.25">
      <c r="A101" s="825"/>
      <c r="B101" s="828"/>
      <c r="C101" s="865"/>
      <c r="D101" s="175" t="s">
        <v>201</v>
      </c>
      <c r="E101" s="248" t="s">
        <v>202</v>
      </c>
      <c r="F101" s="181" t="s">
        <v>161</v>
      </c>
      <c r="G101" s="253">
        <f>IF(F101="Oportuna",15,0)</f>
        <v>0</v>
      </c>
      <c r="H101" s="852"/>
      <c r="I101" s="854"/>
      <c r="J101" s="848"/>
      <c r="K101" s="850"/>
    </row>
    <row r="102" spans="1:78" ht="41.4" x14ac:dyDescent="0.25">
      <c r="A102" s="825"/>
      <c r="B102" s="828"/>
      <c r="C102" s="865"/>
      <c r="D102" s="175" t="s">
        <v>203</v>
      </c>
      <c r="E102" s="248" t="s">
        <v>204</v>
      </c>
      <c r="F102" s="274" t="s">
        <v>161</v>
      </c>
      <c r="G102" s="253">
        <f>IF(F102="Prevenir",15,IF(F102="Detectar",10,0))</f>
        <v>0</v>
      </c>
      <c r="H102" s="852"/>
      <c r="I102" s="854"/>
      <c r="J102" s="848"/>
      <c r="K102" s="850"/>
    </row>
    <row r="103" spans="1:78" ht="27.6" x14ac:dyDescent="0.25">
      <c r="A103" s="825"/>
      <c r="B103" s="828"/>
      <c r="C103" s="865"/>
      <c r="D103" s="175" t="s">
        <v>205</v>
      </c>
      <c r="E103" s="248" t="s">
        <v>206</v>
      </c>
      <c r="F103" s="181" t="s">
        <v>161</v>
      </c>
      <c r="G103" s="253">
        <f>IF(F103="Confiable",15,0)</f>
        <v>0</v>
      </c>
      <c r="H103" s="852"/>
      <c r="I103" s="854"/>
      <c r="J103" s="848"/>
      <c r="K103" s="850"/>
    </row>
    <row r="104" spans="1:78" ht="41.4" x14ac:dyDescent="0.25">
      <c r="A104" s="825"/>
      <c r="B104" s="828"/>
      <c r="C104" s="865"/>
      <c r="D104" s="175" t="s">
        <v>207</v>
      </c>
      <c r="E104" s="248" t="s">
        <v>208</v>
      </c>
      <c r="F104" s="274" t="s">
        <v>161</v>
      </c>
      <c r="G104" s="253">
        <f>IF(F104="Se investigan y se resuelven oportunamente",15,0)</f>
        <v>0</v>
      </c>
      <c r="H104" s="852"/>
      <c r="I104" s="854"/>
      <c r="J104" s="848"/>
      <c r="K104" s="850"/>
    </row>
    <row r="105" spans="1:78" ht="27.6" x14ac:dyDescent="0.25">
      <c r="A105" s="826"/>
      <c r="B105" s="829"/>
      <c r="C105" s="866"/>
      <c r="D105" s="177" t="s">
        <v>209</v>
      </c>
      <c r="E105" s="248" t="s">
        <v>210</v>
      </c>
      <c r="F105" s="181" t="s">
        <v>161</v>
      </c>
      <c r="G105" s="253">
        <f>IF(F105="Completa",10,IF(F105="Incompleta",5,0))</f>
        <v>0</v>
      </c>
      <c r="H105" s="853"/>
      <c r="I105" s="854"/>
      <c r="J105" s="848"/>
      <c r="K105" s="850"/>
    </row>
    <row r="106" spans="1:78" s="189" customFormat="1" ht="15" thickBot="1" x14ac:dyDescent="0.3">
      <c r="A106" s="196"/>
      <c r="B106" s="191"/>
      <c r="C106" s="48"/>
      <c r="D106" s="49"/>
      <c r="E106" s="194" t="s">
        <v>211</v>
      </c>
      <c r="F106" s="195"/>
      <c r="G106" s="195">
        <f>SUM(G99:G105)</f>
        <v>0</v>
      </c>
      <c r="H106" s="186"/>
      <c r="I106" s="187"/>
      <c r="J106" s="187"/>
      <c r="K106" s="188"/>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row>
    <row r="107" spans="1:78" ht="14.4" thickBot="1" x14ac:dyDescent="0.3"/>
    <row r="108" spans="1:78" s="46" customFormat="1" ht="30" customHeight="1" x14ac:dyDescent="0.3">
      <c r="A108" s="856" t="s">
        <v>74</v>
      </c>
      <c r="B108" s="837" t="s">
        <v>214</v>
      </c>
      <c r="C108" s="858" t="s">
        <v>187</v>
      </c>
      <c r="D108" s="860" t="s">
        <v>188</v>
      </c>
      <c r="E108" s="860"/>
      <c r="F108" s="860"/>
      <c r="G108" s="860"/>
      <c r="H108" s="860"/>
      <c r="I108" s="275" t="s">
        <v>189</v>
      </c>
      <c r="J108" s="861" t="s">
        <v>190</v>
      </c>
      <c r="K108" s="863" t="s">
        <v>191</v>
      </c>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row>
    <row r="109" spans="1:78" s="47" customFormat="1" ht="55.8" thickBot="1" x14ac:dyDescent="0.35">
      <c r="A109" s="857"/>
      <c r="B109" s="838"/>
      <c r="C109" s="859"/>
      <c r="D109" s="276" t="s">
        <v>192</v>
      </c>
      <c r="E109" s="44" t="s">
        <v>193</v>
      </c>
      <c r="F109" s="276" t="s">
        <v>194</v>
      </c>
      <c r="G109" s="276" t="s">
        <v>195</v>
      </c>
      <c r="H109" s="276" t="s">
        <v>212</v>
      </c>
      <c r="I109" s="45" t="s">
        <v>197</v>
      </c>
      <c r="J109" s="862"/>
      <c r="K109" s="864"/>
    </row>
    <row r="110" spans="1:78" ht="20.25" customHeight="1" x14ac:dyDescent="0.25">
      <c r="A110" s="824" t="e">
        <f>DESCRIPCION!#REF!</f>
        <v>#REF!</v>
      </c>
      <c r="B110" s="827" t="e">
        <f>DESCRIPCION!#REF!</f>
        <v>#REF!</v>
      </c>
      <c r="C110" s="825"/>
      <c r="D110" s="831" t="s">
        <v>198</v>
      </c>
      <c r="E110" s="190" t="s">
        <v>199</v>
      </c>
      <c r="F110" s="260" t="s">
        <v>161</v>
      </c>
      <c r="G110" s="262">
        <f>IF(F110="Asignado",15,0)</f>
        <v>0</v>
      </c>
      <c r="H110" s="852" t="str">
        <f>IF(AND(G117&gt;0,G117&lt;=85),"Débil",IF(AND(G117&gt;85,G117&lt;=95),"Moderado",IF(G117&gt;96,"Fuerte"," ")))</f>
        <v xml:space="preserve"> </v>
      </c>
      <c r="I110" s="834" t="s">
        <v>161</v>
      </c>
      <c r="J110" s="820"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3" t="str">
        <f>IF(J110="Fuerte","NO",IF(J110=" "," ","SI"))</f>
        <v xml:space="preserve"> </v>
      </c>
    </row>
    <row r="111" spans="1:78" ht="27.6" x14ac:dyDescent="0.25">
      <c r="A111" s="825"/>
      <c r="B111" s="828"/>
      <c r="C111" s="825"/>
      <c r="D111" s="831"/>
      <c r="E111" s="248" t="s">
        <v>200</v>
      </c>
      <c r="F111" s="181" t="s">
        <v>161</v>
      </c>
      <c r="G111" s="253">
        <f>IF(F111="Adecuado",15,0)</f>
        <v>0</v>
      </c>
      <c r="H111" s="852"/>
      <c r="I111" s="854"/>
      <c r="J111" s="848"/>
      <c r="K111" s="850"/>
    </row>
    <row r="112" spans="1:78" ht="42.75" customHeight="1" x14ac:dyDescent="0.25">
      <c r="A112" s="825"/>
      <c r="B112" s="828"/>
      <c r="C112" s="825"/>
      <c r="D112" s="175" t="s">
        <v>201</v>
      </c>
      <c r="E112" s="248" t="s">
        <v>202</v>
      </c>
      <c r="F112" s="181" t="s">
        <v>161</v>
      </c>
      <c r="G112" s="253">
        <f>IF(F112="Oportuna",15,0)</f>
        <v>0</v>
      </c>
      <c r="H112" s="852"/>
      <c r="I112" s="854"/>
      <c r="J112" s="848"/>
      <c r="K112" s="850"/>
    </row>
    <row r="113" spans="1:78" ht="41.4" x14ac:dyDescent="0.25">
      <c r="A113" s="825"/>
      <c r="B113" s="828"/>
      <c r="C113" s="825"/>
      <c r="D113" s="175" t="s">
        <v>203</v>
      </c>
      <c r="E113" s="248" t="s">
        <v>204</v>
      </c>
      <c r="F113" s="274" t="s">
        <v>161</v>
      </c>
      <c r="G113" s="253">
        <f>IF(F113="Prevenir",15,IF(F113="Detectar",10,0))</f>
        <v>0</v>
      </c>
      <c r="H113" s="852"/>
      <c r="I113" s="854"/>
      <c r="J113" s="848"/>
      <c r="K113" s="850"/>
    </row>
    <row r="114" spans="1:78" ht="27.6" x14ac:dyDescent="0.25">
      <c r="A114" s="825"/>
      <c r="B114" s="828"/>
      <c r="C114" s="825"/>
      <c r="D114" s="175" t="s">
        <v>205</v>
      </c>
      <c r="E114" s="248" t="s">
        <v>206</v>
      </c>
      <c r="F114" s="181" t="s">
        <v>161</v>
      </c>
      <c r="G114" s="253">
        <f>IF(F114="Confiable",15,0)</f>
        <v>0</v>
      </c>
      <c r="H114" s="852"/>
      <c r="I114" s="854"/>
      <c r="J114" s="848"/>
      <c r="K114" s="850"/>
    </row>
    <row r="115" spans="1:78" ht="41.4" x14ac:dyDescent="0.25">
      <c r="A115" s="825"/>
      <c r="B115" s="828"/>
      <c r="C115" s="825"/>
      <c r="D115" s="175" t="s">
        <v>207</v>
      </c>
      <c r="E115" s="248" t="s">
        <v>208</v>
      </c>
      <c r="F115" s="274" t="s">
        <v>161</v>
      </c>
      <c r="G115" s="253">
        <f>IF(F115="Se investigan y se resuelven oportunamente",15,0)</f>
        <v>0</v>
      </c>
      <c r="H115" s="852"/>
      <c r="I115" s="854"/>
      <c r="J115" s="848"/>
      <c r="K115" s="850"/>
    </row>
    <row r="116" spans="1:78" ht="27.6" x14ac:dyDescent="0.25">
      <c r="A116" s="826"/>
      <c r="B116" s="829"/>
      <c r="C116" s="826"/>
      <c r="D116" s="177" t="s">
        <v>209</v>
      </c>
      <c r="E116" s="248" t="s">
        <v>210</v>
      </c>
      <c r="F116" s="181" t="s">
        <v>161</v>
      </c>
      <c r="G116" s="253">
        <f>IF(F116="Completa",10,IF(F116="Incompleta",5,0))</f>
        <v>0</v>
      </c>
      <c r="H116" s="853"/>
      <c r="I116" s="855"/>
      <c r="J116" s="849"/>
      <c r="K116" s="851"/>
    </row>
    <row r="117" spans="1:78" ht="15" thickBot="1" x14ac:dyDescent="0.3">
      <c r="A117" s="196"/>
      <c r="B117" s="191"/>
      <c r="C117" s="48"/>
      <c r="D117" s="49"/>
      <c r="E117" s="194" t="s">
        <v>211</v>
      </c>
      <c r="F117" s="195"/>
      <c r="G117" s="195">
        <f>SUM(G110:G116)</f>
        <v>0</v>
      </c>
      <c r="H117" s="197"/>
      <c r="I117" s="198"/>
      <c r="J117" s="198"/>
      <c r="K117" s="199"/>
    </row>
    <row r="118" spans="1:78" ht="14.4" thickBot="1" x14ac:dyDescent="0.3">
      <c r="A118" s="178"/>
    </row>
    <row r="119" spans="1:78" s="47" customFormat="1" ht="30" customHeight="1" x14ac:dyDescent="0.3">
      <c r="A119" s="835" t="s">
        <v>74</v>
      </c>
      <c r="B119" s="837" t="s">
        <v>214</v>
      </c>
      <c r="C119" s="839" t="s">
        <v>187</v>
      </c>
      <c r="D119" s="841" t="s">
        <v>188</v>
      </c>
      <c r="E119" s="842"/>
      <c r="F119" s="842"/>
      <c r="G119" s="842"/>
      <c r="H119" s="843"/>
      <c r="I119" s="275" t="s">
        <v>189</v>
      </c>
      <c r="J119" s="844" t="s">
        <v>190</v>
      </c>
      <c r="K119" s="846" t="s">
        <v>191</v>
      </c>
    </row>
    <row r="120" spans="1:78" s="47" customFormat="1" ht="55.8" thickBot="1" x14ac:dyDescent="0.35">
      <c r="A120" s="836"/>
      <c r="B120" s="838"/>
      <c r="C120" s="840"/>
      <c r="D120" s="276" t="s">
        <v>192</v>
      </c>
      <c r="E120" s="44" t="s">
        <v>193</v>
      </c>
      <c r="F120" s="276" t="s">
        <v>194</v>
      </c>
      <c r="G120" s="276" t="s">
        <v>195</v>
      </c>
      <c r="H120" s="276" t="s">
        <v>212</v>
      </c>
      <c r="I120" s="45" t="s">
        <v>197</v>
      </c>
      <c r="J120" s="845"/>
      <c r="K120" s="847"/>
    </row>
    <row r="121" spans="1:78" ht="20.25" customHeight="1" x14ac:dyDescent="0.25">
      <c r="A121" s="824" t="e">
        <f>DESCRIPCION!#REF!</f>
        <v>#REF!</v>
      </c>
      <c r="B121" s="827" t="e">
        <f>DESCRIPCION!#REF!</f>
        <v>#REF!</v>
      </c>
      <c r="C121" s="824"/>
      <c r="D121" s="830" t="s">
        <v>198</v>
      </c>
      <c r="E121" s="190" t="s">
        <v>199</v>
      </c>
      <c r="F121" s="260" t="s">
        <v>161</v>
      </c>
      <c r="G121" s="262">
        <f>IF(F121="Asignado",15,0)</f>
        <v>0</v>
      </c>
      <c r="H121" s="818" t="str">
        <f>IF(AND(G128&gt;0,G128&lt;=85),"Débil",IF(AND(G128&gt;85,G128&lt;=95),"Moderado",IF(G128&gt;96,"Fuerte"," ")))</f>
        <v xml:space="preserve"> </v>
      </c>
      <c r="I121" s="832" t="s">
        <v>161</v>
      </c>
      <c r="J121" s="818"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1" t="str">
        <f>IF(J121="Fuerte","NO",IF(J121=" "," ","SI"))</f>
        <v xml:space="preserve"> </v>
      </c>
    </row>
    <row r="122" spans="1:78" ht="27.6" x14ac:dyDescent="0.25">
      <c r="A122" s="825"/>
      <c r="B122" s="828"/>
      <c r="C122" s="825"/>
      <c r="D122" s="831"/>
      <c r="E122" s="248" t="s">
        <v>200</v>
      </c>
      <c r="F122" s="181" t="s">
        <v>161</v>
      </c>
      <c r="G122" s="253">
        <f>IF(F122="Adecuado",15,0)</f>
        <v>0</v>
      </c>
      <c r="H122" s="819"/>
      <c r="I122" s="833"/>
      <c r="J122" s="819"/>
      <c r="K122" s="822"/>
    </row>
    <row r="123" spans="1:78" ht="27.6" x14ac:dyDescent="0.25">
      <c r="A123" s="825"/>
      <c r="B123" s="828"/>
      <c r="C123" s="825"/>
      <c r="D123" s="175" t="s">
        <v>201</v>
      </c>
      <c r="E123" s="248" t="s">
        <v>202</v>
      </c>
      <c r="F123" s="181" t="s">
        <v>161</v>
      </c>
      <c r="G123" s="253">
        <f>IF(F123="Oportuna",15,0)</f>
        <v>0</v>
      </c>
      <c r="H123" s="819"/>
      <c r="I123" s="833"/>
      <c r="J123" s="819"/>
      <c r="K123" s="822"/>
    </row>
    <row r="124" spans="1:78" ht="41.4" x14ac:dyDescent="0.25">
      <c r="A124" s="825"/>
      <c r="B124" s="828"/>
      <c r="C124" s="825"/>
      <c r="D124" s="175" t="s">
        <v>203</v>
      </c>
      <c r="E124" s="248" t="s">
        <v>204</v>
      </c>
      <c r="F124" s="274" t="s">
        <v>161</v>
      </c>
      <c r="G124" s="253">
        <f>IF(F124="Prevenir",15,IF(F124="Detectar",10,0))</f>
        <v>0</v>
      </c>
      <c r="H124" s="819"/>
      <c r="I124" s="833"/>
      <c r="J124" s="819"/>
      <c r="K124" s="822"/>
    </row>
    <row r="125" spans="1:78" ht="27.6" x14ac:dyDescent="0.25">
      <c r="A125" s="825"/>
      <c r="B125" s="828"/>
      <c r="C125" s="825"/>
      <c r="D125" s="175" t="s">
        <v>205</v>
      </c>
      <c r="E125" s="248" t="s">
        <v>206</v>
      </c>
      <c r="F125" s="181" t="s">
        <v>161</v>
      </c>
      <c r="G125" s="253">
        <f>IF(F125="Confiable",15,0)</f>
        <v>0</v>
      </c>
      <c r="H125" s="819"/>
      <c r="I125" s="833"/>
      <c r="J125" s="819"/>
      <c r="K125" s="822"/>
    </row>
    <row r="126" spans="1:78" ht="41.4" x14ac:dyDescent="0.25">
      <c r="A126" s="825"/>
      <c r="B126" s="828"/>
      <c r="C126" s="825"/>
      <c r="D126" s="175" t="s">
        <v>207</v>
      </c>
      <c r="E126" s="248" t="s">
        <v>208</v>
      </c>
      <c r="F126" s="274" t="s">
        <v>161</v>
      </c>
      <c r="G126" s="253">
        <f>IF(F126="Se investigan y se resuelven oportunamente",15,0)</f>
        <v>0</v>
      </c>
      <c r="H126" s="819"/>
      <c r="I126" s="833"/>
      <c r="J126" s="819"/>
      <c r="K126" s="822"/>
    </row>
    <row r="127" spans="1:78" ht="27.6" x14ac:dyDescent="0.25">
      <c r="A127" s="826"/>
      <c r="B127" s="829"/>
      <c r="C127" s="826"/>
      <c r="D127" s="177" t="s">
        <v>209</v>
      </c>
      <c r="E127" s="248" t="s">
        <v>210</v>
      </c>
      <c r="F127" s="181" t="s">
        <v>161</v>
      </c>
      <c r="G127" s="253">
        <f>IF(F127="Completa",10,IF(F127="Incompleta",5,0))</f>
        <v>0</v>
      </c>
      <c r="H127" s="820"/>
      <c r="I127" s="834"/>
      <c r="J127" s="820"/>
      <c r="K127" s="823"/>
    </row>
    <row r="128" spans="1:78" s="189" customFormat="1" ht="15" thickBot="1" x14ac:dyDescent="0.3">
      <c r="A128" s="196"/>
      <c r="B128" s="191"/>
      <c r="C128" s="48"/>
      <c r="D128" s="49"/>
      <c r="E128" s="194" t="s">
        <v>211</v>
      </c>
      <c r="F128" s="195"/>
      <c r="G128" s="195">
        <f>SUM(G121:G127)</f>
        <v>0</v>
      </c>
      <c r="H128" s="197"/>
      <c r="I128" s="198"/>
      <c r="J128" s="198"/>
      <c r="K128" s="199"/>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c r="BU128" s="142"/>
      <c r="BV128" s="142"/>
      <c r="BW128" s="142"/>
      <c r="BX128" s="142"/>
      <c r="BY128" s="142"/>
      <c r="BZ128" s="142"/>
    </row>
    <row r="129" spans="1:78" ht="14.4" thickBot="1" x14ac:dyDescent="0.3"/>
    <row r="130" spans="1:78" s="46" customFormat="1" ht="30" customHeight="1" x14ac:dyDescent="0.3">
      <c r="A130" s="835" t="s">
        <v>74</v>
      </c>
      <c r="B130" s="837" t="s">
        <v>214</v>
      </c>
      <c r="C130" s="839" t="s">
        <v>187</v>
      </c>
      <c r="D130" s="841" t="s">
        <v>188</v>
      </c>
      <c r="E130" s="842"/>
      <c r="F130" s="842"/>
      <c r="G130" s="842"/>
      <c r="H130" s="843"/>
      <c r="I130" s="275" t="s">
        <v>189</v>
      </c>
      <c r="J130" s="844" t="s">
        <v>190</v>
      </c>
      <c r="K130" s="846" t="s">
        <v>191</v>
      </c>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row>
    <row r="131" spans="1:78" s="47" customFormat="1" ht="55.8" thickBot="1" x14ac:dyDescent="0.35">
      <c r="A131" s="836"/>
      <c r="B131" s="838"/>
      <c r="C131" s="840"/>
      <c r="D131" s="276" t="s">
        <v>192</v>
      </c>
      <c r="E131" s="44" t="s">
        <v>193</v>
      </c>
      <c r="F131" s="276" t="s">
        <v>194</v>
      </c>
      <c r="G131" s="276" t="s">
        <v>195</v>
      </c>
      <c r="H131" s="276" t="s">
        <v>212</v>
      </c>
      <c r="I131" s="45" t="s">
        <v>197</v>
      </c>
      <c r="J131" s="845"/>
      <c r="K131" s="847"/>
    </row>
    <row r="132" spans="1:78" ht="20.25" customHeight="1" x14ac:dyDescent="0.25">
      <c r="A132" s="824" t="e">
        <f>DESCRIPCION!#REF!</f>
        <v>#REF!</v>
      </c>
      <c r="B132" s="827" t="e">
        <f>DESCRIPCION!#REF!</f>
        <v>#REF!</v>
      </c>
      <c r="C132" s="824"/>
      <c r="D132" s="830" t="s">
        <v>198</v>
      </c>
      <c r="E132" s="190" t="s">
        <v>199</v>
      </c>
      <c r="F132" s="260" t="s">
        <v>161</v>
      </c>
      <c r="G132" s="262">
        <f>IF(F132="Asignado",15,0)</f>
        <v>0</v>
      </c>
      <c r="H132" s="818" t="str">
        <f>IF(AND(G139&gt;0,G139&lt;=85),"Débil",IF(AND(G139&gt;85,G139&lt;=95),"Moderado",IF(G139&gt;96,"Fuerte"," ")))</f>
        <v xml:space="preserve"> </v>
      </c>
      <c r="I132" s="832" t="s">
        <v>161</v>
      </c>
      <c r="J132" s="818"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1" t="str">
        <f>IF(J132="Fuerte","NO",IF(J132=" "," ","SI"))</f>
        <v xml:space="preserve"> </v>
      </c>
    </row>
    <row r="133" spans="1:78" ht="27.6" x14ac:dyDescent="0.25">
      <c r="A133" s="825"/>
      <c r="B133" s="828"/>
      <c r="C133" s="825"/>
      <c r="D133" s="831"/>
      <c r="E133" s="248" t="s">
        <v>200</v>
      </c>
      <c r="F133" s="181" t="s">
        <v>161</v>
      </c>
      <c r="G133" s="253">
        <f>IF(F133="Adecuado",15,0)</f>
        <v>0</v>
      </c>
      <c r="H133" s="819"/>
      <c r="I133" s="833"/>
      <c r="J133" s="819"/>
      <c r="K133" s="822"/>
    </row>
    <row r="134" spans="1:78" ht="27.6" x14ac:dyDescent="0.25">
      <c r="A134" s="825"/>
      <c r="B134" s="828"/>
      <c r="C134" s="825"/>
      <c r="D134" s="175" t="s">
        <v>201</v>
      </c>
      <c r="E134" s="248" t="s">
        <v>202</v>
      </c>
      <c r="F134" s="181" t="s">
        <v>161</v>
      </c>
      <c r="G134" s="253">
        <f>IF(F134="Oportuna",15,0)</f>
        <v>0</v>
      </c>
      <c r="H134" s="819"/>
      <c r="I134" s="833"/>
      <c r="J134" s="819"/>
      <c r="K134" s="822"/>
    </row>
    <row r="135" spans="1:78" ht="41.4" x14ac:dyDescent="0.25">
      <c r="A135" s="825"/>
      <c r="B135" s="828"/>
      <c r="C135" s="825"/>
      <c r="D135" s="175" t="s">
        <v>203</v>
      </c>
      <c r="E135" s="248" t="s">
        <v>204</v>
      </c>
      <c r="F135" s="274" t="s">
        <v>161</v>
      </c>
      <c r="G135" s="253">
        <f>IF(F135="Prevenir",15,IF(F135="Detectar",10,0))</f>
        <v>0</v>
      </c>
      <c r="H135" s="819"/>
      <c r="I135" s="833"/>
      <c r="J135" s="819"/>
      <c r="K135" s="822"/>
    </row>
    <row r="136" spans="1:78" ht="27.6" x14ac:dyDescent="0.25">
      <c r="A136" s="825"/>
      <c r="B136" s="828"/>
      <c r="C136" s="825"/>
      <c r="D136" s="175" t="s">
        <v>205</v>
      </c>
      <c r="E136" s="248" t="s">
        <v>206</v>
      </c>
      <c r="F136" s="181" t="s">
        <v>161</v>
      </c>
      <c r="G136" s="253">
        <f>IF(F136="Confiable",15,0)</f>
        <v>0</v>
      </c>
      <c r="H136" s="819"/>
      <c r="I136" s="833"/>
      <c r="J136" s="819"/>
      <c r="K136" s="822"/>
    </row>
    <row r="137" spans="1:78" ht="41.4" x14ac:dyDescent="0.25">
      <c r="A137" s="825"/>
      <c r="B137" s="828"/>
      <c r="C137" s="825"/>
      <c r="D137" s="175" t="s">
        <v>207</v>
      </c>
      <c r="E137" s="248" t="s">
        <v>208</v>
      </c>
      <c r="F137" s="274" t="s">
        <v>161</v>
      </c>
      <c r="G137" s="253">
        <f>IF(F137="Se investigan y se resuelven oportunamente",15,0)</f>
        <v>0</v>
      </c>
      <c r="H137" s="819"/>
      <c r="I137" s="833"/>
      <c r="J137" s="819"/>
      <c r="K137" s="822"/>
    </row>
    <row r="138" spans="1:78" ht="27.6" x14ac:dyDescent="0.25">
      <c r="A138" s="826"/>
      <c r="B138" s="829"/>
      <c r="C138" s="826"/>
      <c r="D138" s="177" t="s">
        <v>209</v>
      </c>
      <c r="E138" s="248" t="s">
        <v>210</v>
      </c>
      <c r="F138" s="181" t="s">
        <v>161</v>
      </c>
      <c r="G138" s="253">
        <f>IF(F138="Completa",10,IF(F138="Incompleta",5,0))</f>
        <v>0</v>
      </c>
      <c r="H138" s="820"/>
      <c r="I138" s="834"/>
      <c r="J138" s="820"/>
      <c r="K138" s="823"/>
    </row>
    <row r="139" spans="1:78" ht="15" thickBot="1" x14ac:dyDescent="0.3">
      <c r="A139" s="196"/>
      <c r="B139" s="191"/>
      <c r="C139" s="48"/>
      <c r="D139" s="49"/>
      <c r="E139" s="194" t="s">
        <v>211</v>
      </c>
      <c r="F139" s="195"/>
      <c r="G139" s="195">
        <f>SUM(G132:G138)</f>
        <v>0</v>
      </c>
      <c r="H139" s="197"/>
      <c r="I139" s="198"/>
      <c r="J139" s="198"/>
      <c r="K139" s="199"/>
    </row>
    <row r="140" spans="1:78" ht="14.4" thickBot="1" x14ac:dyDescent="0.3">
      <c r="A140" s="178"/>
    </row>
    <row r="141" spans="1:78" s="47" customFormat="1" ht="30" customHeight="1" x14ac:dyDescent="0.3">
      <c r="A141" s="835" t="s">
        <v>74</v>
      </c>
      <c r="B141" s="837" t="s">
        <v>214</v>
      </c>
      <c r="C141" s="839" t="s">
        <v>187</v>
      </c>
      <c r="D141" s="841" t="s">
        <v>188</v>
      </c>
      <c r="E141" s="842"/>
      <c r="F141" s="842"/>
      <c r="G141" s="842"/>
      <c r="H141" s="843"/>
      <c r="I141" s="275" t="s">
        <v>189</v>
      </c>
      <c r="J141" s="844" t="s">
        <v>190</v>
      </c>
      <c r="K141" s="846" t="s">
        <v>191</v>
      </c>
    </row>
    <row r="142" spans="1:78" s="47" customFormat="1" ht="55.8" thickBot="1" x14ac:dyDescent="0.35">
      <c r="A142" s="836"/>
      <c r="B142" s="838"/>
      <c r="C142" s="840"/>
      <c r="D142" s="276" t="s">
        <v>192</v>
      </c>
      <c r="E142" s="44" t="s">
        <v>193</v>
      </c>
      <c r="F142" s="276" t="s">
        <v>194</v>
      </c>
      <c r="G142" s="276" t="s">
        <v>195</v>
      </c>
      <c r="H142" s="276" t="s">
        <v>212</v>
      </c>
      <c r="I142" s="45" t="s">
        <v>197</v>
      </c>
      <c r="J142" s="845"/>
      <c r="K142" s="847"/>
    </row>
    <row r="143" spans="1:78" ht="20.25" customHeight="1" x14ac:dyDescent="0.25">
      <c r="A143" s="824" t="e">
        <f>DESCRIPCION!#REF!</f>
        <v>#REF!</v>
      </c>
      <c r="B143" s="827" t="e">
        <f>DESCRIPCION!#REF!</f>
        <v>#REF!</v>
      </c>
      <c r="C143" s="824"/>
      <c r="D143" s="830" t="s">
        <v>198</v>
      </c>
      <c r="E143" s="190" t="s">
        <v>199</v>
      </c>
      <c r="F143" s="260" t="s">
        <v>161</v>
      </c>
      <c r="G143" s="262">
        <f>IF(F143="Asignado",15,0)</f>
        <v>0</v>
      </c>
      <c r="H143" s="818" t="str">
        <f>IF(AND(G150&gt;0,G150&lt;=85),"Débil",IF(AND(G150&gt;85,G150&lt;=95),"Moderado",IF(G150&gt;96,"Fuerte"," ")))</f>
        <v xml:space="preserve"> </v>
      </c>
      <c r="I143" s="832" t="s">
        <v>161</v>
      </c>
      <c r="J143" s="818"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1" t="str">
        <f>IF(J143="Fuerte","NO",IF(J143=" "," ","SI"))</f>
        <v xml:space="preserve"> </v>
      </c>
    </row>
    <row r="144" spans="1:78" ht="27.6" x14ac:dyDescent="0.25">
      <c r="A144" s="825"/>
      <c r="B144" s="828"/>
      <c r="C144" s="825"/>
      <c r="D144" s="831"/>
      <c r="E144" s="248" t="s">
        <v>200</v>
      </c>
      <c r="F144" s="181" t="s">
        <v>161</v>
      </c>
      <c r="G144" s="253">
        <f>IF(F144="Adecuado",15,0)</f>
        <v>0</v>
      </c>
      <c r="H144" s="819"/>
      <c r="I144" s="833"/>
      <c r="J144" s="819"/>
      <c r="K144" s="822"/>
    </row>
    <row r="145" spans="1:98" ht="27.6" x14ac:dyDescent="0.25">
      <c r="A145" s="825"/>
      <c r="B145" s="828"/>
      <c r="C145" s="825"/>
      <c r="D145" s="175" t="s">
        <v>201</v>
      </c>
      <c r="E145" s="248" t="s">
        <v>202</v>
      </c>
      <c r="F145" s="181" t="s">
        <v>161</v>
      </c>
      <c r="G145" s="253">
        <f>IF(F145="Oportuna",15,0)</f>
        <v>0</v>
      </c>
      <c r="H145" s="819"/>
      <c r="I145" s="833"/>
      <c r="J145" s="819"/>
      <c r="K145" s="822"/>
    </row>
    <row r="146" spans="1:98" ht="41.4" x14ac:dyDescent="0.25">
      <c r="A146" s="825"/>
      <c r="B146" s="828"/>
      <c r="C146" s="825"/>
      <c r="D146" s="175" t="s">
        <v>203</v>
      </c>
      <c r="E146" s="248" t="s">
        <v>204</v>
      </c>
      <c r="F146" s="274" t="s">
        <v>161</v>
      </c>
      <c r="G146" s="253">
        <f>IF(F146="Prevenir",15,IF(F146="Detectar",10,0))</f>
        <v>0</v>
      </c>
      <c r="H146" s="819"/>
      <c r="I146" s="833"/>
      <c r="J146" s="819"/>
      <c r="K146" s="822"/>
    </row>
    <row r="147" spans="1:98" ht="27.6" x14ac:dyDescent="0.25">
      <c r="A147" s="825"/>
      <c r="B147" s="828"/>
      <c r="C147" s="825"/>
      <c r="D147" s="175" t="s">
        <v>205</v>
      </c>
      <c r="E147" s="248" t="s">
        <v>206</v>
      </c>
      <c r="F147" s="181" t="s">
        <v>161</v>
      </c>
      <c r="G147" s="253">
        <f>IF(F147="Confiable",15,0)</f>
        <v>0</v>
      </c>
      <c r="H147" s="819"/>
      <c r="I147" s="833"/>
      <c r="J147" s="819"/>
      <c r="K147" s="822"/>
    </row>
    <row r="148" spans="1:98" ht="41.4" x14ac:dyDescent="0.25">
      <c r="A148" s="825"/>
      <c r="B148" s="828"/>
      <c r="C148" s="825"/>
      <c r="D148" s="175" t="s">
        <v>207</v>
      </c>
      <c r="E148" s="248" t="s">
        <v>208</v>
      </c>
      <c r="F148" s="274" t="s">
        <v>161</v>
      </c>
      <c r="G148" s="253">
        <f>IF(F148="Se investigan y se resuelven oportunamente",15,0)</f>
        <v>0</v>
      </c>
      <c r="H148" s="819"/>
      <c r="I148" s="833"/>
      <c r="J148" s="819"/>
      <c r="K148" s="822"/>
    </row>
    <row r="149" spans="1:98" ht="27.6" x14ac:dyDescent="0.25">
      <c r="A149" s="826"/>
      <c r="B149" s="829"/>
      <c r="C149" s="826"/>
      <c r="D149" s="177" t="s">
        <v>209</v>
      </c>
      <c r="E149" s="248" t="s">
        <v>210</v>
      </c>
      <c r="F149" s="181" t="s">
        <v>161</v>
      </c>
      <c r="G149" s="253">
        <f>IF(F149="Completa",10,IF(F149="Incompleta",5,0))</f>
        <v>0</v>
      </c>
      <c r="H149" s="820"/>
      <c r="I149" s="834"/>
      <c r="J149" s="820"/>
      <c r="K149" s="823"/>
    </row>
    <row r="150" spans="1:98" s="189" customFormat="1" ht="15" thickBot="1" x14ac:dyDescent="0.3">
      <c r="A150" s="196"/>
      <c r="B150" s="191"/>
      <c r="C150" s="48"/>
      <c r="D150" s="49"/>
      <c r="E150" s="194" t="s">
        <v>211</v>
      </c>
      <c r="F150" s="195"/>
      <c r="G150" s="195">
        <f>SUM(G143:G149)</f>
        <v>0</v>
      </c>
      <c r="H150" s="197"/>
      <c r="I150" s="198"/>
      <c r="J150" s="198"/>
      <c r="K150" s="199"/>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42"/>
      <c r="CC150" s="142"/>
      <c r="CD150" s="142"/>
      <c r="CE150" s="142"/>
      <c r="CF150" s="142"/>
      <c r="CG150" s="142"/>
      <c r="CH150" s="142"/>
      <c r="CI150" s="142"/>
      <c r="CJ150" s="142"/>
      <c r="CK150" s="142"/>
      <c r="CL150" s="142"/>
      <c r="CM150" s="142"/>
      <c r="CN150" s="142"/>
      <c r="CO150" s="142"/>
      <c r="CP150" s="142"/>
      <c r="CQ150" s="142"/>
      <c r="CR150" s="142"/>
      <c r="CS150" s="142"/>
      <c r="CT150" s="142"/>
    </row>
    <row r="151" spans="1:98" ht="14.4" thickBot="1" x14ac:dyDescent="0.3"/>
    <row r="152" spans="1:98" ht="27.6" x14ac:dyDescent="0.25">
      <c r="A152" s="835" t="s">
        <v>74</v>
      </c>
      <c r="B152" s="837" t="s">
        <v>214</v>
      </c>
      <c r="C152" s="839" t="s">
        <v>187</v>
      </c>
      <c r="D152" s="841" t="s">
        <v>188</v>
      </c>
      <c r="E152" s="842"/>
      <c r="F152" s="842"/>
      <c r="G152" s="842"/>
      <c r="H152" s="843"/>
      <c r="I152" s="275" t="s">
        <v>189</v>
      </c>
      <c r="J152" s="844" t="s">
        <v>190</v>
      </c>
      <c r="K152" s="846" t="s">
        <v>191</v>
      </c>
    </row>
    <row r="153" spans="1:98" ht="55.8" thickBot="1" x14ac:dyDescent="0.3">
      <c r="A153" s="836"/>
      <c r="B153" s="838"/>
      <c r="C153" s="840"/>
      <c r="D153" s="276" t="s">
        <v>192</v>
      </c>
      <c r="E153" s="44" t="s">
        <v>193</v>
      </c>
      <c r="F153" s="276" t="s">
        <v>194</v>
      </c>
      <c r="G153" s="276" t="s">
        <v>195</v>
      </c>
      <c r="H153" s="276" t="s">
        <v>212</v>
      </c>
      <c r="I153" s="45" t="s">
        <v>197</v>
      </c>
      <c r="J153" s="845"/>
      <c r="K153" s="847"/>
    </row>
    <row r="154" spans="1:98" x14ac:dyDescent="0.25">
      <c r="A154" s="824" t="e">
        <f>DESCRIPCION!#REF!</f>
        <v>#REF!</v>
      </c>
      <c r="B154" s="827" t="e">
        <f>DESCRIPCION!#REF!</f>
        <v>#REF!</v>
      </c>
      <c r="C154" s="824"/>
      <c r="D154" s="830" t="s">
        <v>198</v>
      </c>
      <c r="E154" s="190" t="s">
        <v>199</v>
      </c>
      <c r="F154" s="260" t="s">
        <v>161</v>
      </c>
      <c r="G154" s="262">
        <f>IF(F154="Asignado",15,0)</f>
        <v>0</v>
      </c>
      <c r="H154" s="818" t="str">
        <f>IF(AND(G161&gt;0,G161&lt;=85),"Débil",IF(AND(G161&gt;85,G161&lt;=95),"Moderado",IF(G161&gt;96,"Fuerte"," ")))</f>
        <v xml:space="preserve"> </v>
      </c>
      <c r="I154" s="832" t="s">
        <v>161</v>
      </c>
      <c r="J154" s="818"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1" t="str">
        <f>IF(J154="Fuerte","NO",IF(J154=" "," ","SI"))</f>
        <v xml:space="preserve"> </v>
      </c>
    </row>
    <row r="155" spans="1:98" ht="27.6" x14ac:dyDescent="0.25">
      <c r="A155" s="825"/>
      <c r="B155" s="828"/>
      <c r="C155" s="825"/>
      <c r="D155" s="831"/>
      <c r="E155" s="248" t="s">
        <v>200</v>
      </c>
      <c r="F155" s="181" t="s">
        <v>161</v>
      </c>
      <c r="G155" s="253">
        <f>IF(F155="Adecuado",15,0)</f>
        <v>0</v>
      </c>
      <c r="H155" s="819"/>
      <c r="I155" s="833"/>
      <c r="J155" s="819"/>
      <c r="K155" s="822"/>
    </row>
    <row r="156" spans="1:98" ht="27.6" x14ac:dyDescent="0.25">
      <c r="A156" s="825"/>
      <c r="B156" s="828"/>
      <c r="C156" s="825"/>
      <c r="D156" s="175" t="s">
        <v>201</v>
      </c>
      <c r="E156" s="248" t="s">
        <v>202</v>
      </c>
      <c r="F156" s="181" t="s">
        <v>161</v>
      </c>
      <c r="G156" s="253">
        <f>IF(F156="Oportuna",15,0)</f>
        <v>0</v>
      </c>
      <c r="H156" s="819"/>
      <c r="I156" s="833"/>
      <c r="J156" s="819"/>
      <c r="K156" s="822"/>
    </row>
    <row r="157" spans="1:98" ht="41.4" x14ac:dyDescent="0.25">
      <c r="A157" s="825"/>
      <c r="B157" s="828"/>
      <c r="C157" s="825"/>
      <c r="D157" s="175" t="s">
        <v>203</v>
      </c>
      <c r="E157" s="248" t="s">
        <v>204</v>
      </c>
      <c r="F157" s="274" t="s">
        <v>161</v>
      </c>
      <c r="G157" s="253">
        <f>IF(F157="Prevenir",15,IF(F157="Detectar",10,0))</f>
        <v>0</v>
      </c>
      <c r="H157" s="819"/>
      <c r="I157" s="833"/>
      <c r="J157" s="819"/>
      <c r="K157" s="822"/>
    </row>
    <row r="158" spans="1:98" ht="27.6" x14ac:dyDescent="0.25">
      <c r="A158" s="825"/>
      <c r="B158" s="828"/>
      <c r="C158" s="825"/>
      <c r="D158" s="175" t="s">
        <v>205</v>
      </c>
      <c r="E158" s="248" t="s">
        <v>206</v>
      </c>
      <c r="F158" s="181" t="s">
        <v>161</v>
      </c>
      <c r="G158" s="253">
        <f>IF(F158="Confiable",15,0)</f>
        <v>0</v>
      </c>
      <c r="H158" s="819"/>
      <c r="I158" s="833"/>
      <c r="J158" s="819"/>
      <c r="K158" s="822"/>
    </row>
    <row r="159" spans="1:98" ht="41.4" x14ac:dyDescent="0.25">
      <c r="A159" s="825"/>
      <c r="B159" s="828"/>
      <c r="C159" s="825"/>
      <c r="D159" s="175" t="s">
        <v>207</v>
      </c>
      <c r="E159" s="248" t="s">
        <v>208</v>
      </c>
      <c r="F159" s="274" t="s">
        <v>161</v>
      </c>
      <c r="G159" s="253">
        <f>IF(F159="Se investigan y se resuelven oportunamente",15,0)</f>
        <v>0</v>
      </c>
      <c r="H159" s="819"/>
      <c r="I159" s="833"/>
      <c r="J159" s="819"/>
      <c r="K159" s="822"/>
    </row>
    <row r="160" spans="1:98" ht="27.6" x14ac:dyDescent="0.25">
      <c r="A160" s="826"/>
      <c r="B160" s="829"/>
      <c r="C160" s="826"/>
      <c r="D160" s="177" t="s">
        <v>209</v>
      </c>
      <c r="E160" s="248" t="s">
        <v>210</v>
      </c>
      <c r="F160" s="181" t="s">
        <v>161</v>
      </c>
      <c r="G160" s="253">
        <f>IF(F160="Completa",10,IF(F160="Incompleta",5,0))</f>
        <v>0</v>
      </c>
      <c r="H160" s="820"/>
      <c r="I160" s="834"/>
      <c r="J160" s="820"/>
      <c r="K160" s="823"/>
    </row>
    <row r="161" spans="1:11" ht="15" thickBot="1" x14ac:dyDescent="0.3">
      <c r="A161" s="196"/>
      <c r="B161" s="191"/>
      <c r="C161" s="48"/>
      <c r="D161" s="49"/>
      <c r="E161" s="194" t="s">
        <v>211</v>
      </c>
      <c r="F161" s="195"/>
      <c r="G161" s="195">
        <f>SUM(G154:G160)</f>
        <v>0</v>
      </c>
      <c r="H161" s="197"/>
      <c r="I161" s="198"/>
      <c r="J161" s="198"/>
      <c r="K161" s="199"/>
    </row>
    <row r="162" spans="1:11" ht="14.4" thickBot="1" x14ac:dyDescent="0.3"/>
    <row r="163" spans="1:11" ht="30" customHeight="1" x14ac:dyDescent="0.25">
      <c r="A163" s="835" t="s">
        <v>74</v>
      </c>
      <c r="B163" s="837" t="s">
        <v>214</v>
      </c>
      <c r="C163" s="839" t="s">
        <v>187</v>
      </c>
      <c r="D163" s="841" t="s">
        <v>188</v>
      </c>
      <c r="E163" s="842"/>
      <c r="F163" s="842"/>
      <c r="G163" s="842"/>
      <c r="H163" s="843"/>
      <c r="I163" s="275" t="s">
        <v>189</v>
      </c>
      <c r="J163" s="844" t="s">
        <v>190</v>
      </c>
      <c r="K163" s="846" t="s">
        <v>191</v>
      </c>
    </row>
    <row r="164" spans="1:11" ht="55.8" thickBot="1" x14ac:dyDescent="0.3">
      <c r="A164" s="836"/>
      <c r="B164" s="838"/>
      <c r="C164" s="840"/>
      <c r="D164" s="276" t="s">
        <v>192</v>
      </c>
      <c r="E164" s="44" t="s">
        <v>193</v>
      </c>
      <c r="F164" s="276" t="s">
        <v>194</v>
      </c>
      <c r="G164" s="276" t="s">
        <v>195</v>
      </c>
      <c r="H164" s="276" t="s">
        <v>212</v>
      </c>
      <c r="I164" s="45" t="s">
        <v>197</v>
      </c>
      <c r="J164" s="845"/>
      <c r="K164" s="847"/>
    </row>
    <row r="165" spans="1:11" ht="14.25" customHeight="1" x14ac:dyDescent="0.25">
      <c r="A165" s="824" t="e">
        <f>DESCRIPCION!#REF!</f>
        <v>#REF!</v>
      </c>
      <c r="B165" s="827" t="e">
        <f>DESCRIPCION!#REF!</f>
        <v>#REF!</v>
      </c>
      <c r="C165" s="824"/>
      <c r="D165" s="830" t="s">
        <v>198</v>
      </c>
      <c r="E165" s="190" t="s">
        <v>199</v>
      </c>
      <c r="F165" s="260" t="s">
        <v>161</v>
      </c>
      <c r="G165" s="262">
        <f>IF(F165="Asignado",15,0)</f>
        <v>0</v>
      </c>
      <c r="H165" s="818" t="str">
        <f>IF(AND(G172&gt;0,G172&lt;=85),"Débil",IF(AND(G172&gt;85,G172&lt;=95),"Moderado",IF(G172&gt;96,"Fuerte"," ")))</f>
        <v xml:space="preserve"> </v>
      </c>
      <c r="I165" s="832" t="s">
        <v>161</v>
      </c>
      <c r="J165" s="818"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1" t="str">
        <f>IF(J165="Fuerte","NO",IF(J165=" "," ","SI"))</f>
        <v xml:space="preserve"> </v>
      </c>
    </row>
    <row r="166" spans="1:11" ht="27.6" x14ac:dyDescent="0.25">
      <c r="A166" s="825"/>
      <c r="B166" s="828"/>
      <c r="C166" s="825"/>
      <c r="D166" s="831"/>
      <c r="E166" s="248" t="s">
        <v>200</v>
      </c>
      <c r="F166" s="181" t="s">
        <v>161</v>
      </c>
      <c r="G166" s="253">
        <f>IF(F166="Adecuado",15,0)</f>
        <v>0</v>
      </c>
      <c r="H166" s="819"/>
      <c r="I166" s="833"/>
      <c r="J166" s="819"/>
      <c r="K166" s="822"/>
    </row>
    <row r="167" spans="1:11" ht="27.6" x14ac:dyDescent="0.25">
      <c r="A167" s="825"/>
      <c r="B167" s="828"/>
      <c r="C167" s="825"/>
      <c r="D167" s="175" t="s">
        <v>201</v>
      </c>
      <c r="E167" s="248" t="s">
        <v>202</v>
      </c>
      <c r="F167" s="181" t="s">
        <v>161</v>
      </c>
      <c r="G167" s="253">
        <f>IF(F167="Oportuna",15,0)</f>
        <v>0</v>
      </c>
      <c r="H167" s="819"/>
      <c r="I167" s="833"/>
      <c r="J167" s="819"/>
      <c r="K167" s="822"/>
    </row>
    <row r="168" spans="1:11" ht="41.4" x14ac:dyDescent="0.25">
      <c r="A168" s="825"/>
      <c r="B168" s="828"/>
      <c r="C168" s="825"/>
      <c r="D168" s="175" t="s">
        <v>203</v>
      </c>
      <c r="E168" s="248" t="s">
        <v>204</v>
      </c>
      <c r="F168" s="274" t="s">
        <v>161</v>
      </c>
      <c r="G168" s="253">
        <f>IF(F168="Prevenir",15,IF(F168="Detectar",10,0))</f>
        <v>0</v>
      </c>
      <c r="H168" s="819"/>
      <c r="I168" s="833"/>
      <c r="J168" s="819"/>
      <c r="K168" s="822"/>
    </row>
    <row r="169" spans="1:11" ht="27.6" x14ac:dyDescent="0.25">
      <c r="A169" s="825"/>
      <c r="B169" s="828"/>
      <c r="C169" s="825"/>
      <c r="D169" s="175" t="s">
        <v>205</v>
      </c>
      <c r="E169" s="248" t="s">
        <v>206</v>
      </c>
      <c r="F169" s="181" t="s">
        <v>161</v>
      </c>
      <c r="G169" s="253">
        <f>IF(F169="Confiable",15,0)</f>
        <v>0</v>
      </c>
      <c r="H169" s="819"/>
      <c r="I169" s="833"/>
      <c r="J169" s="819"/>
      <c r="K169" s="822"/>
    </row>
    <row r="170" spans="1:11" ht="41.4" x14ac:dyDescent="0.25">
      <c r="A170" s="825"/>
      <c r="B170" s="828"/>
      <c r="C170" s="825"/>
      <c r="D170" s="175" t="s">
        <v>207</v>
      </c>
      <c r="E170" s="248" t="s">
        <v>208</v>
      </c>
      <c r="F170" s="274" t="s">
        <v>161</v>
      </c>
      <c r="G170" s="253">
        <f>IF(F170="Se investigan y se resuelven oportunamente",15,0)</f>
        <v>0</v>
      </c>
      <c r="H170" s="819"/>
      <c r="I170" s="833"/>
      <c r="J170" s="819"/>
      <c r="K170" s="822"/>
    </row>
    <row r="171" spans="1:11" ht="27.6" x14ac:dyDescent="0.25">
      <c r="A171" s="826"/>
      <c r="B171" s="829"/>
      <c r="C171" s="826"/>
      <c r="D171" s="177" t="s">
        <v>209</v>
      </c>
      <c r="E171" s="248" t="s">
        <v>210</v>
      </c>
      <c r="F171" s="181" t="s">
        <v>161</v>
      </c>
      <c r="G171" s="253">
        <f>IF(F171="Completa",10,IF(F171="Incompleta",5,0))</f>
        <v>0</v>
      </c>
      <c r="H171" s="820"/>
      <c r="I171" s="834"/>
      <c r="J171" s="820"/>
      <c r="K171" s="823"/>
    </row>
    <row r="172" spans="1:11" ht="15" thickBot="1" x14ac:dyDescent="0.3">
      <c r="A172" s="196"/>
      <c r="B172" s="191"/>
      <c r="C172" s="48"/>
      <c r="D172" s="49"/>
      <c r="E172" s="194" t="s">
        <v>211</v>
      </c>
      <c r="F172" s="195"/>
      <c r="G172" s="195">
        <f>SUM(G165:G171)</f>
        <v>0</v>
      </c>
      <c r="H172" s="197"/>
      <c r="I172" s="198"/>
      <c r="J172" s="198"/>
      <c r="K172" s="199"/>
    </row>
    <row r="173" spans="1:11" ht="14.4" thickBot="1" x14ac:dyDescent="0.3"/>
    <row r="174" spans="1:11" ht="27.6" x14ac:dyDescent="0.25">
      <c r="A174" s="835" t="s">
        <v>74</v>
      </c>
      <c r="B174" s="837" t="s">
        <v>214</v>
      </c>
      <c r="C174" s="839" t="s">
        <v>187</v>
      </c>
      <c r="D174" s="841" t="s">
        <v>188</v>
      </c>
      <c r="E174" s="842"/>
      <c r="F174" s="842"/>
      <c r="G174" s="842"/>
      <c r="H174" s="843"/>
      <c r="I174" s="275" t="s">
        <v>189</v>
      </c>
      <c r="J174" s="844" t="s">
        <v>190</v>
      </c>
      <c r="K174" s="846" t="s">
        <v>191</v>
      </c>
    </row>
    <row r="175" spans="1:11" ht="55.8" thickBot="1" x14ac:dyDescent="0.3">
      <c r="A175" s="836"/>
      <c r="B175" s="838"/>
      <c r="C175" s="840"/>
      <c r="D175" s="276" t="s">
        <v>192</v>
      </c>
      <c r="E175" s="44" t="s">
        <v>193</v>
      </c>
      <c r="F175" s="276" t="s">
        <v>194</v>
      </c>
      <c r="G175" s="276" t="s">
        <v>195</v>
      </c>
      <c r="H175" s="276" t="s">
        <v>212</v>
      </c>
      <c r="I175" s="45" t="s">
        <v>197</v>
      </c>
      <c r="J175" s="845"/>
      <c r="K175" s="847"/>
    </row>
    <row r="176" spans="1:11" x14ac:dyDescent="0.25">
      <c r="A176" s="824" t="e">
        <f>DESCRIPCION!#REF!</f>
        <v>#REF!</v>
      </c>
      <c r="B176" s="827" t="e">
        <f>DESCRIPCION!#REF!</f>
        <v>#REF!</v>
      </c>
      <c r="C176" s="824"/>
      <c r="D176" s="830" t="s">
        <v>198</v>
      </c>
      <c r="E176" s="190" t="s">
        <v>199</v>
      </c>
      <c r="F176" s="260" t="s">
        <v>163</v>
      </c>
      <c r="G176" s="262">
        <f>IF(F176="Asignado",15,0)</f>
        <v>0</v>
      </c>
      <c r="H176" s="818" t="str">
        <f>IF(AND(G183&gt;0,G183&lt;=85),"Débil",IF(AND(G183&gt;85,G183&lt;=95),"Moderado",IF(G183&gt;96,"Fuerte"," ")))</f>
        <v>Débil</v>
      </c>
      <c r="I176" s="832" t="s">
        <v>184</v>
      </c>
      <c r="J176" s="818"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1" t="str">
        <f>IF(J176="Fuerte","NO",IF(J176=" "," ","SI"))</f>
        <v>SI</v>
      </c>
    </row>
    <row r="177" spans="1:11" ht="27.6" x14ac:dyDescent="0.25">
      <c r="A177" s="825"/>
      <c r="B177" s="828"/>
      <c r="C177" s="825"/>
      <c r="D177" s="831"/>
      <c r="E177" s="248" t="s">
        <v>200</v>
      </c>
      <c r="F177" s="181" t="s">
        <v>164</v>
      </c>
      <c r="G177" s="253">
        <f>IF(F177="Adecuado",15,0)</f>
        <v>15</v>
      </c>
      <c r="H177" s="819"/>
      <c r="I177" s="833"/>
      <c r="J177" s="819"/>
      <c r="K177" s="822"/>
    </row>
    <row r="178" spans="1:11" ht="27.6" x14ac:dyDescent="0.25">
      <c r="A178" s="825"/>
      <c r="B178" s="828"/>
      <c r="C178" s="825"/>
      <c r="D178" s="175" t="s">
        <v>201</v>
      </c>
      <c r="E178" s="248" t="s">
        <v>202</v>
      </c>
      <c r="F178" s="181" t="s">
        <v>167</v>
      </c>
      <c r="G178" s="253">
        <f>IF(F178="Oportuna",15,0)</f>
        <v>15</v>
      </c>
      <c r="H178" s="819"/>
      <c r="I178" s="833"/>
      <c r="J178" s="819"/>
      <c r="K178" s="822"/>
    </row>
    <row r="179" spans="1:11" ht="41.4" x14ac:dyDescent="0.25">
      <c r="A179" s="825"/>
      <c r="B179" s="828"/>
      <c r="C179" s="825"/>
      <c r="D179" s="175" t="s">
        <v>203</v>
      </c>
      <c r="E179" s="248" t="s">
        <v>204</v>
      </c>
      <c r="F179" s="274" t="s">
        <v>161</v>
      </c>
      <c r="G179" s="253">
        <f>IF(F179="Prevenir",15,IF(F179="Detectar",10,0))</f>
        <v>0</v>
      </c>
      <c r="H179" s="819"/>
      <c r="I179" s="833"/>
      <c r="J179" s="819"/>
      <c r="K179" s="822"/>
    </row>
    <row r="180" spans="1:11" ht="27.6" x14ac:dyDescent="0.25">
      <c r="A180" s="825"/>
      <c r="B180" s="828"/>
      <c r="C180" s="825"/>
      <c r="D180" s="175" t="s">
        <v>205</v>
      </c>
      <c r="E180" s="248" t="s">
        <v>206</v>
      </c>
      <c r="F180" s="181" t="s">
        <v>161</v>
      </c>
      <c r="G180" s="253">
        <f>IF(F180="Confiable",15,0)</f>
        <v>0</v>
      </c>
      <c r="H180" s="819"/>
      <c r="I180" s="833"/>
      <c r="J180" s="819"/>
      <c r="K180" s="822"/>
    </row>
    <row r="181" spans="1:11" ht="41.4" x14ac:dyDescent="0.25">
      <c r="A181" s="825"/>
      <c r="B181" s="828"/>
      <c r="C181" s="825"/>
      <c r="D181" s="175" t="s">
        <v>207</v>
      </c>
      <c r="E181" s="248" t="s">
        <v>208</v>
      </c>
      <c r="F181" s="274" t="s">
        <v>161</v>
      </c>
      <c r="G181" s="253">
        <f>IF(F181="Se investigan y se resuelven oportunamente",15,0)</f>
        <v>0</v>
      </c>
      <c r="H181" s="819"/>
      <c r="I181" s="833"/>
      <c r="J181" s="819"/>
      <c r="K181" s="822"/>
    </row>
    <row r="182" spans="1:11" ht="27.6" x14ac:dyDescent="0.25">
      <c r="A182" s="826"/>
      <c r="B182" s="829"/>
      <c r="C182" s="826"/>
      <c r="D182" s="177" t="s">
        <v>209</v>
      </c>
      <c r="E182" s="248" t="s">
        <v>210</v>
      </c>
      <c r="F182" s="181" t="s">
        <v>161</v>
      </c>
      <c r="G182" s="253">
        <f>IF(F182="Completa",10,IF(F182="Incompleta",5,0))</f>
        <v>0</v>
      </c>
      <c r="H182" s="820"/>
      <c r="I182" s="834"/>
      <c r="J182" s="820"/>
      <c r="K182" s="823"/>
    </row>
    <row r="183" spans="1:11" ht="15" thickBot="1" x14ac:dyDescent="0.3">
      <c r="A183" s="196"/>
      <c r="B183" s="191"/>
      <c r="C183" s="48"/>
      <c r="D183" s="49"/>
      <c r="E183" s="194" t="s">
        <v>211</v>
      </c>
      <c r="F183" s="195"/>
      <c r="G183" s="195">
        <f>SUM(G176:G182)</f>
        <v>30</v>
      </c>
      <c r="H183" s="197"/>
      <c r="I183" s="198"/>
      <c r="J183" s="198"/>
      <c r="K183" s="199"/>
    </row>
    <row r="184" spans="1:11" ht="14.4" thickBot="1" x14ac:dyDescent="0.3"/>
    <row r="185" spans="1:11" ht="27.6" x14ac:dyDescent="0.25">
      <c r="A185" s="835" t="s">
        <v>74</v>
      </c>
      <c r="B185" s="837" t="s">
        <v>214</v>
      </c>
      <c r="C185" s="839" t="s">
        <v>187</v>
      </c>
      <c r="D185" s="841" t="s">
        <v>188</v>
      </c>
      <c r="E185" s="842"/>
      <c r="F185" s="842"/>
      <c r="G185" s="842"/>
      <c r="H185" s="843"/>
      <c r="I185" s="275" t="s">
        <v>189</v>
      </c>
      <c r="J185" s="844" t="s">
        <v>190</v>
      </c>
      <c r="K185" s="846" t="s">
        <v>191</v>
      </c>
    </row>
    <row r="186" spans="1:11" ht="55.8" thickBot="1" x14ac:dyDescent="0.3">
      <c r="A186" s="836"/>
      <c r="B186" s="838"/>
      <c r="C186" s="840"/>
      <c r="D186" s="276" t="s">
        <v>192</v>
      </c>
      <c r="E186" s="44" t="s">
        <v>193</v>
      </c>
      <c r="F186" s="276" t="s">
        <v>194</v>
      </c>
      <c r="G186" s="276" t="s">
        <v>195</v>
      </c>
      <c r="H186" s="276" t="s">
        <v>212</v>
      </c>
      <c r="I186" s="45" t="s">
        <v>197</v>
      </c>
      <c r="J186" s="845"/>
      <c r="K186" s="847"/>
    </row>
    <row r="187" spans="1:11" x14ac:dyDescent="0.25">
      <c r="A187" s="824" t="e">
        <f>DESCRIPCION!#REF!</f>
        <v>#REF!</v>
      </c>
      <c r="B187" s="827" t="e">
        <f>DESCRIPCION!#REF!</f>
        <v>#REF!</v>
      </c>
      <c r="C187" s="824"/>
      <c r="D187" s="830" t="s">
        <v>198</v>
      </c>
      <c r="E187" s="190" t="s">
        <v>199</v>
      </c>
      <c r="F187" s="260" t="s">
        <v>161</v>
      </c>
      <c r="G187" s="262">
        <f>IF(F187="Asignado",15,0)</f>
        <v>0</v>
      </c>
      <c r="H187" s="818" t="str">
        <f>IF(AND(G194&gt;0,G194&lt;=85),"Débil",IF(AND(G194&gt;85,G194&lt;=95),"Moderado",IF(G194&gt;96,"Fuerte"," ")))</f>
        <v xml:space="preserve"> </v>
      </c>
      <c r="I187" s="832" t="s">
        <v>161</v>
      </c>
      <c r="J187" s="818"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1" t="str">
        <f>IF(J187="Fuerte","NO",IF(J187=" "," ","SI"))</f>
        <v xml:space="preserve"> </v>
      </c>
    </row>
    <row r="188" spans="1:11" ht="27.6" x14ac:dyDescent="0.25">
      <c r="A188" s="825"/>
      <c r="B188" s="828"/>
      <c r="C188" s="825"/>
      <c r="D188" s="831"/>
      <c r="E188" s="248" t="s">
        <v>200</v>
      </c>
      <c r="F188" s="181" t="s">
        <v>161</v>
      </c>
      <c r="G188" s="253">
        <f>IF(F188="Adecuado",15,0)</f>
        <v>0</v>
      </c>
      <c r="H188" s="819"/>
      <c r="I188" s="833"/>
      <c r="J188" s="819"/>
      <c r="K188" s="822"/>
    </row>
    <row r="189" spans="1:11" ht="27.6" x14ac:dyDescent="0.25">
      <c r="A189" s="825"/>
      <c r="B189" s="828"/>
      <c r="C189" s="825"/>
      <c r="D189" s="175" t="s">
        <v>201</v>
      </c>
      <c r="E189" s="248" t="s">
        <v>202</v>
      </c>
      <c r="F189" s="181" t="s">
        <v>161</v>
      </c>
      <c r="G189" s="253">
        <f>IF(F189="Oportuna",15,0)</f>
        <v>0</v>
      </c>
      <c r="H189" s="819"/>
      <c r="I189" s="833"/>
      <c r="J189" s="819"/>
      <c r="K189" s="822"/>
    </row>
    <row r="190" spans="1:11" ht="41.4" x14ac:dyDescent="0.25">
      <c r="A190" s="825"/>
      <c r="B190" s="828"/>
      <c r="C190" s="825"/>
      <c r="D190" s="175" t="s">
        <v>203</v>
      </c>
      <c r="E190" s="248" t="s">
        <v>204</v>
      </c>
      <c r="F190" s="274" t="s">
        <v>161</v>
      </c>
      <c r="G190" s="253">
        <f>IF(F190="Prevenir",15,IF(F190="Detectar",10,0))</f>
        <v>0</v>
      </c>
      <c r="H190" s="819"/>
      <c r="I190" s="833"/>
      <c r="J190" s="819"/>
      <c r="K190" s="822"/>
    </row>
    <row r="191" spans="1:11" ht="27.6" x14ac:dyDescent="0.25">
      <c r="A191" s="825"/>
      <c r="B191" s="828"/>
      <c r="C191" s="825"/>
      <c r="D191" s="175" t="s">
        <v>205</v>
      </c>
      <c r="E191" s="248" t="s">
        <v>206</v>
      </c>
      <c r="F191" s="181" t="s">
        <v>161</v>
      </c>
      <c r="G191" s="253">
        <f>IF(F191="Confiable",15,0)</f>
        <v>0</v>
      </c>
      <c r="H191" s="819"/>
      <c r="I191" s="833"/>
      <c r="J191" s="819"/>
      <c r="K191" s="822"/>
    </row>
    <row r="192" spans="1:11" ht="41.4" x14ac:dyDescent="0.25">
      <c r="A192" s="825"/>
      <c r="B192" s="828"/>
      <c r="C192" s="825"/>
      <c r="D192" s="175" t="s">
        <v>207</v>
      </c>
      <c r="E192" s="248" t="s">
        <v>208</v>
      </c>
      <c r="F192" s="274" t="s">
        <v>161</v>
      </c>
      <c r="G192" s="253">
        <f>IF(F192="Se investigan y se resuelven oportunamente",15,0)</f>
        <v>0</v>
      </c>
      <c r="H192" s="819"/>
      <c r="I192" s="833"/>
      <c r="J192" s="819"/>
      <c r="K192" s="822"/>
    </row>
    <row r="193" spans="1:11" ht="27.6" x14ac:dyDescent="0.25">
      <c r="A193" s="826"/>
      <c r="B193" s="829"/>
      <c r="C193" s="826"/>
      <c r="D193" s="177" t="s">
        <v>209</v>
      </c>
      <c r="E193" s="248" t="s">
        <v>210</v>
      </c>
      <c r="F193" s="181" t="s">
        <v>161</v>
      </c>
      <c r="G193" s="253">
        <f>IF(F193="Completa",10,IF(F193="Incompleta",5,0))</f>
        <v>0</v>
      </c>
      <c r="H193" s="820"/>
      <c r="I193" s="834"/>
      <c r="J193" s="820"/>
      <c r="K193" s="823"/>
    </row>
    <row r="194" spans="1:11" ht="15" thickBot="1" x14ac:dyDescent="0.3">
      <c r="A194" s="196"/>
      <c r="B194" s="191"/>
      <c r="C194" s="48"/>
      <c r="D194" s="49"/>
      <c r="E194" s="194" t="s">
        <v>211</v>
      </c>
      <c r="F194" s="195"/>
      <c r="G194" s="195">
        <f>SUM(G187:G193)</f>
        <v>0</v>
      </c>
      <c r="H194" s="197"/>
      <c r="I194" s="198"/>
      <c r="J194" s="198"/>
      <c r="K194" s="199"/>
    </row>
    <row r="195" spans="1:11" ht="14.4" thickBot="1" x14ac:dyDescent="0.3"/>
    <row r="196" spans="1:11" ht="27.6" x14ac:dyDescent="0.25">
      <c r="A196" s="835" t="s">
        <v>74</v>
      </c>
      <c r="B196" s="837" t="s">
        <v>214</v>
      </c>
      <c r="C196" s="839" t="s">
        <v>187</v>
      </c>
      <c r="D196" s="841" t="s">
        <v>188</v>
      </c>
      <c r="E196" s="842"/>
      <c r="F196" s="842"/>
      <c r="G196" s="842"/>
      <c r="H196" s="843"/>
      <c r="I196" s="275" t="s">
        <v>189</v>
      </c>
      <c r="J196" s="844" t="s">
        <v>190</v>
      </c>
      <c r="K196" s="846" t="s">
        <v>191</v>
      </c>
    </row>
    <row r="197" spans="1:11" ht="55.8" thickBot="1" x14ac:dyDescent="0.3">
      <c r="A197" s="836"/>
      <c r="B197" s="838"/>
      <c r="C197" s="840"/>
      <c r="D197" s="276" t="s">
        <v>192</v>
      </c>
      <c r="E197" s="44" t="s">
        <v>193</v>
      </c>
      <c r="F197" s="276" t="s">
        <v>194</v>
      </c>
      <c r="G197" s="276" t="s">
        <v>195</v>
      </c>
      <c r="H197" s="276" t="s">
        <v>212</v>
      </c>
      <c r="I197" s="45" t="s">
        <v>197</v>
      </c>
      <c r="J197" s="845"/>
      <c r="K197" s="847"/>
    </row>
    <row r="198" spans="1:11" x14ac:dyDescent="0.25">
      <c r="A198" s="824" t="e">
        <f>DESCRIPCION!#REF!</f>
        <v>#REF!</v>
      </c>
      <c r="B198" s="827" t="e">
        <f>DESCRIPCION!#REF!</f>
        <v>#REF!</v>
      </c>
      <c r="C198" s="824"/>
      <c r="D198" s="830" t="s">
        <v>198</v>
      </c>
      <c r="E198" s="190" t="s">
        <v>199</v>
      </c>
      <c r="F198" s="260" t="s">
        <v>161</v>
      </c>
      <c r="G198" s="262">
        <f>IF(F198="Asignado",15,0)</f>
        <v>0</v>
      </c>
      <c r="H198" s="818" t="str">
        <f>IF(AND(G205&gt;0,G205&lt;=85),"Débil",IF(AND(G205&gt;85,G205&lt;=95),"Moderado",IF(G205&gt;96,"Fuerte"," ")))</f>
        <v xml:space="preserve"> </v>
      </c>
      <c r="I198" s="832" t="s">
        <v>161</v>
      </c>
      <c r="J198" s="818"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1" t="str">
        <f>IF(J198="Fuerte","NO",IF(J198=" "," ","SI"))</f>
        <v xml:space="preserve"> </v>
      </c>
    </row>
    <row r="199" spans="1:11" ht="27.6" x14ac:dyDescent="0.25">
      <c r="A199" s="825"/>
      <c r="B199" s="828"/>
      <c r="C199" s="825"/>
      <c r="D199" s="831"/>
      <c r="E199" s="248" t="s">
        <v>200</v>
      </c>
      <c r="F199" s="181" t="s">
        <v>161</v>
      </c>
      <c r="G199" s="253">
        <f>IF(F199="Adecuado",15,0)</f>
        <v>0</v>
      </c>
      <c r="H199" s="819"/>
      <c r="I199" s="833"/>
      <c r="J199" s="819"/>
      <c r="K199" s="822"/>
    </row>
    <row r="200" spans="1:11" ht="27.6" x14ac:dyDescent="0.25">
      <c r="A200" s="825"/>
      <c r="B200" s="828"/>
      <c r="C200" s="825"/>
      <c r="D200" s="175" t="s">
        <v>201</v>
      </c>
      <c r="E200" s="248" t="s">
        <v>202</v>
      </c>
      <c r="F200" s="181" t="s">
        <v>161</v>
      </c>
      <c r="G200" s="253">
        <f>IF(F200="Oportuna",15,0)</f>
        <v>0</v>
      </c>
      <c r="H200" s="819"/>
      <c r="I200" s="833"/>
      <c r="J200" s="819"/>
      <c r="K200" s="822"/>
    </row>
    <row r="201" spans="1:11" ht="41.4" x14ac:dyDescent="0.25">
      <c r="A201" s="825"/>
      <c r="B201" s="828"/>
      <c r="C201" s="825"/>
      <c r="D201" s="175" t="s">
        <v>203</v>
      </c>
      <c r="E201" s="248" t="s">
        <v>204</v>
      </c>
      <c r="F201" s="274" t="s">
        <v>161</v>
      </c>
      <c r="G201" s="253">
        <f>IF(F201="Prevenir",15,IF(F201="Detectar",10,0))</f>
        <v>0</v>
      </c>
      <c r="H201" s="819"/>
      <c r="I201" s="833"/>
      <c r="J201" s="819"/>
      <c r="K201" s="822"/>
    </row>
    <row r="202" spans="1:11" ht="27.6" x14ac:dyDescent="0.25">
      <c r="A202" s="825"/>
      <c r="B202" s="828"/>
      <c r="C202" s="825"/>
      <c r="D202" s="175" t="s">
        <v>205</v>
      </c>
      <c r="E202" s="248" t="s">
        <v>206</v>
      </c>
      <c r="F202" s="181" t="s">
        <v>161</v>
      </c>
      <c r="G202" s="253">
        <f>IF(F202="Confiable",15,0)</f>
        <v>0</v>
      </c>
      <c r="H202" s="819"/>
      <c r="I202" s="833"/>
      <c r="J202" s="819"/>
      <c r="K202" s="822"/>
    </row>
    <row r="203" spans="1:11" ht="41.4" x14ac:dyDescent="0.25">
      <c r="A203" s="825"/>
      <c r="B203" s="828"/>
      <c r="C203" s="825"/>
      <c r="D203" s="175" t="s">
        <v>207</v>
      </c>
      <c r="E203" s="248" t="s">
        <v>208</v>
      </c>
      <c r="F203" s="274" t="s">
        <v>161</v>
      </c>
      <c r="G203" s="253">
        <f>IF(F203="Se investigan y se resuelven oportunamente",15,0)</f>
        <v>0</v>
      </c>
      <c r="H203" s="819"/>
      <c r="I203" s="833"/>
      <c r="J203" s="819"/>
      <c r="K203" s="822"/>
    </row>
    <row r="204" spans="1:11" ht="27.6" x14ac:dyDescent="0.25">
      <c r="A204" s="826"/>
      <c r="B204" s="829"/>
      <c r="C204" s="826"/>
      <c r="D204" s="177" t="s">
        <v>209</v>
      </c>
      <c r="E204" s="248" t="s">
        <v>210</v>
      </c>
      <c r="F204" s="181" t="s">
        <v>161</v>
      </c>
      <c r="G204" s="253">
        <f>IF(F204="Completa",10,IF(F204="Incompleta",5,0))</f>
        <v>0</v>
      </c>
      <c r="H204" s="820"/>
      <c r="I204" s="834"/>
      <c r="J204" s="820"/>
      <c r="K204" s="823"/>
    </row>
    <row r="205" spans="1:11" ht="15" thickBot="1" x14ac:dyDescent="0.3">
      <c r="A205" s="196"/>
      <c r="B205" s="191"/>
      <c r="C205" s="48"/>
      <c r="D205" s="49"/>
      <c r="E205" s="194" t="s">
        <v>211</v>
      </c>
      <c r="F205" s="195"/>
      <c r="G205" s="195">
        <f>SUM(G198:G204)</f>
        <v>0</v>
      </c>
      <c r="H205" s="197"/>
      <c r="I205" s="198"/>
      <c r="J205" s="198"/>
      <c r="K205" s="199"/>
    </row>
    <row r="206" spans="1:11" ht="14.4" thickBot="1" x14ac:dyDescent="0.3"/>
    <row r="207" spans="1:11" ht="27.6" x14ac:dyDescent="0.25">
      <c r="A207" s="835" t="s">
        <v>74</v>
      </c>
      <c r="B207" s="837" t="s">
        <v>214</v>
      </c>
      <c r="C207" s="839" t="s">
        <v>187</v>
      </c>
      <c r="D207" s="841" t="s">
        <v>188</v>
      </c>
      <c r="E207" s="842"/>
      <c r="F207" s="842"/>
      <c r="G207" s="842"/>
      <c r="H207" s="843"/>
      <c r="I207" s="275" t="s">
        <v>189</v>
      </c>
      <c r="J207" s="844" t="s">
        <v>190</v>
      </c>
      <c r="K207" s="846" t="s">
        <v>191</v>
      </c>
    </row>
    <row r="208" spans="1:11" ht="55.8" thickBot="1" x14ac:dyDescent="0.3">
      <c r="A208" s="836"/>
      <c r="B208" s="838"/>
      <c r="C208" s="840"/>
      <c r="D208" s="276" t="s">
        <v>192</v>
      </c>
      <c r="E208" s="44" t="s">
        <v>193</v>
      </c>
      <c r="F208" s="276" t="s">
        <v>194</v>
      </c>
      <c r="G208" s="276" t="s">
        <v>195</v>
      </c>
      <c r="H208" s="276" t="s">
        <v>212</v>
      </c>
      <c r="I208" s="45" t="s">
        <v>197</v>
      </c>
      <c r="J208" s="845"/>
      <c r="K208" s="847"/>
    </row>
    <row r="209" spans="1:11" x14ac:dyDescent="0.25">
      <c r="A209" s="824" t="e">
        <f>DESCRIPCION!#REF!</f>
        <v>#REF!</v>
      </c>
      <c r="B209" s="827" t="e">
        <f>DESCRIPCION!#REF!</f>
        <v>#REF!</v>
      </c>
      <c r="C209" s="824"/>
      <c r="D209" s="830" t="s">
        <v>198</v>
      </c>
      <c r="E209" s="190" t="s">
        <v>199</v>
      </c>
      <c r="F209" s="260" t="s">
        <v>161</v>
      </c>
      <c r="G209" s="262">
        <f>IF(F209="Asignado",15,0)</f>
        <v>0</v>
      </c>
      <c r="H209" s="818" t="str">
        <f>IF(AND(G216&gt;0,G216&lt;=85),"Débil",IF(AND(G216&gt;85,G216&lt;=95),"Moderado",IF(G216&gt;96,"Fuerte"," ")))</f>
        <v xml:space="preserve"> </v>
      </c>
      <c r="I209" s="832" t="s">
        <v>161</v>
      </c>
      <c r="J209" s="818"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1" t="str">
        <f>IF(J209="Fuerte","NO",IF(J209=" "," ","SI"))</f>
        <v xml:space="preserve"> </v>
      </c>
    </row>
    <row r="210" spans="1:11" ht="27.6" x14ac:dyDescent="0.25">
      <c r="A210" s="825"/>
      <c r="B210" s="828"/>
      <c r="C210" s="825"/>
      <c r="D210" s="831"/>
      <c r="E210" s="248" t="s">
        <v>200</v>
      </c>
      <c r="F210" s="181" t="s">
        <v>161</v>
      </c>
      <c r="G210" s="253">
        <f>IF(F210="Adecuado",15,0)</f>
        <v>0</v>
      </c>
      <c r="H210" s="819"/>
      <c r="I210" s="833"/>
      <c r="J210" s="819"/>
      <c r="K210" s="822"/>
    </row>
    <row r="211" spans="1:11" ht="27.6" x14ac:dyDescent="0.25">
      <c r="A211" s="825"/>
      <c r="B211" s="828"/>
      <c r="C211" s="825"/>
      <c r="D211" s="175" t="s">
        <v>201</v>
      </c>
      <c r="E211" s="248" t="s">
        <v>202</v>
      </c>
      <c r="F211" s="181" t="s">
        <v>161</v>
      </c>
      <c r="G211" s="253">
        <f>IF(F211="Oportuna",15,0)</f>
        <v>0</v>
      </c>
      <c r="H211" s="819"/>
      <c r="I211" s="833"/>
      <c r="J211" s="819"/>
      <c r="K211" s="822"/>
    </row>
    <row r="212" spans="1:11" ht="41.4" x14ac:dyDescent="0.25">
      <c r="A212" s="825"/>
      <c r="B212" s="828"/>
      <c r="C212" s="825"/>
      <c r="D212" s="175" t="s">
        <v>203</v>
      </c>
      <c r="E212" s="248" t="s">
        <v>204</v>
      </c>
      <c r="F212" s="274" t="s">
        <v>161</v>
      </c>
      <c r="G212" s="253">
        <f>IF(F212="Prevenir",15,IF(F212="Detectar",10,0))</f>
        <v>0</v>
      </c>
      <c r="H212" s="819"/>
      <c r="I212" s="833"/>
      <c r="J212" s="819"/>
      <c r="K212" s="822"/>
    </row>
    <row r="213" spans="1:11" ht="27.6" x14ac:dyDescent="0.25">
      <c r="A213" s="825"/>
      <c r="B213" s="828"/>
      <c r="C213" s="825"/>
      <c r="D213" s="175" t="s">
        <v>205</v>
      </c>
      <c r="E213" s="248" t="s">
        <v>206</v>
      </c>
      <c r="F213" s="181" t="s">
        <v>161</v>
      </c>
      <c r="G213" s="253">
        <f>IF(F213="Confiable",15,0)</f>
        <v>0</v>
      </c>
      <c r="H213" s="819"/>
      <c r="I213" s="833"/>
      <c r="J213" s="819"/>
      <c r="K213" s="822"/>
    </row>
    <row r="214" spans="1:11" ht="41.4" x14ac:dyDescent="0.25">
      <c r="A214" s="825"/>
      <c r="B214" s="828"/>
      <c r="C214" s="825"/>
      <c r="D214" s="175" t="s">
        <v>207</v>
      </c>
      <c r="E214" s="248" t="s">
        <v>208</v>
      </c>
      <c r="F214" s="274" t="s">
        <v>161</v>
      </c>
      <c r="G214" s="253">
        <f>IF(F214="Se investigan y se resuelven oportunamente",15,0)</f>
        <v>0</v>
      </c>
      <c r="H214" s="819"/>
      <c r="I214" s="833"/>
      <c r="J214" s="819"/>
      <c r="K214" s="822"/>
    </row>
    <row r="215" spans="1:11" ht="27.6" x14ac:dyDescent="0.25">
      <c r="A215" s="826"/>
      <c r="B215" s="829"/>
      <c r="C215" s="826"/>
      <c r="D215" s="177" t="s">
        <v>209</v>
      </c>
      <c r="E215" s="248" t="s">
        <v>210</v>
      </c>
      <c r="F215" s="181" t="s">
        <v>161</v>
      </c>
      <c r="G215" s="253">
        <f>IF(F215="Completa",10,IF(F215="Incompleta",5,0))</f>
        <v>0</v>
      </c>
      <c r="H215" s="820"/>
      <c r="I215" s="834"/>
      <c r="J215" s="820"/>
      <c r="K215" s="823"/>
    </row>
    <row r="216" spans="1:11" ht="15" thickBot="1" x14ac:dyDescent="0.3">
      <c r="A216" s="196"/>
      <c r="B216" s="191"/>
      <c r="C216" s="48"/>
      <c r="D216" s="49"/>
      <c r="E216" s="194" t="s">
        <v>211</v>
      </c>
      <c r="F216" s="195"/>
      <c r="G216" s="195">
        <f>SUM(G209:G215)</f>
        <v>0</v>
      </c>
      <c r="H216" s="197"/>
      <c r="I216" s="198"/>
      <c r="J216" s="198"/>
      <c r="K216" s="199"/>
    </row>
    <row r="217" spans="1:11" ht="14.4" thickBot="1" x14ac:dyDescent="0.3"/>
    <row r="218" spans="1:11" ht="27.6" x14ac:dyDescent="0.25">
      <c r="A218" s="835" t="s">
        <v>74</v>
      </c>
      <c r="B218" s="837" t="s">
        <v>214</v>
      </c>
      <c r="C218" s="839" t="s">
        <v>187</v>
      </c>
      <c r="D218" s="841" t="s">
        <v>188</v>
      </c>
      <c r="E218" s="842"/>
      <c r="F218" s="842"/>
      <c r="G218" s="842"/>
      <c r="H218" s="843"/>
      <c r="I218" s="275" t="s">
        <v>189</v>
      </c>
      <c r="J218" s="844" t="s">
        <v>190</v>
      </c>
      <c r="K218" s="846" t="s">
        <v>191</v>
      </c>
    </row>
    <row r="219" spans="1:11" ht="55.8" thickBot="1" x14ac:dyDescent="0.3">
      <c r="A219" s="836"/>
      <c r="B219" s="838"/>
      <c r="C219" s="840"/>
      <c r="D219" s="276" t="s">
        <v>192</v>
      </c>
      <c r="E219" s="44" t="s">
        <v>193</v>
      </c>
      <c r="F219" s="276" t="s">
        <v>194</v>
      </c>
      <c r="G219" s="276" t="s">
        <v>195</v>
      </c>
      <c r="H219" s="276" t="s">
        <v>212</v>
      </c>
      <c r="I219" s="45" t="s">
        <v>197</v>
      </c>
      <c r="J219" s="845"/>
      <c r="K219" s="847"/>
    </row>
    <row r="220" spans="1:11" x14ac:dyDescent="0.25">
      <c r="A220" s="824" t="e">
        <f>DESCRIPCION!#REF!</f>
        <v>#REF!</v>
      </c>
      <c r="B220" s="827" t="e">
        <f>DESCRIPCION!#REF!</f>
        <v>#REF!</v>
      </c>
      <c r="C220" s="824"/>
      <c r="D220" s="830" t="s">
        <v>198</v>
      </c>
      <c r="E220" s="190" t="s">
        <v>199</v>
      </c>
      <c r="F220" s="260" t="s">
        <v>161</v>
      </c>
      <c r="G220" s="262">
        <f>IF(F220="Asignado",15,0)</f>
        <v>0</v>
      </c>
      <c r="H220" s="818" t="str">
        <f>IF(AND(G227&gt;0,G227&lt;=85),"Débil",IF(AND(G227&gt;85,G227&lt;=95),"Moderado",IF(G227&gt;96,"Fuerte"," ")))</f>
        <v xml:space="preserve"> </v>
      </c>
      <c r="I220" s="832" t="s">
        <v>185</v>
      </c>
      <c r="J220" s="818"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1" t="str">
        <f>IF(J220="Fuerte","NO",IF(J220=" "," ","SI"))</f>
        <v xml:space="preserve"> </v>
      </c>
    </row>
    <row r="221" spans="1:11" ht="27.6" x14ac:dyDescent="0.25">
      <c r="A221" s="825"/>
      <c r="B221" s="828"/>
      <c r="C221" s="825"/>
      <c r="D221" s="831"/>
      <c r="E221" s="248" t="s">
        <v>200</v>
      </c>
      <c r="F221" s="181" t="s">
        <v>161</v>
      </c>
      <c r="G221" s="253">
        <f>IF(F221="Adecuado",15,0)</f>
        <v>0</v>
      </c>
      <c r="H221" s="819"/>
      <c r="I221" s="833"/>
      <c r="J221" s="819"/>
      <c r="K221" s="822"/>
    </row>
    <row r="222" spans="1:11" ht="27.6" x14ac:dyDescent="0.25">
      <c r="A222" s="825"/>
      <c r="B222" s="828"/>
      <c r="C222" s="825"/>
      <c r="D222" s="175" t="s">
        <v>201</v>
      </c>
      <c r="E222" s="248" t="s">
        <v>202</v>
      </c>
      <c r="F222" s="181" t="s">
        <v>161</v>
      </c>
      <c r="G222" s="253">
        <f>IF(F222="Oportuna",15,0)</f>
        <v>0</v>
      </c>
      <c r="H222" s="819"/>
      <c r="I222" s="833"/>
      <c r="J222" s="819"/>
      <c r="K222" s="822"/>
    </row>
    <row r="223" spans="1:11" ht="41.4" x14ac:dyDescent="0.25">
      <c r="A223" s="825"/>
      <c r="B223" s="828"/>
      <c r="C223" s="825"/>
      <c r="D223" s="175" t="s">
        <v>203</v>
      </c>
      <c r="E223" s="248" t="s">
        <v>204</v>
      </c>
      <c r="F223" s="274" t="s">
        <v>161</v>
      </c>
      <c r="G223" s="253">
        <f>IF(F223="Prevenir",15,IF(F223="Detectar",10,0))</f>
        <v>0</v>
      </c>
      <c r="H223" s="819"/>
      <c r="I223" s="833"/>
      <c r="J223" s="819"/>
      <c r="K223" s="822"/>
    </row>
    <row r="224" spans="1:11" ht="27.6" x14ac:dyDescent="0.25">
      <c r="A224" s="825"/>
      <c r="B224" s="828"/>
      <c r="C224" s="825"/>
      <c r="D224" s="175" t="s">
        <v>205</v>
      </c>
      <c r="E224" s="248" t="s">
        <v>206</v>
      </c>
      <c r="F224" s="181" t="s">
        <v>161</v>
      </c>
      <c r="G224" s="253">
        <f>IF(F224="Confiable",15,0)</f>
        <v>0</v>
      </c>
      <c r="H224" s="819"/>
      <c r="I224" s="833"/>
      <c r="J224" s="819"/>
      <c r="K224" s="822"/>
    </row>
    <row r="225" spans="1:11" ht="41.4" x14ac:dyDescent="0.25">
      <c r="A225" s="825"/>
      <c r="B225" s="828"/>
      <c r="C225" s="825"/>
      <c r="D225" s="175" t="s">
        <v>207</v>
      </c>
      <c r="E225" s="248" t="s">
        <v>208</v>
      </c>
      <c r="F225" s="274" t="s">
        <v>161</v>
      </c>
      <c r="G225" s="253">
        <f>IF(F225="Se investigan y se resuelven oportunamente",15,0)</f>
        <v>0</v>
      </c>
      <c r="H225" s="819"/>
      <c r="I225" s="833"/>
      <c r="J225" s="819"/>
      <c r="K225" s="822"/>
    </row>
    <row r="226" spans="1:11" ht="27.6" x14ac:dyDescent="0.25">
      <c r="A226" s="826"/>
      <c r="B226" s="829"/>
      <c r="C226" s="826"/>
      <c r="D226" s="177" t="s">
        <v>209</v>
      </c>
      <c r="E226" s="248" t="s">
        <v>210</v>
      </c>
      <c r="F226" s="181" t="s">
        <v>161</v>
      </c>
      <c r="G226" s="253">
        <f>IF(F226="Completa",10,IF(F226="Incompleta",5,0))</f>
        <v>0</v>
      </c>
      <c r="H226" s="820"/>
      <c r="I226" s="834"/>
      <c r="J226" s="820"/>
      <c r="K226" s="823"/>
    </row>
    <row r="227" spans="1:11" ht="15" thickBot="1" x14ac:dyDescent="0.3">
      <c r="A227" s="196"/>
      <c r="B227" s="191"/>
      <c r="C227" s="48"/>
      <c r="D227" s="49"/>
      <c r="E227" s="194" t="s">
        <v>211</v>
      </c>
      <c r="F227" s="195"/>
      <c r="G227" s="195">
        <f>SUM(G220:G226)</f>
        <v>0</v>
      </c>
      <c r="H227" s="197"/>
      <c r="I227" s="198"/>
      <c r="J227" s="198"/>
      <c r="K227" s="199"/>
    </row>
    <row r="228" spans="1:11" ht="14.4" thickBot="1" x14ac:dyDescent="0.3"/>
    <row r="229" spans="1:11" ht="27.6" x14ac:dyDescent="0.25">
      <c r="A229" s="835" t="s">
        <v>74</v>
      </c>
      <c r="B229" s="837" t="s">
        <v>214</v>
      </c>
      <c r="C229" s="839" t="s">
        <v>187</v>
      </c>
      <c r="D229" s="841" t="s">
        <v>188</v>
      </c>
      <c r="E229" s="842"/>
      <c r="F229" s="842"/>
      <c r="G229" s="842"/>
      <c r="H229" s="843"/>
      <c r="I229" s="275" t="s">
        <v>189</v>
      </c>
      <c r="J229" s="844" t="s">
        <v>190</v>
      </c>
      <c r="K229" s="846" t="s">
        <v>191</v>
      </c>
    </row>
    <row r="230" spans="1:11" ht="55.8" thickBot="1" x14ac:dyDescent="0.3">
      <c r="A230" s="836"/>
      <c r="B230" s="838"/>
      <c r="C230" s="840"/>
      <c r="D230" s="276" t="s">
        <v>192</v>
      </c>
      <c r="E230" s="44" t="s">
        <v>193</v>
      </c>
      <c r="F230" s="276" t="s">
        <v>194</v>
      </c>
      <c r="G230" s="276" t="s">
        <v>195</v>
      </c>
      <c r="H230" s="276" t="s">
        <v>212</v>
      </c>
      <c r="I230" s="45" t="s">
        <v>197</v>
      </c>
      <c r="J230" s="845"/>
      <c r="K230" s="847"/>
    </row>
    <row r="231" spans="1:11" x14ac:dyDescent="0.25">
      <c r="A231" s="824" t="e">
        <f>DESCRIPCION!#REF!</f>
        <v>#REF!</v>
      </c>
      <c r="B231" s="827" t="e">
        <f>DESCRIPCION!#REF!</f>
        <v>#REF!</v>
      </c>
      <c r="C231" s="824"/>
      <c r="D231" s="830" t="s">
        <v>198</v>
      </c>
      <c r="E231" s="190" t="s">
        <v>199</v>
      </c>
      <c r="F231" s="260" t="s">
        <v>161</v>
      </c>
      <c r="G231" s="262">
        <f>IF(F231="Asignado",15,0)</f>
        <v>0</v>
      </c>
      <c r="H231" s="818" t="str">
        <f>IF(AND(G238&gt;0,G238&lt;=85),"Débil",IF(AND(G238&gt;85,G238&lt;=95),"Moderado",IF(G238&gt;96,"Fuerte"," ")))</f>
        <v xml:space="preserve"> </v>
      </c>
      <c r="I231" s="832" t="s">
        <v>161</v>
      </c>
      <c r="J231" s="818"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1" t="str">
        <f>IF(J231="Fuerte","NO",IF(J231=" "," ","SI"))</f>
        <v xml:space="preserve"> </v>
      </c>
    </row>
    <row r="232" spans="1:11" ht="27.6" x14ac:dyDescent="0.25">
      <c r="A232" s="825"/>
      <c r="B232" s="828"/>
      <c r="C232" s="825"/>
      <c r="D232" s="831"/>
      <c r="E232" s="248" t="s">
        <v>200</v>
      </c>
      <c r="F232" s="181" t="s">
        <v>161</v>
      </c>
      <c r="G232" s="253">
        <f>IF(F232="Adecuado",15,0)</f>
        <v>0</v>
      </c>
      <c r="H232" s="819"/>
      <c r="I232" s="833"/>
      <c r="J232" s="819"/>
      <c r="K232" s="822"/>
    </row>
    <row r="233" spans="1:11" ht="27.6" x14ac:dyDescent="0.25">
      <c r="A233" s="825"/>
      <c r="B233" s="828"/>
      <c r="C233" s="825"/>
      <c r="D233" s="175" t="s">
        <v>201</v>
      </c>
      <c r="E233" s="248" t="s">
        <v>202</v>
      </c>
      <c r="F233" s="181" t="s">
        <v>161</v>
      </c>
      <c r="G233" s="253">
        <f>IF(F233="Oportuna",15,0)</f>
        <v>0</v>
      </c>
      <c r="H233" s="819"/>
      <c r="I233" s="833"/>
      <c r="J233" s="819"/>
      <c r="K233" s="822"/>
    </row>
    <row r="234" spans="1:11" ht="41.4" x14ac:dyDescent="0.25">
      <c r="A234" s="825"/>
      <c r="B234" s="828"/>
      <c r="C234" s="825"/>
      <c r="D234" s="175" t="s">
        <v>203</v>
      </c>
      <c r="E234" s="248" t="s">
        <v>204</v>
      </c>
      <c r="F234" s="274" t="s">
        <v>161</v>
      </c>
      <c r="G234" s="253">
        <f>IF(F234="Prevenir",15,IF(F234="Detectar",10,0))</f>
        <v>0</v>
      </c>
      <c r="H234" s="819"/>
      <c r="I234" s="833"/>
      <c r="J234" s="819"/>
      <c r="K234" s="822"/>
    </row>
    <row r="235" spans="1:11" ht="27.6" x14ac:dyDescent="0.25">
      <c r="A235" s="825"/>
      <c r="B235" s="828"/>
      <c r="C235" s="825"/>
      <c r="D235" s="175" t="s">
        <v>205</v>
      </c>
      <c r="E235" s="248" t="s">
        <v>206</v>
      </c>
      <c r="F235" s="181" t="s">
        <v>161</v>
      </c>
      <c r="G235" s="253">
        <f>IF(F235="Confiable",15,0)</f>
        <v>0</v>
      </c>
      <c r="H235" s="819"/>
      <c r="I235" s="833"/>
      <c r="J235" s="819"/>
      <c r="K235" s="822"/>
    </row>
    <row r="236" spans="1:11" ht="41.4" x14ac:dyDescent="0.25">
      <c r="A236" s="825"/>
      <c r="B236" s="828"/>
      <c r="C236" s="825"/>
      <c r="D236" s="175" t="s">
        <v>207</v>
      </c>
      <c r="E236" s="248" t="s">
        <v>208</v>
      </c>
      <c r="F236" s="274" t="s">
        <v>161</v>
      </c>
      <c r="G236" s="253">
        <f>IF(F236="Se investigan y se resuelven oportunamente",15,0)</f>
        <v>0</v>
      </c>
      <c r="H236" s="819"/>
      <c r="I236" s="833"/>
      <c r="J236" s="819"/>
      <c r="K236" s="822"/>
    </row>
    <row r="237" spans="1:11" ht="27.6" x14ac:dyDescent="0.25">
      <c r="A237" s="826"/>
      <c r="B237" s="829"/>
      <c r="C237" s="826"/>
      <c r="D237" s="177" t="s">
        <v>209</v>
      </c>
      <c r="E237" s="248" t="s">
        <v>210</v>
      </c>
      <c r="F237" s="181" t="s">
        <v>161</v>
      </c>
      <c r="G237" s="253">
        <f>IF(F237="Completa",10,IF(F237="Incompleta",5,0))</f>
        <v>0</v>
      </c>
      <c r="H237" s="820"/>
      <c r="I237" s="834"/>
      <c r="J237" s="820"/>
      <c r="K237" s="823"/>
    </row>
    <row r="238" spans="1:11" ht="15" thickBot="1" x14ac:dyDescent="0.3">
      <c r="A238" s="196"/>
      <c r="B238" s="191"/>
      <c r="C238" s="48"/>
      <c r="D238" s="49"/>
      <c r="E238" s="194" t="s">
        <v>211</v>
      </c>
      <c r="F238" s="195"/>
      <c r="G238" s="195">
        <f>SUM(G231:G237)</f>
        <v>0</v>
      </c>
      <c r="H238" s="197"/>
      <c r="I238" s="198"/>
      <c r="J238" s="198"/>
      <c r="K238" s="199"/>
    </row>
    <row r="239" spans="1:11" ht="14.4" thickBot="1" x14ac:dyDescent="0.3"/>
    <row r="240" spans="1:11" ht="27.6" x14ac:dyDescent="0.25">
      <c r="A240" s="835" t="s">
        <v>74</v>
      </c>
      <c r="B240" s="837" t="s">
        <v>214</v>
      </c>
      <c r="C240" s="839" t="s">
        <v>187</v>
      </c>
      <c r="D240" s="841" t="s">
        <v>188</v>
      </c>
      <c r="E240" s="842"/>
      <c r="F240" s="842"/>
      <c r="G240" s="842"/>
      <c r="H240" s="843"/>
      <c r="I240" s="275" t="s">
        <v>189</v>
      </c>
      <c r="J240" s="844" t="s">
        <v>190</v>
      </c>
      <c r="K240" s="846" t="s">
        <v>191</v>
      </c>
    </row>
    <row r="241" spans="1:11" ht="55.8" thickBot="1" x14ac:dyDescent="0.3">
      <c r="A241" s="836"/>
      <c r="B241" s="838"/>
      <c r="C241" s="840"/>
      <c r="D241" s="276" t="s">
        <v>192</v>
      </c>
      <c r="E241" s="44" t="s">
        <v>193</v>
      </c>
      <c r="F241" s="276" t="s">
        <v>194</v>
      </c>
      <c r="G241" s="276" t="s">
        <v>195</v>
      </c>
      <c r="H241" s="276" t="s">
        <v>212</v>
      </c>
      <c r="I241" s="45" t="s">
        <v>197</v>
      </c>
      <c r="J241" s="845"/>
      <c r="K241" s="847"/>
    </row>
    <row r="242" spans="1:11" x14ac:dyDescent="0.25">
      <c r="A242" s="824" t="e">
        <f>DESCRIPCION!#REF!</f>
        <v>#REF!</v>
      </c>
      <c r="B242" s="827" t="e">
        <f>DESCRIPCION!#REF!</f>
        <v>#REF!</v>
      </c>
      <c r="C242" s="824"/>
      <c r="D242" s="830" t="s">
        <v>198</v>
      </c>
      <c r="E242" s="190" t="s">
        <v>199</v>
      </c>
      <c r="F242" s="260" t="s">
        <v>161</v>
      </c>
      <c r="G242" s="262">
        <f>IF(F242="Asignado",15,0)</f>
        <v>0</v>
      </c>
      <c r="H242" s="818" t="str">
        <f>IF(AND(G249&gt;0,G249&lt;=85),"Débil",IF(AND(G249&gt;85,G249&lt;=95),"Moderado",IF(G249&gt;96,"Fuerte"," ")))</f>
        <v xml:space="preserve"> </v>
      </c>
      <c r="I242" s="832" t="s">
        <v>161</v>
      </c>
      <c r="J242" s="818"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1" t="str">
        <f>IF(J242="Fuerte","NO",IF(J242=" "," ","SI"))</f>
        <v xml:space="preserve"> </v>
      </c>
    </row>
    <row r="243" spans="1:11" ht="27.6" x14ac:dyDescent="0.25">
      <c r="A243" s="825"/>
      <c r="B243" s="828"/>
      <c r="C243" s="825"/>
      <c r="D243" s="831"/>
      <c r="E243" s="248" t="s">
        <v>200</v>
      </c>
      <c r="F243" s="181" t="s">
        <v>161</v>
      </c>
      <c r="G243" s="253">
        <f>IF(F243="Adecuado",15,0)</f>
        <v>0</v>
      </c>
      <c r="H243" s="819"/>
      <c r="I243" s="833"/>
      <c r="J243" s="819"/>
      <c r="K243" s="822"/>
    </row>
    <row r="244" spans="1:11" ht="27.6" x14ac:dyDescent="0.25">
      <c r="A244" s="825"/>
      <c r="B244" s="828"/>
      <c r="C244" s="825"/>
      <c r="D244" s="175" t="s">
        <v>201</v>
      </c>
      <c r="E244" s="248" t="s">
        <v>202</v>
      </c>
      <c r="F244" s="181" t="s">
        <v>161</v>
      </c>
      <c r="G244" s="253">
        <f>IF(F244="Oportuna",15,0)</f>
        <v>0</v>
      </c>
      <c r="H244" s="819"/>
      <c r="I244" s="833"/>
      <c r="J244" s="819"/>
      <c r="K244" s="822"/>
    </row>
    <row r="245" spans="1:11" ht="41.4" x14ac:dyDescent="0.25">
      <c r="A245" s="825"/>
      <c r="B245" s="828"/>
      <c r="C245" s="825"/>
      <c r="D245" s="175" t="s">
        <v>203</v>
      </c>
      <c r="E245" s="248" t="s">
        <v>204</v>
      </c>
      <c r="F245" s="274" t="s">
        <v>161</v>
      </c>
      <c r="G245" s="253">
        <f>IF(F245="Prevenir",15,IF(F245="Detectar",10,0))</f>
        <v>0</v>
      </c>
      <c r="H245" s="819"/>
      <c r="I245" s="833"/>
      <c r="J245" s="819"/>
      <c r="K245" s="822"/>
    </row>
    <row r="246" spans="1:11" ht="27.6" x14ac:dyDescent="0.25">
      <c r="A246" s="825"/>
      <c r="B246" s="828"/>
      <c r="C246" s="825"/>
      <c r="D246" s="175" t="s">
        <v>205</v>
      </c>
      <c r="E246" s="248" t="s">
        <v>206</v>
      </c>
      <c r="F246" s="181" t="s">
        <v>161</v>
      </c>
      <c r="G246" s="253">
        <f>IF(F246="Confiable",15,0)</f>
        <v>0</v>
      </c>
      <c r="H246" s="819"/>
      <c r="I246" s="833"/>
      <c r="J246" s="819"/>
      <c r="K246" s="822"/>
    </row>
    <row r="247" spans="1:11" ht="41.4" x14ac:dyDescent="0.25">
      <c r="A247" s="825"/>
      <c r="B247" s="828"/>
      <c r="C247" s="825"/>
      <c r="D247" s="175" t="s">
        <v>207</v>
      </c>
      <c r="E247" s="248" t="s">
        <v>208</v>
      </c>
      <c r="F247" s="274" t="s">
        <v>161</v>
      </c>
      <c r="G247" s="253">
        <f>IF(F247="Se investigan y se resuelven oportunamente",15,0)</f>
        <v>0</v>
      </c>
      <c r="H247" s="819"/>
      <c r="I247" s="833"/>
      <c r="J247" s="819"/>
      <c r="K247" s="822"/>
    </row>
    <row r="248" spans="1:11" ht="27.6" x14ac:dyDescent="0.25">
      <c r="A248" s="826"/>
      <c r="B248" s="829"/>
      <c r="C248" s="826"/>
      <c r="D248" s="177" t="s">
        <v>209</v>
      </c>
      <c r="E248" s="248" t="s">
        <v>210</v>
      </c>
      <c r="F248" s="181" t="s">
        <v>161</v>
      </c>
      <c r="G248" s="253">
        <f>IF(F248="Completa",10,IF(F248="Incompleta",5,0))</f>
        <v>0</v>
      </c>
      <c r="H248" s="820"/>
      <c r="I248" s="834"/>
      <c r="J248" s="820"/>
      <c r="K248" s="823"/>
    </row>
    <row r="249" spans="1:11" ht="15" thickBot="1" x14ac:dyDescent="0.3">
      <c r="A249" s="196"/>
      <c r="B249" s="191"/>
      <c r="C249" s="48"/>
      <c r="D249" s="49"/>
      <c r="E249" s="194" t="s">
        <v>211</v>
      </c>
      <c r="F249" s="195"/>
      <c r="G249" s="195">
        <f>SUM(G242:G248)</f>
        <v>0</v>
      </c>
      <c r="H249" s="197"/>
      <c r="I249" s="198"/>
      <c r="J249" s="198"/>
      <c r="K249" s="199"/>
    </row>
    <row r="250" spans="1:11" ht="14.4" thickBot="1" x14ac:dyDescent="0.3"/>
    <row r="251" spans="1:11" ht="27.6" x14ac:dyDescent="0.25">
      <c r="A251" s="835" t="s">
        <v>74</v>
      </c>
      <c r="B251" s="837" t="s">
        <v>214</v>
      </c>
      <c r="C251" s="839" t="s">
        <v>187</v>
      </c>
      <c r="D251" s="841" t="s">
        <v>188</v>
      </c>
      <c r="E251" s="842"/>
      <c r="F251" s="842"/>
      <c r="G251" s="842"/>
      <c r="H251" s="843"/>
      <c r="I251" s="275" t="s">
        <v>189</v>
      </c>
      <c r="J251" s="844" t="s">
        <v>190</v>
      </c>
      <c r="K251" s="846" t="s">
        <v>191</v>
      </c>
    </row>
    <row r="252" spans="1:11" ht="55.8" thickBot="1" x14ac:dyDescent="0.3">
      <c r="A252" s="836"/>
      <c r="B252" s="838"/>
      <c r="C252" s="840"/>
      <c r="D252" s="276" t="s">
        <v>192</v>
      </c>
      <c r="E252" s="44" t="s">
        <v>193</v>
      </c>
      <c r="F252" s="276" t="s">
        <v>194</v>
      </c>
      <c r="G252" s="276" t="s">
        <v>195</v>
      </c>
      <c r="H252" s="276" t="s">
        <v>212</v>
      </c>
      <c r="I252" s="45" t="s">
        <v>197</v>
      </c>
      <c r="J252" s="845"/>
      <c r="K252" s="847"/>
    </row>
    <row r="253" spans="1:11" x14ac:dyDescent="0.25">
      <c r="A253" s="824" t="e">
        <f>DESCRIPCION!#REF!</f>
        <v>#REF!</v>
      </c>
      <c r="B253" s="827" t="e">
        <f>DESCRIPCION!#REF!</f>
        <v>#REF!</v>
      </c>
      <c r="C253" s="824"/>
      <c r="D253" s="830" t="s">
        <v>198</v>
      </c>
      <c r="E253" s="190" t="s">
        <v>199</v>
      </c>
      <c r="F253" s="260" t="s">
        <v>161</v>
      </c>
      <c r="G253" s="262">
        <f>IF(F253="Asignado",15,0)</f>
        <v>0</v>
      </c>
      <c r="H253" s="818" t="str">
        <f>IF(AND(G260&gt;0,G260&lt;=85),"Débil",IF(AND(G260&gt;85,G260&lt;=95),"Moderado",IF(G260&gt;96,"Fuerte"," ")))</f>
        <v xml:space="preserve"> </v>
      </c>
      <c r="I253" s="832" t="s">
        <v>161</v>
      </c>
      <c r="J253" s="818"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1" t="str">
        <f>IF(J253="Fuerte","NO",IF(J253=" "," ","SI"))</f>
        <v xml:space="preserve"> </v>
      </c>
    </row>
    <row r="254" spans="1:11" ht="27.6" x14ac:dyDescent="0.25">
      <c r="A254" s="825"/>
      <c r="B254" s="828"/>
      <c r="C254" s="825"/>
      <c r="D254" s="831"/>
      <c r="E254" s="248" t="s">
        <v>200</v>
      </c>
      <c r="F254" s="181" t="s">
        <v>161</v>
      </c>
      <c r="G254" s="253">
        <f>IF(F254="Adecuado",15,0)</f>
        <v>0</v>
      </c>
      <c r="H254" s="819"/>
      <c r="I254" s="833"/>
      <c r="J254" s="819"/>
      <c r="K254" s="822"/>
    </row>
    <row r="255" spans="1:11" ht="27.6" x14ac:dyDescent="0.25">
      <c r="A255" s="825"/>
      <c r="B255" s="828"/>
      <c r="C255" s="825"/>
      <c r="D255" s="175" t="s">
        <v>201</v>
      </c>
      <c r="E255" s="248" t="s">
        <v>202</v>
      </c>
      <c r="F255" s="181" t="s">
        <v>161</v>
      </c>
      <c r="G255" s="253">
        <f>IF(F255="Oportuna",15,0)</f>
        <v>0</v>
      </c>
      <c r="H255" s="819"/>
      <c r="I255" s="833"/>
      <c r="J255" s="819"/>
      <c r="K255" s="822"/>
    </row>
    <row r="256" spans="1:11" ht="41.4" x14ac:dyDescent="0.25">
      <c r="A256" s="825"/>
      <c r="B256" s="828"/>
      <c r="C256" s="825"/>
      <c r="D256" s="175" t="s">
        <v>203</v>
      </c>
      <c r="E256" s="248" t="s">
        <v>204</v>
      </c>
      <c r="F256" s="274" t="s">
        <v>161</v>
      </c>
      <c r="G256" s="253">
        <f>IF(F256="Prevenir",15,IF(F256="Detectar",10,0))</f>
        <v>0</v>
      </c>
      <c r="H256" s="819"/>
      <c r="I256" s="833"/>
      <c r="J256" s="819"/>
      <c r="K256" s="822"/>
    </row>
    <row r="257" spans="1:11" ht="27.6" x14ac:dyDescent="0.25">
      <c r="A257" s="825"/>
      <c r="B257" s="828"/>
      <c r="C257" s="825"/>
      <c r="D257" s="175" t="s">
        <v>205</v>
      </c>
      <c r="E257" s="248" t="s">
        <v>206</v>
      </c>
      <c r="F257" s="181" t="s">
        <v>161</v>
      </c>
      <c r="G257" s="253">
        <f>IF(F257="Confiable",15,0)</f>
        <v>0</v>
      </c>
      <c r="H257" s="819"/>
      <c r="I257" s="833"/>
      <c r="J257" s="819"/>
      <c r="K257" s="822"/>
    </row>
    <row r="258" spans="1:11" ht="41.4" x14ac:dyDescent="0.25">
      <c r="A258" s="825"/>
      <c r="B258" s="828"/>
      <c r="C258" s="825"/>
      <c r="D258" s="175" t="s">
        <v>207</v>
      </c>
      <c r="E258" s="248" t="s">
        <v>208</v>
      </c>
      <c r="F258" s="274" t="s">
        <v>161</v>
      </c>
      <c r="G258" s="253">
        <f>IF(F258="Se investigan y se resuelven oportunamente",15,0)</f>
        <v>0</v>
      </c>
      <c r="H258" s="819"/>
      <c r="I258" s="833"/>
      <c r="J258" s="819"/>
      <c r="K258" s="822"/>
    </row>
    <row r="259" spans="1:11" ht="27.6" x14ac:dyDescent="0.25">
      <c r="A259" s="826"/>
      <c r="B259" s="829"/>
      <c r="C259" s="826"/>
      <c r="D259" s="177" t="s">
        <v>209</v>
      </c>
      <c r="E259" s="248" t="s">
        <v>210</v>
      </c>
      <c r="F259" s="181" t="s">
        <v>161</v>
      </c>
      <c r="G259" s="253">
        <f>IF(F259="Completa",10,IF(F259="Incompleta",5,0))</f>
        <v>0</v>
      </c>
      <c r="H259" s="820"/>
      <c r="I259" s="834"/>
      <c r="J259" s="820"/>
      <c r="K259" s="823"/>
    </row>
    <row r="260" spans="1:11" ht="15" thickBot="1" x14ac:dyDescent="0.3">
      <c r="A260" s="196"/>
      <c r="B260" s="191"/>
      <c r="C260" s="48"/>
      <c r="D260" s="49"/>
      <c r="E260" s="194" t="s">
        <v>211</v>
      </c>
      <c r="F260" s="195"/>
      <c r="G260" s="195">
        <f>SUM(G253:G259)</f>
        <v>0</v>
      </c>
      <c r="H260" s="197"/>
      <c r="I260" s="198"/>
      <c r="J260" s="198"/>
      <c r="K260" s="199"/>
    </row>
    <row r="261" spans="1:11" ht="14.4" thickBot="1" x14ac:dyDescent="0.3"/>
    <row r="262" spans="1:11" ht="27.6" x14ac:dyDescent="0.25">
      <c r="A262" s="835" t="s">
        <v>74</v>
      </c>
      <c r="B262" s="837" t="s">
        <v>214</v>
      </c>
      <c r="C262" s="839" t="s">
        <v>187</v>
      </c>
      <c r="D262" s="841" t="s">
        <v>188</v>
      </c>
      <c r="E262" s="842"/>
      <c r="F262" s="842"/>
      <c r="G262" s="842"/>
      <c r="H262" s="843"/>
      <c r="I262" s="275" t="s">
        <v>189</v>
      </c>
      <c r="J262" s="844" t="s">
        <v>190</v>
      </c>
      <c r="K262" s="846" t="s">
        <v>191</v>
      </c>
    </row>
    <row r="263" spans="1:11" ht="55.8" thickBot="1" x14ac:dyDescent="0.3">
      <c r="A263" s="836"/>
      <c r="B263" s="838"/>
      <c r="C263" s="840"/>
      <c r="D263" s="276" t="s">
        <v>192</v>
      </c>
      <c r="E263" s="44" t="s">
        <v>193</v>
      </c>
      <c r="F263" s="276" t="s">
        <v>194</v>
      </c>
      <c r="G263" s="276" t="s">
        <v>195</v>
      </c>
      <c r="H263" s="276" t="s">
        <v>212</v>
      </c>
      <c r="I263" s="45" t="s">
        <v>197</v>
      </c>
      <c r="J263" s="845"/>
      <c r="K263" s="847"/>
    </row>
    <row r="264" spans="1:11" x14ac:dyDescent="0.25">
      <c r="A264" s="824" t="e">
        <f>DESCRIPCION!#REF!</f>
        <v>#REF!</v>
      </c>
      <c r="B264" s="827" t="e">
        <f>DESCRIPCION!#REF!</f>
        <v>#REF!</v>
      </c>
      <c r="C264" s="824"/>
      <c r="D264" s="830" t="s">
        <v>198</v>
      </c>
      <c r="E264" s="190" t="s">
        <v>199</v>
      </c>
      <c r="F264" s="260" t="s">
        <v>161</v>
      </c>
      <c r="G264" s="262">
        <f>IF(F264="Asignado",15,0)</f>
        <v>0</v>
      </c>
      <c r="H264" s="818" t="str">
        <f>IF(AND(G271&gt;0,G271&lt;=85),"Débil",IF(AND(G271&gt;85,G271&lt;=95),"Moderado",IF(G271&gt;96,"Fuerte"," ")))</f>
        <v xml:space="preserve"> </v>
      </c>
      <c r="I264" s="832" t="s">
        <v>161</v>
      </c>
      <c r="J264" s="818"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1" t="str">
        <f>IF(J264="Fuerte","NO",IF(J264=" "," ","SI"))</f>
        <v xml:space="preserve"> </v>
      </c>
    </row>
    <row r="265" spans="1:11" ht="27.6" x14ac:dyDescent="0.25">
      <c r="A265" s="825"/>
      <c r="B265" s="828"/>
      <c r="C265" s="825"/>
      <c r="D265" s="831"/>
      <c r="E265" s="248" t="s">
        <v>200</v>
      </c>
      <c r="F265" s="181" t="s">
        <v>161</v>
      </c>
      <c r="G265" s="253">
        <f>IF(F265="Adecuado",15,0)</f>
        <v>0</v>
      </c>
      <c r="H265" s="819"/>
      <c r="I265" s="833"/>
      <c r="J265" s="819"/>
      <c r="K265" s="822"/>
    </row>
    <row r="266" spans="1:11" ht="27.6" x14ac:dyDescent="0.25">
      <c r="A266" s="825"/>
      <c r="B266" s="828"/>
      <c r="C266" s="825"/>
      <c r="D266" s="175" t="s">
        <v>201</v>
      </c>
      <c r="E266" s="248" t="s">
        <v>202</v>
      </c>
      <c r="F266" s="181" t="s">
        <v>161</v>
      </c>
      <c r="G266" s="253">
        <f>IF(F266="Oportuna",15,0)</f>
        <v>0</v>
      </c>
      <c r="H266" s="819"/>
      <c r="I266" s="833"/>
      <c r="J266" s="819"/>
      <c r="K266" s="822"/>
    </row>
    <row r="267" spans="1:11" ht="41.4" x14ac:dyDescent="0.25">
      <c r="A267" s="825"/>
      <c r="B267" s="828"/>
      <c r="C267" s="825"/>
      <c r="D267" s="175" t="s">
        <v>203</v>
      </c>
      <c r="E267" s="248" t="s">
        <v>204</v>
      </c>
      <c r="F267" s="274" t="s">
        <v>161</v>
      </c>
      <c r="G267" s="253">
        <f>IF(F267="Prevenir",15,IF(F267="Detectar",10,0))</f>
        <v>0</v>
      </c>
      <c r="H267" s="819"/>
      <c r="I267" s="833"/>
      <c r="J267" s="819"/>
      <c r="K267" s="822"/>
    </row>
    <row r="268" spans="1:11" ht="27.6" x14ac:dyDescent="0.25">
      <c r="A268" s="825"/>
      <c r="B268" s="828"/>
      <c r="C268" s="825"/>
      <c r="D268" s="175" t="s">
        <v>205</v>
      </c>
      <c r="E268" s="248" t="s">
        <v>206</v>
      </c>
      <c r="F268" s="181" t="s">
        <v>161</v>
      </c>
      <c r="G268" s="253">
        <f>IF(F268="Confiable",15,0)</f>
        <v>0</v>
      </c>
      <c r="H268" s="819"/>
      <c r="I268" s="833"/>
      <c r="J268" s="819"/>
      <c r="K268" s="822"/>
    </row>
    <row r="269" spans="1:11" ht="41.4" x14ac:dyDescent="0.25">
      <c r="A269" s="825"/>
      <c r="B269" s="828"/>
      <c r="C269" s="825"/>
      <c r="D269" s="175" t="s">
        <v>207</v>
      </c>
      <c r="E269" s="248" t="s">
        <v>208</v>
      </c>
      <c r="F269" s="274" t="s">
        <v>161</v>
      </c>
      <c r="G269" s="253">
        <f>IF(F269="Se investigan y se resuelven oportunamente",15,0)</f>
        <v>0</v>
      </c>
      <c r="H269" s="819"/>
      <c r="I269" s="833"/>
      <c r="J269" s="819"/>
      <c r="K269" s="822"/>
    </row>
    <row r="270" spans="1:11" ht="27.6" x14ac:dyDescent="0.25">
      <c r="A270" s="826"/>
      <c r="B270" s="829"/>
      <c r="C270" s="826"/>
      <c r="D270" s="177" t="s">
        <v>209</v>
      </c>
      <c r="E270" s="248" t="s">
        <v>210</v>
      </c>
      <c r="F270" s="181" t="s">
        <v>161</v>
      </c>
      <c r="G270" s="253">
        <f>IF(F270="Completa",10,IF(F270="Incompleta",5,0))</f>
        <v>0</v>
      </c>
      <c r="H270" s="820"/>
      <c r="I270" s="834"/>
      <c r="J270" s="820"/>
      <c r="K270" s="823"/>
    </row>
    <row r="271" spans="1:11" ht="15" thickBot="1" x14ac:dyDescent="0.3">
      <c r="A271" s="196"/>
      <c r="B271" s="191"/>
      <c r="C271" s="48"/>
      <c r="D271" s="49"/>
      <c r="E271" s="194" t="s">
        <v>211</v>
      </c>
      <c r="F271" s="195"/>
      <c r="G271" s="195">
        <f>SUM(G264:G270)</f>
        <v>0</v>
      </c>
      <c r="H271" s="197"/>
      <c r="I271" s="198"/>
      <c r="J271" s="198"/>
      <c r="K271" s="199"/>
    </row>
    <row r="272" spans="1:11" ht="14.4" thickBot="1" x14ac:dyDescent="0.3"/>
    <row r="273" spans="1:11" ht="27.6" x14ac:dyDescent="0.25">
      <c r="A273" s="835" t="s">
        <v>74</v>
      </c>
      <c r="B273" s="837" t="s">
        <v>214</v>
      </c>
      <c r="C273" s="839" t="s">
        <v>187</v>
      </c>
      <c r="D273" s="841" t="s">
        <v>188</v>
      </c>
      <c r="E273" s="842"/>
      <c r="F273" s="842"/>
      <c r="G273" s="842"/>
      <c r="H273" s="843"/>
      <c r="I273" s="275" t="s">
        <v>189</v>
      </c>
      <c r="J273" s="844" t="s">
        <v>190</v>
      </c>
      <c r="K273" s="846" t="s">
        <v>191</v>
      </c>
    </row>
    <row r="274" spans="1:11" ht="55.8" thickBot="1" x14ac:dyDescent="0.3">
      <c r="A274" s="836"/>
      <c r="B274" s="838"/>
      <c r="C274" s="840"/>
      <c r="D274" s="276" t="s">
        <v>192</v>
      </c>
      <c r="E274" s="44" t="s">
        <v>193</v>
      </c>
      <c r="F274" s="276" t="s">
        <v>194</v>
      </c>
      <c r="G274" s="276" t="s">
        <v>195</v>
      </c>
      <c r="H274" s="276" t="s">
        <v>212</v>
      </c>
      <c r="I274" s="45" t="s">
        <v>197</v>
      </c>
      <c r="J274" s="845"/>
      <c r="K274" s="847"/>
    </row>
    <row r="275" spans="1:11" x14ac:dyDescent="0.25">
      <c r="A275" s="824" t="e">
        <f>DESCRIPCION!#REF!</f>
        <v>#REF!</v>
      </c>
      <c r="B275" s="827" t="e">
        <f>DESCRIPCION!#REF!</f>
        <v>#REF!</v>
      </c>
      <c r="C275" s="824"/>
      <c r="D275" s="830" t="s">
        <v>198</v>
      </c>
      <c r="E275" s="190" t="s">
        <v>199</v>
      </c>
      <c r="F275" s="260" t="s">
        <v>161</v>
      </c>
      <c r="G275" s="262">
        <f>IF(F275="Asignado",15,0)</f>
        <v>0</v>
      </c>
      <c r="H275" s="818" t="str">
        <f>IF(AND(G282&gt;0,G282&lt;=85),"Débil",IF(AND(G282&gt;85,G282&lt;=95),"Moderado",IF(G282&gt;96,"Fuerte"," ")))</f>
        <v xml:space="preserve"> </v>
      </c>
      <c r="I275" s="832" t="s">
        <v>161</v>
      </c>
      <c r="J275" s="818"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1" t="str">
        <f>IF(J275="Fuerte","NO",IF(J275=" "," ","SI"))</f>
        <v xml:space="preserve"> </v>
      </c>
    </row>
    <row r="276" spans="1:11" ht="27.6" x14ac:dyDescent="0.25">
      <c r="A276" s="825"/>
      <c r="B276" s="828"/>
      <c r="C276" s="825"/>
      <c r="D276" s="831"/>
      <c r="E276" s="248" t="s">
        <v>200</v>
      </c>
      <c r="F276" s="181" t="s">
        <v>161</v>
      </c>
      <c r="G276" s="253">
        <f>IF(F276="Adecuado",15,0)</f>
        <v>0</v>
      </c>
      <c r="H276" s="819"/>
      <c r="I276" s="833"/>
      <c r="J276" s="819"/>
      <c r="K276" s="822"/>
    </row>
    <row r="277" spans="1:11" ht="27.6" x14ac:dyDescent="0.25">
      <c r="A277" s="825"/>
      <c r="B277" s="828"/>
      <c r="C277" s="825"/>
      <c r="D277" s="175" t="s">
        <v>201</v>
      </c>
      <c r="E277" s="248" t="s">
        <v>202</v>
      </c>
      <c r="F277" s="181" t="s">
        <v>161</v>
      </c>
      <c r="G277" s="253">
        <f>IF(F277="Oportuna",15,0)</f>
        <v>0</v>
      </c>
      <c r="H277" s="819"/>
      <c r="I277" s="833"/>
      <c r="J277" s="819"/>
      <c r="K277" s="822"/>
    </row>
    <row r="278" spans="1:11" ht="41.4" x14ac:dyDescent="0.25">
      <c r="A278" s="825"/>
      <c r="B278" s="828"/>
      <c r="C278" s="825"/>
      <c r="D278" s="175" t="s">
        <v>203</v>
      </c>
      <c r="E278" s="248" t="s">
        <v>204</v>
      </c>
      <c r="F278" s="274" t="s">
        <v>161</v>
      </c>
      <c r="G278" s="253">
        <f>IF(F278="Prevenir",15,IF(F278="Detectar",10,0))</f>
        <v>0</v>
      </c>
      <c r="H278" s="819"/>
      <c r="I278" s="833"/>
      <c r="J278" s="819"/>
      <c r="K278" s="822"/>
    </row>
    <row r="279" spans="1:11" ht="27.6" x14ac:dyDescent="0.25">
      <c r="A279" s="825"/>
      <c r="B279" s="828"/>
      <c r="C279" s="825"/>
      <c r="D279" s="175" t="s">
        <v>205</v>
      </c>
      <c r="E279" s="248" t="s">
        <v>206</v>
      </c>
      <c r="F279" s="181" t="s">
        <v>161</v>
      </c>
      <c r="G279" s="253">
        <f>IF(F279="Confiable",15,0)</f>
        <v>0</v>
      </c>
      <c r="H279" s="819"/>
      <c r="I279" s="833"/>
      <c r="J279" s="819"/>
      <c r="K279" s="822"/>
    </row>
    <row r="280" spans="1:11" ht="41.4" x14ac:dyDescent="0.25">
      <c r="A280" s="825"/>
      <c r="B280" s="828"/>
      <c r="C280" s="825"/>
      <c r="D280" s="175" t="s">
        <v>207</v>
      </c>
      <c r="E280" s="248" t="s">
        <v>208</v>
      </c>
      <c r="F280" s="274" t="s">
        <v>161</v>
      </c>
      <c r="G280" s="253">
        <f>IF(F280="Se investigan y se resuelven oportunamente",15,0)</f>
        <v>0</v>
      </c>
      <c r="H280" s="819"/>
      <c r="I280" s="833"/>
      <c r="J280" s="819"/>
      <c r="K280" s="822"/>
    </row>
    <row r="281" spans="1:11" ht="27.6" x14ac:dyDescent="0.25">
      <c r="A281" s="826"/>
      <c r="B281" s="829"/>
      <c r="C281" s="826"/>
      <c r="D281" s="177" t="s">
        <v>209</v>
      </c>
      <c r="E281" s="248" t="s">
        <v>210</v>
      </c>
      <c r="F281" s="181" t="s">
        <v>161</v>
      </c>
      <c r="G281" s="253">
        <f>IF(F281="Completa",10,IF(F281="Incompleta",5,0))</f>
        <v>0</v>
      </c>
      <c r="H281" s="820"/>
      <c r="I281" s="834"/>
      <c r="J281" s="820"/>
      <c r="K281" s="823"/>
    </row>
    <row r="282" spans="1:11" ht="15" thickBot="1" x14ac:dyDescent="0.3">
      <c r="A282" s="196"/>
      <c r="B282" s="191"/>
      <c r="C282" s="48"/>
      <c r="D282" s="49"/>
      <c r="E282" s="194" t="s">
        <v>211</v>
      </c>
      <c r="F282" s="195"/>
      <c r="G282" s="195">
        <f>SUM(G275:G281)</f>
        <v>0</v>
      </c>
      <c r="H282" s="197"/>
      <c r="I282" s="198"/>
      <c r="J282" s="198"/>
      <c r="K282" s="199"/>
    </row>
    <row r="283" spans="1:11" ht="14.4" thickBot="1" x14ac:dyDescent="0.3"/>
    <row r="284" spans="1:11" ht="27.6" x14ac:dyDescent="0.25">
      <c r="A284" s="835" t="s">
        <v>74</v>
      </c>
      <c r="B284" s="837" t="s">
        <v>214</v>
      </c>
      <c r="C284" s="839" t="s">
        <v>187</v>
      </c>
      <c r="D284" s="841" t="s">
        <v>188</v>
      </c>
      <c r="E284" s="842"/>
      <c r="F284" s="842"/>
      <c r="G284" s="842"/>
      <c r="H284" s="843"/>
      <c r="I284" s="275" t="s">
        <v>189</v>
      </c>
      <c r="J284" s="844" t="s">
        <v>190</v>
      </c>
      <c r="K284" s="846" t="s">
        <v>191</v>
      </c>
    </row>
    <row r="285" spans="1:11" ht="55.8" thickBot="1" x14ac:dyDescent="0.3">
      <c r="A285" s="836"/>
      <c r="B285" s="838"/>
      <c r="C285" s="840"/>
      <c r="D285" s="276" t="s">
        <v>192</v>
      </c>
      <c r="E285" s="44" t="s">
        <v>193</v>
      </c>
      <c r="F285" s="276" t="s">
        <v>194</v>
      </c>
      <c r="G285" s="276" t="s">
        <v>195</v>
      </c>
      <c r="H285" s="276" t="s">
        <v>212</v>
      </c>
      <c r="I285" s="45" t="s">
        <v>197</v>
      </c>
      <c r="J285" s="845"/>
      <c r="K285" s="847"/>
    </row>
    <row r="286" spans="1:11" x14ac:dyDescent="0.25">
      <c r="A286" s="824" t="e">
        <f>DESCRIPCION!#REF!</f>
        <v>#REF!</v>
      </c>
      <c r="B286" s="827" t="e">
        <f>DESCRIPCION!#REF!</f>
        <v>#REF!</v>
      </c>
      <c r="C286" s="824"/>
      <c r="D286" s="830" t="s">
        <v>198</v>
      </c>
      <c r="E286" s="190" t="s">
        <v>199</v>
      </c>
      <c r="F286" s="260" t="s">
        <v>161</v>
      </c>
      <c r="G286" s="262">
        <f>IF(F286="Asignado",15,0)</f>
        <v>0</v>
      </c>
      <c r="H286" s="818" t="str">
        <f>IF(AND(G293&gt;0,G293&lt;=85),"Débil",IF(AND(G293&gt;85,G293&lt;=95),"Moderado",IF(G293&gt;96,"Fuerte"," ")))</f>
        <v xml:space="preserve"> </v>
      </c>
      <c r="I286" s="832" t="s">
        <v>161</v>
      </c>
      <c r="J286" s="818"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1" t="str">
        <f>IF(J286="Fuerte","NO",IF(J286=" "," ","SI"))</f>
        <v xml:space="preserve"> </v>
      </c>
    </row>
    <row r="287" spans="1:11" ht="27.6" x14ac:dyDescent="0.25">
      <c r="A287" s="825"/>
      <c r="B287" s="828"/>
      <c r="C287" s="825"/>
      <c r="D287" s="831"/>
      <c r="E287" s="248" t="s">
        <v>200</v>
      </c>
      <c r="F287" s="181" t="s">
        <v>161</v>
      </c>
      <c r="G287" s="253">
        <f>IF(F287="Adecuado",15,0)</f>
        <v>0</v>
      </c>
      <c r="H287" s="819"/>
      <c r="I287" s="833"/>
      <c r="J287" s="819"/>
      <c r="K287" s="822"/>
    </row>
    <row r="288" spans="1:11" ht="27.6" x14ac:dyDescent="0.25">
      <c r="A288" s="825"/>
      <c r="B288" s="828"/>
      <c r="C288" s="825"/>
      <c r="D288" s="175" t="s">
        <v>201</v>
      </c>
      <c r="E288" s="248" t="s">
        <v>202</v>
      </c>
      <c r="F288" s="181" t="s">
        <v>161</v>
      </c>
      <c r="G288" s="253">
        <f>IF(F288="Oportuna",15,0)</f>
        <v>0</v>
      </c>
      <c r="H288" s="819"/>
      <c r="I288" s="833"/>
      <c r="J288" s="819"/>
      <c r="K288" s="822"/>
    </row>
    <row r="289" spans="1:11" ht="41.4" x14ac:dyDescent="0.25">
      <c r="A289" s="825"/>
      <c r="B289" s="828"/>
      <c r="C289" s="825"/>
      <c r="D289" s="175" t="s">
        <v>203</v>
      </c>
      <c r="E289" s="248" t="s">
        <v>204</v>
      </c>
      <c r="F289" s="274" t="s">
        <v>161</v>
      </c>
      <c r="G289" s="253">
        <f>IF(F289="Prevenir",15,IF(F289="Detectar",10,0))</f>
        <v>0</v>
      </c>
      <c r="H289" s="819"/>
      <c r="I289" s="833"/>
      <c r="J289" s="819"/>
      <c r="K289" s="822"/>
    </row>
    <row r="290" spans="1:11" ht="27.6" x14ac:dyDescent="0.25">
      <c r="A290" s="825"/>
      <c r="B290" s="828"/>
      <c r="C290" s="825"/>
      <c r="D290" s="175" t="s">
        <v>205</v>
      </c>
      <c r="E290" s="248" t="s">
        <v>206</v>
      </c>
      <c r="F290" s="181" t="s">
        <v>161</v>
      </c>
      <c r="G290" s="253">
        <f>IF(F290="Confiable",15,0)</f>
        <v>0</v>
      </c>
      <c r="H290" s="819"/>
      <c r="I290" s="833"/>
      <c r="J290" s="819"/>
      <c r="K290" s="822"/>
    </row>
    <row r="291" spans="1:11" ht="41.4" x14ac:dyDescent="0.25">
      <c r="A291" s="825"/>
      <c r="B291" s="828"/>
      <c r="C291" s="825"/>
      <c r="D291" s="175" t="s">
        <v>207</v>
      </c>
      <c r="E291" s="248" t="s">
        <v>208</v>
      </c>
      <c r="F291" s="274" t="s">
        <v>161</v>
      </c>
      <c r="G291" s="253">
        <f>IF(F291="Se investigan y se resuelven oportunamente",15,0)</f>
        <v>0</v>
      </c>
      <c r="H291" s="819"/>
      <c r="I291" s="833"/>
      <c r="J291" s="819"/>
      <c r="K291" s="822"/>
    </row>
    <row r="292" spans="1:11" ht="27.6" x14ac:dyDescent="0.25">
      <c r="A292" s="826"/>
      <c r="B292" s="829"/>
      <c r="C292" s="826"/>
      <c r="D292" s="177" t="s">
        <v>209</v>
      </c>
      <c r="E292" s="248" t="s">
        <v>210</v>
      </c>
      <c r="F292" s="181" t="s">
        <v>161</v>
      </c>
      <c r="G292" s="253">
        <f>IF(F292="Completa",10,IF(F292="Incompleta",5,0))</f>
        <v>0</v>
      </c>
      <c r="H292" s="820"/>
      <c r="I292" s="834"/>
      <c r="J292" s="820"/>
      <c r="K292" s="823"/>
    </row>
    <row r="293" spans="1:11" ht="15" thickBot="1" x14ac:dyDescent="0.3">
      <c r="A293" s="196"/>
      <c r="B293" s="191"/>
      <c r="C293" s="48"/>
      <c r="D293" s="49"/>
      <c r="E293" s="194" t="s">
        <v>211</v>
      </c>
      <c r="F293" s="195"/>
      <c r="G293" s="195">
        <f>SUM(G286:G292)</f>
        <v>0</v>
      </c>
      <c r="H293" s="197"/>
      <c r="I293" s="198"/>
      <c r="J293" s="198"/>
      <c r="K293" s="199"/>
    </row>
    <row r="294" spans="1:11" ht="14.4" thickBot="1" x14ac:dyDescent="0.3"/>
    <row r="295" spans="1:11" ht="27.6" x14ac:dyDescent="0.25">
      <c r="A295" s="835" t="s">
        <v>74</v>
      </c>
      <c r="B295" s="837" t="s">
        <v>214</v>
      </c>
      <c r="C295" s="839" t="s">
        <v>187</v>
      </c>
      <c r="D295" s="841" t="s">
        <v>188</v>
      </c>
      <c r="E295" s="842"/>
      <c r="F295" s="842"/>
      <c r="G295" s="842"/>
      <c r="H295" s="843"/>
      <c r="I295" s="275" t="s">
        <v>189</v>
      </c>
      <c r="J295" s="844" t="s">
        <v>190</v>
      </c>
      <c r="K295" s="846" t="s">
        <v>191</v>
      </c>
    </row>
    <row r="296" spans="1:11" ht="55.8" thickBot="1" x14ac:dyDescent="0.3">
      <c r="A296" s="836"/>
      <c r="B296" s="838"/>
      <c r="C296" s="840"/>
      <c r="D296" s="276" t="s">
        <v>192</v>
      </c>
      <c r="E296" s="44" t="s">
        <v>193</v>
      </c>
      <c r="F296" s="276" t="s">
        <v>194</v>
      </c>
      <c r="G296" s="276" t="s">
        <v>195</v>
      </c>
      <c r="H296" s="276" t="s">
        <v>212</v>
      </c>
      <c r="I296" s="45" t="s">
        <v>197</v>
      </c>
      <c r="J296" s="845"/>
      <c r="K296" s="847"/>
    </row>
    <row r="297" spans="1:11" x14ac:dyDescent="0.25">
      <c r="A297" s="824" t="e">
        <f>DESCRIPCION!#REF!</f>
        <v>#REF!</v>
      </c>
      <c r="B297" s="827" t="e">
        <f>DESCRIPCION!#REF!</f>
        <v>#REF!</v>
      </c>
      <c r="C297" s="824"/>
      <c r="D297" s="830" t="s">
        <v>198</v>
      </c>
      <c r="E297" s="190" t="s">
        <v>199</v>
      </c>
      <c r="F297" s="260" t="s">
        <v>161</v>
      </c>
      <c r="G297" s="262">
        <f>IF(F297="Asignado",15,0)</f>
        <v>0</v>
      </c>
      <c r="H297" s="818" t="str">
        <f>IF(AND(G304&gt;0,G304&lt;=85),"Débil",IF(AND(G304&gt;85,G304&lt;=95),"Moderado",IF(G304&gt;96,"Fuerte"," ")))</f>
        <v xml:space="preserve"> </v>
      </c>
      <c r="I297" s="832" t="s">
        <v>161</v>
      </c>
      <c r="J297" s="818"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1" t="str">
        <f>IF(J297="Fuerte","NO",IF(J297=" "," ","SI"))</f>
        <v xml:space="preserve"> </v>
      </c>
    </row>
    <row r="298" spans="1:11" ht="27.6" x14ac:dyDescent="0.25">
      <c r="A298" s="825"/>
      <c r="B298" s="828"/>
      <c r="C298" s="825"/>
      <c r="D298" s="831"/>
      <c r="E298" s="248" t="s">
        <v>200</v>
      </c>
      <c r="F298" s="181" t="s">
        <v>161</v>
      </c>
      <c r="G298" s="253">
        <f>IF(F298="Adecuado",15,0)</f>
        <v>0</v>
      </c>
      <c r="H298" s="819"/>
      <c r="I298" s="833"/>
      <c r="J298" s="819"/>
      <c r="K298" s="822"/>
    </row>
    <row r="299" spans="1:11" ht="27.6" x14ac:dyDescent="0.25">
      <c r="A299" s="825"/>
      <c r="B299" s="828"/>
      <c r="C299" s="825"/>
      <c r="D299" s="175" t="s">
        <v>201</v>
      </c>
      <c r="E299" s="248" t="s">
        <v>202</v>
      </c>
      <c r="F299" s="181" t="s">
        <v>161</v>
      </c>
      <c r="G299" s="253">
        <f>IF(F299="Oportuna",15,0)</f>
        <v>0</v>
      </c>
      <c r="H299" s="819"/>
      <c r="I299" s="833"/>
      <c r="J299" s="819"/>
      <c r="K299" s="822"/>
    </row>
    <row r="300" spans="1:11" ht="41.4" x14ac:dyDescent="0.25">
      <c r="A300" s="825"/>
      <c r="B300" s="828"/>
      <c r="C300" s="825"/>
      <c r="D300" s="175" t="s">
        <v>203</v>
      </c>
      <c r="E300" s="248" t="s">
        <v>204</v>
      </c>
      <c r="F300" s="274" t="s">
        <v>161</v>
      </c>
      <c r="G300" s="253">
        <f>IF(F300="Prevenir",15,IF(F300="Detectar",10,0))</f>
        <v>0</v>
      </c>
      <c r="H300" s="819"/>
      <c r="I300" s="833"/>
      <c r="J300" s="819"/>
      <c r="K300" s="822"/>
    </row>
    <row r="301" spans="1:11" ht="27.6" x14ac:dyDescent="0.25">
      <c r="A301" s="825"/>
      <c r="B301" s="828"/>
      <c r="C301" s="825"/>
      <c r="D301" s="175" t="s">
        <v>205</v>
      </c>
      <c r="E301" s="248" t="s">
        <v>206</v>
      </c>
      <c r="F301" s="181" t="s">
        <v>161</v>
      </c>
      <c r="G301" s="253">
        <f>IF(F301="Confiable",15,0)</f>
        <v>0</v>
      </c>
      <c r="H301" s="819"/>
      <c r="I301" s="833"/>
      <c r="J301" s="819"/>
      <c r="K301" s="822"/>
    </row>
    <row r="302" spans="1:11" ht="41.4" x14ac:dyDescent="0.25">
      <c r="A302" s="825"/>
      <c r="B302" s="828"/>
      <c r="C302" s="825"/>
      <c r="D302" s="175" t="s">
        <v>207</v>
      </c>
      <c r="E302" s="248" t="s">
        <v>208</v>
      </c>
      <c r="F302" s="274" t="s">
        <v>161</v>
      </c>
      <c r="G302" s="253">
        <f>IF(F302="Se investigan y se resuelven oportunamente",15,0)</f>
        <v>0</v>
      </c>
      <c r="H302" s="819"/>
      <c r="I302" s="833"/>
      <c r="J302" s="819"/>
      <c r="K302" s="822"/>
    </row>
    <row r="303" spans="1:11" ht="27.6" x14ac:dyDescent="0.25">
      <c r="A303" s="826"/>
      <c r="B303" s="829"/>
      <c r="C303" s="826"/>
      <c r="D303" s="177" t="s">
        <v>209</v>
      </c>
      <c r="E303" s="248" t="s">
        <v>210</v>
      </c>
      <c r="F303" s="181" t="s">
        <v>161</v>
      </c>
      <c r="G303" s="253">
        <f>IF(F303="Completa",10,IF(F303="Incompleta",5,0))</f>
        <v>0</v>
      </c>
      <c r="H303" s="820"/>
      <c r="I303" s="834"/>
      <c r="J303" s="820"/>
      <c r="K303" s="823"/>
    </row>
    <row r="304" spans="1:11" ht="15" thickBot="1" x14ac:dyDescent="0.3">
      <c r="A304" s="196"/>
      <c r="B304" s="191"/>
      <c r="C304" s="48"/>
      <c r="D304" s="49"/>
      <c r="E304" s="194" t="s">
        <v>211</v>
      </c>
      <c r="F304" s="195"/>
      <c r="G304" s="195">
        <f>SUM(G297:G303)</f>
        <v>0</v>
      </c>
      <c r="H304" s="197"/>
      <c r="I304" s="198"/>
      <c r="J304" s="198"/>
      <c r="K304" s="199"/>
    </row>
    <row r="305" spans="1:11" ht="14.4" thickBot="1" x14ac:dyDescent="0.3"/>
    <row r="306" spans="1:11" ht="27.6" x14ac:dyDescent="0.25">
      <c r="A306" s="835" t="s">
        <v>74</v>
      </c>
      <c r="B306" s="837" t="s">
        <v>214</v>
      </c>
      <c r="C306" s="839" t="s">
        <v>187</v>
      </c>
      <c r="D306" s="841" t="s">
        <v>188</v>
      </c>
      <c r="E306" s="842"/>
      <c r="F306" s="842"/>
      <c r="G306" s="842"/>
      <c r="H306" s="843"/>
      <c r="I306" s="275" t="s">
        <v>189</v>
      </c>
      <c r="J306" s="844" t="s">
        <v>190</v>
      </c>
      <c r="K306" s="846" t="s">
        <v>191</v>
      </c>
    </row>
    <row r="307" spans="1:11" ht="55.8" thickBot="1" x14ac:dyDescent="0.3">
      <c r="A307" s="836"/>
      <c r="B307" s="838"/>
      <c r="C307" s="840"/>
      <c r="D307" s="276" t="s">
        <v>192</v>
      </c>
      <c r="E307" s="44" t="s">
        <v>193</v>
      </c>
      <c r="F307" s="276" t="s">
        <v>194</v>
      </c>
      <c r="G307" s="276" t="s">
        <v>195</v>
      </c>
      <c r="H307" s="276" t="s">
        <v>212</v>
      </c>
      <c r="I307" s="45" t="s">
        <v>197</v>
      </c>
      <c r="J307" s="845"/>
      <c r="K307" s="847"/>
    </row>
    <row r="308" spans="1:11" x14ac:dyDescent="0.25">
      <c r="A308" s="824" t="e">
        <f>DESCRIPCION!#REF!</f>
        <v>#REF!</v>
      </c>
      <c r="B308" s="827" t="e">
        <f>DESCRIPCION!#REF!</f>
        <v>#REF!</v>
      </c>
      <c r="C308" s="824"/>
      <c r="D308" s="830" t="s">
        <v>198</v>
      </c>
      <c r="E308" s="190" t="s">
        <v>199</v>
      </c>
      <c r="F308" s="260" t="s">
        <v>161</v>
      </c>
      <c r="G308" s="262">
        <f>IF(F308="Asignado",15,0)</f>
        <v>0</v>
      </c>
      <c r="H308" s="818" t="str">
        <f>IF(AND(G315&gt;0,G315&lt;=85),"Débil",IF(AND(G315&gt;85,G315&lt;=95),"Moderado",IF(G315&gt;96,"Fuerte"," ")))</f>
        <v xml:space="preserve"> </v>
      </c>
      <c r="I308" s="832" t="s">
        <v>161</v>
      </c>
      <c r="J308" s="818"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1" t="str">
        <f>IF(J308="Fuerte","NO",IF(J308=" "," ","SI"))</f>
        <v xml:space="preserve"> </v>
      </c>
    </row>
    <row r="309" spans="1:11" ht="27.6" x14ac:dyDescent="0.25">
      <c r="A309" s="825"/>
      <c r="B309" s="828"/>
      <c r="C309" s="825"/>
      <c r="D309" s="831"/>
      <c r="E309" s="248" t="s">
        <v>200</v>
      </c>
      <c r="F309" s="181" t="s">
        <v>161</v>
      </c>
      <c r="G309" s="253">
        <f>IF(F309="Adecuado",15,0)</f>
        <v>0</v>
      </c>
      <c r="H309" s="819"/>
      <c r="I309" s="833"/>
      <c r="J309" s="819"/>
      <c r="K309" s="822"/>
    </row>
    <row r="310" spans="1:11" ht="27.6" x14ac:dyDescent="0.25">
      <c r="A310" s="825"/>
      <c r="B310" s="828"/>
      <c r="C310" s="825"/>
      <c r="D310" s="175" t="s">
        <v>201</v>
      </c>
      <c r="E310" s="248" t="s">
        <v>202</v>
      </c>
      <c r="F310" s="181" t="s">
        <v>161</v>
      </c>
      <c r="G310" s="253">
        <f>IF(F310="Oportuna",15,0)</f>
        <v>0</v>
      </c>
      <c r="H310" s="819"/>
      <c r="I310" s="833"/>
      <c r="J310" s="819"/>
      <c r="K310" s="822"/>
    </row>
    <row r="311" spans="1:11" ht="41.4" x14ac:dyDescent="0.25">
      <c r="A311" s="825"/>
      <c r="B311" s="828"/>
      <c r="C311" s="825"/>
      <c r="D311" s="175" t="s">
        <v>203</v>
      </c>
      <c r="E311" s="248" t="s">
        <v>204</v>
      </c>
      <c r="F311" s="274" t="s">
        <v>161</v>
      </c>
      <c r="G311" s="253">
        <f>IF(F311="Prevenir",15,IF(F311="Detectar",10,0))</f>
        <v>0</v>
      </c>
      <c r="H311" s="819"/>
      <c r="I311" s="833"/>
      <c r="J311" s="819"/>
      <c r="K311" s="822"/>
    </row>
    <row r="312" spans="1:11" ht="27.6" x14ac:dyDescent="0.25">
      <c r="A312" s="825"/>
      <c r="B312" s="828"/>
      <c r="C312" s="825"/>
      <c r="D312" s="175" t="s">
        <v>205</v>
      </c>
      <c r="E312" s="248" t="s">
        <v>206</v>
      </c>
      <c r="F312" s="181" t="s">
        <v>161</v>
      </c>
      <c r="G312" s="253">
        <f>IF(F312="Confiable",15,0)</f>
        <v>0</v>
      </c>
      <c r="H312" s="819"/>
      <c r="I312" s="833"/>
      <c r="J312" s="819"/>
      <c r="K312" s="822"/>
    </row>
    <row r="313" spans="1:11" ht="41.4" x14ac:dyDescent="0.25">
      <c r="A313" s="825"/>
      <c r="B313" s="828"/>
      <c r="C313" s="825"/>
      <c r="D313" s="175" t="s">
        <v>207</v>
      </c>
      <c r="E313" s="248" t="s">
        <v>208</v>
      </c>
      <c r="F313" s="274" t="s">
        <v>161</v>
      </c>
      <c r="G313" s="253">
        <f>IF(F313="Se investigan y se resuelven oportunamente",15,0)</f>
        <v>0</v>
      </c>
      <c r="H313" s="819"/>
      <c r="I313" s="833"/>
      <c r="J313" s="819"/>
      <c r="K313" s="822"/>
    </row>
    <row r="314" spans="1:11" ht="27.6" x14ac:dyDescent="0.25">
      <c r="A314" s="826"/>
      <c r="B314" s="829"/>
      <c r="C314" s="826"/>
      <c r="D314" s="177" t="s">
        <v>209</v>
      </c>
      <c r="E314" s="248" t="s">
        <v>210</v>
      </c>
      <c r="F314" s="181" t="s">
        <v>161</v>
      </c>
      <c r="G314" s="253">
        <f>IF(F314="Completa",10,IF(F314="Incompleta",5,0))</f>
        <v>0</v>
      </c>
      <c r="H314" s="820"/>
      <c r="I314" s="834"/>
      <c r="J314" s="820"/>
      <c r="K314" s="823"/>
    </row>
    <row r="315" spans="1:11" ht="15" thickBot="1" x14ac:dyDescent="0.3">
      <c r="A315" s="196"/>
      <c r="B315" s="191"/>
      <c r="C315" s="48"/>
      <c r="D315" s="49"/>
      <c r="E315" s="194" t="s">
        <v>211</v>
      </c>
      <c r="F315" s="195"/>
      <c r="G315" s="195">
        <f>SUM(G308:G314)</f>
        <v>0</v>
      </c>
      <c r="H315" s="197"/>
      <c r="I315" s="198"/>
      <c r="J315" s="198"/>
      <c r="K315" s="199"/>
    </row>
    <row r="316" spans="1:11" ht="14.4" thickBot="1" x14ac:dyDescent="0.3"/>
    <row r="317" spans="1:11" ht="27.6" x14ac:dyDescent="0.25">
      <c r="A317" s="835" t="s">
        <v>74</v>
      </c>
      <c r="B317" s="837" t="s">
        <v>214</v>
      </c>
      <c r="C317" s="839" t="s">
        <v>187</v>
      </c>
      <c r="D317" s="841" t="s">
        <v>188</v>
      </c>
      <c r="E317" s="842"/>
      <c r="F317" s="842"/>
      <c r="G317" s="842"/>
      <c r="H317" s="843"/>
      <c r="I317" s="275" t="s">
        <v>189</v>
      </c>
      <c r="J317" s="844" t="s">
        <v>190</v>
      </c>
      <c r="K317" s="846" t="s">
        <v>191</v>
      </c>
    </row>
    <row r="318" spans="1:11" ht="55.8" thickBot="1" x14ac:dyDescent="0.3">
      <c r="A318" s="836"/>
      <c r="B318" s="838"/>
      <c r="C318" s="840"/>
      <c r="D318" s="276" t="s">
        <v>192</v>
      </c>
      <c r="E318" s="44" t="s">
        <v>193</v>
      </c>
      <c r="F318" s="276" t="s">
        <v>194</v>
      </c>
      <c r="G318" s="276" t="s">
        <v>195</v>
      </c>
      <c r="H318" s="276" t="s">
        <v>212</v>
      </c>
      <c r="I318" s="45" t="s">
        <v>197</v>
      </c>
      <c r="J318" s="845"/>
      <c r="K318" s="847"/>
    </row>
    <row r="319" spans="1:11" x14ac:dyDescent="0.25">
      <c r="A319" s="824" t="e">
        <f>DESCRIPCION!#REF!</f>
        <v>#REF!</v>
      </c>
      <c r="B319" s="827" t="e">
        <f>DESCRIPCION!#REF!</f>
        <v>#REF!</v>
      </c>
      <c r="C319" s="824"/>
      <c r="D319" s="830" t="s">
        <v>198</v>
      </c>
      <c r="E319" s="190" t="s">
        <v>199</v>
      </c>
      <c r="F319" s="260" t="s">
        <v>161</v>
      </c>
      <c r="G319" s="262">
        <f>IF(F319="Asignado",15,0)</f>
        <v>0</v>
      </c>
      <c r="H319" s="818" t="str">
        <f>IF(AND(G326&gt;0,G326&lt;=85),"Débil",IF(AND(G326&gt;85,G326&lt;=95),"Moderado",IF(G326&gt;96,"Fuerte"," ")))</f>
        <v xml:space="preserve"> </v>
      </c>
      <c r="I319" s="832" t="s">
        <v>184</v>
      </c>
      <c r="J319" s="818"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1" t="str">
        <f>IF(J319="Fuerte","NO",IF(J319=" "," ","SI"))</f>
        <v xml:space="preserve"> </v>
      </c>
    </row>
    <row r="320" spans="1:11" ht="27.6" x14ac:dyDescent="0.25">
      <c r="A320" s="825"/>
      <c r="B320" s="828"/>
      <c r="C320" s="825"/>
      <c r="D320" s="831"/>
      <c r="E320" s="248" t="s">
        <v>200</v>
      </c>
      <c r="F320" s="181" t="s">
        <v>161</v>
      </c>
      <c r="G320" s="253">
        <f>IF(F320="Adecuado",15,0)</f>
        <v>0</v>
      </c>
      <c r="H320" s="819"/>
      <c r="I320" s="833"/>
      <c r="J320" s="819"/>
      <c r="K320" s="822"/>
    </row>
    <row r="321" spans="1:11" ht="27.6" x14ac:dyDescent="0.25">
      <c r="A321" s="825"/>
      <c r="B321" s="828"/>
      <c r="C321" s="825"/>
      <c r="D321" s="175" t="s">
        <v>201</v>
      </c>
      <c r="E321" s="248" t="s">
        <v>202</v>
      </c>
      <c r="F321" s="181" t="s">
        <v>161</v>
      </c>
      <c r="G321" s="253">
        <f>IF(F321="Oportuna",15,0)</f>
        <v>0</v>
      </c>
      <c r="H321" s="819"/>
      <c r="I321" s="833"/>
      <c r="J321" s="819"/>
      <c r="K321" s="822"/>
    </row>
    <row r="322" spans="1:11" ht="41.4" x14ac:dyDescent="0.25">
      <c r="A322" s="825"/>
      <c r="B322" s="828"/>
      <c r="C322" s="825"/>
      <c r="D322" s="175" t="s">
        <v>203</v>
      </c>
      <c r="E322" s="248" t="s">
        <v>204</v>
      </c>
      <c r="F322" s="274" t="s">
        <v>161</v>
      </c>
      <c r="G322" s="253">
        <f>IF(F322="Prevenir",15,IF(F322="Detectar",10,0))</f>
        <v>0</v>
      </c>
      <c r="H322" s="819"/>
      <c r="I322" s="833"/>
      <c r="J322" s="819"/>
      <c r="K322" s="822"/>
    </row>
    <row r="323" spans="1:11" ht="27.6" x14ac:dyDescent="0.25">
      <c r="A323" s="825"/>
      <c r="B323" s="828"/>
      <c r="C323" s="825"/>
      <c r="D323" s="175" t="s">
        <v>205</v>
      </c>
      <c r="E323" s="248" t="s">
        <v>206</v>
      </c>
      <c r="F323" s="181" t="s">
        <v>161</v>
      </c>
      <c r="G323" s="253">
        <f>IF(F323="Confiable",15,0)</f>
        <v>0</v>
      </c>
      <c r="H323" s="819"/>
      <c r="I323" s="833"/>
      <c r="J323" s="819"/>
      <c r="K323" s="822"/>
    </row>
    <row r="324" spans="1:11" ht="41.4" x14ac:dyDescent="0.25">
      <c r="A324" s="825"/>
      <c r="B324" s="828"/>
      <c r="C324" s="825"/>
      <c r="D324" s="175" t="s">
        <v>207</v>
      </c>
      <c r="E324" s="248" t="s">
        <v>208</v>
      </c>
      <c r="F324" s="274" t="s">
        <v>161</v>
      </c>
      <c r="G324" s="253">
        <f>IF(F324="Se investigan y se resuelven oportunamente",15,0)</f>
        <v>0</v>
      </c>
      <c r="H324" s="819"/>
      <c r="I324" s="833"/>
      <c r="J324" s="819"/>
      <c r="K324" s="822"/>
    </row>
    <row r="325" spans="1:11" ht="27.6" x14ac:dyDescent="0.25">
      <c r="A325" s="826"/>
      <c r="B325" s="829"/>
      <c r="C325" s="826"/>
      <c r="D325" s="177" t="s">
        <v>209</v>
      </c>
      <c r="E325" s="248" t="s">
        <v>210</v>
      </c>
      <c r="F325" s="181" t="s">
        <v>161</v>
      </c>
      <c r="G325" s="253">
        <f>IF(F325="Completa",10,IF(F325="Incompleta",5,0))</f>
        <v>0</v>
      </c>
      <c r="H325" s="820"/>
      <c r="I325" s="834"/>
      <c r="J325" s="820"/>
      <c r="K325" s="823"/>
    </row>
    <row r="326" spans="1:11" ht="15" thickBot="1" x14ac:dyDescent="0.3">
      <c r="A326" s="196"/>
      <c r="B326" s="191"/>
      <c r="C326" s="48"/>
      <c r="D326" s="49"/>
      <c r="E326" s="194" t="s">
        <v>211</v>
      </c>
      <c r="F326" s="195"/>
      <c r="G326" s="195">
        <f>SUM(G319:G325)</f>
        <v>0</v>
      </c>
      <c r="H326" s="197"/>
      <c r="I326" s="198"/>
      <c r="J326" s="198"/>
      <c r="K326" s="199"/>
    </row>
    <row r="327" spans="1:11" ht="14.4" thickBot="1" x14ac:dyDescent="0.3"/>
    <row r="328" spans="1:11" ht="27.6" x14ac:dyDescent="0.25">
      <c r="A328" s="835" t="s">
        <v>74</v>
      </c>
      <c r="B328" s="837" t="s">
        <v>214</v>
      </c>
      <c r="C328" s="839" t="s">
        <v>187</v>
      </c>
      <c r="D328" s="841" t="s">
        <v>188</v>
      </c>
      <c r="E328" s="842"/>
      <c r="F328" s="842"/>
      <c r="G328" s="842"/>
      <c r="H328" s="843"/>
      <c r="I328" s="275" t="s">
        <v>189</v>
      </c>
      <c r="J328" s="844" t="s">
        <v>190</v>
      </c>
      <c r="K328" s="846" t="s">
        <v>191</v>
      </c>
    </row>
    <row r="329" spans="1:11" ht="55.8" thickBot="1" x14ac:dyDescent="0.3">
      <c r="A329" s="836"/>
      <c r="B329" s="838"/>
      <c r="C329" s="840"/>
      <c r="D329" s="276" t="s">
        <v>192</v>
      </c>
      <c r="E329" s="44" t="s">
        <v>193</v>
      </c>
      <c r="F329" s="276" t="s">
        <v>194</v>
      </c>
      <c r="G329" s="276" t="s">
        <v>195</v>
      </c>
      <c r="H329" s="276" t="s">
        <v>212</v>
      </c>
      <c r="I329" s="45" t="s">
        <v>197</v>
      </c>
      <c r="J329" s="845"/>
      <c r="K329" s="847"/>
    </row>
    <row r="330" spans="1:11" x14ac:dyDescent="0.25">
      <c r="A330" s="824" t="e">
        <f>DESCRIPCION!#REF!</f>
        <v>#REF!</v>
      </c>
      <c r="B330" s="827" t="e">
        <f>DESCRIPCION!#REF!</f>
        <v>#REF!</v>
      </c>
      <c r="C330" s="824"/>
      <c r="D330" s="830" t="s">
        <v>198</v>
      </c>
      <c r="E330" s="190" t="s">
        <v>199</v>
      </c>
      <c r="F330" s="260" t="s">
        <v>161</v>
      </c>
      <c r="G330" s="262">
        <f>IF(F330="Asignado",15,0)</f>
        <v>0</v>
      </c>
      <c r="H330" s="818" t="str">
        <f>IF(AND(G337&gt;0,G337&lt;=85),"Débil",IF(AND(G337&gt;85,G337&lt;=95),"Moderado",IF(G337&gt;96,"Fuerte"," ")))</f>
        <v xml:space="preserve"> </v>
      </c>
      <c r="I330" s="832" t="s">
        <v>161</v>
      </c>
      <c r="J330" s="818"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1" t="str">
        <f>IF(J330="Fuerte","NO",IF(J330=" "," ","SI"))</f>
        <v xml:space="preserve"> </v>
      </c>
    </row>
    <row r="331" spans="1:11" ht="27.6" x14ac:dyDescent="0.25">
      <c r="A331" s="825"/>
      <c r="B331" s="828"/>
      <c r="C331" s="825"/>
      <c r="D331" s="831"/>
      <c r="E331" s="248" t="s">
        <v>200</v>
      </c>
      <c r="F331" s="181" t="s">
        <v>161</v>
      </c>
      <c r="G331" s="253">
        <f>IF(F331="Adecuado",15,0)</f>
        <v>0</v>
      </c>
      <c r="H331" s="819"/>
      <c r="I331" s="833"/>
      <c r="J331" s="819"/>
      <c r="K331" s="822"/>
    </row>
    <row r="332" spans="1:11" ht="27.6" x14ac:dyDescent="0.25">
      <c r="A332" s="825"/>
      <c r="B332" s="828"/>
      <c r="C332" s="825"/>
      <c r="D332" s="175" t="s">
        <v>201</v>
      </c>
      <c r="E332" s="248" t="s">
        <v>202</v>
      </c>
      <c r="F332" s="181" t="s">
        <v>161</v>
      </c>
      <c r="G332" s="253">
        <f>IF(F332="Oportuna",15,0)</f>
        <v>0</v>
      </c>
      <c r="H332" s="819"/>
      <c r="I332" s="833"/>
      <c r="J332" s="819"/>
      <c r="K332" s="822"/>
    </row>
    <row r="333" spans="1:11" ht="41.4" x14ac:dyDescent="0.25">
      <c r="A333" s="825"/>
      <c r="B333" s="828"/>
      <c r="C333" s="825"/>
      <c r="D333" s="175" t="s">
        <v>203</v>
      </c>
      <c r="E333" s="248" t="s">
        <v>204</v>
      </c>
      <c r="F333" s="274" t="s">
        <v>161</v>
      </c>
      <c r="G333" s="253">
        <f>IF(F333="Prevenir",15,IF(F333="Detectar",10,0))</f>
        <v>0</v>
      </c>
      <c r="H333" s="819"/>
      <c r="I333" s="833"/>
      <c r="J333" s="819"/>
      <c r="K333" s="822"/>
    </row>
    <row r="334" spans="1:11" ht="27.6" x14ac:dyDescent="0.25">
      <c r="A334" s="825"/>
      <c r="B334" s="828"/>
      <c r="C334" s="825"/>
      <c r="D334" s="175" t="s">
        <v>205</v>
      </c>
      <c r="E334" s="248" t="s">
        <v>206</v>
      </c>
      <c r="F334" s="181" t="s">
        <v>161</v>
      </c>
      <c r="G334" s="253">
        <f>IF(F334="Confiable",15,0)</f>
        <v>0</v>
      </c>
      <c r="H334" s="819"/>
      <c r="I334" s="833"/>
      <c r="J334" s="819"/>
      <c r="K334" s="822"/>
    </row>
    <row r="335" spans="1:11" ht="41.4" x14ac:dyDescent="0.25">
      <c r="A335" s="825"/>
      <c r="B335" s="828"/>
      <c r="C335" s="825"/>
      <c r="D335" s="175" t="s">
        <v>207</v>
      </c>
      <c r="E335" s="248" t="s">
        <v>208</v>
      </c>
      <c r="F335" s="274" t="s">
        <v>161</v>
      </c>
      <c r="G335" s="253">
        <f>IF(F335="Se investigan y se resuelven oportunamente",15,0)</f>
        <v>0</v>
      </c>
      <c r="H335" s="819"/>
      <c r="I335" s="833"/>
      <c r="J335" s="819"/>
      <c r="K335" s="822"/>
    </row>
    <row r="336" spans="1:11" ht="27.6" x14ac:dyDescent="0.25">
      <c r="A336" s="826"/>
      <c r="B336" s="829"/>
      <c r="C336" s="826"/>
      <c r="D336" s="177" t="s">
        <v>209</v>
      </c>
      <c r="E336" s="248" t="s">
        <v>210</v>
      </c>
      <c r="F336" s="181" t="s">
        <v>161</v>
      </c>
      <c r="G336" s="253">
        <f>IF(F336="Completa",10,IF(F336="Incompleta",5,0))</f>
        <v>0</v>
      </c>
      <c r="H336" s="820"/>
      <c r="I336" s="834"/>
      <c r="J336" s="820"/>
      <c r="K336" s="823"/>
    </row>
    <row r="337" spans="1:11" ht="15" thickBot="1" x14ac:dyDescent="0.3">
      <c r="A337" s="196"/>
      <c r="B337" s="191"/>
      <c r="C337" s="48"/>
      <c r="D337" s="49"/>
      <c r="E337" s="194" t="s">
        <v>211</v>
      </c>
      <c r="F337" s="195"/>
      <c r="G337" s="195">
        <f>SUM(G330:G336)</f>
        <v>0</v>
      </c>
      <c r="H337" s="197"/>
      <c r="I337" s="198"/>
      <c r="J337" s="198"/>
      <c r="K337" s="199"/>
    </row>
  </sheetData>
  <sheetProtection selectLockedCells="1"/>
  <mergeCells count="431">
    <mergeCell ref="A1:A4"/>
    <mergeCell ref="B1:H2"/>
    <mergeCell ref="I1:J1"/>
    <mergeCell ref="K1:K4"/>
    <mergeCell ref="I2:J2"/>
    <mergeCell ref="B3:H4"/>
    <mergeCell ref="I3:J3"/>
    <mergeCell ref="I4:J4"/>
    <mergeCell ref="B5:G5"/>
    <mergeCell ref="A6:K6"/>
    <mergeCell ref="A7:K7"/>
    <mergeCell ref="A9:A10"/>
    <mergeCell ref="B9:B10"/>
    <mergeCell ref="C9:C10"/>
    <mergeCell ref="D9:H9"/>
    <mergeCell ref="J9:J10"/>
    <mergeCell ref="K9:K10"/>
    <mergeCell ref="J11:J17"/>
    <mergeCell ref="K11:K17"/>
    <mergeCell ref="A20:A21"/>
    <mergeCell ref="B20:B21"/>
    <mergeCell ref="C20:C21"/>
    <mergeCell ref="D20:H20"/>
    <mergeCell ref="J20:J21"/>
    <mergeCell ref="K20:K21"/>
    <mergeCell ref="A11:A17"/>
    <mergeCell ref="B11:B17"/>
    <mergeCell ref="C11:C17"/>
    <mergeCell ref="D11:D12"/>
    <mergeCell ref="H11:H17"/>
    <mergeCell ref="I11:I17"/>
    <mergeCell ref="J22:J28"/>
    <mergeCell ref="K22:K28"/>
    <mergeCell ref="A31:A32"/>
    <mergeCell ref="B31:B32"/>
    <mergeCell ref="C31:C32"/>
    <mergeCell ref="D31:H31"/>
    <mergeCell ref="J31:J32"/>
    <mergeCell ref="K31:K32"/>
    <mergeCell ref="A22:A28"/>
    <mergeCell ref="B22:B28"/>
    <mergeCell ref="C22:C28"/>
    <mergeCell ref="D22:D23"/>
    <mergeCell ref="H22:H28"/>
    <mergeCell ref="I22:I28"/>
    <mergeCell ref="J33:J39"/>
    <mergeCell ref="K33:K39"/>
    <mergeCell ref="A42:A43"/>
    <mergeCell ref="B42:B43"/>
    <mergeCell ref="C42:C43"/>
    <mergeCell ref="D42:H42"/>
    <mergeCell ref="J42:J43"/>
    <mergeCell ref="K42:K43"/>
    <mergeCell ref="A33:A39"/>
    <mergeCell ref="B33:B39"/>
    <mergeCell ref="C33:C39"/>
    <mergeCell ref="D33:D34"/>
    <mergeCell ref="H33:H39"/>
    <mergeCell ref="I33:I39"/>
    <mergeCell ref="J44:J50"/>
    <mergeCell ref="K44:K50"/>
    <mergeCell ref="A53:A54"/>
    <mergeCell ref="B53:B54"/>
    <mergeCell ref="C53:C54"/>
    <mergeCell ref="D53:H53"/>
    <mergeCell ref="J53:J54"/>
    <mergeCell ref="K53:K54"/>
    <mergeCell ref="A44:A50"/>
    <mergeCell ref="B44:B50"/>
    <mergeCell ref="C44:C50"/>
    <mergeCell ref="D44:D45"/>
    <mergeCell ref="H44:H50"/>
    <mergeCell ref="I44:I50"/>
    <mergeCell ref="J55:J61"/>
    <mergeCell ref="K55:K61"/>
    <mergeCell ref="A64:A65"/>
    <mergeCell ref="B64:B65"/>
    <mergeCell ref="C64:C65"/>
    <mergeCell ref="D64:H64"/>
    <mergeCell ref="J64:J65"/>
    <mergeCell ref="K64:K65"/>
    <mergeCell ref="A55:A61"/>
    <mergeCell ref="B55:B61"/>
    <mergeCell ref="C55:C61"/>
    <mergeCell ref="D55:D56"/>
    <mergeCell ref="H55:H61"/>
    <mergeCell ref="I55:I61"/>
    <mergeCell ref="J66:J72"/>
    <mergeCell ref="K66:K72"/>
    <mergeCell ref="A75:A76"/>
    <mergeCell ref="B75:B76"/>
    <mergeCell ref="C75:C76"/>
    <mergeCell ref="D75:H75"/>
    <mergeCell ref="J75:J76"/>
    <mergeCell ref="K75:K76"/>
    <mergeCell ref="A66:A72"/>
    <mergeCell ref="B66:B72"/>
    <mergeCell ref="C66:C72"/>
    <mergeCell ref="D66:D67"/>
    <mergeCell ref="H66:H72"/>
    <mergeCell ref="I66:I72"/>
    <mergeCell ref="J77:J83"/>
    <mergeCell ref="K77:K83"/>
    <mergeCell ref="A86:A87"/>
    <mergeCell ref="B86:B87"/>
    <mergeCell ref="C86:C87"/>
    <mergeCell ref="D86:H86"/>
    <mergeCell ref="J86:J87"/>
    <mergeCell ref="K86:K87"/>
    <mergeCell ref="A77:A83"/>
    <mergeCell ref="B77:B83"/>
    <mergeCell ref="C77:C83"/>
    <mergeCell ref="D77:D78"/>
    <mergeCell ref="H77:H83"/>
    <mergeCell ref="I77:I83"/>
    <mergeCell ref="J88:J94"/>
    <mergeCell ref="K88:K94"/>
    <mergeCell ref="A97:A98"/>
    <mergeCell ref="B97:B98"/>
    <mergeCell ref="C97:C98"/>
    <mergeCell ref="D97:H97"/>
    <mergeCell ref="J97:J98"/>
    <mergeCell ref="K97:K98"/>
    <mergeCell ref="A88:A94"/>
    <mergeCell ref="B88:B94"/>
    <mergeCell ref="C88:C94"/>
    <mergeCell ref="D88:D89"/>
    <mergeCell ref="H88:H94"/>
    <mergeCell ref="I88:I94"/>
    <mergeCell ref="J99:J105"/>
    <mergeCell ref="K99:K105"/>
    <mergeCell ref="A108:A109"/>
    <mergeCell ref="B108:B109"/>
    <mergeCell ref="C108:C109"/>
    <mergeCell ref="D108:H108"/>
    <mergeCell ref="J108:J109"/>
    <mergeCell ref="K108:K109"/>
    <mergeCell ref="A99:A105"/>
    <mergeCell ref="B99:B105"/>
    <mergeCell ref="C99:C105"/>
    <mergeCell ref="D99:D100"/>
    <mergeCell ref="H99:H105"/>
    <mergeCell ref="I99:I105"/>
    <mergeCell ref="J110:J116"/>
    <mergeCell ref="K110:K116"/>
    <mergeCell ref="A119:A120"/>
    <mergeCell ref="B119:B120"/>
    <mergeCell ref="C119:C120"/>
    <mergeCell ref="D119:H119"/>
    <mergeCell ref="J119:J120"/>
    <mergeCell ref="K119:K120"/>
    <mergeCell ref="A110:A116"/>
    <mergeCell ref="B110:B116"/>
    <mergeCell ref="C110:C116"/>
    <mergeCell ref="D110:D111"/>
    <mergeCell ref="H110:H116"/>
    <mergeCell ref="I110:I116"/>
    <mergeCell ref="J121:J127"/>
    <mergeCell ref="K121:K127"/>
    <mergeCell ref="A130:A131"/>
    <mergeCell ref="B130:B131"/>
    <mergeCell ref="C130:C131"/>
    <mergeCell ref="D130:H130"/>
    <mergeCell ref="J130:J131"/>
    <mergeCell ref="K130:K131"/>
    <mergeCell ref="A121:A127"/>
    <mergeCell ref="B121:B127"/>
    <mergeCell ref="C121:C127"/>
    <mergeCell ref="D121:D122"/>
    <mergeCell ref="H121:H127"/>
    <mergeCell ref="I121:I127"/>
    <mergeCell ref="J132:J138"/>
    <mergeCell ref="K132:K138"/>
    <mergeCell ref="A141:A142"/>
    <mergeCell ref="B141:B142"/>
    <mergeCell ref="C141:C142"/>
    <mergeCell ref="D141:H141"/>
    <mergeCell ref="J141:J142"/>
    <mergeCell ref="K141:K142"/>
    <mergeCell ref="A132:A138"/>
    <mergeCell ref="B132:B138"/>
    <mergeCell ref="C132:C138"/>
    <mergeCell ref="D132:D133"/>
    <mergeCell ref="H132:H138"/>
    <mergeCell ref="I132:I138"/>
    <mergeCell ref="J143:J149"/>
    <mergeCell ref="K143:K149"/>
    <mergeCell ref="A152:A153"/>
    <mergeCell ref="B152:B153"/>
    <mergeCell ref="C152:C153"/>
    <mergeCell ref="D152:H152"/>
    <mergeCell ref="J152:J153"/>
    <mergeCell ref="K152:K153"/>
    <mergeCell ref="A143:A149"/>
    <mergeCell ref="B143:B149"/>
    <mergeCell ref="C143:C149"/>
    <mergeCell ref="D143:D144"/>
    <mergeCell ref="H143:H149"/>
    <mergeCell ref="I143:I149"/>
    <mergeCell ref="J154:J160"/>
    <mergeCell ref="K154:K160"/>
    <mergeCell ref="A163:A164"/>
    <mergeCell ref="B163:B164"/>
    <mergeCell ref="C163:C164"/>
    <mergeCell ref="D163:H163"/>
    <mergeCell ref="J163:J164"/>
    <mergeCell ref="K163:K164"/>
    <mergeCell ref="A154:A160"/>
    <mergeCell ref="B154:B160"/>
    <mergeCell ref="C154:C160"/>
    <mergeCell ref="D154:D155"/>
    <mergeCell ref="H154:H160"/>
    <mergeCell ref="I154:I160"/>
    <mergeCell ref="J165:J171"/>
    <mergeCell ref="K165:K171"/>
    <mergeCell ref="A174:A175"/>
    <mergeCell ref="B174:B175"/>
    <mergeCell ref="C174:C175"/>
    <mergeCell ref="D174:H174"/>
    <mergeCell ref="J174:J175"/>
    <mergeCell ref="K174:K175"/>
    <mergeCell ref="A165:A171"/>
    <mergeCell ref="B165:B171"/>
    <mergeCell ref="C165:C171"/>
    <mergeCell ref="D165:D166"/>
    <mergeCell ref="H165:H171"/>
    <mergeCell ref="I165:I171"/>
    <mergeCell ref="J176:J182"/>
    <mergeCell ref="K176:K182"/>
    <mergeCell ref="A185:A186"/>
    <mergeCell ref="B185:B186"/>
    <mergeCell ref="C185:C186"/>
    <mergeCell ref="D185:H185"/>
    <mergeCell ref="J185:J186"/>
    <mergeCell ref="K185:K186"/>
    <mergeCell ref="A176:A182"/>
    <mergeCell ref="B176:B182"/>
    <mergeCell ref="C176:C182"/>
    <mergeCell ref="D176:D177"/>
    <mergeCell ref="H176:H182"/>
    <mergeCell ref="I176:I182"/>
    <mergeCell ref="J187:J193"/>
    <mergeCell ref="K187:K193"/>
    <mergeCell ref="A196:A197"/>
    <mergeCell ref="B196:B197"/>
    <mergeCell ref="C196:C197"/>
    <mergeCell ref="D196:H196"/>
    <mergeCell ref="J196:J197"/>
    <mergeCell ref="K196:K197"/>
    <mergeCell ref="A187:A193"/>
    <mergeCell ref="B187:B193"/>
    <mergeCell ref="C187:C193"/>
    <mergeCell ref="D187:D188"/>
    <mergeCell ref="H187:H193"/>
    <mergeCell ref="I187:I193"/>
    <mergeCell ref="J198:J204"/>
    <mergeCell ref="K198:K204"/>
    <mergeCell ref="A207:A208"/>
    <mergeCell ref="B207:B208"/>
    <mergeCell ref="C207:C208"/>
    <mergeCell ref="D207:H207"/>
    <mergeCell ref="J207:J208"/>
    <mergeCell ref="K207:K208"/>
    <mergeCell ref="A198:A204"/>
    <mergeCell ref="B198:B204"/>
    <mergeCell ref="C198:C204"/>
    <mergeCell ref="D198:D199"/>
    <mergeCell ref="H198:H204"/>
    <mergeCell ref="I198:I204"/>
    <mergeCell ref="J209:J215"/>
    <mergeCell ref="K209:K215"/>
    <mergeCell ref="A218:A219"/>
    <mergeCell ref="B218:B219"/>
    <mergeCell ref="C218:C219"/>
    <mergeCell ref="D218:H218"/>
    <mergeCell ref="J218:J219"/>
    <mergeCell ref="K218:K219"/>
    <mergeCell ref="A209:A215"/>
    <mergeCell ref="B209:B215"/>
    <mergeCell ref="C209:C215"/>
    <mergeCell ref="D209:D210"/>
    <mergeCell ref="H209:H215"/>
    <mergeCell ref="I209:I215"/>
    <mergeCell ref="J220:J226"/>
    <mergeCell ref="K220:K226"/>
    <mergeCell ref="A229:A230"/>
    <mergeCell ref="B229:B230"/>
    <mergeCell ref="C229:C230"/>
    <mergeCell ref="D229:H229"/>
    <mergeCell ref="J229:J230"/>
    <mergeCell ref="K229:K230"/>
    <mergeCell ref="A220:A226"/>
    <mergeCell ref="B220:B226"/>
    <mergeCell ref="C220:C226"/>
    <mergeCell ref="D220:D221"/>
    <mergeCell ref="H220:H226"/>
    <mergeCell ref="I220:I226"/>
    <mergeCell ref="J231:J237"/>
    <mergeCell ref="K231:K237"/>
    <mergeCell ref="A240:A241"/>
    <mergeCell ref="B240:B241"/>
    <mergeCell ref="C240:C241"/>
    <mergeCell ref="D240:H240"/>
    <mergeCell ref="J240:J241"/>
    <mergeCell ref="K240:K241"/>
    <mergeCell ref="A231:A237"/>
    <mergeCell ref="B231:B237"/>
    <mergeCell ref="C231:C237"/>
    <mergeCell ref="D231:D232"/>
    <mergeCell ref="H231:H237"/>
    <mergeCell ref="I231:I237"/>
    <mergeCell ref="J242:J248"/>
    <mergeCell ref="K242:K248"/>
    <mergeCell ref="A251:A252"/>
    <mergeCell ref="B251:B252"/>
    <mergeCell ref="C251:C252"/>
    <mergeCell ref="D251:H251"/>
    <mergeCell ref="J251:J252"/>
    <mergeCell ref="K251:K252"/>
    <mergeCell ref="A242:A248"/>
    <mergeCell ref="B242:B248"/>
    <mergeCell ref="C242:C248"/>
    <mergeCell ref="D242:D243"/>
    <mergeCell ref="H242:H248"/>
    <mergeCell ref="I242:I248"/>
    <mergeCell ref="J253:J259"/>
    <mergeCell ref="K253:K259"/>
    <mergeCell ref="A262:A263"/>
    <mergeCell ref="B262:B263"/>
    <mergeCell ref="C262:C263"/>
    <mergeCell ref="D262:H262"/>
    <mergeCell ref="J262:J263"/>
    <mergeCell ref="K262:K263"/>
    <mergeCell ref="A253:A259"/>
    <mergeCell ref="B253:B259"/>
    <mergeCell ref="C253:C259"/>
    <mergeCell ref="D253:D254"/>
    <mergeCell ref="H253:H259"/>
    <mergeCell ref="I253:I259"/>
    <mergeCell ref="J264:J270"/>
    <mergeCell ref="K264:K270"/>
    <mergeCell ref="A273:A274"/>
    <mergeCell ref="B273:B274"/>
    <mergeCell ref="C273:C274"/>
    <mergeCell ref="D273:H273"/>
    <mergeCell ref="J273:J274"/>
    <mergeCell ref="K273:K274"/>
    <mergeCell ref="A264:A270"/>
    <mergeCell ref="B264:B270"/>
    <mergeCell ref="C264:C270"/>
    <mergeCell ref="D264:D265"/>
    <mergeCell ref="H264:H270"/>
    <mergeCell ref="I264:I270"/>
    <mergeCell ref="J275:J281"/>
    <mergeCell ref="K275:K281"/>
    <mergeCell ref="A284:A285"/>
    <mergeCell ref="B284:B285"/>
    <mergeCell ref="C284:C285"/>
    <mergeCell ref="D284:H284"/>
    <mergeCell ref="J284:J285"/>
    <mergeCell ref="K284:K285"/>
    <mergeCell ref="A275:A281"/>
    <mergeCell ref="B275:B281"/>
    <mergeCell ref="C275:C281"/>
    <mergeCell ref="D275:D276"/>
    <mergeCell ref="H275:H281"/>
    <mergeCell ref="I275:I281"/>
    <mergeCell ref="J286:J292"/>
    <mergeCell ref="K286:K292"/>
    <mergeCell ref="A295:A296"/>
    <mergeCell ref="B295:B296"/>
    <mergeCell ref="C295:C296"/>
    <mergeCell ref="D295:H295"/>
    <mergeCell ref="J295:J296"/>
    <mergeCell ref="K295:K296"/>
    <mergeCell ref="A286:A292"/>
    <mergeCell ref="B286:B292"/>
    <mergeCell ref="C286:C292"/>
    <mergeCell ref="D286:D287"/>
    <mergeCell ref="H286:H292"/>
    <mergeCell ref="I286:I292"/>
    <mergeCell ref="J297:J303"/>
    <mergeCell ref="K297:K303"/>
    <mergeCell ref="A306:A307"/>
    <mergeCell ref="B306:B307"/>
    <mergeCell ref="C306:C307"/>
    <mergeCell ref="D306:H306"/>
    <mergeCell ref="J306:J307"/>
    <mergeCell ref="K306:K307"/>
    <mergeCell ref="A297:A303"/>
    <mergeCell ref="B297:B303"/>
    <mergeCell ref="C297:C303"/>
    <mergeCell ref="D297:D298"/>
    <mergeCell ref="H297:H303"/>
    <mergeCell ref="I297:I303"/>
    <mergeCell ref="J308:J314"/>
    <mergeCell ref="K308:K314"/>
    <mergeCell ref="A317:A318"/>
    <mergeCell ref="B317:B318"/>
    <mergeCell ref="C317:C318"/>
    <mergeCell ref="D317:H317"/>
    <mergeCell ref="J317:J318"/>
    <mergeCell ref="K317:K318"/>
    <mergeCell ref="A308:A314"/>
    <mergeCell ref="B308:B314"/>
    <mergeCell ref="C308:C314"/>
    <mergeCell ref="D308:D309"/>
    <mergeCell ref="H308:H314"/>
    <mergeCell ref="I308:I314"/>
    <mergeCell ref="J330:J336"/>
    <mergeCell ref="K330:K336"/>
    <mergeCell ref="A330:A336"/>
    <mergeCell ref="B330:B336"/>
    <mergeCell ref="C330:C336"/>
    <mergeCell ref="D330:D331"/>
    <mergeCell ref="H330:H336"/>
    <mergeCell ref="I330:I336"/>
    <mergeCell ref="J319:J325"/>
    <mergeCell ref="K319:K325"/>
    <mergeCell ref="A328:A329"/>
    <mergeCell ref="B328:B329"/>
    <mergeCell ref="C328:C329"/>
    <mergeCell ref="D328:H328"/>
    <mergeCell ref="J328:J329"/>
    <mergeCell ref="K328:K329"/>
    <mergeCell ref="A319:A325"/>
    <mergeCell ref="B319:B325"/>
    <mergeCell ref="C319:C325"/>
    <mergeCell ref="D319:D320"/>
    <mergeCell ref="H319:H325"/>
    <mergeCell ref="I319:I325"/>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7030A0"/>
  </sheetPr>
  <dimension ref="A1:DG31"/>
  <sheetViews>
    <sheetView topLeftCell="A3" zoomScale="60" zoomScaleNormal="60" workbookViewId="0">
      <selection activeCell="H11" sqref="H11:H15"/>
    </sheetView>
  </sheetViews>
  <sheetFormatPr baseColWidth="10" defaultColWidth="11.44140625" defaultRowHeight="13.8" x14ac:dyDescent="0.25"/>
  <cols>
    <col min="1" max="1" width="38.33203125" style="142" customWidth="1"/>
    <col min="2" max="2" width="60.6640625" style="142" customWidth="1"/>
    <col min="3" max="3" width="58.44140625" style="142" customWidth="1"/>
    <col min="4" max="5" width="29.33203125" style="142" customWidth="1"/>
    <col min="6" max="6" width="22.88671875" style="142" customWidth="1"/>
    <col min="7" max="7" width="13.88671875" style="142" customWidth="1"/>
    <col min="8" max="8" width="22" style="142" customWidth="1"/>
    <col min="9" max="16384" width="11.44140625" style="142"/>
  </cols>
  <sheetData>
    <row r="1" spans="1:111" customFormat="1" ht="15.75" customHeight="1" x14ac:dyDescent="0.3">
      <c r="A1" s="915"/>
      <c r="B1" s="898" t="str">
        <f>[3]CONTEXTO!B1</f>
        <v xml:space="preserve">PROCESO: </v>
      </c>
      <c r="C1" s="899"/>
      <c r="D1" s="900"/>
      <c r="E1" s="815" t="s">
        <v>394</v>
      </c>
      <c r="F1" s="815"/>
      <c r="G1" s="815"/>
      <c r="H1" s="827"/>
    </row>
    <row r="2" spans="1:111" customFormat="1" ht="15.75" customHeight="1" x14ac:dyDescent="0.3">
      <c r="A2" s="463"/>
      <c r="B2" s="901"/>
      <c r="C2" s="902"/>
      <c r="D2" s="903"/>
      <c r="E2" s="478" t="s">
        <v>395</v>
      </c>
      <c r="F2" s="478"/>
      <c r="G2" s="478"/>
      <c r="H2" s="828"/>
    </row>
    <row r="3" spans="1:111" customFormat="1" ht="36" customHeight="1" x14ac:dyDescent="0.3">
      <c r="A3" s="463"/>
      <c r="B3" s="901" t="s">
        <v>213</v>
      </c>
      <c r="C3" s="902"/>
      <c r="D3" s="903"/>
      <c r="E3" s="478" t="s">
        <v>396</v>
      </c>
      <c r="F3" s="478"/>
      <c r="G3" s="478"/>
      <c r="H3" s="828"/>
    </row>
    <row r="4" spans="1:111" customFormat="1" ht="15.75" customHeight="1" thickBot="1" x14ac:dyDescent="0.35">
      <c r="A4" s="464"/>
      <c r="B4" s="904"/>
      <c r="C4" s="905"/>
      <c r="D4" s="906"/>
      <c r="E4" s="479" t="s">
        <v>419</v>
      </c>
      <c r="F4" s="479"/>
      <c r="G4" s="479"/>
      <c r="H4" s="914"/>
    </row>
    <row r="5" spans="1:111" ht="14.4" thickBot="1" x14ac:dyDescent="0.3">
      <c r="A5" s="178"/>
      <c r="C5" s="144"/>
      <c r="D5" s="144"/>
      <c r="E5" s="144"/>
      <c r="F5" s="144"/>
      <c r="G5" s="144"/>
      <c r="H5" s="172"/>
    </row>
    <row r="6" spans="1:111" customFormat="1" ht="24" customHeight="1" x14ac:dyDescent="0.3">
      <c r="A6" s="908" t="str">
        <f>+[3]CONTEXTO!A8</f>
        <v>PROCESO: GESTION AMBIENTAL</v>
      </c>
      <c r="B6" s="909"/>
      <c r="C6" s="909"/>
      <c r="D6" s="909"/>
      <c r="E6" s="909"/>
      <c r="F6" s="909"/>
      <c r="G6" s="909"/>
      <c r="H6" s="910"/>
    </row>
    <row r="7" spans="1:111" customFormat="1" ht="72" customHeight="1" thickBot="1" x14ac:dyDescent="0.35">
      <c r="A7" s="911" t="str">
        <f>+[3]CONTEXTO!A9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7" s="912"/>
      <c r="C7" s="912"/>
      <c r="D7" s="912"/>
      <c r="E7" s="912"/>
      <c r="F7" s="912"/>
      <c r="G7" s="912"/>
      <c r="H7" s="913"/>
    </row>
    <row r="8" spans="1:111" ht="14.4" thickBot="1" x14ac:dyDescent="0.3">
      <c r="A8" s="178"/>
      <c r="C8" s="144"/>
      <c r="D8" s="144"/>
      <c r="E8" s="144"/>
      <c r="F8" s="144"/>
      <c r="G8" s="144"/>
      <c r="H8" s="172"/>
    </row>
    <row r="9" spans="1:111" s="46" customFormat="1" ht="30" customHeight="1" x14ac:dyDescent="0.3">
      <c r="A9" s="907" t="s">
        <v>74</v>
      </c>
      <c r="B9" s="916" t="s">
        <v>214</v>
      </c>
      <c r="C9" s="932" t="s">
        <v>187</v>
      </c>
      <c r="D9" s="932" t="s">
        <v>196</v>
      </c>
      <c r="E9" s="932" t="s">
        <v>215</v>
      </c>
      <c r="F9" s="933" t="s">
        <v>216</v>
      </c>
      <c r="G9" s="933"/>
      <c r="H9" s="930" t="s">
        <v>217</v>
      </c>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row>
    <row r="10" spans="1:111" s="47" customFormat="1" ht="48.75" customHeight="1" x14ac:dyDescent="0.3">
      <c r="A10" s="907"/>
      <c r="B10" s="916"/>
      <c r="C10" s="932"/>
      <c r="D10" s="932"/>
      <c r="E10" s="932"/>
      <c r="F10" s="933"/>
      <c r="G10" s="933"/>
      <c r="H10" s="930"/>
    </row>
    <row r="11" spans="1:111" s="47" customFormat="1" ht="226.8" customHeight="1" x14ac:dyDescent="0.3">
      <c r="A11" s="825" t="s">
        <v>574</v>
      </c>
      <c r="B11" s="130" t="s">
        <v>416</v>
      </c>
      <c r="C11" s="68" t="s">
        <v>592</v>
      </c>
      <c r="D11" s="117" t="str">
        <f>'[3]CONTROLES Y EVALUACIÓN'!H22</f>
        <v>Fuerte</v>
      </c>
      <c r="E11" s="117" t="str">
        <f>'[3]CONTROLES Y EVALUACIÓN'!I22</f>
        <v>Fuerte (Siempre se Ejecuta)</v>
      </c>
      <c r="F11" s="6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140">
        <f>IF(F11="Fuerte",100,IF(F11="Moderado",50,IF(F11="Débil",0," ")))</f>
        <v>100</v>
      </c>
      <c r="H11" s="714" t="s">
        <v>417</v>
      </c>
    </row>
    <row r="12" spans="1:111" s="47" customFormat="1" ht="182.25" customHeight="1" x14ac:dyDescent="0.3">
      <c r="A12" s="825"/>
      <c r="B12" s="130" t="s">
        <v>416</v>
      </c>
      <c r="C12" s="68" t="s">
        <v>418</v>
      </c>
      <c r="D12" s="117" t="s">
        <v>417</v>
      </c>
      <c r="E12" s="117" t="s">
        <v>184</v>
      </c>
      <c r="F12" s="67" t="s">
        <v>417</v>
      </c>
      <c r="G12" s="140">
        <v>100</v>
      </c>
      <c r="H12" s="714"/>
    </row>
    <row r="13" spans="1:111" s="47" customFormat="1" ht="210" customHeight="1" x14ac:dyDescent="0.3">
      <c r="A13" s="825"/>
      <c r="B13" s="130" t="s">
        <v>598</v>
      </c>
      <c r="C13" s="68" t="s">
        <v>592</v>
      </c>
      <c r="D13" s="117" t="s">
        <v>417</v>
      </c>
      <c r="E13" s="117" t="s">
        <v>184</v>
      </c>
      <c r="F13" s="67" t="s">
        <v>417</v>
      </c>
      <c r="G13" s="140">
        <v>100</v>
      </c>
      <c r="H13" s="714"/>
    </row>
    <row r="14" spans="1:111" s="47" customFormat="1" ht="202.5" customHeight="1" x14ac:dyDescent="0.3">
      <c r="A14" s="825"/>
      <c r="B14" s="130" t="s">
        <v>597</v>
      </c>
      <c r="C14" s="68" t="s">
        <v>418</v>
      </c>
      <c r="D14" s="117" t="s">
        <v>417</v>
      </c>
      <c r="E14" s="117" t="s">
        <v>184</v>
      </c>
      <c r="F14" s="67" t="s">
        <v>417</v>
      </c>
      <c r="G14" s="140">
        <v>100</v>
      </c>
      <c r="H14" s="714"/>
    </row>
    <row r="15" spans="1:111" s="47" customFormat="1" ht="30.75" customHeight="1" x14ac:dyDescent="0.3">
      <c r="A15" s="927"/>
      <c r="B15" s="928"/>
      <c r="C15" s="928"/>
      <c r="D15" s="928"/>
      <c r="E15" s="928"/>
      <c r="F15" s="929"/>
      <c r="G15" s="202">
        <f>AVERAGE(G11:G14)</f>
        <v>100</v>
      </c>
      <c r="H15" s="931"/>
    </row>
    <row r="16" spans="1:111" ht="146.4" customHeight="1" x14ac:dyDescent="0.25">
      <c r="A16" s="923" t="s">
        <v>455</v>
      </c>
      <c r="B16" s="301" t="s">
        <v>464</v>
      </c>
      <c r="C16" s="68" t="s">
        <v>595</v>
      </c>
      <c r="D16" s="143" t="s">
        <v>417</v>
      </c>
      <c r="E16" s="143" t="s">
        <v>184</v>
      </c>
      <c r="F16" s="67" t="s">
        <v>417</v>
      </c>
      <c r="G16" s="140">
        <f>IF(F16="Fuerte",100,IF(F16="Moderado",50,IF(F16="Débil",0," ")))</f>
        <v>100</v>
      </c>
      <c r="H16" s="713" t="str">
        <f>IF(G19=100,"Fuerte",IF(AND(G19&gt;=50,G19&lt;=99),"Moderado",IF(AND(G19&gt;0,G19&lt;=49),"Débil"," ")))</f>
        <v>Fuerte</v>
      </c>
    </row>
    <row r="17" spans="1:8" ht="154.5" customHeight="1" x14ac:dyDescent="0.25">
      <c r="A17" s="825"/>
      <c r="B17" s="301" t="s">
        <v>466</v>
      </c>
      <c r="C17" s="68" t="s">
        <v>453</v>
      </c>
      <c r="D17" s="143" t="s">
        <v>417</v>
      </c>
      <c r="E17" s="143" t="s">
        <v>184</v>
      </c>
      <c r="F17" s="67" t="s">
        <v>417</v>
      </c>
      <c r="G17" s="140">
        <f>IF(F17="Fuerte",100,IF(F17="Moderado",50,IF(F17="Débil",0," ")))</f>
        <v>100</v>
      </c>
      <c r="H17" s="714"/>
    </row>
    <row r="18" spans="1:8" ht="184.2" customHeight="1" x14ac:dyDescent="0.25">
      <c r="A18" s="826"/>
      <c r="B18" s="301" t="s">
        <v>472</v>
      </c>
      <c r="C18" s="68" t="s">
        <v>475</v>
      </c>
      <c r="D18" s="143" t="s">
        <v>417</v>
      </c>
      <c r="E18" s="143" t="s">
        <v>184</v>
      </c>
      <c r="F18" s="67" t="s">
        <v>417</v>
      </c>
      <c r="G18" s="140">
        <f>IF(F18="Fuerte",100,IF(F18="Moderado",50,IF(F18="Débil",0," ")))</f>
        <v>100</v>
      </c>
      <c r="H18" s="714"/>
    </row>
    <row r="19" spans="1:8" ht="31.5" customHeight="1" x14ac:dyDescent="0.25">
      <c r="A19" s="924"/>
      <c r="B19" s="925"/>
      <c r="C19" s="925"/>
      <c r="D19" s="925"/>
      <c r="E19" s="925"/>
      <c r="F19" s="926"/>
      <c r="G19" s="201">
        <f>AVERAGE(G16:G18)</f>
        <v>100</v>
      </c>
      <c r="H19" s="714"/>
    </row>
    <row r="20" spans="1:8" ht="85.5" customHeight="1" x14ac:dyDescent="0.25">
      <c r="A20" s="923" t="str">
        <f>[3]DESCRIPCION!A25</f>
        <v>h</v>
      </c>
      <c r="B20" s="130">
        <f>[3]DESCRIPCION!D25</f>
        <v>0</v>
      </c>
      <c r="C20" s="68" t="e">
        <f>'[3]CONTROLES Y EVALUACIÓN'!C145</f>
        <v>#REF!</v>
      </c>
      <c r="D20" s="117" t="str">
        <f>'[3]CONTROLES Y EVALUACIÓN'!H145</f>
        <v/>
      </c>
      <c r="E20" s="117" t="str">
        <f>'[3]CONTROLES Y EVALUACIÓN'!I145</f>
        <v>Seleccionar</v>
      </c>
      <c r="F20" s="67" t="str">
        <f>'[3]CONTROLES Y EVALUACIÓN'!J145</f>
        <v/>
      </c>
      <c r="G20" s="140" t="str">
        <f>IF(F20="Fuerte",100,IF(F20="Moderado",50,IF(F20="Débil",0," ")))</f>
        <v xml:space="preserve"> </v>
      </c>
      <c r="H20" s="713" t="e">
        <f>IF(G23=100,"Fuerte",IF(AND(G23&gt;=50,G23&lt;=99),"Moderado",IF(AND(G23&gt;0,G23&lt;=49),"Débil"," ")))</f>
        <v>#DIV/0!</v>
      </c>
    </row>
    <row r="21" spans="1:8" ht="92.25" customHeight="1" x14ac:dyDescent="0.25">
      <c r="A21" s="825"/>
      <c r="B21" s="130">
        <f>[3]DESCRIPCION!D26</f>
        <v>0</v>
      </c>
      <c r="C21" s="68" t="e">
        <f>'[3]CONTROLES Y EVALUACIÓN'!C156</f>
        <v>#REF!</v>
      </c>
      <c r="D21" s="117" t="str">
        <f>'[3]CONTROLES Y EVALUACIÓN'!H156</f>
        <v/>
      </c>
      <c r="E21" s="117" t="str">
        <f>'[3]CONTROLES Y EVALUACIÓN'!I156</f>
        <v>Seleccionar</v>
      </c>
      <c r="F21" s="67" t="str">
        <f>'[3]CONTROLES Y EVALUACIÓN'!J156</f>
        <v/>
      </c>
      <c r="G21" s="140" t="str">
        <f>IF(F21="Fuerte",100,IF(F21="Moderado",50,IF(F21="Débil",0," ")))</f>
        <v xml:space="preserve"> </v>
      </c>
      <c r="H21" s="714"/>
    </row>
    <row r="22" spans="1:8" ht="86.25" customHeight="1" x14ac:dyDescent="0.25">
      <c r="A22" s="826"/>
      <c r="B22" s="130">
        <f>[3]DESCRIPCION!D27</f>
        <v>0</v>
      </c>
      <c r="C22" s="68" t="e">
        <f>'[3]CONTROLES Y EVALUACIÓN'!C167</f>
        <v>#REF!</v>
      </c>
      <c r="D22" s="117" t="str">
        <f>'[3]CONTROLES Y EVALUACIÓN'!H167</f>
        <v/>
      </c>
      <c r="E22" s="117" t="str">
        <f>'[3]CONTROLES Y EVALUACIÓN'!I167</f>
        <v>Seleccionar</v>
      </c>
      <c r="F22" s="67" t="str">
        <f>'[3]CONTROLES Y EVALUACIÓN'!J167</f>
        <v/>
      </c>
      <c r="G22" s="140" t="str">
        <f>IF(F22="Fuerte",100,IF(F22="Moderado",50,IF(F22="Débil",0," ")))</f>
        <v xml:space="preserve"> </v>
      </c>
      <c r="H22" s="714"/>
    </row>
    <row r="23" spans="1:8" ht="28.5" customHeight="1" x14ac:dyDescent="0.25">
      <c r="A23" s="924"/>
      <c r="B23" s="925"/>
      <c r="C23" s="925"/>
      <c r="D23" s="925"/>
      <c r="E23" s="925"/>
      <c r="F23" s="926"/>
      <c r="G23" s="201" t="e">
        <f>AVERAGE(G20:G22)</f>
        <v>#DIV/0!</v>
      </c>
      <c r="H23" s="714"/>
    </row>
    <row r="24" spans="1:8" ht="71.25" customHeight="1" x14ac:dyDescent="0.25">
      <c r="A24" s="923" t="str">
        <f>[3]DESCRIPCION!A28</f>
        <v>i</v>
      </c>
      <c r="B24" s="130">
        <f>[3]DESCRIPCION!D28</f>
        <v>0</v>
      </c>
      <c r="C24" s="68" t="e">
        <f>'[3]CONTROLES Y EVALUACIÓN'!C178</f>
        <v>#REF!</v>
      </c>
      <c r="D24" s="117" t="str">
        <f>'[3]CONTROLES Y EVALUACIÓN'!H178</f>
        <v/>
      </c>
      <c r="E24" s="117" t="str">
        <f>'[3]CONTROLES Y EVALUACIÓN'!I178</f>
        <v>Seleccionar</v>
      </c>
      <c r="F24" s="67" t="str">
        <f>'[3]CONTROLES Y EVALUACIÓN'!J178</f>
        <v/>
      </c>
      <c r="G24" s="140" t="str">
        <f>IF(F24="Fuerte",100,IF(F24="Moderado",50,IF(F24="Débil",0," ")))</f>
        <v xml:space="preserve"> </v>
      </c>
      <c r="H24" s="713" t="e">
        <f>IF(G27=100,"Fuerte",IF(AND(G27&gt;=50,G27&lt;=99),"Moderado",IF(AND(G27&gt;0,G27&lt;=49),"Débil"," ")))</f>
        <v>#DIV/0!</v>
      </c>
    </row>
    <row r="25" spans="1:8" ht="91.5" customHeight="1" x14ac:dyDescent="0.25">
      <c r="A25" s="825"/>
      <c r="B25" s="130">
        <f>[3]DESCRIPCION!D29</f>
        <v>0</v>
      </c>
      <c r="C25" s="68" t="e">
        <f>'[3]CONTROLES Y EVALUACIÓN'!C189</f>
        <v>#REF!</v>
      </c>
      <c r="D25" s="117" t="str">
        <f>'[3]CONTROLES Y EVALUACIÓN'!H189</f>
        <v/>
      </c>
      <c r="E25" s="117" t="str">
        <f>'[3]CONTROLES Y EVALUACIÓN'!I189</f>
        <v>Seleccionar</v>
      </c>
      <c r="F25" s="67" t="str">
        <f>'[3]CONTROLES Y EVALUACIÓN'!J189</f>
        <v/>
      </c>
      <c r="G25" s="140" t="str">
        <f>IF(F25="Fuerte",100,IF(F25="Moderado",50,IF(F25="Débil",0," ")))</f>
        <v xml:space="preserve"> </v>
      </c>
      <c r="H25" s="714"/>
    </row>
    <row r="26" spans="1:8" ht="85.5" customHeight="1" x14ac:dyDescent="0.25">
      <c r="A26" s="826"/>
      <c r="B26" s="130">
        <f>[3]DESCRIPCION!D30</f>
        <v>0</v>
      </c>
      <c r="C26" s="68" t="e">
        <f>'[3]CONTROLES Y EVALUACIÓN'!C200</f>
        <v>#REF!</v>
      </c>
      <c r="D26" s="117" t="str">
        <f>'[3]CONTROLES Y EVALUACIÓN'!H200</f>
        <v/>
      </c>
      <c r="E26" s="117" t="str">
        <f>'[3]CONTROLES Y EVALUACIÓN'!I200</f>
        <v>Seleccionar</v>
      </c>
      <c r="F26" s="67" t="str">
        <f>'[3]CONTROLES Y EVALUACIÓN'!J200</f>
        <v/>
      </c>
      <c r="G26" s="140" t="str">
        <f>IF(F26="Fuerte",100,IF(F26="Moderado",50,IF(F26="Débil",0," ")))</f>
        <v xml:space="preserve"> </v>
      </c>
      <c r="H26" s="714"/>
    </row>
    <row r="27" spans="1:8" ht="33.75" customHeight="1" x14ac:dyDescent="0.25">
      <c r="A27" s="924"/>
      <c r="B27" s="925"/>
      <c r="C27" s="925"/>
      <c r="D27" s="925"/>
      <c r="E27" s="925"/>
      <c r="F27" s="926"/>
      <c r="G27" s="201" t="e">
        <f>AVERAGE(G24:G26)</f>
        <v>#DIV/0!</v>
      </c>
      <c r="H27" s="714"/>
    </row>
    <row r="28" spans="1:8" ht="107.25" customHeight="1" x14ac:dyDescent="0.25">
      <c r="A28" s="917" t="str">
        <f>[3]DESCRIPCION!A31</f>
        <v>j</v>
      </c>
      <c r="B28" s="130">
        <f>[3]DESCRIPCION!D31</f>
        <v>0</v>
      </c>
      <c r="C28" s="68" t="e">
        <f>'[3]CONTROLES Y EVALUACIÓN'!C211</f>
        <v>#REF!</v>
      </c>
      <c r="D28" s="117" t="str">
        <f>'[3]CONTROLES Y EVALUACIÓN'!H211</f>
        <v/>
      </c>
      <c r="E28" s="117" t="str">
        <f>'[3]CONTROLES Y EVALUACIÓN'!I211</f>
        <v>Seleccionar</v>
      </c>
      <c r="F28" s="67" t="str">
        <f>'[3]CONTROLES Y EVALUACIÓN'!J211</f>
        <v/>
      </c>
      <c r="G28" s="140" t="str">
        <f>IF(F28="Fuerte",100,IF(F28="Moderado",50,IF(F28="Débil",0," ")))</f>
        <v xml:space="preserve"> </v>
      </c>
      <c r="H28" s="713" t="e">
        <f>IF(G31=100,"Fuerte",IF(AND(G31&gt;=50,G31&lt;=99),"Moderado",IF(AND(G31&gt;0,G31&lt;=49),"Débil"," ")))</f>
        <v>#DIV/0!</v>
      </c>
    </row>
    <row r="29" spans="1:8" ht="99.75" customHeight="1" x14ac:dyDescent="0.25">
      <c r="A29" s="918"/>
      <c r="B29" s="130">
        <f>[3]DESCRIPCION!D32</f>
        <v>0</v>
      </c>
      <c r="C29" s="68" t="e">
        <f>'[3]CONTROLES Y EVALUACIÓN'!C222</f>
        <v>#REF!</v>
      </c>
      <c r="D29" s="117" t="str">
        <f>'[3]CONTROLES Y EVALUACIÓN'!H222</f>
        <v/>
      </c>
      <c r="E29" s="117" t="str">
        <f>'[3]CONTROLES Y EVALUACIÓN'!I222</f>
        <v>Fuerte (Siempre se Ejecuta)</v>
      </c>
      <c r="F29" s="67" t="str">
        <f>'[3]CONTROLES Y EVALUACIÓN'!J222</f>
        <v/>
      </c>
      <c r="G29" s="140" t="str">
        <f>IF(F29="Fuerte",100,IF(F29="Moderado",50,IF(F29="Débil",0," ")))</f>
        <v xml:space="preserve"> </v>
      </c>
      <c r="H29" s="714"/>
    </row>
    <row r="30" spans="1:8" ht="96" customHeight="1" x14ac:dyDescent="0.25">
      <c r="A30" s="919"/>
      <c r="B30" s="130">
        <f>[3]DESCRIPCION!D33</f>
        <v>0</v>
      </c>
      <c r="C30" s="68" t="e">
        <f>'[3]CONTROLES Y EVALUACIÓN'!C233</f>
        <v>#REF!</v>
      </c>
      <c r="D30" s="117" t="str">
        <f>'[3]CONTROLES Y EVALUACIÓN'!H233</f>
        <v/>
      </c>
      <c r="E30" s="117" t="str">
        <f>'[3]CONTROLES Y EVALUACIÓN'!I233</f>
        <v>Seleccionar</v>
      </c>
      <c r="F30" s="67" t="str">
        <f>'[3]CONTROLES Y EVALUACIÓN'!J233</f>
        <v/>
      </c>
      <c r="G30" s="140" t="str">
        <f>IF(F30="Fuerte",100,IF(F30="Moderado",50,IF(F30="Débil",0," ")))</f>
        <v xml:space="preserve"> </v>
      </c>
      <c r="H30" s="714"/>
    </row>
    <row r="31" spans="1:8" ht="30.75" customHeight="1" thickBot="1" x14ac:dyDescent="0.3">
      <c r="A31" s="920"/>
      <c r="B31" s="921"/>
      <c r="C31" s="921"/>
      <c r="D31" s="921"/>
      <c r="E31" s="921"/>
      <c r="F31" s="922"/>
      <c r="G31" s="200" t="e">
        <f>AVERAGE(G28:G30)</f>
        <v>#DIV/0!</v>
      </c>
      <c r="H31" s="715"/>
    </row>
  </sheetData>
  <sheetProtection selectLockedCells="1"/>
  <mergeCells count="32">
    <mergeCell ref="A15:F15"/>
    <mergeCell ref="H9:H10"/>
    <mergeCell ref="A11:A14"/>
    <mergeCell ref="H11:H15"/>
    <mergeCell ref="C9:C10"/>
    <mergeCell ref="E9:E10"/>
    <mergeCell ref="F9:G10"/>
    <mergeCell ref="D9:D10"/>
    <mergeCell ref="A20:A22"/>
    <mergeCell ref="H20:H23"/>
    <mergeCell ref="A23:F23"/>
    <mergeCell ref="A19:F19"/>
    <mergeCell ref="A16:A18"/>
    <mergeCell ref="H16:H19"/>
    <mergeCell ref="A28:A30"/>
    <mergeCell ref="H28:H31"/>
    <mergeCell ref="A31:F31"/>
    <mergeCell ref="A24:A26"/>
    <mergeCell ref="H24:H27"/>
    <mergeCell ref="A27:F27"/>
    <mergeCell ref="B1:D2"/>
    <mergeCell ref="B3:D4"/>
    <mergeCell ref="A9:A10"/>
    <mergeCell ref="E3:G3"/>
    <mergeCell ref="E4:G4"/>
    <mergeCell ref="A6:H6"/>
    <mergeCell ref="A7:H7"/>
    <mergeCell ref="H1:H4"/>
    <mergeCell ref="A1:A4"/>
    <mergeCell ref="E2:G2"/>
    <mergeCell ref="E1:G1"/>
    <mergeCell ref="B9:B10"/>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C122B-38D2-417D-B0F3-44FAC874E63B}">
  <sheetPr codeName="Hoja34">
    <tabColor theme="2" tint="-0.499984740745262"/>
  </sheetPr>
  <dimension ref="A1:X243"/>
  <sheetViews>
    <sheetView topLeftCell="A33" zoomScaleNormal="100" workbookViewId="0">
      <selection activeCell="L43" sqref="L43"/>
    </sheetView>
  </sheetViews>
  <sheetFormatPr baseColWidth="10" defaultRowHeight="14.4" x14ac:dyDescent="0.3"/>
  <cols>
    <col min="8" max="8" width="10.5546875" customWidth="1"/>
    <col min="9" max="9" width="10.44140625" customWidth="1"/>
    <col min="11" max="11" width="16" customWidth="1"/>
  </cols>
  <sheetData>
    <row r="1" spans="1:12" s="22" customFormat="1" ht="13.8" x14ac:dyDescent="0.3">
      <c r="A1" s="653"/>
      <c r="B1" s="421"/>
      <c r="C1" s="952" t="s">
        <v>613</v>
      </c>
      <c r="D1" s="421"/>
      <c r="E1" s="421"/>
      <c r="F1" s="421"/>
      <c r="G1" s="611" t="s">
        <v>493</v>
      </c>
      <c r="H1" s="611"/>
      <c r="I1" s="611"/>
      <c r="J1" s="950"/>
      <c r="K1" s="423"/>
      <c r="L1" s="280"/>
    </row>
    <row r="2" spans="1:12" s="22" customFormat="1" ht="13.8" x14ac:dyDescent="0.3">
      <c r="A2" s="654"/>
      <c r="B2" s="422"/>
      <c r="C2" s="422"/>
      <c r="D2" s="422"/>
      <c r="E2" s="422"/>
      <c r="F2" s="422"/>
      <c r="G2" s="613" t="s">
        <v>494</v>
      </c>
      <c r="H2" s="613"/>
      <c r="I2" s="613"/>
      <c r="J2" s="951"/>
      <c r="K2" s="424"/>
      <c r="L2" s="280"/>
    </row>
    <row r="3" spans="1:12" s="22" customFormat="1" ht="13.8" x14ac:dyDescent="0.3">
      <c r="A3" s="654"/>
      <c r="B3" s="422"/>
      <c r="C3" s="422" t="s">
        <v>612</v>
      </c>
      <c r="D3" s="422"/>
      <c r="E3" s="422"/>
      <c r="F3" s="422"/>
      <c r="G3" s="613" t="s">
        <v>582</v>
      </c>
      <c r="H3" s="613"/>
      <c r="I3" s="613"/>
      <c r="J3" s="951"/>
      <c r="K3" s="424"/>
      <c r="L3" s="280"/>
    </row>
    <row r="4" spans="1:12" s="22" customFormat="1" ht="13.8" x14ac:dyDescent="0.3">
      <c r="A4" s="654"/>
      <c r="B4" s="422"/>
      <c r="C4" s="422"/>
      <c r="D4" s="422"/>
      <c r="E4" s="422"/>
      <c r="F4" s="422"/>
      <c r="G4" s="613" t="s">
        <v>611</v>
      </c>
      <c r="H4" s="613"/>
      <c r="I4" s="613"/>
      <c r="J4" s="951"/>
      <c r="K4" s="424"/>
      <c r="L4" s="280"/>
    </row>
    <row r="5" spans="1:12" ht="15.6" x14ac:dyDescent="0.3">
      <c r="A5" s="426"/>
      <c r="B5" s="427"/>
      <c r="C5" s="427"/>
      <c r="D5" s="427"/>
      <c r="E5" s="427"/>
      <c r="F5" s="427"/>
      <c r="G5" s="427"/>
      <c r="H5" s="427"/>
      <c r="I5" s="427"/>
      <c r="J5" s="427"/>
      <c r="K5" s="428"/>
      <c r="L5" s="142"/>
    </row>
    <row r="6" spans="1:12" x14ac:dyDescent="0.3">
      <c r="A6" s="806" t="s">
        <v>102</v>
      </c>
      <c r="B6" s="807"/>
      <c r="C6" s="807"/>
      <c r="D6" s="807"/>
      <c r="E6" s="807"/>
      <c r="F6" s="807"/>
      <c r="G6" s="807"/>
      <c r="H6" s="807"/>
      <c r="I6" s="807"/>
      <c r="J6" s="807"/>
      <c r="K6" s="808"/>
      <c r="L6" s="142"/>
    </row>
    <row r="7" spans="1:12" x14ac:dyDescent="0.3">
      <c r="A7" s="806"/>
      <c r="B7" s="807"/>
      <c r="C7" s="807"/>
      <c r="D7" s="807"/>
      <c r="E7" s="807"/>
      <c r="F7" s="807"/>
      <c r="G7" s="807"/>
      <c r="H7" s="807"/>
      <c r="I7" s="807"/>
      <c r="J7" s="807"/>
      <c r="K7" s="808"/>
      <c r="L7" s="142"/>
    </row>
    <row r="8" spans="1:12" x14ac:dyDescent="0.3">
      <c r="A8" s="412" t="str">
        <f>[3]CONTEXTO!A8</f>
        <v>PROCESO: GESTION AMBIENTAL</v>
      </c>
      <c r="B8" s="413"/>
      <c r="C8" s="413"/>
      <c r="D8" s="413"/>
      <c r="E8" s="413"/>
      <c r="F8" s="413"/>
      <c r="G8" s="413"/>
      <c r="H8" s="413"/>
      <c r="I8" s="413"/>
      <c r="J8" s="413"/>
      <c r="K8" s="414"/>
      <c r="L8" s="142"/>
    </row>
    <row r="9" spans="1:12" ht="56.25" customHeight="1" thickBot="1" x14ac:dyDescent="0.35">
      <c r="A9" s="809" t="str">
        <f>[3]CONTEXTO!A9</f>
        <v xml:space="preserve">OBJETIVO: GESTIONAR LA CONSERVACION, RESTAURACION Y APROVECHAMIENTO SOSTENIBLE DE LOS RECURSOS NATURALES ASI COMO EJECUTAR ACCIONES DE CONOCIMIENTO, REDUCCION DEL RIESGO Y MANEJO DE DESASTRES DE MANERA PERMANENTE, MEDIANTE LA IMPLEMENTACION DE PLANES, PROGRAMAS Y PROYECTOS EN PROCURA DE ALCANZAR CALIDAD AMBIENTAL Y EJERCER EL CONTROL Y VIGILANCIA EN LOS CASOS QUE APLIQUE, PARA EL DESARROLLO HUMANO INTEGRAL EN EL MUNICIPIO DE IBAGUE.
</v>
      </c>
      <c r="B9" s="810"/>
      <c r="C9" s="810"/>
      <c r="D9" s="810"/>
      <c r="E9" s="810"/>
      <c r="F9" s="810"/>
      <c r="G9" s="810"/>
      <c r="H9" s="810"/>
      <c r="I9" s="810"/>
      <c r="J9" s="810"/>
      <c r="K9" s="811"/>
      <c r="L9" s="142"/>
    </row>
    <row r="10" spans="1:12" ht="15" thickBot="1" x14ac:dyDescent="0.35">
      <c r="A10" s="812"/>
      <c r="B10" s="813"/>
      <c r="C10" s="813"/>
      <c r="D10" s="813"/>
      <c r="E10" s="813"/>
      <c r="F10" s="813"/>
      <c r="G10" s="813"/>
      <c r="H10" s="813"/>
      <c r="I10" s="813"/>
      <c r="J10" s="813"/>
      <c r="K10" s="813"/>
      <c r="L10" s="142"/>
    </row>
    <row r="11" spans="1:12" ht="15.75" customHeight="1" thickBot="1" x14ac:dyDescent="0.35">
      <c r="A11" s="947" t="s">
        <v>103</v>
      </c>
      <c r="B11" s="936" t="str">
        <f>DESCRIPCION!A10</f>
        <v>Utilizacion de influencias en la entrega o suministro de material  vegetal, insumos y/o ayudas humanitarias en beneficio de un tercero</v>
      </c>
      <c r="C11" s="936"/>
      <c r="D11" s="936"/>
      <c r="E11" s="936"/>
      <c r="F11" s="936"/>
      <c r="G11" s="936"/>
      <c r="H11" s="937"/>
      <c r="I11" s="934" t="s">
        <v>322</v>
      </c>
      <c r="J11" s="935"/>
      <c r="K11" s="76" t="str">
        <f>IF(J18="x","EXTREMA",IF(J20="x","ALTA",IF(J22="x","MODERADA",IF(J24="x","BAJA",""))))</f>
        <v>ALTA</v>
      </c>
      <c r="L11" s="142"/>
    </row>
    <row r="12" spans="1:12" ht="16.2" thickBot="1" x14ac:dyDescent="0.35">
      <c r="A12" s="948"/>
      <c r="B12" s="938"/>
      <c r="C12" s="938"/>
      <c r="D12" s="938"/>
      <c r="E12" s="938"/>
      <c r="F12" s="938"/>
      <c r="G12" s="938"/>
      <c r="H12" s="939"/>
      <c r="I12" s="940" t="s">
        <v>323</v>
      </c>
      <c r="J12" s="941"/>
      <c r="K12" s="203" t="str">
        <f>'[1]VALORACION RIESGOS INHERENTES'!K11</f>
        <v/>
      </c>
      <c r="L12" s="142"/>
    </row>
    <row r="13" spans="1:12" ht="16.2" thickBot="1" x14ac:dyDescent="0.35">
      <c r="A13" s="949"/>
      <c r="B13" s="733" t="s">
        <v>273</v>
      </c>
      <c r="C13" s="734"/>
      <c r="D13" s="734"/>
      <c r="E13" s="734"/>
      <c r="F13" s="734"/>
      <c r="G13" s="734"/>
      <c r="H13" s="734"/>
      <c r="I13" s="734"/>
      <c r="J13" s="737"/>
      <c r="K13" s="204" t="str">
        <f>'[1]EVALUACIÓN SOLIDEZ CONTROLES'!H11</f>
        <v>Fuerte</v>
      </c>
      <c r="L13" s="142"/>
    </row>
    <row r="14" spans="1:12" ht="16.2" thickBot="1" x14ac:dyDescent="0.35">
      <c r="A14" s="265" t="s">
        <v>105</v>
      </c>
      <c r="B14" s="266"/>
      <c r="C14" s="266"/>
      <c r="D14" s="267"/>
      <c r="E14" s="942"/>
      <c r="F14" s="943"/>
      <c r="G14" s="944"/>
      <c r="H14" s="733" t="s">
        <v>325</v>
      </c>
      <c r="I14" s="737"/>
      <c r="J14" s="738"/>
      <c r="K14" s="739"/>
      <c r="L14" s="142"/>
    </row>
    <row r="15" spans="1:12" ht="47.25" customHeight="1" x14ac:dyDescent="0.3">
      <c r="A15" s="165"/>
      <c r="B15" s="271"/>
      <c r="C15" s="168"/>
      <c r="D15" s="271"/>
      <c r="E15" s="271"/>
      <c r="F15" s="271"/>
      <c r="G15" s="271"/>
      <c r="H15" s="271"/>
      <c r="I15" s="271"/>
      <c r="J15" s="273"/>
      <c r="K15" s="166"/>
      <c r="L15" s="142"/>
    </row>
    <row r="16" spans="1:12" ht="39" customHeight="1" x14ac:dyDescent="0.3">
      <c r="A16" s="740" t="s">
        <v>105</v>
      </c>
      <c r="B16" s="271">
        <v>5</v>
      </c>
      <c r="C16" s="741"/>
      <c r="D16" s="721"/>
      <c r="E16" s="723"/>
      <c r="F16" s="723"/>
      <c r="G16" s="723"/>
      <c r="H16" s="271"/>
      <c r="I16" s="271"/>
      <c r="J16" s="726" t="s">
        <v>104</v>
      </c>
      <c r="K16" s="727"/>
      <c r="L16" s="142"/>
    </row>
    <row r="17" spans="1:24" x14ac:dyDescent="0.3">
      <c r="A17" s="740"/>
      <c r="B17" s="271" t="s">
        <v>107</v>
      </c>
      <c r="C17" s="742"/>
      <c r="D17" s="721"/>
      <c r="E17" s="723"/>
      <c r="F17" s="723"/>
      <c r="G17" s="723"/>
      <c r="H17" s="271"/>
      <c r="I17" s="271"/>
      <c r="J17" s="263"/>
      <c r="K17" s="264"/>
      <c r="L17" s="142"/>
    </row>
    <row r="18" spans="1:24" ht="28.2" x14ac:dyDescent="0.3">
      <c r="A18" s="740"/>
      <c r="B18" s="271">
        <v>4</v>
      </c>
      <c r="C18" s="728"/>
      <c r="D18" s="721"/>
      <c r="E18" s="721"/>
      <c r="F18" s="722"/>
      <c r="G18" s="723"/>
      <c r="H18" s="271"/>
      <c r="I18" s="271"/>
      <c r="J18" s="83" t="str">
        <f xml:space="preserve"> IF(OR(E16="X",F16="X",G16="x",F18="x",G18="X",F20="X",G20="X",G22="X" ),"x","")</f>
        <v/>
      </c>
      <c r="K18" s="264" t="s">
        <v>106</v>
      </c>
      <c r="L18" s="142"/>
    </row>
    <row r="19" spans="1:24" ht="28.2" x14ac:dyDescent="0.3">
      <c r="A19" s="740"/>
      <c r="B19" s="271" t="s">
        <v>109</v>
      </c>
      <c r="C19" s="729"/>
      <c r="D19" s="721"/>
      <c r="E19" s="721"/>
      <c r="F19" s="722"/>
      <c r="G19" s="723"/>
      <c r="H19" s="271"/>
      <c r="I19" s="271"/>
      <c r="J19" s="84"/>
      <c r="K19" s="264"/>
      <c r="L19" s="142"/>
    </row>
    <row r="20" spans="1:24" ht="28.2" x14ac:dyDescent="0.3">
      <c r="A20" s="740"/>
      <c r="B20" s="271">
        <v>3</v>
      </c>
      <c r="C20" s="717"/>
      <c r="D20" s="719"/>
      <c r="E20" s="720" t="s">
        <v>321</v>
      </c>
      <c r="F20" s="722"/>
      <c r="G20" s="723"/>
      <c r="H20" s="271"/>
      <c r="I20" s="271"/>
      <c r="J20" s="85" t="str">
        <f xml:space="preserve"> IF(OR(C16="X",D16="X",D18="x",E18="x",E20="X",F22="X",F24="X",G24="X" ),"x","")</f>
        <v>x</v>
      </c>
      <c r="K20" s="264" t="s">
        <v>108</v>
      </c>
      <c r="L20" s="142"/>
      <c r="X20" s="36"/>
    </row>
    <row r="21" spans="1:24" ht="28.2" x14ac:dyDescent="0.3">
      <c r="A21" s="740"/>
      <c r="B21" s="271" t="s">
        <v>111</v>
      </c>
      <c r="C21" s="718"/>
      <c r="D21" s="719"/>
      <c r="E21" s="721"/>
      <c r="F21" s="722"/>
      <c r="G21" s="723"/>
      <c r="H21" s="271"/>
      <c r="I21" s="271"/>
      <c r="J21" s="86"/>
      <c r="K21" s="264"/>
      <c r="L21" s="142"/>
    </row>
    <row r="22" spans="1:24" ht="28.2" x14ac:dyDescent="0.3">
      <c r="A22" s="740"/>
      <c r="B22" s="271">
        <v>2</v>
      </c>
      <c r="C22" s="717"/>
      <c r="D22" s="724"/>
      <c r="E22" s="725"/>
      <c r="F22" s="720"/>
      <c r="G22" s="723"/>
      <c r="H22" s="271"/>
      <c r="I22" s="271"/>
      <c r="J22" s="87" t="str">
        <f xml:space="preserve"> IF(OR(C18="X",D20="X",E22="x",E24="x" ),"x","")</f>
        <v/>
      </c>
      <c r="K22" s="264" t="s">
        <v>110</v>
      </c>
      <c r="L22" s="142"/>
    </row>
    <row r="23" spans="1:24" ht="28.2" x14ac:dyDescent="0.3">
      <c r="A23" s="740"/>
      <c r="B23" s="271" t="s">
        <v>232</v>
      </c>
      <c r="C23" s="718"/>
      <c r="D23" s="724"/>
      <c r="E23" s="719"/>
      <c r="F23" s="721"/>
      <c r="G23" s="723"/>
      <c r="H23" s="271"/>
      <c r="I23" s="271"/>
      <c r="J23" s="86"/>
      <c r="K23" s="264"/>
      <c r="L23" s="142"/>
    </row>
    <row r="24" spans="1:24" ht="28.2" x14ac:dyDescent="0.3">
      <c r="A24" s="740"/>
      <c r="B24" s="271">
        <v>1</v>
      </c>
      <c r="C24" s="717"/>
      <c r="D24" s="744"/>
      <c r="E24" s="746"/>
      <c r="F24" s="748"/>
      <c r="G24" s="750"/>
      <c r="H24" s="271"/>
      <c r="I24" s="271"/>
      <c r="J24" s="88" t="str">
        <f xml:space="preserve"> IF(OR(C20="X",C22="X",C24="x",D22="x",D24="x" ),"x","")</f>
        <v/>
      </c>
      <c r="K24" s="264" t="s">
        <v>112</v>
      </c>
      <c r="L24" s="142"/>
    </row>
    <row r="25" spans="1:24" x14ac:dyDescent="0.3">
      <c r="A25" s="740"/>
      <c r="B25" s="271" t="s">
        <v>113</v>
      </c>
      <c r="C25" s="743"/>
      <c r="D25" s="745"/>
      <c r="E25" s="747"/>
      <c r="F25" s="749"/>
      <c r="G25" s="751"/>
      <c r="H25" s="271"/>
      <c r="I25" s="271"/>
      <c r="J25" s="74"/>
      <c r="K25" s="75"/>
      <c r="L25" s="142"/>
    </row>
    <row r="26" spans="1:24" x14ac:dyDescent="0.3">
      <c r="A26" s="165"/>
      <c r="B26" s="271"/>
      <c r="C26" s="271">
        <v>1</v>
      </c>
      <c r="D26" s="271">
        <v>2</v>
      </c>
      <c r="E26" s="271">
        <v>3</v>
      </c>
      <c r="F26" s="271">
        <v>4</v>
      </c>
      <c r="G26" s="271">
        <v>5</v>
      </c>
      <c r="H26" s="271"/>
      <c r="I26" s="271"/>
      <c r="J26" s="802"/>
      <c r="K26" s="803"/>
      <c r="L26" s="142"/>
    </row>
    <row r="27" spans="1:24" x14ac:dyDescent="0.3">
      <c r="A27" s="165"/>
      <c r="B27" s="271"/>
      <c r="C27" s="271" t="s">
        <v>114</v>
      </c>
      <c r="D27" s="271" t="s">
        <v>115</v>
      </c>
      <c r="E27" s="271" t="s">
        <v>116</v>
      </c>
      <c r="F27" s="271" t="s">
        <v>117</v>
      </c>
      <c r="G27" s="271" t="s">
        <v>118</v>
      </c>
      <c r="H27" s="271"/>
      <c r="I27" s="271"/>
      <c r="J27" s="271"/>
      <c r="K27" s="166"/>
      <c r="L27" s="142"/>
    </row>
    <row r="28" spans="1:24" ht="15" customHeight="1" x14ac:dyDescent="0.3">
      <c r="A28" s="165"/>
      <c r="B28" s="271"/>
      <c r="C28" s="716" t="s">
        <v>119</v>
      </c>
      <c r="D28" s="716"/>
      <c r="E28" s="716"/>
      <c r="F28" s="716"/>
      <c r="G28" s="716"/>
      <c r="H28" s="271"/>
      <c r="I28" s="271"/>
      <c r="J28" s="271"/>
      <c r="K28" s="166"/>
      <c r="L28" s="142"/>
    </row>
    <row r="29" spans="1:24" ht="15" customHeight="1" x14ac:dyDescent="0.3">
      <c r="A29" s="165"/>
      <c r="B29" s="271"/>
      <c r="C29" s="716"/>
      <c r="D29" s="716"/>
      <c r="E29" s="716"/>
      <c r="F29" s="716"/>
      <c r="G29" s="716"/>
      <c r="H29" s="271"/>
      <c r="I29" s="271"/>
      <c r="J29" s="271"/>
      <c r="K29" s="166"/>
      <c r="L29" s="142"/>
    </row>
    <row r="30" spans="1:24" ht="15" thickBot="1" x14ac:dyDescent="0.35">
      <c r="A30" s="171"/>
      <c r="B30" s="170"/>
      <c r="C30" s="170"/>
      <c r="D30" s="170"/>
      <c r="E30" s="170"/>
      <c r="F30" s="170"/>
      <c r="G30" s="170"/>
      <c r="H30" s="170"/>
      <c r="I30" s="170"/>
      <c r="J30" s="170"/>
      <c r="K30" s="169"/>
      <c r="L30" s="142"/>
    </row>
    <row r="31" spans="1:24" ht="15" thickBot="1" x14ac:dyDescent="0.35">
      <c r="A31" s="142"/>
      <c r="B31" s="142"/>
      <c r="C31" s="142"/>
      <c r="D31" s="142"/>
      <c r="E31" s="142"/>
      <c r="F31" s="142"/>
      <c r="G31" s="142"/>
      <c r="H31" s="142"/>
      <c r="I31" s="142"/>
      <c r="J31" s="142"/>
      <c r="K31" s="142"/>
      <c r="L31" s="142"/>
    </row>
    <row r="32" spans="1:24" ht="15.75" customHeight="1" thickBot="1" x14ac:dyDescent="0.35">
      <c r="A32" s="947" t="s">
        <v>103</v>
      </c>
      <c r="B32" s="945" t="str">
        <f>DESCRIPCION!A12</f>
        <v>Posibles cobros no autorizados por parte de la entidad a través de un funcionario, por un trámite que es gratuito, además de hacerlo sin pertinencia y oportunidad según lo establecido</v>
      </c>
      <c r="C32" s="936"/>
      <c r="D32" s="936"/>
      <c r="E32" s="936"/>
      <c r="F32" s="936"/>
      <c r="G32" s="936"/>
      <c r="H32" s="937"/>
      <c r="I32" s="934" t="s">
        <v>322</v>
      </c>
      <c r="J32" s="935"/>
      <c r="K32" s="71" t="str">
        <f>IF(J39="x","EXTREMA",IF(J41="x","ALTA",IF(J43="x","MODERADA",IF(J45="x","BAJA",""))))</f>
        <v>EXTREMA</v>
      </c>
      <c r="L32" s="142"/>
    </row>
    <row r="33" spans="1:12" ht="41.4" customHeight="1" thickBot="1" x14ac:dyDescent="0.35">
      <c r="A33" s="948"/>
      <c r="B33" s="946"/>
      <c r="C33" s="938"/>
      <c r="D33" s="938"/>
      <c r="E33" s="938"/>
      <c r="F33" s="938"/>
      <c r="G33" s="938"/>
      <c r="H33" s="939"/>
      <c r="I33" s="940" t="s">
        <v>323</v>
      </c>
      <c r="J33" s="941"/>
      <c r="K33" s="103" t="str">
        <f>'[1]VALORACION RIESGOS INHERENTES'!K31</f>
        <v/>
      </c>
      <c r="L33" s="142"/>
    </row>
    <row r="34" spans="1:12" ht="16.2" thickBot="1" x14ac:dyDescent="0.35">
      <c r="A34" s="949"/>
      <c r="B34" s="733" t="s">
        <v>273</v>
      </c>
      <c r="C34" s="734"/>
      <c r="D34" s="734"/>
      <c r="E34" s="734"/>
      <c r="F34" s="734"/>
      <c r="G34" s="734"/>
      <c r="H34" s="734"/>
      <c r="I34" s="734"/>
      <c r="J34" s="737"/>
      <c r="K34" s="204" t="str">
        <f>'[1]EVALUACIÓN SOLIDEZ CONTROLES'!H15</f>
        <v>Fuerte</v>
      </c>
      <c r="L34" s="142"/>
    </row>
    <row r="35" spans="1:12" ht="16.2" thickBot="1" x14ac:dyDescent="0.35">
      <c r="A35" s="265" t="s">
        <v>105</v>
      </c>
      <c r="B35" s="266"/>
      <c r="C35" s="266"/>
      <c r="D35" s="267"/>
      <c r="E35" s="942"/>
      <c r="F35" s="943"/>
      <c r="G35" s="944"/>
      <c r="H35" s="733" t="s">
        <v>325</v>
      </c>
      <c r="I35" s="737"/>
      <c r="J35" s="738"/>
      <c r="K35" s="739"/>
      <c r="L35" s="142"/>
    </row>
    <row r="36" spans="1:12" ht="39" customHeight="1" thickBot="1" x14ac:dyDescent="0.35">
      <c r="A36" s="91"/>
      <c r="B36" s="90"/>
      <c r="C36" s="90"/>
      <c r="D36" s="90"/>
      <c r="E36" s="90"/>
      <c r="F36" s="90"/>
      <c r="G36" s="90"/>
      <c r="H36" s="90"/>
      <c r="I36" s="90"/>
      <c r="J36" s="273"/>
      <c r="K36" s="166"/>
      <c r="L36" s="142"/>
    </row>
    <row r="37" spans="1:12" ht="28.5" customHeight="1" thickBot="1" x14ac:dyDescent="0.35">
      <c r="A37" s="792" t="s">
        <v>105</v>
      </c>
      <c r="B37" s="89">
        <v>5</v>
      </c>
      <c r="C37" s="956"/>
      <c r="D37" s="782"/>
      <c r="E37" s="785"/>
      <c r="F37" s="785"/>
      <c r="G37" s="785"/>
      <c r="H37" s="90"/>
      <c r="I37" s="90"/>
      <c r="J37" s="798" t="s">
        <v>104</v>
      </c>
      <c r="K37" s="799"/>
      <c r="L37" s="142"/>
    </row>
    <row r="38" spans="1:12" ht="15" thickBot="1" x14ac:dyDescent="0.35">
      <c r="A38" s="792"/>
      <c r="B38" s="89" t="s">
        <v>107</v>
      </c>
      <c r="C38" s="793"/>
      <c r="D38" s="782"/>
      <c r="E38" s="785"/>
      <c r="F38" s="785"/>
      <c r="G38" s="785"/>
      <c r="H38" s="90"/>
      <c r="I38" s="90"/>
      <c r="J38" s="269"/>
      <c r="K38" s="270"/>
      <c r="L38" s="142"/>
    </row>
    <row r="39" spans="1:12" ht="29.4" thickBot="1" x14ac:dyDescent="0.35">
      <c r="A39" s="792"/>
      <c r="B39" s="89">
        <v>4</v>
      </c>
      <c r="C39" s="790"/>
      <c r="D39" s="782"/>
      <c r="E39" s="782"/>
      <c r="F39" s="783" t="s">
        <v>321</v>
      </c>
      <c r="G39" s="785"/>
      <c r="H39" s="90"/>
      <c r="I39" s="90"/>
      <c r="J39" s="96" t="str">
        <f xml:space="preserve"> IF(OR(E37="X",F37="X",G37="x",F39="x",G39="X",F41="X",G41="X",G43="X" ),"x","")</f>
        <v>x</v>
      </c>
      <c r="K39" s="270" t="s">
        <v>106</v>
      </c>
      <c r="L39" s="142"/>
    </row>
    <row r="40" spans="1:12" ht="29.4" thickBot="1" x14ac:dyDescent="0.35">
      <c r="A40" s="792"/>
      <c r="B40" s="89" t="s">
        <v>109</v>
      </c>
      <c r="C40" s="790"/>
      <c r="D40" s="782"/>
      <c r="E40" s="782"/>
      <c r="F40" s="784"/>
      <c r="G40" s="785"/>
      <c r="H40" s="90"/>
      <c r="I40" s="90"/>
      <c r="J40" s="97"/>
      <c r="K40" s="270"/>
      <c r="L40" s="142"/>
    </row>
    <row r="41" spans="1:12" ht="29.4" thickBot="1" x14ac:dyDescent="0.35">
      <c r="A41" s="792"/>
      <c r="B41" s="89">
        <v>3</v>
      </c>
      <c r="C41" s="779"/>
      <c r="D41" s="780"/>
      <c r="E41" s="781"/>
      <c r="F41" s="783"/>
      <c r="G41" s="785"/>
      <c r="H41" s="90"/>
      <c r="I41" s="90"/>
      <c r="J41" s="98" t="str">
        <f xml:space="preserve"> IF(OR(C37="X",D37="X",D39="x",E39="x",E41="X",F43="X",F45="X",G45="X" ),"x","")</f>
        <v/>
      </c>
      <c r="K41" s="270" t="s">
        <v>108</v>
      </c>
      <c r="L41" s="142"/>
    </row>
    <row r="42" spans="1:12" ht="29.4" thickBot="1" x14ac:dyDescent="0.35">
      <c r="A42" s="792"/>
      <c r="B42" s="89" t="s">
        <v>111</v>
      </c>
      <c r="C42" s="779"/>
      <c r="D42" s="780"/>
      <c r="E42" s="782"/>
      <c r="F42" s="784"/>
      <c r="G42" s="785"/>
      <c r="H42" s="90"/>
      <c r="I42" s="90"/>
      <c r="J42" s="99"/>
      <c r="K42" s="270"/>
      <c r="L42" s="142"/>
    </row>
    <row r="43" spans="1:12" ht="29.4" thickBot="1" x14ac:dyDescent="0.35">
      <c r="A43" s="792"/>
      <c r="B43" s="89">
        <v>2</v>
      </c>
      <c r="C43" s="779"/>
      <c r="D43" s="786"/>
      <c r="E43" s="787"/>
      <c r="F43" s="788"/>
      <c r="G43" s="785"/>
      <c r="H43" s="90"/>
      <c r="I43" s="90"/>
      <c r="J43" s="100" t="str">
        <f xml:space="preserve"> IF(OR(C39="X",D41="X",E43="x",E45="x" ),"x","")</f>
        <v/>
      </c>
      <c r="K43" s="270" t="s">
        <v>110</v>
      </c>
      <c r="L43" s="142"/>
    </row>
    <row r="44" spans="1:12" ht="29.4" thickBot="1" x14ac:dyDescent="0.35">
      <c r="A44" s="792"/>
      <c r="B44" s="89" t="s">
        <v>232</v>
      </c>
      <c r="C44" s="779"/>
      <c r="D44" s="786"/>
      <c r="E44" s="780"/>
      <c r="F44" s="789"/>
      <c r="G44" s="785"/>
      <c r="H44" s="90"/>
      <c r="I44" s="90"/>
      <c r="J44" s="99"/>
      <c r="K44" s="270"/>
      <c r="L44" s="142"/>
    </row>
    <row r="45" spans="1:12" ht="29.4" thickBot="1" x14ac:dyDescent="0.35">
      <c r="A45" s="792"/>
      <c r="B45" s="89">
        <v>1</v>
      </c>
      <c r="C45" s="779"/>
      <c r="D45" s="786"/>
      <c r="E45" s="953"/>
      <c r="F45" s="954"/>
      <c r="G45" s="782"/>
      <c r="H45" s="90"/>
      <c r="I45" s="90"/>
      <c r="J45" s="101" t="str">
        <f xml:space="preserve"> IF(OR(C41="X",C43="X",D43="x",C45="x",D45="x" ),"x","")</f>
        <v/>
      </c>
      <c r="K45" s="270" t="s">
        <v>112</v>
      </c>
      <c r="L45" s="142"/>
    </row>
    <row r="46" spans="1:12" ht="15" thickBot="1" x14ac:dyDescent="0.35">
      <c r="A46" s="792"/>
      <c r="B46" s="89" t="s">
        <v>113</v>
      </c>
      <c r="C46" s="794"/>
      <c r="D46" s="795"/>
      <c r="E46" s="796"/>
      <c r="F46" s="955"/>
      <c r="G46" s="797"/>
      <c r="H46" s="92"/>
      <c r="I46" s="90"/>
      <c r="J46" s="90"/>
      <c r="K46" s="89"/>
      <c r="L46" s="142"/>
    </row>
    <row r="47" spans="1:12" x14ac:dyDescent="0.3">
      <c r="A47" s="91"/>
      <c r="B47" s="90"/>
      <c r="C47" s="90">
        <v>1</v>
      </c>
      <c r="D47" s="90">
        <v>2</v>
      </c>
      <c r="E47" s="90">
        <v>3</v>
      </c>
      <c r="F47" s="90">
        <v>4</v>
      </c>
      <c r="G47" s="90">
        <v>5</v>
      </c>
      <c r="H47" s="90"/>
      <c r="I47" s="90"/>
      <c r="J47" s="90"/>
      <c r="K47" s="89"/>
      <c r="L47" s="142"/>
    </row>
    <row r="48" spans="1:12" x14ac:dyDescent="0.3">
      <c r="A48" s="91"/>
      <c r="B48" s="90"/>
      <c r="C48" s="90" t="s">
        <v>114</v>
      </c>
      <c r="D48" s="90" t="s">
        <v>115</v>
      </c>
      <c r="E48" s="90" t="s">
        <v>116</v>
      </c>
      <c r="F48" s="90" t="s">
        <v>117</v>
      </c>
      <c r="G48" s="90" t="s">
        <v>118</v>
      </c>
      <c r="H48" s="90"/>
      <c r="I48" s="90"/>
      <c r="J48" s="90"/>
      <c r="K48" s="89"/>
      <c r="L48" s="142"/>
    </row>
    <row r="49" spans="1:12" ht="15" customHeight="1" x14ac:dyDescent="0.3">
      <c r="A49" s="91"/>
      <c r="B49" s="90"/>
      <c r="C49" s="778" t="s">
        <v>119</v>
      </c>
      <c r="D49" s="778"/>
      <c r="E49" s="778"/>
      <c r="F49" s="778"/>
      <c r="G49" s="778"/>
      <c r="H49" s="90"/>
      <c r="I49" s="90"/>
      <c r="J49" s="90"/>
      <c r="K49" s="89"/>
      <c r="L49" s="142"/>
    </row>
    <row r="50" spans="1:12" ht="15" customHeight="1" x14ac:dyDescent="0.3">
      <c r="A50" s="91"/>
      <c r="B50" s="90"/>
      <c r="C50" s="778"/>
      <c r="D50" s="778"/>
      <c r="E50" s="778"/>
      <c r="F50" s="778"/>
      <c r="G50" s="778"/>
      <c r="H50" s="90"/>
      <c r="I50" s="90"/>
      <c r="J50" s="90"/>
      <c r="K50" s="89"/>
      <c r="L50" s="142"/>
    </row>
    <row r="51" spans="1:12" ht="15" thickBot="1" x14ac:dyDescent="0.35">
      <c r="A51" s="19"/>
      <c r="B51" s="18"/>
      <c r="C51" s="18"/>
      <c r="D51" s="18"/>
      <c r="E51" s="18"/>
      <c r="F51" s="18"/>
      <c r="G51" s="18"/>
      <c r="H51" s="18"/>
      <c r="I51" s="18"/>
      <c r="J51" s="18"/>
      <c r="K51" s="70"/>
      <c r="L51" s="142"/>
    </row>
    <row r="52" spans="1:12" ht="15" thickBot="1" x14ac:dyDescent="0.35">
      <c r="A52" s="142"/>
      <c r="B52" s="142"/>
      <c r="C52" s="142"/>
      <c r="D52" s="142"/>
      <c r="E52" s="142"/>
      <c r="F52" s="142"/>
      <c r="G52" s="142"/>
      <c r="H52" s="142"/>
      <c r="I52" s="142"/>
      <c r="J52" s="142"/>
      <c r="K52" s="142"/>
      <c r="L52" s="142"/>
    </row>
    <row r="53" spans="1:12" ht="16.5" customHeight="1" thickBot="1" x14ac:dyDescent="0.35">
      <c r="A53" s="947" t="s">
        <v>103</v>
      </c>
      <c r="B53" s="936" t="e">
        <f>DESCRIPCION!#REF!</f>
        <v>#REF!</v>
      </c>
      <c r="C53" s="936"/>
      <c r="D53" s="936"/>
      <c r="E53" s="936"/>
      <c r="F53" s="936"/>
      <c r="G53" s="936"/>
      <c r="H53" s="937"/>
      <c r="I53" s="934" t="s">
        <v>322</v>
      </c>
      <c r="J53" s="935"/>
      <c r="K53" s="71" t="str">
        <f>IF(J60="x","EXTREMA",IF(J62="x","ALTA",IF(J64="x","MODERADA",IF(J66="x","BAJA",""))))</f>
        <v/>
      </c>
      <c r="L53" s="142"/>
    </row>
    <row r="54" spans="1:12" ht="16.2" thickBot="1" x14ac:dyDescent="0.35">
      <c r="A54" s="948"/>
      <c r="B54" s="938"/>
      <c r="C54" s="938"/>
      <c r="D54" s="938"/>
      <c r="E54" s="938"/>
      <c r="F54" s="938"/>
      <c r="G54" s="938"/>
      <c r="H54" s="939"/>
      <c r="I54" s="940" t="s">
        <v>323</v>
      </c>
      <c r="J54" s="941"/>
      <c r="K54" s="103" t="str">
        <f>'[1]VALORACION RIESGOS INHERENTES'!K51</f>
        <v/>
      </c>
      <c r="L54" s="142"/>
    </row>
    <row r="55" spans="1:12" ht="16.2" thickBot="1" x14ac:dyDescent="0.35">
      <c r="A55" s="949"/>
      <c r="B55" s="733" t="s">
        <v>273</v>
      </c>
      <c r="C55" s="734"/>
      <c r="D55" s="734"/>
      <c r="E55" s="734"/>
      <c r="F55" s="734"/>
      <c r="G55" s="734"/>
      <c r="H55" s="734"/>
      <c r="I55" s="734"/>
      <c r="J55" s="737"/>
      <c r="K55" s="205" t="str">
        <f>'[1]EVALUACIÓN SOLIDEZ CONTROLES'!H19</f>
        <v>Fuerte</v>
      </c>
      <c r="L55" s="142"/>
    </row>
    <row r="56" spans="1:12" ht="16.2" thickBot="1" x14ac:dyDescent="0.35">
      <c r="A56" s="265" t="s">
        <v>105</v>
      </c>
      <c r="B56" s="266"/>
      <c r="C56" s="266"/>
      <c r="D56" s="267"/>
      <c r="E56" s="942"/>
      <c r="F56" s="943"/>
      <c r="G56" s="944"/>
      <c r="H56" s="733" t="s">
        <v>325</v>
      </c>
      <c r="I56" s="737"/>
      <c r="J56" s="738"/>
      <c r="K56" s="739"/>
      <c r="L56" s="142"/>
    </row>
    <row r="57" spans="1:12" ht="40.5" customHeight="1" thickBot="1" x14ac:dyDescent="0.35">
      <c r="A57" s="91"/>
      <c r="B57" s="90"/>
      <c r="C57" s="90"/>
      <c r="D57" s="90"/>
      <c r="E57" s="90"/>
      <c r="F57" s="90"/>
      <c r="G57" s="90"/>
      <c r="H57" s="90"/>
      <c r="I57" s="90"/>
      <c r="J57" s="273"/>
      <c r="K57" s="166"/>
      <c r="L57" s="142"/>
    </row>
    <row r="58" spans="1:12" ht="22.5" customHeight="1" thickBot="1" x14ac:dyDescent="0.35">
      <c r="A58" s="792" t="s">
        <v>105</v>
      </c>
      <c r="B58" s="89">
        <v>5</v>
      </c>
      <c r="C58" s="956"/>
      <c r="D58" s="782"/>
      <c r="E58" s="785"/>
      <c r="F58" s="785"/>
      <c r="G58" s="785"/>
      <c r="H58" s="90"/>
      <c r="I58" s="90"/>
      <c r="J58" s="798" t="s">
        <v>104</v>
      </c>
      <c r="K58" s="799"/>
      <c r="L58" s="142"/>
    </row>
    <row r="59" spans="1:12" ht="23.25" customHeight="1" thickBot="1" x14ac:dyDescent="0.35">
      <c r="A59" s="792"/>
      <c r="B59" s="89" t="s">
        <v>107</v>
      </c>
      <c r="C59" s="793"/>
      <c r="D59" s="782"/>
      <c r="E59" s="785"/>
      <c r="F59" s="785"/>
      <c r="G59" s="785"/>
      <c r="H59" s="90"/>
      <c r="I59" s="90"/>
      <c r="J59" s="269"/>
      <c r="K59" s="270"/>
      <c r="L59" s="142"/>
    </row>
    <row r="60" spans="1:12" ht="29.4" thickBot="1" x14ac:dyDescent="0.35">
      <c r="A60" s="792"/>
      <c r="B60" s="89">
        <v>4</v>
      </c>
      <c r="C60" s="790"/>
      <c r="D60" s="782"/>
      <c r="E60" s="782"/>
      <c r="F60" s="783"/>
      <c r="G60" s="785"/>
      <c r="H60" s="90"/>
      <c r="I60" s="90"/>
      <c r="J60" s="96" t="str">
        <f xml:space="preserve"> IF(OR(E58="X",F58="X",G58="x",F60="x",G60="X",F62="X",G62="X",G64="X" ),"x","")</f>
        <v/>
      </c>
      <c r="K60" s="270" t="s">
        <v>106</v>
      </c>
      <c r="L60" s="142"/>
    </row>
    <row r="61" spans="1:12" ht="29.4" thickBot="1" x14ac:dyDescent="0.35">
      <c r="A61" s="792"/>
      <c r="B61" s="89" t="s">
        <v>109</v>
      </c>
      <c r="C61" s="790"/>
      <c r="D61" s="782"/>
      <c r="E61" s="782"/>
      <c r="F61" s="784"/>
      <c r="G61" s="785"/>
      <c r="H61" s="90"/>
      <c r="I61" s="90"/>
      <c r="J61" s="97"/>
      <c r="K61" s="270"/>
      <c r="L61" s="142"/>
    </row>
    <row r="62" spans="1:12" ht="29.4" thickBot="1" x14ac:dyDescent="0.35">
      <c r="A62" s="792"/>
      <c r="B62" s="89">
        <v>3</v>
      </c>
      <c r="C62" s="779"/>
      <c r="D62" s="780"/>
      <c r="E62" s="781"/>
      <c r="F62" s="783"/>
      <c r="G62" s="785"/>
      <c r="H62" s="90"/>
      <c r="I62" s="90"/>
      <c r="J62" s="98" t="str">
        <f xml:space="preserve"> IF(OR(C58="X",D58="X",D60="x",E60="x",E62="X",F64="X",F66="X",G66="X" ),"x","")</f>
        <v/>
      </c>
      <c r="K62" s="270" t="s">
        <v>108</v>
      </c>
      <c r="L62" s="142"/>
    </row>
    <row r="63" spans="1:12" ht="29.4" thickBot="1" x14ac:dyDescent="0.35">
      <c r="A63" s="792"/>
      <c r="B63" s="89" t="s">
        <v>111</v>
      </c>
      <c r="C63" s="779"/>
      <c r="D63" s="780"/>
      <c r="E63" s="782"/>
      <c r="F63" s="784"/>
      <c r="G63" s="785"/>
      <c r="H63" s="90"/>
      <c r="I63" s="90"/>
      <c r="J63" s="99"/>
      <c r="K63" s="270"/>
      <c r="L63" s="142"/>
    </row>
    <row r="64" spans="1:12" ht="29.4" thickBot="1" x14ac:dyDescent="0.35">
      <c r="A64" s="792"/>
      <c r="B64" s="89">
        <v>2</v>
      </c>
      <c r="C64" s="779"/>
      <c r="D64" s="786"/>
      <c r="E64" s="787"/>
      <c r="F64" s="788"/>
      <c r="G64" s="785"/>
      <c r="H64" s="90"/>
      <c r="I64" s="90"/>
      <c r="J64" s="100" t="str">
        <f xml:space="preserve"> IF(OR(C60="X",D62="X",E64="x",E66="x" ),"x","")</f>
        <v/>
      </c>
      <c r="K64" s="270" t="s">
        <v>110</v>
      </c>
      <c r="L64" s="142"/>
    </row>
    <row r="65" spans="1:12" ht="29.4" thickBot="1" x14ac:dyDescent="0.35">
      <c r="A65" s="792"/>
      <c r="B65" s="89" t="s">
        <v>232</v>
      </c>
      <c r="C65" s="779"/>
      <c r="D65" s="786"/>
      <c r="E65" s="780"/>
      <c r="F65" s="789"/>
      <c r="G65" s="785"/>
      <c r="H65" s="90"/>
      <c r="I65" s="90"/>
      <c r="J65" s="99"/>
      <c r="K65" s="270"/>
      <c r="L65" s="142"/>
    </row>
    <row r="66" spans="1:12" ht="29.4" thickBot="1" x14ac:dyDescent="0.35">
      <c r="A66" s="792"/>
      <c r="B66" s="89">
        <v>1</v>
      </c>
      <c r="C66" s="779"/>
      <c r="D66" s="786"/>
      <c r="E66" s="780"/>
      <c r="F66" s="782"/>
      <c r="G66" s="782"/>
      <c r="H66" s="90"/>
      <c r="I66" s="90"/>
      <c r="J66" s="101" t="str">
        <f xml:space="preserve"> IF(OR(C62="X",C64="X",D64="x",C66="x",D66="x" ),"x","")</f>
        <v/>
      </c>
      <c r="K66" s="270" t="s">
        <v>112</v>
      </c>
      <c r="L66" s="142"/>
    </row>
    <row r="67" spans="1:12" ht="15" thickBot="1" x14ac:dyDescent="0.35">
      <c r="A67" s="792"/>
      <c r="B67" s="89" t="s">
        <v>113</v>
      </c>
      <c r="C67" s="794"/>
      <c r="D67" s="795"/>
      <c r="E67" s="796"/>
      <c r="F67" s="797"/>
      <c r="G67" s="797"/>
      <c r="H67" s="92"/>
      <c r="I67" s="90"/>
      <c r="J67" s="90"/>
      <c r="K67" s="89"/>
      <c r="L67" s="142"/>
    </row>
    <row r="68" spans="1:12" x14ac:dyDescent="0.3">
      <c r="A68" s="91"/>
      <c r="B68" s="90"/>
      <c r="C68" s="90">
        <v>1</v>
      </c>
      <c r="D68" s="90">
        <v>2</v>
      </c>
      <c r="E68" s="90">
        <v>3</v>
      </c>
      <c r="F68" s="90">
        <v>4</v>
      </c>
      <c r="G68" s="90">
        <v>5</v>
      </c>
      <c r="H68" s="90"/>
      <c r="I68" s="90"/>
      <c r="J68" s="90"/>
      <c r="K68" s="89"/>
      <c r="L68" s="142"/>
    </row>
    <row r="69" spans="1:12" x14ac:dyDescent="0.3">
      <c r="A69" s="91"/>
      <c r="B69" s="90"/>
      <c r="C69" s="90" t="s">
        <v>114</v>
      </c>
      <c r="D69" s="90" t="s">
        <v>115</v>
      </c>
      <c r="E69" s="90" t="s">
        <v>116</v>
      </c>
      <c r="F69" s="90" t="s">
        <v>117</v>
      </c>
      <c r="G69" s="90" t="s">
        <v>118</v>
      </c>
      <c r="H69" s="90"/>
      <c r="I69" s="90"/>
      <c r="J69" s="90"/>
      <c r="K69" s="89"/>
      <c r="L69" s="142"/>
    </row>
    <row r="70" spans="1:12" ht="15" customHeight="1" x14ac:dyDescent="0.3">
      <c r="A70" s="91"/>
      <c r="B70" s="90"/>
      <c r="C70" s="778" t="s">
        <v>119</v>
      </c>
      <c r="D70" s="778"/>
      <c r="E70" s="778"/>
      <c r="F70" s="778"/>
      <c r="G70" s="778"/>
      <c r="H70" s="90"/>
      <c r="I70" s="90"/>
      <c r="J70" s="90"/>
      <c r="K70" s="89"/>
      <c r="L70" s="142"/>
    </row>
    <row r="71" spans="1:12" ht="15" customHeight="1" x14ac:dyDescent="0.3">
      <c r="A71" s="91"/>
      <c r="B71" s="90"/>
      <c r="C71" s="778"/>
      <c r="D71" s="778"/>
      <c r="E71" s="778"/>
      <c r="F71" s="778"/>
      <c r="G71" s="778"/>
      <c r="H71" s="90"/>
      <c r="I71" s="90"/>
      <c r="J71" s="90"/>
      <c r="K71" s="89"/>
      <c r="L71" s="142"/>
    </row>
    <row r="72" spans="1:12" ht="15" thickBot="1" x14ac:dyDescent="0.35">
      <c r="A72" s="93"/>
      <c r="B72" s="94"/>
      <c r="C72" s="94"/>
      <c r="D72" s="94"/>
      <c r="E72" s="94"/>
      <c r="F72" s="94"/>
      <c r="G72" s="94"/>
      <c r="H72" s="94"/>
      <c r="I72" s="94"/>
      <c r="J72" s="94"/>
      <c r="K72" s="95"/>
      <c r="L72" s="142"/>
    </row>
    <row r="73" spans="1:12" ht="15" thickBot="1" x14ac:dyDescent="0.35">
      <c r="A73" s="142"/>
      <c r="B73" s="142"/>
      <c r="C73" s="142"/>
      <c r="D73" s="142"/>
      <c r="E73" s="142"/>
      <c r="F73" s="142"/>
      <c r="G73" s="142"/>
      <c r="H73" s="142"/>
      <c r="I73" s="142"/>
      <c r="J73" s="142"/>
      <c r="K73" s="142"/>
      <c r="L73" s="142"/>
    </row>
    <row r="74" spans="1:12" ht="16.5" customHeight="1" thickBot="1" x14ac:dyDescent="0.35">
      <c r="A74" s="947" t="s">
        <v>103</v>
      </c>
      <c r="B74" s="945" t="e">
        <f>DESCRIPCION!#REF!</f>
        <v>#REF!</v>
      </c>
      <c r="C74" s="936"/>
      <c r="D74" s="936"/>
      <c r="E74" s="936"/>
      <c r="F74" s="936"/>
      <c r="G74" s="936"/>
      <c r="H74" s="937"/>
      <c r="I74" s="934" t="s">
        <v>322</v>
      </c>
      <c r="J74" s="935"/>
      <c r="K74" s="71" t="str">
        <f>IF(J81="x","EXTREMA",IF(J83="x","ALTA",IF(J85="x","MODERADA",IF(J87="x","BAJA",""))))</f>
        <v>EXTREMA</v>
      </c>
      <c r="L74" s="142"/>
    </row>
    <row r="75" spans="1:12" ht="15.75" customHeight="1" thickBot="1" x14ac:dyDescent="0.35">
      <c r="A75" s="948"/>
      <c r="B75" s="946"/>
      <c r="C75" s="938"/>
      <c r="D75" s="938"/>
      <c r="E75" s="938"/>
      <c r="F75" s="938"/>
      <c r="G75" s="938"/>
      <c r="H75" s="939"/>
      <c r="I75" s="940" t="s">
        <v>323</v>
      </c>
      <c r="J75" s="941"/>
      <c r="K75" s="205" t="str">
        <f>'[1]VALORACION RIESGOS INHERENTES'!K71</f>
        <v/>
      </c>
      <c r="L75" s="142"/>
    </row>
    <row r="76" spans="1:12" ht="16.2" thickBot="1" x14ac:dyDescent="0.35">
      <c r="A76" s="949"/>
      <c r="B76" s="733" t="s">
        <v>273</v>
      </c>
      <c r="C76" s="734"/>
      <c r="D76" s="734"/>
      <c r="E76" s="734"/>
      <c r="F76" s="734"/>
      <c r="G76" s="734"/>
      <c r="H76" s="734"/>
      <c r="I76" s="734"/>
      <c r="J76" s="737"/>
      <c r="K76" s="205" t="e">
        <f>'[1]EVALUACIÓN SOLIDEZ CONTROLES'!H23</f>
        <v>#DIV/0!</v>
      </c>
      <c r="L76" s="142"/>
    </row>
    <row r="77" spans="1:12" ht="21.75" customHeight="1" thickBot="1" x14ac:dyDescent="0.35">
      <c r="A77" s="265" t="s">
        <v>105</v>
      </c>
      <c r="B77" s="266"/>
      <c r="C77" s="266"/>
      <c r="D77" s="267"/>
      <c r="E77" s="942"/>
      <c r="F77" s="943"/>
      <c r="G77" s="944"/>
      <c r="H77" s="733" t="s">
        <v>325</v>
      </c>
      <c r="I77" s="737"/>
      <c r="J77" s="738"/>
      <c r="K77" s="739"/>
      <c r="L77" s="142"/>
    </row>
    <row r="78" spans="1:12" ht="36.75" customHeight="1" x14ac:dyDescent="0.3">
      <c r="A78" s="165"/>
      <c r="B78" s="271"/>
      <c r="C78" s="168"/>
      <c r="D78" s="271"/>
      <c r="E78" s="271"/>
      <c r="F78" s="271"/>
      <c r="G78" s="271"/>
      <c r="H78" s="271"/>
      <c r="I78" s="271"/>
      <c r="J78" s="273"/>
      <c r="K78" s="166"/>
      <c r="L78" s="142"/>
    </row>
    <row r="79" spans="1:12" ht="38.25" customHeight="1" x14ac:dyDescent="0.3">
      <c r="A79" s="740" t="s">
        <v>105</v>
      </c>
      <c r="B79" s="271">
        <v>5</v>
      </c>
      <c r="C79" s="741"/>
      <c r="D79" s="721"/>
      <c r="E79" s="723"/>
      <c r="F79" s="723"/>
      <c r="G79" s="723"/>
      <c r="H79" s="271"/>
      <c r="I79" s="271"/>
      <c r="J79" s="726" t="s">
        <v>104</v>
      </c>
      <c r="K79" s="727"/>
      <c r="L79" s="142"/>
    </row>
    <row r="80" spans="1:12" x14ac:dyDescent="0.3">
      <c r="A80" s="740"/>
      <c r="B80" s="271" t="s">
        <v>107</v>
      </c>
      <c r="C80" s="742"/>
      <c r="D80" s="721"/>
      <c r="E80" s="723"/>
      <c r="F80" s="723"/>
      <c r="G80" s="723"/>
      <c r="H80" s="271"/>
      <c r="I80" s="271"/>
      <c r="J80" s="263"/>
      <c r="K80" s="264"/>
      <c r="L80" s="142"/>
    </row>
    <row r="81" spans="1:12" ht="28.2" x14ac:dyDescent="0.3">
      <c r="A81" s="740"/>
      <c r="B81" s="271">
        <v>4</v>
      </c>
      <c r="C81" s="728"/>
      <c r="D81" s="721"/>
      <c r="E81" s="721"/>
      <c r="F81" s="722"/>
      <c r="G81" s="723" t="s">
        <v>321</v>
      </c>
      <c r="H81" s="271"/>
      <c r="I81" s="271"/>
      <c r="J81" s="83" t="str">
        <f xml:space="preserve"> IF(OR(E79="X",F79="X",G79="x",F81="x",G81="X",F83="X",G83="X",G85="X" ),"x","")</f>
        <v>x</v>
      </c>
      <c r="K81" s="264" t="s">
        <v>106</v>
      </c>
      <c r="L81" s="142"/>
    </row>
    <row r="82" spans="1:12" ht="28.2" x14ac:dyDescent="0.3">
      <c r="A82" s="740"/>
      <c r="B82" s="271" t="s">
        <v>109</v>
      </c>
      <c r="C82" s="729"/>
      <c r="D82" s="721"/>
      <c r="E82" s="721"/>
      <c r="F82" s="722"/>
      <c r="G82" s="723"/>
      <c r="H82" s="271"/>
      <c r="I82" s="271"/>
      <c r="J82" s="84"/>
      <c r="K82" s="264"/>
      <c r="L82" s="142"/>
    </row>
    <row r="83" spans="1:12" ht="28.2" x14ac:dyDescent="0.3">
      <c r="A83" s="740"/>
      <c r="B83" s="271">
        <v>3</v>
      </c>
      <c r="C83" s="717"/>
      <c r="D83" s="719"/>
      <c r="E83" s="720"/>
      <c r="F83" s="722"/>
      <c r="G83" s="723"/>
      <c r="H83" s="271"/>
      <c r="I83" s="271"/>
      <c r="J83" s="85" t="str">
        <f xml:space="preserve"> IF(OR(C79="X",D79="X",D81="x",E81="x",E83="X",F85="X",F87="X",G87="X" ),"x","")</f>
        <v/>
      </c>
      <c r="K83" s="264" t="s">
        <v>108</v>
      </c>
      <c r="L83" s="142"/>
    </row>
    <row r="84" spans="1:12" ht="28.2" x14ac:dyDescent="0.3">
      <c r="A84" s="740"/>
      <c r="B84" s="271" t="s">
        <v>111</v>
      </c>
      <c r="C84" s="718"/>
      <c r="D84" s="719"/>
      <c r="E84" s="721"/>
      <c r="F84" s="722"/>
      <c r="G84" s="723"/>
      <c r="H84" s="271"/>
      <c r="I84" s="271"/>
      <c r="J84" s="86"/>
      <c r="K84" s="264"/>
      <c r="L84" s="142"/>
    </row>
    <row r="85" spans="1:12" ht="28.2" x14ac:dyDescent="0.3">
      <c r="A85" s="740"/>
      <c r="B85" s="271">
        <v>2</v>
      </c>
      <c r="C85" s="717"/>
      <c r="D85" s="724"/>
      <c r="E85" s="725"/>
      <c r="F85" s="720"/>
      <c r="G85" s="723"/>
      <c r="H85" s="271"/>
      <c r="I85" s="271"/>
      <c r="J85" s="87" t="str">
        <f xml:space="preserve"> IF(OR(C81="X",D83="X",E85="x",E87="x" ),"x","")</f>
        <v/>
      </c>
      <c r="K85" s="264" t="s">
        <v>110</v>
      </c>
      <c r="L85" s="142"/>
    </row>
    <row r="86" spans="1:12" ht="28.2" x14ac:dyDescent="0.3">
      <c r="A86" s="740"/>
      <c r="B86" s="271" t="s">
        <v>232</v>
      </c>
      <c r="C86" s="718"/>
      <c r="D86" s="724"/>
      <c r="E86" s="719"/>
      <c r="F86" s="721"/>
      <c r="G86" s="723"/>
      <c r="H86" s="271"/>
      <c r="I86" s="271"/>
      <c r="J86" s="86"/>
      <c r="K86" s="264"/>
      <c r="L86" s="142"/>
    </row>
    <row r="87" spans="1:12" ht="28.2" x14ac:dyDescent="0.3">
      <c r="A87" s="740"/>
      <c r="B87" s="271">
        <v>1</v>
      </c>
      <c r="C87" s="717"/>
      <c r="D87" s="744"/>
      <c r="E87" s="746"/>
      <c r="F87" s="748"/>
      <c r="G87" s="750"/>
      <c r="H87" s="271"/>
      <c r="I87" s="271"/>
      <c r="J87" s="88" t="str">
        <f xml:space="preserve"> IF(OR(C83="X",C85="X",D85="x",D87="x",C87="x" ),"x","")</f>
        <v/>
      </c>
      <c r="K87" s="264" t="s">
        <v>112</v>
      </c>
      <c r="L87" s="142"/>
    </row>
    <row r="88" spans="1:12" x14ac:dyDescent="0.3">
      <c r="A88" s="740"/>
      <c r="B88" s="271" t="s">
        <v>113</v>
      </c>
      <c r="C88" s="743"/>
      <c r="D88" s="745"/>
      <c r="E88" s="747"/>
      <c r="F88" s="749"/>
      <c r="G88" s="751"/>
      <c r="H88" s="271"/>
      <c r="I88" s="271"/>
      <c r="J88" s="271"/>
      <c r="K88" s="272"/>
      <c r="L88" s="142"/>
    </row>
    <row r="89" spans="1:12" x14ac:dyDescent="0.3">
      <c r="A89" s="165"/>
      <c r="B89" s="271"/>
      <c r="C89" s="271">
        <v>1</v>
      </c>
      <c r="D89" s="271">
        <v>2</v>
      </c>
      <c r="E89" s="271">
        <v>3</v>
      </c>
      <c r="F89" s="271">
        <v>4</v>
      </c>
      <c r="G89" s="271">
        <v>5</v>
      </c>
      <c r="H89" s="271"/>
      <c r="I89" s="271"/>
      <c r="J89" s="271"/>
      <c r="K89" s="272"/>
      <c r="L89" s="142"/>
    </row>
    <row r="90" spans="1:12" x14ac:dyDescent="0.3">
      <c r="A90" s="165"/>
      <c r="B90" s="271"/>
      <c r="C90" s="271" t="s">
        <v>114</v>
      </c>
      <c r="D90" s="271" t="s">
        <v>115</v>
      </c>
      <c r="E90" s="271" t="s">
        <v>116</v>
      </c>
      <c r="F90" s="271" t="s">
        <v>117</v>
      </c>
      <c r="G90" s="271" t="s">
        <v>118</v>
      </c>
      <c r="H90" s="271"/>
      <c r="I90" s="726"/>
      <c r="J90" s="726"/>
      <c r="K90" s="727"/>
      <c r="L90" s="142"/>
    </row>
    <row r="91" spans="1:12" ht="15" customHeight="1" x14ac:dyDescent="0.3">
      <c r="A91" s="165"/>
      <c r="B91" s="271"/>
      <c r="C91" s="716" t="s">
        <v>119</v>
      </c>
      <c r="D91" s="716"/>
      <c r="E91" s="716"/>
      <c r="F91" s="716"/>
      <c r="G91" s="716"/>
      <c r="H91" s="271"/>
      <c r="I91" s="271"/>
      <c r="J91" s="271"/>
      <c r="K91" s="272"/>
      <c r="L91" s="142"/>
    </row>
    <row r="92" spans="1:12" ht="15" customHeight="1" x14ac:dyDescent="0.3">
      <c r="A92" s="165"/>
      <c r="B92" s="271"/>
      <c r="C92" s="716"/>
      <c r="D92" s="716"/>
      <c r="E92" s="716"/>
      <c r="F92" s="716"/>
      <c r="G92" s="716"/>
      <c r="H92" s="271"/>
      <c r="I92" s="271"/>
      <c r="J92" s="271"/>
      <c r="K92" s="272"/>
      <c r="L92" s="142"/>
    </row>
    <row r="93" spans="1:12" ht="15" thickBot="1" x14ac:dyDescent="0.35">
      <c r="A93" s="162"/>
      <c r="B93" s="161"/>
      <c r="C93" s="161"/>
      <c r="D93" s="161"/>
      <c r="E93" s="161"/>
      <c r="F93" s="161"/>
      <c r="G93" s="161"/>
      <c r="H93" s="161"/>
      <c r="I93" s="161"/>
      <c r="J93" s="161"/>
      <c r="K93" s="160"/>
      <c r="L93" s="142"/>
    </row>
    <row r="94" spans="1:12" ht="15" thickBot="1" x14ac:dyDescent="0.35">
      <c r="A94" s="142"/>
      <c r="B94" s="142"/>
      <c r="C94" s="142"/>
      <c r="D94" s="142"/>
      <c r="E94" s="142"/>
      <c r="F94" s="142"/>
      <c r="G94" s="142"/>
      <c r="H94" s="142"/>
      <c r="I94" s="142"/>
      <c r="J94" s="142"/>
      <c r="K94" s="142"/>
      <c r="L94" s="142"/>
    </row>
    <row r="95" spans="1:12" ht="15.75" customHeight="1" thickBot="1" x14ac:dyDescent="0.35">
      <c r="A95" s="947" t="s">
        <v>103</v>
      </c>
      <c r="B95" s="936" t="e">
        <f>DESCRIPCION!#REF!</f>
        <v>#REF!</v>
      </c>
      <c r="C95" s="936"/>
      <c r="D95" s="936"/>
      <c r="E95" s="936"/>
      <c r="F95" s="936"/>
      <c r="G95" s="936"/>
      <c r="H95" s="937"/>
      <c r="I95" s="934" t="s">
        <v>322</v>
      </c>
      <c r="J95" s="935"/>
      <c r="K95" s="71" t="str">
        <f>IF(J102="x","EXTREMA",IF(J104="x","ALTA",IF(J106="x","MODERADA",IF(J108="x","BAJA",""))))</f>
        <v/>
      </c>
      <c r="L95" s="142"/>
    </row>
    <row r="96" spans="1:12" ht="16.2" thickBot="1" x14ac:dyDescent="0.35">
      <c r="A96" s="948"/>
      <c r="B96" s="938"/>
      <c r="C96" s="938"/>
      <c r="D96" s="938"/>
      <c r="E96" s="938"/>
      <c r="F96" s="938"/>
      <c r="G96" s="938"/>
      <c r="H96" s="939"/>
      <c r="I96" s="940" t="s">
        <v>323</v>
      </c>
      <c r="J96" s="941"/>
      <c r="K96" s="203" t="str">
        <f>'[1]VALORACION RIESGOS INHERENTES'!K91</f>
        <v/>
      </c>
      <c r="L96" s="142"/>
    </row>
    <row r="97" spans="1:12" ht="16.2" thickBot="1" x14ac:dyDescent="0.35">
      <c r="A97" s="949"/>
      <c r="B97" s="940" t="s">
        <v>273</v>
      </c>
      <c r="C97" s="965"/>
      <c r="D97" s="965"/>
      <c r="E97" s="965"/>
      <c r="F97" s="965"/>
      <c r="G97" s="965"/>
      <c r="H97" s="965"/>
      <c r="I97" s="965"/>
      <c r="J97" s="941"/>
      <c r="K97" s="203" t="e">
        <f>'[1]EVALUACIÓN SOLIDEZ CONTROLES'!H27</f>
        <v>#DIV/0!</v>
      </c>
      <c r="L97" s="142"/>
    </row>
    <row r="98" spans="1:12" ht="20.25" customHeight="1" thickBot="1" x14ac:dyDescent="0.35">
      <c r="A98" s="265" t="s">
        <v>105</v>
      </c>
      <c r="B98" s="266"/>
      <c r="C98" s="266"/>
      <c r="D98" s="267"/>
      <c r="E98" s="942"/>
      <c r="F98" s="943"/>
      <c r="G98" s="944"/>
      <c r="H98" s="733" t="s">
        <v>325</v>
      </c>
      <c r="I98" s="737"/>
      <c r="J98" s="738"/>
      <c r="K98" s="739"/>
      <c r="L98" s="142"/>
    </row>
    <row r="99" spans="1:12" ht="38.25" customHeight="1" x14ac:dyDescent="0.3">
      <c r="A99" s="165"/>
      <c r="B99" s="271"/>
      <c r="C99" s="168"/>
      <c r="D99" s="271"/>
      <c r="E99" s="271"/>
      <c r="F99" s="271"/>
      <c r="G99" s="271"/>
      <c r="H99" s="271"/>
      <c r="I99" s="271"/>
      <c r="J99" s="273"/>
      <c r="K99" s="166"/>
      <c r="L99" s="142"/>
    </row>
    <row r="100" spans="1:12" ht="39" customHeight="1" x14ac:dyDescent="0.3">
      <c r="A100" s="740" t="s">
        <v>105</v>
      </c>
      <c r="B100" s="271">
        <v>5</v>
      </c>
      <c r="C100" s="741"/>
      <c r="D100" s="721"/>
      <c r="E100" s="723"/>
      <c r="F100" s="723"/>
      <c r="G100" s="723"/>
      <c r="H100" s="271"/>
      <c r="I100" s="271"/>
      <c r="J100" s="726" t="s">
        <v>104</v>
      </c>
      <c r="K100" s="727"/>
      <c r="L100" s="142"/>
    </row>
    <row r="101" spans="1:12" x14ac:dyDescent="0.3">
      <c r="A101" s="740"/>
      <c r="B101" s="271" t="s">
        <v>107</v>
      </c>
      <c r="C101" s="742"/>
      <c r="D101" s="721"/>
      <c r="E101" s="723"/>
      <c r="F101" s="723"/>
      <c r="G101" s="723"/>
      <c r="H101" s="271"/>
      <c r="I101" s="271"/>
      <c r="J101" s="263"/>
      <c r="K101" s="264"/>
      <c r="L101" s="142"/>
    </row>
    <row r="102" spans="1:12" ht="28.2" x14ac:dyDescent="0.3">
      <c r="A102" s="740"/>
      <c r="B102" s="271">
        <v>4</v>
      </c>
      <c r="C102" s="728"/>
      <c r="D102" s="721"/>
      <c r="E102" s="721"/>
      <c r="F102" s="722"/>
      <c r="G102" s="723"/>
      <c r="H102" s="271"/>
      <c r="I102" s="271"/>
      <c r="J102" s="83" t="str">
        <f xml:space="preserve"> IF(OR(E100="X",F100="X",G100="x",F102="x",G102="X",F104="X",G104="X",G106="X" ),"x","")</f>
        <v/>
      </c>
      <c r="K102" s="264" t="s">
        <v>106</v>
      </c>
      <c r="L102" s="142"/>
    </row>
    <row r="103" spans="1:12" ht="28.2" x14ac:dyDescent="0.3">
      <c r="A103" s="740"/>
      <c r="B103" s="271" t="s">
        <v>109</v>
      </c>
      <c r="C103" s="729"/>
      <c r="D103" s="721"/>
      <c r="E103" s="721"/>
      <c r="F103" s="722"/>
      <c r="G103" s="723"/>
      <c r="H103" s="271"/>
      <c r="I103" s="271"/>
      <c r="J103" s="84"/>
      <c r="K103" s="264"/>
      <c r="L103" s="142"/>
    </row>
    <row r="104" spans="1:12" ht="28.2" x14ac:dyDescent="0.3">
      <c r="A104" s="740"/>
      <c r="B104" s="271">
        <v>3</v>
      </c>
      <c r="C104" s="717"/>
      <c r="D104" s="719"/>
      <c r="E104" s="720"/>
      <c r="F104" s="722"/>
      <c r="G104" s="723"/>
      <c r="H104" s="271"/>
      <c r="I104" s="271"/>
      <c r="J104" s="85" t="str">
        <f xml:space="preserve"> IF(OR(C100="X",D100="X",D102="x",E102="x",E104="X",F106="X",F108="X",G108="X" ),"x","")</f>
        <v/>
      </c>
      <c r="K104" s="264" t="s">
        <v>108</v>
      </c>
      <c r="L104" s="142"/>
    </row>
    <row r="105" spans="1:12" ht="28.2" x14ac:dyDescent="0.3">
      <c r="A105" s="740"/>
      <c r="B105" s="271" t="s">
        <v>111</v>
      </c>
      <c r="C105" s="718"/>
      <c r="D105" s="719"/>
      <c r="E105" s="721"/>
      <c r="F105" s="722"/>
      <c r="G105" s="723"/>
      <c r="H105" s="271"/>
      <c r="I105" s="271"/>
      <c r="J105" s="86"/>
      <c r="K105" s="264"/>
      <c r="L105" s="142"/>
    </row>
    <row r="106" spans="1:12" ht="28.2" x14ac:dyDescent="0.3">
      <c r="A106" s="740"/>
      <c r="B106" s="271">
        <v>2</v>
      </c>
      <c r="C106" s="717"/>
      <c r="D106" s="724"/>
      <c r="E106" s="725"/>
      <c r="F106" s="720"/>
      <c r="G106" s="723"/>
      <c r="H106" s="271"/>
      <c r="I106" s="271"/>
      <c r="J106" s="87" t="str">
        <f xml:space="preserve"> IF(OR(C102="X",D104="X",E108="x",E106="x" ),"x","")</f>
        <v/>
      </c>
      <c r="K106" s="264" t="s">
        <v>110</v>
      </c>
      <c r="L106" s="142"/>
    </row>
    <row r="107" spans="1:12" ht="28.2" x14ac:dyDescent="0.3">
      <c r="A107" s="740"/>
      <c r="B107" s="271" t="s">
        <v>232</v>
      </c>
      <c r="C107" s="718"/>
      <c r="D107" s="724"/>
      <c r="E107" s="719"/>
      <c r="F107" s="721"/>
      <c r="G107" s="723"/>
      <c r="H107" s="271"/>
      <c r="I107" s="271"/>
      <c r="J107" s="86"/>
      <c r="K107" s="264"/>
      <c r="L107" s="142"/>
    </row>
    <row r="108" spans="1:12" ht="28.2" x14ac:dyDescent="0.3">
      <c r="A108" s="740"/>
      <c r="B108" s="271">
        <v>1</v>
      </c>
      <c r="C108" s="717"/>
      <c r="D108" s="744"/>
      <c r="E108" s="746"/>
      <c r="F108" s="748"/>
      <c r="G108" s="750"/>
      <c r="H108" s="271"/>
      <c r="I108" s="271"/>
      <c r="J108" s="88" t="str">
        <f xml:space="preserve"> IF(OR(C104="X",C106="X",C108="x",D106="x",D108="x" ),"x","")</f>
        <v/>
      </c>
      <c r="K108" s="264" t="s">
        <v>112</v>
      </c>
      <c r="L108" s="142"/>
    </row>
    <row r="109" spans="1:12" x14ac:dyDescent="0.3">
      <c r="A109" s="740"/>
      <c r="B109" s="271" t="s">
        <v>113</v>
      </c>
      <c r="C109" s="743"/>
      <c r="D109" s="745"/>
      <c r="E109" s="747"/>
      <c r="F109" s="749"/>
      <c r="G109" s="751"/>
      <c r="H109" s="271"/>
      <c r="I109" s="271"/>
      <c r="J109" s="271"/>
      <c r="K109" s="272"/>
      <c r="L109" s="142"/>
    </row>
    <row r="110" spans="1:12" x14ac:dyDescent="0.3">
      <c r="A110" s="165"/>
      <c r="B110" s="271"/>
      <c r="C110" s="271">
        <v>1</v>
      </c>
      <c r="D110" s="271">
        <v>2</v>
      </c>
      <c r="E110" s="271">
        <v>3</v>
      </c>
      <c r="F110" s="271">
        <v>4</v>
      </c>
      <c r="G110" s="271">
        <v>5</v>
      </c>
      <c r="H110" s="271"/>
      <c r="I110" s="271"/>
      <c r="J110" s="271"/>
      <c r="K110" s="272"/>
      <c r="L110" s="142"/>
    </row>
    <row r="111" spans="1:12" x14ac:dyDescent="0.3">
      <c r="A111" s="165"/>
      <c r="B111" s="271"/>
      <c r="C111" s="271" t="s">
        <v>114</v>
      </c>
      <c r="D111" s="271" t="s">
        <v>115</v>
      </c>
      <c r="E111" s="271" t="s">
        <v>116</v>
      </c>
      <c r="F111" s="271" t="s">
        <v>117</v>
      </c>
      <c r="G111" s="271" t="s">
        <v>118</v>
      </c>
      <c r="H111" s="271"/>
      <c r="I111" s="271"/>
      <c r="J111" s="271"/>
      <c r="K111" s="272"/>
      <c r="L111" s="142"/>
    </row>
    <row r="112" spans="1:12" ht="15" customHeight="1" x14ac:dyDescent="0.3">
      <c r="A112" s="165"/>
      <c r="B112" s="271"/>
      <c r="C112" s="716" t="s">
        <v>119</v>
      </c>
      <c r="D112" s="716"/>
      <c r="E112" s="716"/>
      <c r="F112" s="716"/>
      <c r="G112" s="716"/>
      <c r="H112" s="271"/>
      <c r="I112" s="271"/>
      <c r="J112" s="271"/>
      <c r="K112" s="272"/>
      <c r="L112" s="142"/>
    </row>
    <row r="113" spans="1:12" ht="15" customHeight="1" x14ac:dyDescent="0.3">
      <c r="A113" s="165"/>
      <c r="B113" s="271"/>
      <c r="C113" s="716"/>
      <c r="D113" s="716"/>
      <c r="E113" s="716"/>
      <c r="F113" s="716"/>
      <c r="G113" s="716"/>
      <c r="H113" s="271"/>
      <c r="I113" s="271"/>
      <c r="J113" s="271"/>
      <c r="K113" s="272"/>
      <c r="L113" s="142"/>
    </row>
    <row r="114" spans="1:12" ht="15" thickBot="1" x14ac:dyDescent="0.35">
      <c r="A114" s="162"/>
      <c r="B114" s="161"/>
      <c r="C114" s="161"/>
      <c r="D114" s="161"/>
      <c r="E114" s="161"/>
      <c r="F114" s="161"/>
      <c r="G114" s="161"/>
      <c r="H114" s="161"/>
      <c r="I114" s="161"/>
      <c r="J114" s="161"/>
      <c r="K114" s="160"/>
      <c r="L114" s="142"/>
    </row>
    <row r="115" spans="1:12" ht="15" thickBot="1" x14ac:dyDescent="0.35">
      <c r="A115" s="142"/>
      <c r="B115" s="142"/>
      <c r="C115" s="142"/>
      <c r="D115" s="142"/>
      <c r="E115" s="142"/>
      <c r="F115" s="142"/>
      <c r="G115" s="142"/>
      <c r="H115" s="142"/>
      <c r="I115" s="142"/>
      <c r="J115" s="142"/>
      <c r="K115" s="142"/>
      <c r="L115" s="142"/>
    </row>
    <row r="116" spans="1:12" ht="15.75" customHeight="1" thickBot="1" x14ac:dyDescent="0.35">
      <c r="A116" s="947" t="s">
        <v>103</v>
      </c>
      <c r="B116" s="936" t="e">
        <f>DESCRIPCION!#REF!</f>
        <v>#REF!</v>
      </c>
      <c r="C116" s="936"/>
      <c r="D116" s="936"/>
      <c r="E116" s="936"/>
      <c r="F116" s="936"/>
      <c r="G116" s="936"/>
      <c r="H116" s="937"/>
      <c r="I116" s="934" t="s">
        <v>322</v>
      </c>
      <c r="J116" s="935"/>
      <c r="K116" s="71" t="str">
        <f>IF(J123="x","EXTREMA",IF(J125="x","ALTA",IF(J127="x","MODERADA",IF(J129="x","BAJA",""))))</f>
        <v/>
      </c>
      <c r="L116" s="142"/>
    </row>
    <row r="117" spans="1:12" ht="16.2" thickBot="1" x14ac:dyDescent="0.35">
      <c r="A117" s="948"/>
      <c r="B117" s="938"/>
      <c r="C117" s="938"/>
      <c r="D117" s="938"/>
      <c r="E117" s="938"/>
      <c r="F117" s="938"/>
      <c r="G117" s="938"/>
      <c r="H117" s="939"/>
      <c r="I117" s="940" t="s">
        <v>323</v>
      </c>
      <c r="J117" s="941"/>
      <c r="K117" s="203" t="str">
        <f>'[1]VALORACION RIESGOS INHERENTES'!K111</f>
        <v/>
      </c>
      <c r="L117" s="142"/>
    </row>
    <row r="118" spans="1:12" ht="16.2" thickBot="1" x14ac:dyDescent="0.35">
      <c r="A118" s="949"/>
      <c r="B118" s="733" t="s">
        <v>273</v>
      </c>
      <c r="C118" s="734"/>
      <c r="D118" s="734"/>
      <c r="E118" s="734"/>
      <c r="F118" s="734"/>
      <c r="G118" s="734"/>
      <c r="H118" s="734"/>
      <c r="I118" s="734"/>
      <c r="J118" s="737"/>
      <c r="K118" s="203" t="str">
        <f>'[1]EVALUACIÓN SOLIDEZ CONTROLES'!H31</f>
        <v xml:space="preserve"> </v>
      </c>
      <c r="L118" s="142"/>
    </row>
    <row r="119" spans="1:12" ht="17.25" customHeight="1" thickBot="1" x14ac:dyDescent="0.35">
      <c r="A119" s="265" t="s">
        <v>105</v>
      </c>
      <c r="B119" s="266"/>
      <c r="C119" s="266"/>
      <c r="D119" s="267"/>
      <c r="E119" s="942"/>
      <c r="F119" s="943"/>
      <c r="G119" s="944"/>
      <c r="H119" s="733" t="s">
        <v>325</v>
      </c>
      <c r="I119" s="737"/>
      <c r="J119" s="738"/>
      <c r="K119" s="739"/>
      <c r="L119" s="142"/>
    </row>
    <row r="120" spans="1:12" ht="39.75" customHeight="1" x14ac:dyDescent="0.3">
      <c r="A120" s="165"/>
      <c r="B120" s="271"/>
      <c r="C120" s="168"/>
      <c r="D120" s="271"/>
      <c r="E120" s="271"/>
      <c r="F120" s="271"/>
      <c r="G120" s="271"/>
      <c r="H120" s="271"/>
      <c r="I120" s="271"/>
      <c r="J120" s="142"/>
      <c r="K120" s="172"/>
      <c r="L120" s="142"/>
    </row>
    <row r="121" spans="1:12" ht="15" customHeight="1" x14ac:dyDescent="0.3">
      <c r="A121" s="740" t="s">
        <v>105</v>
      </c>
      <c r="B121" s="271">
        <v>5</v>
      </c>
      <c r="C121" s="766"/>
      <c r="D121" s="759"/>
      <c r="E121" s="761"/>
      <c r="F121" s="761"/>
      <c r="G121" s="761"/>
      <c r="H121" s="102"/>
      <c r="I121" s="271"/>
      <c r="J121" s="726" t="s">
        <v>104</v>
      </c>
      <c r="K121" s="727"/>
      <c r="L121" s="142"/>
    </row>
    <row r="122" spans="1:12" ht="32.4" x14ac:dyDescent="0.3">
      <c r="A122" s="740"/>
      <c r="B122" s="271" t="s">
        <v>107</v>
      </c>
      <c r="C122" s="767"/>
      <c r="D122" s="759"/>
      <c r="E122" s="761"/>
      <c r="F122" s="761"/>
      <c r="G122" s="761"/>
      <c r="H122" s="102"/>
      <c r="I122" s="271"/>
      <c r="J122" s="263"/>
      <c r="K122" s="264"/>
      <c r="L122" s="142"/>
    </row>
    <row r="123" spans="1:12" ht="32.4" x14ac:dyDescent="0.3">
      <c r="A123" s="740"/>
      <c r="B123" s="271">
        <v>4</v>
      </c>
      <c r="C123" s="764"/>
      <c r="D123" s="759"/>
      <c r="E123" s="759"/>
      <c r="F123" s="760"/>
      <c r="G123" s="761"/>
      <c r="H123" s="102"/>
      <c r="I123" s="271"/>
      <c r="J123" s="83" t="str">
        <f xml:space="preserve"> IF(OR(E121="X",F121="X",G121="x",F123="x",G123="X",F125="X",G125="X",G127="X" ),"x","")</f>
        <v/>
      </c>
      <c r="K123" s="264" t="s">
        <v>106</v>
      </c>
      <c r="L123" s="142"/>
    </row>
    <row r="124" spans="1:12" ht="32.4" x14ac:dyDescent="0.3">
      <c r="A124" s="740"/>
      <c r="B124" s="271" t="s">
        <v>109</v>
      </c>
      <c r="C124" s="765"/>
      <c r="D124" s="759"/>
      <c r="E124" s="759"/>
      <c r="F124" s="760"/>
      <c r="G124" s="761"/>
      <c r="H124" s="102"/>
      <c r="I124" s="271"/>
      <c r="J124" s="84"/>
      <c r="K124" s="264"/>
      <c r="L124" s="142"/>
    </row>
    <row r="125" spans="1:12" ht="32.4" x14ac:dyDescent="0.3">
      <c r="A125" s="740"/>
      <c r="B125" s="271">
        <v>3</v>
      </c>
      <c r="C125" s="755"/>
      <c r="D125" s="757"/>
      <c r="E125" s="758"/>
      <c r="F125" s="760"/>
      <c r="G125" s="761"/>
      <c r="H125" s="102"/>
      <c r="I125" s="271"/>
      <c r="J125" s="85" t="str">
        <f xml:space="preserve"> IF(OR(C121="X",D121="X",D123="x",E123="x",E125="X",F127="X",F129="X",G129="X" ),"x","")</f>
        <v/>
      </c>
      <c r="K125" s="264" t="s">
        <v>108</v>
      </c>
      <c r="L125" s="142"/>
    </row>
    <row r="126" spans="1:12" ht="32.4" x14ac:dyDescent="0.3">
      <c r="A126" s="740"/>
      <c r="B126" s="271" t="s">
        <v>111</v>
      </c>
      <c r="C126" s="756"/>
      <c r="D126" s="757"/>
      <c r="E126" s="759"/>
      <c r="F126" s="760"/>
      <c r="G126" s="761"/>
      <c r="H126" s="102"/>
      <c r="I126" s="271"/>
      <c r="J126" s="86"/>
      <c r="K126" s="264"/>
      <c r="L126" s="142"/>
    </row>
    <row r="127" spans="1:12" ht="32.4" x14ac:dyDescent="0.3">
      <c r="A127" s="740"/>
      <c r="B127" s="271">
        <v>2</v>
      </c>
      <c r="C127" s="755"/>
      <c r="D127" s="762"/>
      <c r="E127" s="763"/>
      <c r="F127" s="758"/>
      <c r="G127" s="761"/>
      <c r="H127" s="102"/>
      <c r="I127" s="271"/>
      <c r="J127" s="87" t="str">
        <f xml:space="preserve"> IF(OR(C123="X",D125="X",E127="x",E129="x" ),"x","")</f>
        <v/>
      </c>
      <c r="K127" s="264" t="s">
        <v>110</v>
      </c>
      <c r="L127" s="142"/>
    </row>
    <row r="128" spans="1:12" ht="32.4" x14ac:dyDescent="0.3">
      <c r="A128" s="740"/>
      <c r="B128" s="271" t="s">
        <v>232</v>
      </c>
      <c r="C128" s="756"/>
      <c r="D128" s="762"/>
      <c r="E128" s="757"/>
      <c r="F128" s="759"/>
      <c r="G128" s="761"/>
      <c r="H128" s="102"/>
      <c r="I128" s="271"/>
      <c r="J128" s="86"/>
      <c r="K128" s="264"/>
      <c r="L128" s="142"/>
    </row>
    <row r="129" spans="1:12" ht="32.4" x14ac:dyDescent="0.3">
      <c r="A129" s="740"/>
      <c r="B129" s="271">
        <v>1</v>
      </c>
      <c r="C129" s="755"/>
      <c r="D129" s="769"/>
      <c r="E129" s="771"/>
      <c r="F129" s="773"/>
      <c r="G129" s="775"/>
      <c r="H129" s="102"/>
      <c r="I129" s="271"/>
      <c r="J129" s="88" t="str">
        <f xml:space="preserve"> IF(OR(C125="X",C127="X",D127="x",C129="x",D129="x" ),"x","")</f>
        <v/>
      </c>
      <c r="K129" s="264" t="s">
        <v>112</v>
      </c>
      <c r="L129" s="142"/>
    </row>
    <row r="130" spans="1:12" ht="32.4" x14ac:dyDescent="0.3">
      <c r="A130" s="740"/>
      <c r="B130" s="271" t="s">
        <v>113</v>
      </c>
      <c r="C130" s="768"/>
      <c r="D130" s="770"/>
      <c r="E130" s="772"/>
      <c r="F130" s="774"/>
      <c r="G130" s="776"/>
      <c r="H130" s="102"/>
      <c r="I130" s="271"/>
      <c r="J130" s="271"/>
      <c r="K130" s="272"/>
      <c r="L130" s="142"/>
    </row>
    <row r="131" spans="1:12" x14ac:dyDescent="0.3">
      <c r="A131" s="165"/>
      <c r="B131" s="271"/>
      <c r="C131" s="271">
        <v>1</v>
      </c>
      <c r="D131" s="271">
        <v>2</v>
      </c>
      <c r="E131" s="271">
        <v>3</v>
      </c>
      <c r="F131" s="271">
        <v>4</v>
      </c>
      <c r="G131" s="271">
        <v>5</v>
      </c>
      <c r="H131" s="271"/>
      <c r="I131" s="271"/>
      <c r="J131" s="271"/>
      <c r="K131" s="272"/>
      <c r="L131" s="142"/>
    </row>
    <row r="132" spans="1:12" x14ac:dyDescent="0.3">
      <c r="A132" s="165"/>
      <c r="B132" s="271"/>
      <c r="C132" s="271" t="s">
        <v>114</v>
      </c>
      <c r="D132" s="271" t="s">
        <v>115</v>
      </c>
      <c r="E132" s="271" t="s">
        <v>116</v>
      </c>
      <c r="F132" s="271" t="s">
        <v>117</v>
      </c>
      <c r="G132" s="271" t="s">
        <v>118</v>
      </c>
      <c r="H132" s="271"/>
      <c r="I132" s="271"/>
      <c r="J132" s="271"/>
      <c r="K132" s="272"/>
      <c r="L132" s="142"/>
    </row>
    <row r="133" spans="1:12" ht="15" customHeight="1" x14ac:dyDescent="0.3">
      <c r="A133" s="165"/>
      <c r="B133" s="271"/>
      <c r="C133" s="716" t="s">
        <v>119</v>
      </c>
      <c r="D133" s="716"/>
      <c r="E133" s="716"/>
      <c r="F133" s="716"/>
      <c r="G133" s="716"/>
      <c r="H133" s="271"/>
      <c r="I133" s="271"/>
      <c r="J133" s="271"/>
      <c r="K133" s="272"/>
      <c r="L133" s="142"/>
    </row>
    <row r="134" spans="1:12" ht="15" customHeight="1" x14ac:dyDescent="0.3">
      <c r="A134" s="165"/>
      <c r="B134" s="271"/>
      <c r="C134" s="716"/>
      <c r="D134" s="716"/>
      <c r="E134" s="716"/>
      <c r="F134" s="716"/>
      <c r="G134" s="716"/>
      <c r="H134" s="271"/>
      <c r="I134" s="271"/>
      <c r="J134" s="271"/>
      <c r="K134" s="272"/>
      <c r="L134" s="142"/>
    </row>
    <row r="135" spans="1:12" ht="15" thickBot="1" x14ac:dyDescent="0.35">
      <c r="A135" s="162"/>
      <c r="B135" s="161"/>
      <c r="C135" s="161"/>
      <c r="D135" s="161"/>
      <c r="E135" s="161"/>
      <c r="F135" s="161"/>
      <c r="G135" s="161"/>
      <c r="H135" s="161"/>
      <c r="I135" s="161"/>
      <c r="J135" s="161"/>
      <c r="K135" s="160"/>
      <c r="L135" s="142"/>
    </row>
    <row r="136" spans="1:12" ht="15" thickBot="1" x14ac:dyDescent="0.35">
      <c r="A136" s="142"/>
      <c r="B136" s="142"/>
      <c r="C136" s="142"/>
      <c r="D136" s="142"/>
      <c r="E136" s="142"/>
      <c r="F136" s="142"/>
      <c r="G136" s="142"/>
      <c r="H136" s="142"/>
      <c r="I136" s="142"/>
      <c r="J136" s="142"/>
      <c r="K136" s="142"/>
      <c r="L136" s="142"/>
    </row>
    <row r="137" spans="1:12" ht="16.5" customHeight="1" thickBot="1" x14ac:dyDescent="0.35">
      <c r="A137" s="947" t="s">
        <v>103</v>
      </c>
      <c r="B137" s="945" t="e">
        <f>DESCRIPCION!#REF!</f>
        <v>#REF!</v>
      </c>
      <c r="C137" s="936"/>
      <c r="D137" s="936"/>
      <c r="E137" s="936"/>
      <c r="F137" s="936"/>
      <c r="G137" s="936"/>
      <c r="H137" s="937"/>
      <c r="I137" s="934" t="s">
        <v>322</v>
      </c>
      <c r="J137" s="935"/>
      <c r="K137" s="71" t="str">
        <f>IF(J144="x","EXTREMA",IF(J146="x","ALTA",IF(J148="x","MODERADA",IF(J150="x","BAJA",""))))</f>
        <v/>
      </c>
      <c r="L137" s="142"/>
    </row>
    <row r="138" spans="1:12" ht="16.2" thickBot="1" x14ac:dyDescent="0.35">
      <c r="A138" s="948"/>
      <c r="B138" s="946"/>
      <c r="C138" s="938"/>
      <c r="D138" s="938"/>
      <c r="E138" s="938"/>
      <c r="F138" s="938"/>
      <c r="G138" s="938"/>
      <c r="H138" s="939"/>
      <c r="I138" s="940" t="s">
        <v>323</v>
      </c>
      <c r="J138" s="941"/>
      <c r="K138" s="203" t="str">
        <f>'[1]VALORACION RIESGOS INHERENTES'!K131</f>
        <v/>
      </c>
      <c r="L138" s="142"/>
    </row>
    <row r="139" spans="1:12" ht="16.2" thickBot="1" x14ac:dyDescent="0.35">
      <c r="A139" s="949"/>
      <c r="B139" s="733" t="s">
        <v>273</v>
      </c>
      <c r="C139" s="734"/>
      <c r="D139" s="734"/>
      <c r="E139" s="734"/>
      <c r="F139" s="734"/>
      <c r="G139" s="734"/>
      <c r="H139" s="734"/>
      <c r="I139" s="734"/>
      <c r="J139" s="737"/>
      <c r="K139" s="205" t="e">
        <f>'[1]EVALUACIÓN SOLIDEZ CONTROLES'!H35</f>
        <v>#DIV/0!</v>
      </c>
      <c r="L139" s="142"/>
    </row>
    <row r="140" spans="1:12" ht="18" customHeight="1" thickBot="1" x14ac:dyDescent="0.35">
      <c r="A140" s="265" t="s">
        <v>105</v>
      </c>
      <c r="B140" s="266"/>
      <c r="C140" s="266"/>
      <c r="D140" s="267"/>
      <c r="E140" s="942"/>
      <c r="F140" s="943"/>
      <c r="G140" s="944"/>
      <c r="H140" s="733" t="s">
        <v>325</v>
      </c>
      <c r="I140" s="737"/>
      <c r="J140" s="738"/>
      <c r="K140" s="739"/>
      <c r="L140" s="142"/>
    </row>
    <row r="141" spans="1:12" ht="42" customHeight="1" x14ac:dyDescent="0.3">
      <c r="A141" s="165"/>
      <c r="B141" s="271"/>
      <c r="C141" s="168"/>
      <c r="D141" s="271"/>
      <c r="E141" s="271"/>
      <c r="F141" s="271"/>
      <c r="G141" s="271"/>
      <c r="H141" s="271"/>
      <c r="I141" s="271"/>
      <c r="J141" s="273"/>
      <c r="K141" s="166"/>
      <c r="L141" s="142"/>
    </row>
    <row r="142" spans="1:12" ht="41.25" customHeight="1" x14ac:dyDescent="0.3">
      <c r="A142" s="740" t="s">
        <v>105</v>
      </c>
      <c r="B142" s="271">
        <v>5</v>
      </c>
      <c r="C142" s="741"/>
      <c r="D142" s="721"/>
      <c r="E142" s="723"/>
      <c r="F142" s="723"/>
      <c r="G142" s="723"/>
      <c r="H142" s="271"/>
      <c r="I142" s="271"/>
      <c r="J142" s="726" t="s">
        <v>104</v>
      </c>
      <c r="K142" s="727"/>
      <c r="L142" s="142"/>
    </row>
    <row r="143" spans="1:12" x14ac:dyDescent="0.3">
      <c r="A143" s="740"/>
      <c r="B143" s="271" t="s">
        <v>107</v>
      </c>
      <c r="C143" s="742"/>
      <c r="D143" s="721"/>
      <c r="E143" s="723"/>
      <c r="F143" s="723"/>
      <c r="G143" s="723"/>
      <c r="H143" s="271"/>
      <c r="I143" s="271"/>
      <c r="J143" s="263"/>
      <c r="K143" s="264"/>
      <c r="L143" s="142"/>
    </row>
    <row r="144" spans="1:12" ht="28.2" x14ac:dyDescent="0.3">
      <c r="A144" s="740"/>
      <c r="B144" s="271">
        <v>4</v>
      </c>
      <c r="C144" s="728"/>
      <c r="D144" s="721"/>
      <c r="E144" s="721"/>
      <c r="F144" s="722"/>
      <c r="G144" s="723"/>
      <c r="H144" s="271"/>
      <c r="I144" s="271"/>
      <c r="J144" s="83" t="str">
        <f xml:space="preserve"> IF(OR(E142="X",F142="X",G142="x",F144="x",G144="X",F146="X",G146="X",G148="X" ),"x","")</f>
        <v/>
      </c>
      <c r="K144" s="264" t="s">
        <v>106</v>
      </c>
      <c r="L144" s="142"/>
    </row>
    <row r="145" spans="1:12" ht="28.2" x14ac:dyDescent="0.3">
      <c r="A145" s="740"/>
      <c r="B145" s="271" t="s">
        <v>109</v>
      </c>
      <c r="C145" s="729"/>
      <c r="D145" s="721"/>
      <c r="E145" s="721"/>
      <c r="F145" s="722"/>
      <c r="G145" s="723"/>
      <c r="H145" s="271"/>
      <c r="I145" s="271"/>
      <c r="J145" s="84"/>
      <c r="K145" s="264"/>
      <c r="L145" s="142"/>
    </row>
    <row r="146" spans="1:12" ht="28.2" x14ac:dyDescent="0.3">
      <c r="A146" s="740"/>
      <c r="B146" s="271">
        <v>3</v>
      </c>
      <c r="C146" s="717"/>
      <c r="D146" s="719"/>
      <c r="E146" s="720"/>
      <c r="F146" s="722"/>
      <c r="G146" s="723"/>
      <c r="H146" s="271"/>
      <c r="I146" s="271"/>
      <c r="J146" s="85" t="str">
        <f xml:space="preserve"> IF(OR(C142="X",D142="X",D144="x",E144="x",E146="X",F148="X",F150="X",G150="X" ),"x","")</f>
        <v/>
      </c>
      <c r="K146" s="264" t="s">
        <v>108</v>
      </c>
      <c r="L146" s="142"/>
    </row>
    <row r="147" spans="1:12" ht="28.2" x14ac:dyDescent="0.3">
      <c r="A147" s="740"/>
      <c r="B147" s="271" t="s">
        <v>111</v>
      </c>
      <c r="C147" s="718"/>
      <c r="D147" s="719"/>
      <c r="E147" s="721"/>
      <c r="F147" s="722"/>
      <c r="G147" s="723"/>
      <c r="H147" s="271"/>
      <c r="I147" s="271"/>
      <c r="J147" s="86"/>
      <c r="K147" s="264"/>
      <c r="L147" s="142"/>
    </row>
    <row r="148" spans="1:12" ht="28.2" x14ac:dyDescent="0.3">
      <c r="A148" s="740"/>
      <c r="B148" s="271">
        <v>2</v>
      </c>
      <c r="C148" s="717"/>
      <c r="D148" s="724"/>
      <c r="E148" s="725"/>
      <c r="F148" s="720"/>
      <c r="G148" s="723"/>
      <c r="H148" s="271"/>
      <c r="I148" s="271"/>
      <c r="J148" s="87" t="str">
        <f xml:space="preserve"> IF(OR(C144="X",D146="X",E148="x",E150="x" ),"x","")</f>
        <v/>
      </c>
      <c r="K148" s="264" t="s">
        <v>110</v>
      </c>
      <c r="L148" s="142"/>
    </row>
    <row r="149" spans="1:12" ht="28.2" x14ac:dyDescent="0.3">
      <c r="A149" s="740"/>
      <c r="B149" s="271" t="s">
        <v>232</v>
      </c>
      <c r="C149" s="718"/>
      <c r="D149" s="724"/>
      <c r="E149" s="719"/>
      <c r="F149" s="721"/>
      <c r="G149" s="723"/>
      <c r="H149" s="271"/>
      <c r="I149" s="271"/>
      <c r="J149" s="86"/>
      <c r="K149" s="264"/>
      <c r="L149" s="142"/>
    </row>
    <row r="150" spans="1:12" ht="28.2" x14ac:dyDescent="0.3">
      <c r="A150" s="740"/>
      <c r="B150" s="271">
        <v>1</v>
      </c>
      <c r="C150" s="717"/>
      <c r="D150" s="744"/>
      <c r="E150" s="746"/>
      <c r="F150" s="748"/>
      <c r="G150" s="750"/>
      <c r="H150" s="271"/>
      <c r="I150" s="271"/>
      <c r="J150" s="88" t="str">
        <f xml:space="preserve"> IF(OR(C146="X",C148="X",C150="x",D148="x",D150="x" ),"x","")</f>
        <v/>
      </c>
      <c r="K150" s="264" t="s">
        <v>112</v>
      </c>
      <c r="L150" s="142"/>
    </row>
    <row r="151" spans="1:12" x14ac:dyDescent="0.3">
      <c r="A151" s="740"/>
      <c r="B151" s="271" t="s">
        <v>113</v>
      </c>
      <c r="C151" s="743"/>
      <c r="D151" s="745"/>
      <c r="E151" s="747"/>
      <c r="F151" s="749"/>
      <c r="G151" s="751"/>
      <c r="H151" s="271"/>
      <c r="I151" s="271"/>
      <c r="J151" s="271"/>
      <c r="K151" s="272"/>
      <c r="L151" s="142"/>
    </row>
    <row r="152" spans="1:12" x14ac:dyDescent="0.3">
      <c r="A152" s="165"/>
      <c r="B152" s="271"/>
      <c r="C152" s="271">
        <v>1</v>
      </c>
      <c r="D152" s="271">
        <v>2</v>
      </c>
      <c r="E152" s="271">
        <v>3</v>
      </c>
      <c r="F152" s="271">
        <v>4</v>
      </c>
      <c r="G152" s="271">
        <v>5</v>
      </c>
      <c r="H152" s="271"/>
      <c r="I152" s="271"/>
      <c r="J152" s="271"/>
      <c r="K152" s="272"/>
      <c r="L152" s="142"/>
    </row>
    <row r="153" spans="1:12" x14ac:dyDescent="0.3">
      <c r="A153" s="165"/>
      <c r="B153" s="271"/>
      <c r="C153" s="271" t="s">
        <v>114</v>
      </c>
      <c r="D153" s="271" t="s">
        <v>115</v>
      </c>
      <c r="E153" s="271" t="s">
        <v>116</v>
      </c>
      <c r="F153" s="271" t="s">
        <v>117</v>
      </c>
      <c r="G153" s="271" t="s">
        <v>118</v>
      </c>
      <c r="H153" s="271"/>
      <c r="I153" s="271"/>
      <c r="J153" s="271"/>
      <c r="K153" s="272"/>
      <c r="L153" s="142"/>
    </row>
    <row r="154" spans="1:12" ht="15" customHeight="1" x14ac:dyDescent="0.3">
      <c r="A154" s="165"/>
      <c r="B154" s="271"/>
      <c r="C154" s="716" t="s">
        <v>119</v>
      </c>
      <c r="D154" s="716"/>
      <c r="E154" s="716"/>
      <c r="F154" s="716"/>
      <c r="G154" s="716"/>
      <c r="H154" s="271"/>
      <c r="I154" s="271"/>
      <c r="J154" s="271"/>
      <c r="K154" s="272"/>
      <c r="L154" s="142"/>
    </row>
    <row r="155" spans="1:12" ht="15" customHeight="1" x14ac:dyDescent="0.3">
      <c r="A155" s="165"/>
      <c r="B155" s="271"/>
      <c r="C155" s="716"/>
      <c r="D155" s="716"/>
      <c r="E155" s="716"/>
      <c r="F155" s="716"/>
      <c r="G155" s="716"/>
      <c r="H155" s="271"/>
      <c r="I155" s="271"/>
      <c r="J155" s="271"/>
      <c r="K155" s="272"/>
      <c r="L155" s="142"/>
    </row>
    <row r="156" spans="1:12" ht="15" thickBot="1" x14ac:dyDescent="0.35">
      <c r="A156" s="171"/>
      <c r="B156" s="170"/>
      <c r="C156" s="170"/>
      <c r="D156" s="170"/>
      <c r="E156" s="170"/>
      <c r="F156" s="170"/>
      <c r="G156" s="170"/>
      <c r="H156" s="170"/>
      <c r="I156" s="170"/>
      <c r="J156" s="170"/>
      <c r="K156" s="169"/>
      <c r="L156" s="142"/>
    </row>
    <row r="157" spans="1:12" ht="15" thickBot="1" x14ac:dyDescent="0.35">
      <c r="A157" s="142"/>
      <c r="B157" s="142"/>
      <c r="C157" s="142"/>
      <c r="D157" s="142"/>
      <c r="E157" s="142"/>
      <c r="F157" s="142"/>
      <c r="G157" s="142"/>
      <c r="H157" s="142"/>
      <c r="I157" s="142"/>
      <c r="J157" s="142"/>
      <c r="K157" s="142"/>
      <c r="L157" s="142"/>
    </row>
    <row r="158" spans="1:12" ht="16.5" customHeight="1" thickBot="1" x14ac:dyDescent="0.35">
      <c r="A158" s="947" t="s">
        <v>103</v>
      </c>
      <c r="B158" s="936" t="e">
        <f>DESCRIPCION!#REF!</f>
        <v>#REF!</v>
      </c>
      <c r="C158" s="936"/>
      <c r="D158" s="936"/>
      <c r="E158" s="936"/>
      <c r="F158" s="936"/>
      <c r="G158" s="936"/>
      <c r="H158" s="937"/>
      <c r="I158" s="934" t="s">
        <v>322</v>
      </c>
      <c r="J158" s="935"/>
      <c r="K158" s="71" t="str">
        <f>IF(J165="x","EXTREMA",IF(J167="x","ALTA",IF(J169="x","MODERADA",IF(J171="x","BAJA",""))))</f>
        <v/>
      </c>
      <c r="L158" s="142"/>
    </row>
    <row r="159" spans="1:12" ht="16.2" thickBot="1" x14ac:dyDescent="0.35">
      <c r="A159" s="948"/>
      <c r="B159" s="938"/>
      <c r="C159" s="938"/>
      <c r="D159" s="938"/>
      <c r="E159" s="938"/>
      <c r="F159" s="938"/>
      <c r="G159" s="938"/>
      <c r="H159" s="939"/>
      <c r="I159" s="940" t="s">
        <v>323</v>
      </c>
      <c r="J159" s="941"/>
      <c r="K159" s="205" t="str">
        <f>'[1]VALORACION RIESGOS INHERENTES'!K151</f>
        <v/>
      </c>
      <c r="L159" s="142"/>
    </row>
    <row r="160" spans="1:12" ht="15.75" customHeight="1" thickBot="1" x14ac:dyDescent="0.35">
      <c r="A160" s="949"/>
      <c r="B160" s="733" t="s">
        <v>273</v>
      </c>
      <c r="C160" s="734"/>
      <c r="D160" s="734"/>
      <c r="E160" s="734"/>
      <c r="F160" s="734"/>
      <c r="G160" s="734"/>
      <c r="H160" s="734"/>
      <c r="I160" s="734"/>
      <c r="J160" s="737"/>
      <c r="K160" s="205" t="e">
        <f>'[1]EVALUACIÓN SOLIDEZ CONTROLES'!H39</f>
        <v>#DIV/0!</v>
      </c>
      <c r="L160" s="142"/>
    </row>
    <row r="161" spans="1:12" ht="15.75" customHeight="1" thickBot="1" x14ac:dyDescent="0.35">
      <c r="A161" s="265" t="s">
        <v>105</v>
      </c>
      <c r="B161" s="266"/>
      <c r="C161" s="266"/>
      <c r="D161" s="267"/>
      <c r="E161" s="942"/>
      <c r="F161" s="943"/>
      <c r="G161" s="944"/>
      <c r="H161" s="733" t="s">
        <v>325</v>
      </c>
      <c r="I161" s="737"/>
      <c r="J161" s="738"/>
      <c r="K161" s="739"/>
      <c r="L161" s="142"/>
    </row>
    <row r="162" spans="1:12" ht="44.25" customHeight="1" x14ac:dyDescent="0.3">
      <c r="A162" s="165"/>
      <c r="B162" s="271"/>
      <c r="C162" s="168"/>
      <c r="D162" s="271"/>
      <c r="E162" s="271"/>
      <c r="F162" s="271"/>
      <c r="G162" s="271"/>
      <c r="H162" s="271"/>
      <c r="I162" s="271"/>
      <c r="J162" s="273"/>
      <c r="K162" s="166"/>
      <c r="L162" s="142"/>
    </row>
    <row r="163" spans="1:12" ht="54" customHeight="1" x14ac:dyDescent="0.3">
      <c r="A163" s="740" t="s">
        <v>105</v>
      </c>
      <c r="B163" s="271">
        <v>5</v>
      </c>
      <c r="C163" s="741"/>
      <c r="D163" s="721"/>
      <c r="E163" s="723"/>
      <c r="F163" s="723"/>
      <c r="G163" s="723"/>
      <c r="H163" s="271"/>
      <c r="I163" s="271"/>
      <c r="J163" s="726" t="s">
        <v>104</v>
      </c>
      <c r="K163" s="727"/>
      <c r="L163" s="142"/>
    </row>
    <row r="164" spans="1:12" x14ac:dyDescent="0.3">
      <c r="A164" s="740"/>
      <c r="B164" s="271" t="s">
        <v>107</v>
      </c>
      <c r="C164" s="742"/>
      <c r="D164" s="721"/>
      <c r="E164" s="723"/>
      <c r="F164" s="723"/>
      <c r="G164" s="723"/>
      <c r="H164" s="271"/>
      <c r="I164" s="271"/>
      <c r="J164" s="263"/>
      <c r="K164" s="264"/>
      <c r="L164" s="142"/>
    </row>
    <row r="165" spans="1:12" ht="28.2" x14ac:dyDescent="0.3">
      <c r="A165" s="740"/>
      <c r="B165" s="271">
        <v>4</v>
      </c>
      <c r="C165" s="728"/>
      <c r="D165" s="721"/>
      <c r="E165" s="721"/>
      <c r="F165" s="722"/>
      <c r="G165" s="723"/>
      <c r="H165" s="271"/>
      <c r="I165" s="271"/>
      <c r="J165" s="83" t="str">
        <f xml:space="preserve"> IF(OR(E163="X",F163="X",G163="x",F165="x",G165="X",F167="X",G167="X",G169="X" ),"x","")</f>
        <v/>
      </c>
      <c r="K165" s="264" t="s">
        <v>106</v>
      </c>
      <c r="L165" s="142"/>
    </row>
    <row r="166" spans="1:12" ht="28.2" x14ac:dyDescent="0.3">
      <c r="A166" s="740"/>
      <c r="B166" s="271" t="s">
        <v>109</v>
      </c>
      <c r="C166" s="729"/>
      <c r="D166" s="721"/>
      <c r="E166" s="721"/>
      <c r="F166" s="722"/>
      <c r="G166" s="723"/>
      <c r="H166" s="271"/>
      <c r="I166" s="271"/>
      <c r="J166" s="84"/>
      <c r="K166" s="264"/>
      <c r="L166" s="142"/>
    </row>
    <row r="167" spans="1:12" ht="28.2" x14ac:dyDescent="0.3">
      <c r="A167" s="740"/>
      <c r="B167" s="271">
        <v>3</v>
      </c>
      <c r="C167" s="717"/>
      <c r="D167" s="719"/>
      <c r="E167" s="720"/>
      <c r="F167" s="722"/>
      <c r="G167" s="723"/>
      <c r="H167" s="271"/>
      <c r="I167" s="271"/>
      <c r="J167" s="85" t="str">
        <f xml:space="preserve"> IF(OR(C163="X",D163="X",D165="x",E165="x",E167="X",F169="X",F171="X",G171="X" ),"x","")</f>
        <v/>
      </c>
      <c r="K167" s="264" t="s">
        <v>108</v>
      </c>
      <c r="L167" s="142"/>
    </row>
    <row r="168" spans="1:12" ht="28.2" x14ac:dyDescent="0.3">
      <c r="A168" s="740"/>
      <c r="B168" s="271" t="s">
        <v>111</v>
      </c>
      <c r="C168" s="718"/>
      <c r="D168" s="719"/>
      <c r="E168" s="721"/>
      <c r="F168" s="722"/>
      <c r="G168" s="723"/>
      <c r="H168" s="271"/>
      <c r="I168" s="271"/>
      <c r="J168" s="86"/>
      <c r="K168" s="264"/>
      <c r="L168" s="142"/>
    </row>
    <row r="169" spans="1:12" ht="28.2" x14ac:dyDescent="0.3">
      <c r="A169" s="740"/>
      <c r="B169" s="271">
        <v>2</v>
      </c>
      <c r="C169" s="717"/>
      <c r="D169" s="724"/>
      <c r="E169" s="725"/>
      <c r="F169" s="720"/>
      <c r="G169" s="723"/>
      <c r="H169" s="271"/>
      <c r="I169" s="271"/>
      <c r="J169" s="87" t="str">
        <f xml:space="preserve"> IF(OR(C165="X",D167="X",E169="x",E171="x" ),"x","")</f>
        <v/>
      </c>
      <c r="K169" s="264" t="s">
        <v>110</v>
      </c>
      <c r="L169" s="142"/>
    </row>
    <row r="170" spans="1:12" ht="28.2" x14ac:dyDescent="0.3">
      <c r="A170" s="740"/>
      <c r="B170" s="271" t="s">
        <v>232</v>
      </c>
      <c r="C170" s="718"/>
      <c r="D170" s="724"/>
      <c r="E170" s="719"/>
      <c r="F170" s="721"/>
      <c r="G170" s="723"/>
      <c r="H170" s="271"/>
      <c r="I170" s="271"/>
      <c r="J170" s="86"/>
      <c r="K170" s="264"/>
      <c r="L170" s="142"/>
    </row>
    <row r="171" spans="1:12" ht="28.2" x14ac:dyDescent="0.3">
      <c r="A171" s="740"/>
      <c r="B171" s="271">
        <v>1</v>
      </c>
      <c r="C171" s="717"/>
      <c r="D171" s="744"/>
      <c r="E171" s="746"/>
      <c r="F171" s="748"/>
      <c r="G171" s="750"/>
      <c r="H171" s="271"/>
      <c r="I171" s="271"/>
      <c r="J171" s="88" t="str">
        <f xml:space="preserve"> IF(OR(C167="X",C169="X",C171="x",D169="x",D171="x" ),"x","")</f>
        <v/>
      </c>
      <c r="K171" s="264" t="s">
        <v>112</v>
      </c>
      <c r="L171" s="142"/>
    </row>
    <row r="172" spans="1:12" x14ac:dyDescent="0.3">
      <c r="A172" s="740"/>
      <c r="B172" s="271" t="s">
        <v>113</v>
      </c>
      <c r="C172" s="743"/>
      <c r="D172" s="745"/>
      <c r="E172" s="747"/>
      <c r="F172" s="749"/>
      <c r="G172" s="751"/>
      <c r="H172" s="271"/>
      <c r="I172" s="271"/>
      <c r="J172" s="271"/>
      <c r="K172" s="272"/>
      <c r="L172" s="142"/>
    </row>
    <row r="173" spans="1:12" x14ac:dyDescent="0.3">
      <c r="A173" s="165"/>
      <c r="B173" s="271"/>
      <c r="C173" s="271">
        <v>1</v>
      </c>
      <c r="D173" s="271">
        <v>2</v>
      </c>
      <c r="E173" s="271">
        <v>3</v>
      </c>
      <c r="F173" s="271">
        <v>4</v>
      </c>
      <c r="G173" s="271">
        <v>5</v>
      </c>
      <c r="H173" s="271"/>
      <c r="I173" s="271"/>
      <c r="J173" s="271"/>
      <c r="K173" s="272"/>
      <c r="L173" s="142"/>
    </row>
    <row r="174" spans="1:12" x14ac:dyDescent="0.3">
      <c r="A174" s="165"/>
      <c r="B174" s="271"/>
      <c r="C174" s="271" t="s">
        <v>114</v>
      </c>
      <c r="D174" s="271" t="s">
        <v>115</v>
      </c>
      <c r="E174" s="271" t="s">
        <v>116</v>
      </c>
      <c r="F174" s="271" t="s">
        <v>117</v>
      </c>
      <c r="G174" s="271" t="s">
        <v>118</v>
      </c>
      <c r="H174" s="271"/>
      <c r="I174" s="271"/>
      <c r="J174" s="271"/>
      <c r="K174" s="272"/>
      <c r="L174" s="142"/>
    </row>
    <row r="175" spans="1:12" ht="15" customHeight="1" x14ac:dyDescent="0.3">
      <c r="A175" s="165"/>
      <c r="B175" s="271"/>
      <c r="C175" s="716" t="s">
        <v>119</v>
      </c>
      <c r="D175" s="716"/>
      <c r="E175" s="716"/>
      <c r="F175" s="716"/>
      <c r="G175" s="716"/>
      <c r="H175" s="271"/>
      <c r="I175" s="271"/>
      <c r="J175" s="271"/>
      <c r="K175" s="272"/>
      <c r="L175" s="142"/>
    </row>
    <row r="176" spans="1:12" ht="15" customHeight="1" x14ac:dyDescent="0.3">
      <c r="A176" s="165"/>
      <c r="B176" s="271"/>
      <c r="C176" s="716"/>
      <c r="D176" s="716"/>
      <c r="E176" s="716"/>
      <c r="F176" s="716"/>
      <c r="G176" s="716"/>
      <c r="H176" s="271"/>
      <c r="I176" s="271"/>
      <c r="J176" s="271"/>
      <c r="K176" s="272"/>
      <c r="L176" s="142"/>
    </row>
    <row r="177" spans="1:12" ht="15" thickBot="1" x14ac:dyDescent="0.35">
      <c r="A177" s="171"/>
      <c r="B177" s="170"/>
      <c r="C177" s="170"/>
      <c r="D177" s="170"/>
      <c r="E177" s="170"/>
      <c r="F177" s="170"/>
      <c r="G177" s="170"/>
      <c r="H177" s="170"/>
      <c r="I177" s="170"/>
      <c r="J177" s="170"/>
      <c r="K177" s="169"/>
      <c r="L177" s="142"/>
    </row>
    <row r="178" spans="1:12" x14ac:dyDescent="0.3">
      <c r="A178" s="142"/>
      <c r="B178" s="142"/>
      <c r="C178" s="142"/>
      <c r="D178" s="142"/>
      <c r="E178" s="142"/>
      <c r="F178" s="142"/>
      <c r="G178" s="142"/>
      <c r="H178" s="142"/>
      <c r="I178" s="142"/>
      <c r="J178" s="142"/>
      <c r="K178" s="142"/>
      <c r="L178" s="142"/>
    </row>
    <row r="179" spans="1:12" ht="15" thickBot="1" x14ac:dyDescent="0.35">
      <c r="A179" s="142"/>
      <c r="B179" s="142"/>
      <c r="C179" s="142"/>
      <c r="D179" s="142"/>
      <c r="E179" s="142"/>
      <c r="F179" s="142"/>
      <c r="G179" s="142"/>
      <c r="H179" s="142"/>
      <c r="I179" s="142"/>
      <c r="J179" s="142"/>
      <c r="K179" s="142"/>
      <c r="L179" s="142"/>
    </row>
    <row r="180" spans="1:12" ht="15.75" customHeight="1" thickBot="1" x14ac:dyDescent="0.35">
      <c r="A180" s="947" t="s">
        <v>103</v>
      </c>
      <c r="B180" s="936" t="e">
        <f>DESCRIPCION!#REF!</f>
        <v>#REF!</v>
      </c>
      <c r="C180" s="936"/>
      <c r="D180" s="936"/>
      <c r="E180" s="936"/>
      <c r="F180" s="936"/>
      <c r="G180" s="936"/>
      <c r="H180" s="937"/>
      <c r="I180" s="934" t="s">
        <v>322</v>
      </c>
      <c r="J180" s="935"/>
      <c r="K180" s="71" t="str">
        <f>IF(J187="x","EXTREMA",IF(J189="x","ALTA",IF(J191="x","MODERADA",IF(J193="x","BAJA",""))))</f>
        <v/>
      </c>
      <c r="L180" s="142"/>
    </row>
    <row r="181" spans="1:12" ht="16.2" thickBot="1" x14ac:dyDescent="0.35">
      <c r="A181" s="948"/>
      <c r="B181" s="938"/>
      <c r="C181" s="938"/>
      <c r="D181" s="938"/>
      <c r="E181" s="938"/>
      <c r="F181" s="938"/>
      <c r="G181" s="938"/>
      <c r="H181" s="939"/>
      <c r="I181" s="940" t="s">
        <v>323</v>
      </c>
      <c r="J181" s="941"/>
      <c r="K181" s="203" t="str">
        <f>'[1]VALORACION RIESGOS INHERENTES'!K172</f>
        <v/>
      </c>
      <c r="L181" s="142"/>
    </row>
    <row r="182" spans="1:12" ht="16.2" thickBot="1" x14ac:dyDescent="0.35">
      <c r="A182" s="949"/>
      <c r="B182" s="733" t="s">
        <v>273</v>
      </c>
      <c r="C182" s="734"/>
      <c r="D182" s="734"/>
      <c r="E182" s="734"/>
      <c r="F182" s="734"/>
      <c r="G182" s="734"/>
      <c r="H182" s="734"/>
      <c r="I182" s="734"/>
      <c r="J182" s="737"/>
      <c r="K182" s="205" t="e">
        <f>'[1]EVALUACIÓN SOLIDEZ CONTROLES'!H43</f>
        <v>#DIV/0!</v>
      </c>
      <c r="L182" s="142"/>
    </row>
    <row r="183" spans="1:12" ht="16.2" thickBot="1" x14ac:dyDescent="0.35">
      <c r="A183" s="265" t="s">
        <v>105</v>
      </c>
      <c r="B183" s="266"/>
      <c r="C183" s="266"/>
      <c r="D183" s="267"/>
      <c r="E183" s="942"/>
      <c r="F183" s="943"/>
      <c r="G183" s="944"/>
      <c r="H183" s="733" t="s">
        <v>325</v>
      </c>
      <c r="I183" s="737"/>
      <c r="J183" s="738"/>
      <c r="K183" s="739"/>
      <c r="L183" s="142"/>
    </row>
    <row r="184" spans="1:12" ht="37.5" customHeight="1" x14ac:dyDescent="0.3">
      <c r="A184" s="165"/>
      <c r="B184" s="271"/>
      <c r="C184" s="168"/>
      <c r="D184" s="271"/>
      <c r="E184" s="271"/>
      <c r="F184" s="271"/>
      <c r="G184" s="271"/>
      <c r="H184" s="271"/>
      <c r="I184" s="271"/>
      <c r="J184" s="273"/>
      <c r="K184" s="166"/>
      <c r="L184" s="142"/>
    </row>
    <row r="185" spans="1:12" ht="40.5" customHeight="1" x14ac:dyDescent="0.3">
      <c r="A185" s="740" t="s">
        <v>105</v>
      </c>
      <c r="B185" s="271">
        <v>5</v>
      </c>
      <c r="C185" s="741"/>
      <c r="D185" s="721"/>
      <c r="E185" s="723"/>
      <c r="F185" s="723"/>
      <c r="G185" s="723"/>
      <c r="H185" s="271"/>
      <c r="I185" s="271"/>
      <c r="J185" s="726" t="s">
        <v>104</v>
      </c>
      <c r="K185" s="727"/>
      <c r="L185" s="142"/>
    </row>
    <row r="186" spans="1:12" x14ac:dyDescent="0.3">
      <c r="A186" s="740"/>
      <c r="B186" s="271" t="s">
        <v>107</v>
      </c>
      <c r="C186" s="742"/>
      <c r="D186" s="721"/>
      <c r="E186" s="723"/>
      <c r="F186" s="723"/>
      <c r="G186" s="723"/>
      <c r="H186" s="271"/>
      <c r="I186" s="271"/>
      <c r="J186" s="263"/>
      <c r="K186" s="264"/>
      <c r="L186" s="142"/>
    </row>
    <row r="187" spans="1:12" ht="28.2" x14ac:dyDescent="0.3">
      <c r="A187" s="740"/>
      <c r="B187" s="271">
        <v>4</v>
      </c>
      <c r="C187" s="728"/>
      <c r="D187" s="721"/>
      <c r="E187" s="721"/>
      <c r="F187" s="722"/>
      <c r="G187" s="723"/>
      <c r="H187" s="271"/>
      <c r="I187" s="271"/>
      <c r="J187" s="83" t="str">
        <f xml:space="preserve"> IF(OR(E185="X",F185="X",G185="x",F187="x",G187="X",F189="X",G189="X",G191="X" ),"x","")</f>
        <v/>
      </c>
      <c r="K187" s="264" t="s">
        <v>106</v>
      </c>
      <c r="L187" s="142"/>
    </row>
    <row r="188" spans="1:12" ht="28.2" x14ac:dyDescent="0.3">
      <c r="A188" s="740"/>
      <c r="B188" s="271" t="s">
        <v>109</v>
      </c>
      <c r="C188" s="729"/>
      <c r="D188" s="721"/>
      <c r="E188" s="721"/>
      <c r="F188" s="722"/>
      <c r="G188" s="723"/>
      <c r="H188" s="271"/>
      <c r="I188" s="271"/>
      <c r="J188" s="84"/>
      <c r="K188" s="264"/>
      <c r="L188" s="142"/>
    </row>
    <row r="189" spans="1:12" ht="28.2" x14ac:dyDescent="0.3">
      <c r="A189" s="740"/>
      <c r="B189" s="271">
        <v>3</v>
      </c>
      <c r="C189" s="717"/>
      <c r="D189" s="719"/>
      <c r="E189" s="720"/>
      <c r="F189" s="722"/>
      <c r="G189" s="723"/>
      <c r="H189" s="271"/>
      <c r="I189" s="271"/>
      <c r="J189" s="85" t="str">
        <f xml:space="preserve"> IF(OR(C185="X",D185="X",D187="x",E187="x",E189="X",F191="X",F193="X",G193="X" ),"x","")</f>
        <v/>
      </c>
      <c r="K189" s="264" t="s">
        <v>108</v>
      </c>
      <c r="L189" s="142"/>
    </row>
    <row r="190" spans="1:12" ht="28.2" x14ac:dyDescent="0.3">
      <c r="A190" s="740"/>
      <c r="B190" s="271" t="s">
        <v>111</v>
      </c>
      <c r="C190" s="718"/>
      <c r="D190" s="719"/>
      <c r="E190" s="721"/>
      <c r="F190" s="722"/>
      <c r="G190" s="723"/>
      <c r="H190" s="271"/>
      <c r="I190" s="271"/>
      <c r="J190" s="86"/>
      <c r="K190" s="264"/>
      <c r="L190" s="142"/>
    </row>
    <row r="191" spans="1:12" ht="28.2" x14ac:dyDescent="0.3">
      <c r="A191" s="740"/>
      <c r="B191" s="271">
        <v>2</v>
      </c>
      <c r="C191" s="717"/>
      <c r="D191" s="724"/>
      <c r="E191" s="725"/>
      <c r="F191" s="720"/>
      <c r="G191" s="723"/>
      <c r="H191" s="271"/>
      <c r="I191" s="271"/>
      <c r="J191" s="87" t="str">
        <f xml:space="preserve"> IF(OR(E191="X",D189="X",C187="x",E193="x" ),"x","")</f>
        <v/>
      </c>
      <c r="K191" s="264" t="s">
        <v>110</v>
      </c>
      <c r="L191" s="142"/>
    </row>
    <row r="192" spans="1:12" ht="28.2" x14ac:dyDescent="0.3">
      <c r="A192" s="740"/>
      <c r="B192" s="271" t="s">
        <v>232</v>
      </c>
      <c r="C192" s="718"/>
      <c r="D192" s="724"/>
      <c r="E192" s="719"/>
      <c r="F192" s="721"/>
      <c r="G192" s="723"/>
      <c r="H192" s="271"/>
      <c r="I192" s="271"/>
      <c r="J192" s="86"/>
      <c r="K192" s="264"/>
      <c r="L192" s="142"/>
    </row>
    <row r="193" spans="1:12" ht="28.2" x14ac:dyDescent="0.3">
      <c r="A193" s="740"/>
      <c r="B193" s="271">
        <v>1</v>
      </c>
      <c r="C193" s="717"/>
      <c r="D193" s="744"/>
      <c r="E193" s="746"/>
      <c r="F193" s="748"/>
      <c r="G193" s="750"/>
      <c r="H193" s="271"/>
      <c r="I193" s="271"/>
      <c r="J193" s="88" t="str">
        <f xml:space="preserve"> IF(OR(C189="X",C191="X",D191="x",D193="x",C193="x" ),"x","")</f>
        <v/>
      </c>
      <c r="K193" s="264" t="s">
        <v>112</v>
      </c>
      <c r="L193" s="142"/>
    </row>
    <row r="194" spans="1:12" x14ac:dyDescent="0.3">
      <c r="A194" s="740"/>
      <c r="B194" s="271" t="s">
        <v>113</v>
      </c>
      <c r="C194" s="743"/>
      <c r="D194" s="745"/>
      <c r="E194" s="747"/>
      <c r="F194" s="749"/>
      <c r="G194" s="751"/>
      <c r="H194" s="271"/>
      <c r="I194" s="271"/>
      <c r="J194" s="271"/>
      <c r="K194" s="272"/>
      <c r="L194" s="142"/>
    </row>
    <row r="195" spans="1:12" x14ac:dyDescent="0.3">
      <c r="A195" s="165"/>
      <c r="B195" s="271"/>
      <c r="C195" s="271">
        <v>1</v>
      </c>
      <c r="D195" s="271">
        <v>2</v>
      </c>
      <c r="E195" s="271">
        <v>3</v>
      </c>
      <c r="F195" s="271">
        <v>4</v>
      </c>
      <c r="G195" s="271">
        <v>5</v>
      </c>
      <c r="H195" s="271"/>
      <c r="I195" s="271"/>
      <c r="J195" s="271"/>
      <c r="K195" s="272"/>
      <c r="L195" s="142"/>
    </row>
    <row r="196" spans="1:12" ht="15" customHeight="1" x14ac:dyDescent="0.3">
      <c r="A196" s="165"/>
      <c r="B196" s="271"/>
      <c r="C196" s="271" t="s">
        <v>114</v>
      </c>
      <c r="D196" s="271" t="s">
        <v>115</v>
      </c>
      <c r="E196" s="271" t="s">
        <v>116</v>
      </c>
      <c r="F196" s="271" t="s">
        <v>117</v>
      </c>
      <c r="G196" s="271" t="s">
        <v>118</v>
      </c>
      <c r="H196" s="271"/>
      <c r="I196" s="271"/>
      <c r="J196" s="271"/>
      <c r="K196" s="272"/>
      <c r="L196" s="142"/>
    </row>
    <row r="197" spans="1:12" ht="15" customHeight="1" x14ac:dyDescent="0.3">
      <c r="A197" s="165"/>
      <c r="B197" s="271"/>
      <c r="C197" s="716" t="s">
        <v>119</v>
      </c>
      <c r="D197" s="716"/>
      <c r="E197" s="716"/>
      <c r="F197" s="716"/>
      <c r="G197" s="716"/>
      <c r="H197" s="271"/>
      <c r="I197" s="271"/>
      <c r="J197" s="271"/>
      <c r="K197" s="272"/>
      <c r="L197" s="142"/>
    </row>
    <row r="198" spans="1:12" x14ac:dyDescent="0.3">
      <c r="A198" s="165"/>
      <c r="B198" s="271"/>
      <c r="C198" s="716"/>
      <c r="D198" s="716"/>
      <c r="E198" s="716"/>
      <c r="F198" s="716"/>
      <c r="G198" s="716"/>
      <c r="H198" s="271"/>
      <c r="I198" s="271"/>
      <c r="J198" s="271"/>
      <c r="K198" s="272"/>
      <c r="L198" s="142"/>
    </row>
    <row r="199" spans="1:12" ht="15" thickBot="1" x14ac:dyDescent="0.35">
      <c r="A199" s="162"/>
      <c r="B199" s="161"/>
      <c r="C199" s="161"/>
      <c r="D199" s="161"/>
      <c r="E199" s="161"/>
      <c r="F199" s="161"/>
      <c r="G199" s="161"/>
      <c r="H199" s="161"/>
      <c r="I199" s="161"/>
      <c r="J199" s="161"/>
      <c r="K199" s="160"/>
      <c r="L199" s="142"/>
    </row>
    <row r="200" spans="1:12" ht="15" thickBot="1" x14ac:dyDescent="0.35">
      <c r="A200" s="142"/>
      <c r="B200" s="142"/>
      <c r="C200" s="142"/>
      <c r="D200" s="142"/>
      <c r="E200" s="142"/>
      <c r="F200" s="142"/>
      <c r="G200" s="142"/>
      <c r="H200" s="142"/>
      <c r="I200" s="142"/>
      <c r="J200" s="142"/>
      <c r="K200" s="142"/>
      <c r="L200" s="142"/>
    </row>
    <row r="201" spans="1:12" ht="16.5" customHeight="1" thickBot="1" x14ac:dyDescent="0.35">
      <c r="A201" s="947" t="s">
        <v>103</v>
      </c>
      <c r="B201" s="936" t="e">
        <f>DESCRIPCION!#REF!</f>
        <v>#REF!</v>
      </c>
      <c r="C201" s="936"/>
      <c r="D201" s="936"/>
      <c r="E201" s="936"/>
      <c r="F201" s="936"/>
      <c r="G201" s="936"/>
      <c r="H201" s="937"/>
      <c r="I201" s="934" t="s">
        <v>322</v>
      </c>
      <c r="J201" s="935"/>
      <c r="K201" s="71" t="str">
        <f>IF(J208="x","EXTREMA",IF(J210="x","ALTA",IF(J212="x","MODERADA",IF(J214="x","BAJA",""))))</f>
        <v/>
      </c>
      <c r="L201" s="142"/>
    </row>
    <row r="202" spans="1:12" ht="16.2" thickBot="1" x14ac:dyDescent="0.35">
      <c r="A202" s="948"/>
      <c r="B202" s="938"/>
      <c r="C202" s="938"/>
      <c r="D202" s="938"/>
      <c r="E202" s="938"/>
      <c r="F202" s="938"/>
      <c r="G202" s="938"/>
      <c r="H202" s="939"/>
      <c r="I202" s="940" t="s">
        <v>323</v>
      </c>
      <c r="J202" s="941"/>
      <c r="K202" s="205" t="str">
        <f>'[1]VALORACION RIESGOS INHERENTES'!K192</f>
        <v/>
      </c>
      <c r="L202" s="142"/>
    </row>
    <row r="203" spans="1:12" ht="16.2" thickBot="1" x14ac:dyDescent="0.35">
      <c r="A203" s="949"/>
      <c r="B203" s="265" t="s">
        <v>273</v>
      </c>
      <c r="C203" s="266"/>
      <c r="D203" s="266"/>
      <c r="E203" s="266"/>
      <c r="F203" s="266"/>
      <c r="G203" s="266"/>
      <c r="H203" s="266"/>
      <c r="I203" s="266"/>
      <c r="J203" s="268"/>
      <c r="K203" s="205" t="e">
        <f>'[1]EVALUACIÓN SOLIDEZ CONTROLES'!H47</f>
        <v>#DIV/0!</v>
      </c>
      <c r="L203" s="142"/>
    </row>
    <row r="204" spans="1:12" ht="16.2" thickBot="1" x14ac:dyDescent="0.35">
      <c r="A204" s="265" t="s">
        <v>105</v>
      </c>
      <c r="B204" s="266"/>
      <c r="C204" s="266"/>
      <c r="D204" s="267"/>
      <c r="E204" s="942"/>
      <c r="F204" s="943"/>
      <c r="G204" s="944"/>
      <c r="H204" s="733" t="s">
        <v>325</v>
      </c>
      <c r="I204" s="737"/>
      <c r="J204" s="738"/>
      <c r="K204" s="739"/>
      <c r="L204" s="142"/>
    </row>
    <row r="205" spans="1:12" ht="38.25" customHeight="1" x14ac:dyDescent="0.3">
      <c r="A205" s="165"/>
      <c r="B205" s="271"/>
      <c r="C205" s="168"/>
      <c r="D205" s="271"/>
      <c r="E205" s="271"/>
      <c r="F205" s="271"/>
      <c r="G205" s="271"/>
      <c r="H205" s="271"/>
      <c r="I205" s="271"/>
      <c r="J205" s="273"/>
      <c r="K205" s="166"/>
      <c r="L205" s="142"/>
    </row>
    <row r="206" spans="1:12" ht="45" customHeight="1" x14ac:dyDescent="0.3">
      <c r="A206" s="740" t="s">
        <v>105</v>
      </c>
      <c r="B206" s="271">
        <v>5</v>
      </c>
      <c r="C206" s="741"/>
      <c r="D206" s="721"/>
      <c r="E206" s="723"/>
      <c r="F206" s="723"/>
      <c r="G206" s="723"/>
      <c r="H206" s="271"/>
      <c r="I206" s="271"/>
      <c r="J206" s="726" t="s">
        <v>104</v>
      </c>
      <c r="K206" s="727"/>
      <c r="L206" s="142"/>
    </row>
    <row r="207" spans="1:12" x14ac:dyDescent="0.3">
      <c r="A207" s="740"/>
      <c r="B207" s="271" t="s">
        <v>107</v>
      </c>
      <c r="C207" s="742"/>
      <c r="D207" s="721"/>
      <c r="E207" s="723"/>
      <c r="F207" s="723"/>
      <c r="G207" s="723"/>
      <c r="H207" s="271"/>
      <c r="I207" s="271"/>
      <c r="J207" s="263"/>
      <c r="K207" s="264"/>
      <c r="L207" s="142"/>
    </row>
    <row r="208" spans="1:12" ht="28.2" x14ac:dyDescent="0.3">
      <c r="A208" s="740"/>
      <c r="B208" s="271">
        <v>4</v>
      </c>
      <c r="C208" s="728"/>
      <c r="D208" s="721"/>
      <c r="E208" s="721"/>
      <c r="F208" s="722"/>
      <c r="G208" s="723"/>
      <c r="H208" s="271"/>
      <c r="I208" s="271"/>
      <c r="J208" s="83" t="str">
        <f xml:space="preserve"> IF(OR(E206="X",F206="X",G206="x",F208="x",G208="X",F210="X",G210="X",G212="X" ),"x","")</f>
        <v/>
      </c>
      <c r="K208" s="264" t="s">
        <v>106</v>
      </c>
      <c r="L208" s="142"/>
    </row>
    <row r="209" spans="1:12" ht="28.2" x14ac:dyDescent="0.3">
      <c r="A209" s="740"/>
      <c r="B209" s="271" t="s">
        <v>109</v>
      </c>
      <c r="C209" s="729"/>
      <c r="D209" s="721"/>
      <c r="E209" s="721"/>
      <c r="F209" s="722"/>
      <c r="G209" s="723"/>
      <c r="H209" s="271"/>
      <c r="I209" s="271"/>
      <c r="J209" s="84"/>
      <c r="K209" s="264"/>
      <c r="L209" s="142"/>
    </row>
    <row r="210" spans="1:12" ht="28.2" x14ac:dyDescent="0.3">
      <c r="A210" s="740"/>
      <c r="B210" s="271">
        <v>3</v>
      </c>
      <c r="C210" s="717"/>
      <c r="D210" s="719"/>
      <c r="E210" s="720"/>
      <c r="F210" s="722"/>
      <c r="G210" s="723"/>
      <c r="H210" s="271"/>
      <c r="I210" s="271"/>
      <c r="J210" s="85" t="str">
        <f xml:space="preserve"> IF(OR(C206="X",D206="X",D208="x",E208="x",E210="X",F212="X",F214="X",G214="X" ),"x","")</f>
        <v/>
      </c>
      <c r="K210" s="264" t="s">
        <v>108</v>
      </c>
      <c r="L210" s="142"/>
    </row>
    <row r="211" spans="1:12" ht="28.2" x14ac:dyDescent="0.3">
      <c r="A211" s="740"/>
      <c r="B211" s="271" t="s">
        <v>111</v>
      </c>
      <c r="C211" s="718"/>
      <c r="D211" s="719"/>
      <c r="E211" s="721"/>
      <c r="F211" s="722"/>
      <c r="G211" s="723"/>
      <c r="H211" s="271"/>
      <c r="I211" s="271"/>
      <c r="J211" s="86"/>
      <c r="K211" s="264"/>
      <c r="L211" s="142"/>
    </row>
    <row r="212" spans="1:12" ht="28.2" x14ac:dyDescent="0.3">
      <c r="A212" s="740"/>
      <c r="B212" s="271">
        <v>2</v>
      </c>
      <c r="C212" s="717"/>
      <c r="D212" s="724"/>
      <c r="E212" s="725"/>
      <c r="F212" s="720"/>
      <c r="G212" s="723"/>
      <c r="H212" s="271"/>
      <c r="I212" s="271"/>
      <c r="J212" s="87" t="str">
        <f xml:space="preserve"> IF(OR(C208="X",D210="X",E212="x",E214="x" ),"x","")</f>
        <v/>
      </c>
      <c r="K212" s="264" t="s">
        <v>110</v>
      </c>
      <c r="L212" s="142"/>
    </row>
    <row r="213" spans="1:12" ht="28.2" x14ac:dyDescent="0.3">
      <c r="A213" s="740"/>
      <c r="B213" s="271" t="s">
        <v>232</v>
      </c>
      <c r="C213" s="718"/>
      <c r="D213" s="724"/>
      <c r="E213" s="719"/>
      <c r="F213" s="721"/>
      <c r="G213" s="723"/>
      <c r="H213" s="271"/>
      <c r="I213" s="271"/>
      <c r="J213" s="86"/>
      <c r="K213" s="264"/>
      <c r="L213" s="142"/>
    </row>
    <row r="214" spans="1:12" ht="28.2" x14ac:dyDescent="0.3">
      <c r="A214" s="740"/>
      <c r="B214" s="271">
        <v>1</v>
      </c>
      <c r="C214" s="717"/>
      <c r="D214" s="744"/>
      <c r="E214" s="746"/>
      <c r="F214" s="748"/>
      <c r="G214" s="750"/>
      <c r="H214" s="271"/>
      <c r="I214" s="271"/>
      <c r="J214" s="88" t="str">
        <f xml:space="preserve"> IF(OR(C210="X",C212="X",D212="x",D214="x",C214="x" ),"x","")</f>
        <v/>
      </c>
      <c r="K214" s="264" t="s">
        <v>112</v>
      </c>
      <c r="L214" s="142"/>
    </row>
    <row r="215" spans="1:12" x14ac:dyDescent="0.3">
      <c r="A215" s="740"/>
      <c r="B215" s="271" t="s">
        <v>113</v>
      </c>
      <c r="C215" s="743"/>
      <c r="D215" s="745"/>
      <c r="E215" s="747"/>
      <c r="F215" s="749"/>
      <c r="G215" s="751"/>
      <c r="H215" s="271"/>
      <c r="I215" s="271"/>
      <c r="J215" s="271"/>
      <c r="K215" s="272"/>
      <c r="L215" s="142"/>
    </row>
    <row r="216" spans="1:12" x14ac:dyDescent="0.3">
      <c r="A216" s="165"/>
      <c r="B216" s="271"/>
      <c r="C216" s="271">
        <v>1</v>
      </c>
      <c r="D216" s="271">
        <v>2</v>
      </c>
      <c r="E216" s="271">
        <v>3</v>
      </c>
      <c r="F216" s="271">
        <v>4</v>
      </c>
      <c r="G216" s="271">
        <v>5</v>
      </c>
      <c r="H216" s="271"/>
      <c r="I216" s="271"/>
      <c r="J216" s="271"/>
      <c r="K216" s="272"/>
      <c r="L216" s="142"/>
    </row>
    <row r="217" spans="1:12" ht="15" customHeight="1" x14ac:dyDescent="0.3">
      <c r="A217" s="165"/>
      <c r="B217" s="271"/>
      <c r="C217" s="271" t="s">
        <v>114</v>
      </c>
      <c r="D217" s="271" t="s">
        <v>115</v>
      </c>
      <c r="E217" s="271" t="s">
        <v>116</v>
      </c>
      <c r="F217" s="271" t="s">
        <v>117</v>
      </c>
      <c r="G217" s="271" t="s">
        <v>118</v>
      </c>
      <c r="H217" s="271"/>
      <c r="I217" s="271"/>
      <c r="J217" s="271"/>
      <c r="K217" s="272"/>
      <c r="L217" s="142"/>
    </row>
    <row r="218" spans="1:12" ht="15" customHeight="1" x14ac:dyDescent="0.3">
      <c r="A218" s="165"/>
      <c r="B218" s="271"/>
      <c r="C218" s="716" t="s">
        <v>119</v>
      </c>
      <c r="D218" s="716"/>
      <c r="E218" s="716"/>
      <c r="F218" s="716"/>
      <c r="G218" s="716"/>
      <c r="H218" s="271"/>
      <c r="I218" s="271"/>
      <c r="J218" s="271"/>
      <c r="K218" s="272"/>
      <c r="L218" s="142"/>
    </row>
    <row r="219" spans="1:12" x14ac:dyDescent="0.3">
      <c r="A219" s="165"/>
      <c r="B219" s="271"/>
      <c r="C219" s="716"/>
      <c r="D219" s="716"/>
      <c r="E219" s="716"/>
      <c r="F219" s="716"/>
      <c r="G219" s="716"/>
      <c r="H219" s="271"/>
      <c r="I219" s="271"/>
      <c r="J219" s="271"/>
      <c r="K219" s="272"/>
      <c r="L219" s="142"/>
    </row>
    <row r="220" spans="1:12" ht="15" thickBot="1" x14ac:dyDescent="0.35">
      <c r="A220" s="162"/>
      <c r="B220" s="161"/>
      <c r="C220" s="161"/>
      <c r="D220" s="161"/>
      <c r="E220" s="161"/>
      <c r="F220" s="161"/>
      <c r="G220" s="161"/>
      <c r="H220" s="161"/>
      <c r="I220" s="161"/>
      <c r="J220" s="161"/>
      <c r="K220" s="160"/>
      <c r="L220" s="142"/>
    </row>
    <row r="221" spans="1:12" ht="15.6" x14ac:dyDescent="0.3">
      <c r="A221" s="2"/>
      <c r="B221" s="959"/>
      <c r="C221" s="959"/>
      <c r="D221" s="959"/>
      <c r="E221" s="959"/>
      <c r="F221" s="959"/>
      <c r="G221" s="959"/>
      <c r="H221" s="959"/>
      <c r="I221" s="959"/>
      <c r="J221" s="2"/>
      <c r="K221" s="79"/>
      <c r="L221" s="142"/>
    </row>
    <row r="222" spans="1:12" x14ac:dyDescent="0.3">
      <c r="A222" s="142"/>
      <c r="B222" s="142"/>
      <c r="C222" s="142"/>
      <c r="D222" s="142"/>
      <c r="E222" s="142"/>
      <c r="F222" s="142"/>
      <c r="G222" s="142"/>
      <c r="H222" s="142"/>
      <c r="I222" s="142"/>
      <c r="J222" s="142"/>
      <c r="K222" s="142"/>
      <c r="L222" s="142"/>
    </row>
    <row r="223" spans="1:12" x14ac:dyDescent="0.3">
      <c r="A223" s="142"/>
      <c r="B223" s="142"/>
      <c r="C223" s="142"/>
      <c r="D223" s="142"/>
      <c r="E223" s="142"/>
      <c r="F223" s="142"/>
      <c r="G223" s="142"/>
      <c r="H223" s="142"/>
      <c r="I223" s="142"/>
      <c r="J223" s="142"/>
      <c r="K223" s="142"/>
      <c r="L223" s="142"/>
    </row>
    <row r="224" spans="1:12" x14ac:dyDescent="0.3">
      <c r="A224" s="142"/>
      <c r="B224" s="142"/>
      <c r="C224" s="142"/>
      <c r="D224" s="142"/>
      <c r="E224" s="142"/>
      <c r="F224" s="142"/>
      <c r="G224" s="142"/>
      <c r="H224" s="142"/>
      <c r="I224" s="142"/>
      <c r="J224" s="142"/>
      <c r="K224" s="142"/>
      <c r="L224" s="142"/>
    </row>
    <row r="225" spans="1:12" x14ac:dyDescent="0.3">
      <c r="A225" s="960"/>
      <c r="B225" s="251"/>
      <c r="C225" s="495"/>
      <c r="D225" s="495"/>
      <c r="E225" s="495"/>
      <c r="F225" s="495"/>
      <c r="G225" s="495"/>
      <c r="H225" s="142"/>
      <c r="I225" s="142"/>
      <c r="J225" s="961"/>
      <c r="K225" s="961"/>
      <c r="L225" s="142"/>
    </row>
    <row r="226" spans="1:12" x14ac:dyDescent="0.3">
      <c r="A226" s="960"/>
      <c r="B226" s="206"/>
      <c r="C226" s="495"/>
      <c r="D226" s="495"/>
      <c r="E226" s="495"/>
      <c r="F226" s="495"/>
      <c r="G226" s="495"/>
      <c r="H226" s="142"/>
      <c r="I226" s="142"/>
      <c r="J226" s="78"/>
      <c r="K226" s="78"/>
      <c r="L226" s="142"/>
    </row>
    <row r="227" spans="1:12" x14ac:dyDescent="0.3">
      <c r="A227" s="960"/>
      <c r="B227" s="251"/>
      <c r="C227" s="495"/>
      <c r="D227" s="495"/>
      <c r="E227" s="495"/>
      <c r="F227" s="962"/>
      <c r="G227" s="495"/>
      <c r="H227" s="142"/>
      <c r="I227" s="142"/>
      <c r="J227" s="78"/>
      <c r="K227" s="245"/>
      <c r="L227" s="142"/>
    </row>
    <row r="228" spans="1:12" x14ac:dyDescent="0.3">
      <c r="A228" s="960"/>
      <c r="B228" s="206"/>
      <c r="C228" s="495"/>
      <c r="D228" s="495"/>
      <c r="E228" s="495"/>
      <c r="F228" s="962"/>
      <c r="G228" s="495"/>
      <c r="H228" s="142"/>
      <c r="I228" s="142"/>
      <c r="J228" s="78"/>
      <c r="K228" s="245"/>
      <c r="L228" s="142"/>
    </row>
    <row r="229" spans="1:12" x14ac:dyDescent="0.3">
      <c r="A229" s="960"/>
      <c r="B229" s="251"/>
      <c r="C229" s="495"/>
      <c r="D229" s="495"/>
      <c r="E229" s="962"/>
      <c r="F229" s="962"/>
      <c r="G229" s="495"/>
      <c r="H229" s="142"/>
      <c r="I229" s="142"/>
      <c r="J229" s="78"/>
      <c r="K229" s="245"/>
      <c r="L229" s="142"/>
    </row>
    <row r="230" spans="1:12" x14ac:dyDescent="0.3">
      <c r="A230" s="960"/>
      <c r="B230" s="206"/>
      <c r="C230" s="495"/>
      <c r="D230" s="495"/>
      <c r="E230" s="964"/>
      <c r="F230" s="962"/>
      <c r="G230" s="495"/>
      <c r="H230" s="142"/>
      <c r="I230" s="142"/>
      <c r="J230" s="78"/>
      <c r="K230" s="245"/>
      <c r="L230" s="142"/>
    </row>
    <row r="231" spans="1:12" x14ac:dyDescent="0.3">
      <c r="A231" s="960"/>
      <c r="B231" s="251"/>
      <c r="C231" s="495"/>
      <c r="D231" s="495"/>
      <c r="E231" s="962"/>
      <c r="F231" s="962"/>
      <c r="G231" s="495"/>
      <c r="H231" s="142"/>
      <c r="I231" s="142"/>
      <c r="J231" s="78"/>
      <c r="K231" s="245"/>
      <c r="L231" s="142"/>
    </row>
    <row r="232" spans="1:12" x14ac:dyDescent="0.3">
      <c r="A232" s="960"/>
      <c r="B232" s="206"/>
      <c r="C232" s="495"/>
      <c r="D232" s="495"/>
      <c r="E232" s="964"/>
      <c r="F232" s="964"/>
      <c r="G232" s="495"/>
      <c r="H232" s="142"/>
      <c r="I232" s="142"/>
      <c r="J232" s="78"/>
      <c r="K232" s="245"/>
      <c r="L232" s="142"/>
    </row>
    <row r="233" spans="1:12" x14ac:dyDescent="0.3">
      <c r="A233" s="960"/>
      <c r="B233" s="251"/>
      <c r="C233" s="495"/>
      <c r="D233" s="495"/>
      <c r="E233" s="957"/>
      <c r="F233" s="958"/>
      <c r="G233" s="495"/>
      <c r="H233" s="142"/>
      <c r="I233" s="142"/>
      <c r="J233" s="78"/>
      <c r="K233" s="245"/>
      <c r="L233" s="142"/>
    </row>
    <row r="234" spans="1:12" x14ac:dyDescent="0.3">
      <c r="A234" s="960"/>
      <c r="B234" s="206"/>
      <c r="C234" s="495"/>
      <c r="D234" s="495"/>
      <c r="E234" s="495"/>
      <c r="F234" s="958"/>
      <c r="G234" s="495"/>
      <c r="H234" s="142"/>
      <c r="I234" s="142"/>
      <c r="J234" s="142"/>
      <c r="K234" s="142"/>
      <c r="L234" s="142"/>
    </row>
    <row r="235" spans="1:12" x14ac:dyDescent="0.3">
      <c r="A235" s="142"/>
      <c r="B235" s="142"/>
      <c r="C235" s="251"/>
      <c r="D235" s="251"/>
      <c r="E235" s="251"/>
      <c r="F235" s="251"/>
      <c r="G235" s="251"/>
      <c r="H235" s="142"/>
      <c r="I235" s="142"/>
      <c r="J235" s="142"/>
      <c r="K235" s="142"/>
      <c r="L235" s="142"/>
    </row>
    <row r="236" spans="1:12" x14ac:dyDescent="0.3">
      <c r="A236" s="142"/>
      <c r="B236" s="142"/>
      <c r="C236" s="251"/>
      <c r="D236" s="251"/>
      <c r="E236" s="251"/>
      <c r="F236" s="251"/>
      <c r="G236" s="251"/>
      <c r="H236" s="142"/>
      <c r="I236" s="142"/>
      <c r="J236" s="142"/>
      <c r="K236" s="142"/>
      <c r="L236" s="142"/>
    </row>
    <row r="237" spans="1:12" x14ac:dyDescent="0.3">
      <c r="A237" s="142"/>
      <c r="B237" s="142"/>
      <c r="C237" s="963"/>
      <c r="D237" s="963"/>
      <c r="E237" s="963"/>
      <c r="F237" s="963"/>
      <c r="G237" s="963"/>
      <c r="H237" s="142"/>
      <c r="I237" s="142"/>
      <c r="J237" s="142"/>
      <c r="K237" s="142"/>
      <c r="L237" s="142"/>
    </row>
    <row r="238" spans="1:12" x14ac:dyDescent="0.3">
      <c r="A238" s="142"/>
      <c r="B238" s="142"/>
      <c r="C238" s="963"/>
      <c r="D238" s="963"/>
      <c r="E238" s="963"/>
      <c r="F238" s="963"/>
      <c r="G238" s="963"/>
      <c r="H238" s="142"/>
      <c r="I238" s="142"/>
      <c r="J238" s="142"/>
      <c r="K238" s="142"/>
      <c r="L238" s="142"/>
    </row>
    <row r="239" spans="1:12" x14ac:dyDescent="0.3">
      <c r="A239" s="142"/>
      <c r="B239" s="142"/>
      <c r="C239" s="142"/>
      <c r="D239" s="142"/>
      <c r="E239" s="142"/>
      <c r="F239" s="142"/>
      <c r="G239" s="142"/>
      <c r="H239" s="142"/>
      <c r="I239" s="142"/>
      <c r="J239" s="142"/>
      <c r="K239" s="142"/>
      <c r="L239" s="142"/>
    </row>
    <row r="240" spans="1:12" x14ac:dyDescent="0.3">
      <c r="A240" s="142"/>
      <c r="B240" s="142"/>
      <c r="C240" s="142"/>
      <c r="D240" s="142"/>
      <c r="E240" s="142"/>
      <c r="F240" s="142"/>
      <c r="G240" s="142"/>
      <c r="H240" s="142"/>
      <c r="I240" s="142"/>
      <c r="J240" s="142"/>
      <c r="K240" s="142"/>
      <c r="L240" s="142"/>
    </row>
    <row r="241" spans="1:12" x14ac:dyDescent="0.3">
      <c r="A241" s="142"/>
      <c r="B241" s="142"/>
      <c r="C241" s="142"/>
      <c r="D241" s="142"/>
      <c r="E241" s="142"/>
      <c r="F241" s="142"/>
      <c r="G241" s="142"/>
      <c r="H241" s="142"/>
      <c r="I241" s="142"/>
      <c r="J241" s="142"/>
      <c r="K241" s="142"/>
      <c r="L241" s="142"/>
    </row>
    <row r="242" spans="1:12" x14ac:dyDescent="0.3">
      <c r="A242" s="142"/>
      <c r="B242" s="142"/>
      <c r="C242" s="142"/>
      <c r="D242" s="142"/>
      <c r="E242" s="142"/>
      <c r="F242" s="142"/>
      <c r="G242" s="142"/>
      <c r="H242" s="142"/>
      <c r="I242" s="142"/>
      <c r="J242" s="142"/>
      <c r="K242" s="142"/>
      <c r="L242" s="142"/>
    </row>
    <row r="243" spans="1:12" x14ac:dyDescent="0.3">
      <c r="A243" s="142"/>
      <c r="B243" s="142"/>
      <c r="C243" s="142"/>
      <c r="D243" s="142"/>
      <c r="E243" s="142"/>
      <c r="F243" s="142"/>
      <c r="G243" s="142"/>
      <c r="H243" s="142"/>
      <c r="I243" s="142"/>
      <c r="J243" s="142"/>
      <c r="K243" s="142"/>
      <c r="L243" s="142"/>
    </row>
  </sheetData>
  <sheetProtection selectLockedCells="1"/>
  <mergeCells count="403">
    <mergeCell ref="E171:E172"/>
    <mergeCell ref="B53:H54"/>
    <mergeCell ref="I54:J54"/>
    <mergeCell ref="C91:G92"/>
    <mergeCell ref="F83:F84"/>
    <mergeCell ref="A180:A182"/>
    <mergeCell ref="B182:J182"/>
    <mergeCell ref="D148:D149"/>
    <mergeCell ref="E148:E149"/>
    <mergeCell ref="F148:F149"/>
    <mergeCell ref="G148:G149"/>
    <mergeCell ref="A185:A194"/>
    <mergeCell ref="C185:C186"/>
    <mergeCell ref="D185:D186"/>
    <mergeCell ref="E185:E186"/>
    <mergeCell ref="C191:C192"/>
    <mergeCell ref="D191:D192"/>
    <mergeCell ref="E191:E192"/>
    <mergeCell ref="J163:K163"/>
    <mergeCell ref="C165:C166"/>
    <mergeCell ref="I180:J180"/>
    <mergeCell ref="B180:H181"/>
    <mergeCell ref="I181:J181"/>
    <mergeCell ref="D165:D166"/>
    <mergeCell ref="C167:C168"/>
    <mergeCell ref="D167:D168"/>
    <mergeCell ref="E167:E168"/>
    <mergeCell ref="C171:C172"/>
    <mergeCell ref="C175:G176"/>
    <mergeCell ref="F167:F168"/>
    <mergeCell ref="G167:G168"/>
    <mergeCell ref="C169:C170"/>
    <mergeCell ref="D169:D170"/>
    <mergeCell ref="E169:E170"/>
    <mergeCell ref="F169:F170"/>
    <mergeCell ref="A95:A97"/>
    <mergeCell ref="B97:J97"/>
    <mergeCell ref="I95:J95"/>
    <mergeCell ref="B95:H96"/>
    <mergeCell ref="I96:J96"/>
    <mergeCell ref="C87:C88"/>
    <mergeCell ref="D87:D88"/>
    <mergeCell ref="E87:E88"/>
    <mergeCell ref="A11:A13"/>
    <mergeCell ref="B13:J13"/>
    <mergeCell ref="A32:A34"/>
    <mergeCell ref="B34:J34"/>
    <mergeCell ref="A53:A55"/>
    <mergeCell ref="B55:J55"/>
    <mergeCell ref="I11:J11"/>
    <mergeCell ref="B11:H12"/>
    <mergeCell ref="I12:J12"/>
    <mergeCell ref="I32:J32"/>
    <mergeCell ref="I33:J33"/>
    <mergeCell ref="I53:J53"/>
    <mergeCell ref="I90:K90"/>
    <mergeCell ref="C81:C82"/>
    <mergeCell ref="D81:D82"/>
    <mergeCell ref="E81:E82"/>
    <mergeCell ref="C83:C84"/>
    <mergeCell ref="D83:D84"/>
    <mergeCell ref="E83:E84"/>
    <mergeCell ref="B76:J76"/>
    <mergeCell ref="C237:G238"/>
    <mergeCell ref="F229:F230"/>
    <mergeCell ref="G229:G230"/>
    <mergeCell ref="C231:C232"/>
    <mergeCell ref="D231:D232"/>
    <mergeCell ref="E231:E232"/>
    <mergeCell ref="F231:F232"/>
    <mergeCell ref="G231:G232"/>
    <mergeCell ref="E229:E230"/>
    <mergeCell ref="C233:C234"/>
    <mergeCell ref="A116:A118"/>
    <mergeCell ref="B118:J118"/>
    <mergeCell ref="A137:A139"/>
    <mergeCell ref="B139:J139"/>
    <mergeCell ref="A158:A160"/>
    <mergeCell ref="I116:J116"/>
    <mergeCell ref="I117:J117"/>
    <mergeCell ref="B116:H117"/>
    <mergeCell ref="I137:J137"/>
    <mergeCell ref="B137:H138"/>
    <mergeCell ref="J225:K225"/>
    <mergeCell ref="C227:C228"/>
    <mergeCell ref="D227:D228"/>
    <mergeCell ref="E227:E228"/>
    <mergeCell ref="F227:F228"/>
    <mergeCell ref="G227:G228"/>
    <mergeCell ref="I138:J138"/>
    <mergeCell ref="I158:J158"/>
    <mergeCell ref="B158:H159"/>
    <mergeCell ref="I159:J159"/>
    <mergeCell ref="B160:J160"/>
    <mergeCell ref="C154:G155"/>
    <mergeCell ref="E146:E147"/>
    <mergeCell ref="F146:F147"/>
    <mergeCell ref="G146:G147"/>
    <mergeCell ref="C148:C149"/>
    <mergeCell ref="G187:G188"/>
    <mergeCell ref="C189:C190"/>
    <mergeCell ref="D189:D190"/>
    <mergeCell ref="E189:E190"/>
    <mergeCell ref="F189:F190"/>
    <mergeCell ref="G189:G190"/>
    <mergeCell ref="F191:F192"/>
    <mergeCell ref="G191:G192"/>
    <mergeCell ref="D233:D234"/>
    <mergeCell ref="E233:E234"/>
    <mergeCell ref="F233:F234"/>
    <mergeCell ref="G233:G234"/>
    <mergeCell ref="A163:A172"/>
    <mergeCell ref="C163:C164"/>
    <mergeCell ref="D163:D164"/>
    <mergeCell ref="E163:E164"/>
    <mergeCell ref="F163:F164"/>
    <mergeCell ref="G163:G164"/>
    <mergeCell ref="B221:I221"/>
    <mergeCell ref="C218:G219"/>
    <mergeCell ref="A225:A234"/>
    <mergeCell ref="C225:C226"/>
    <mergeCell ref="D225:D226"/>
    <mergeCell ref="E225:E226"/>
    <mergeCell ref="F225:F226"/>
    <mergeCell ref="G225:G226"/>
    <mergeCell ref="C229:C230"/>
    <mergeCell ref="D229:D230"/>
    <mergeCell ref="C193:C194"/>
    <mergeCell ref="F185:F186"/>
    <mergeCell ref="G185:G186"/>
    <mergeCell ref="C187:C188"/>
    <mergeCell ref="A142:A151"/>
    <mergeCell ref="C142:C143"/>
    <mergeCell ref="D142:D143"/>
    <mergeCell ref="E142:E143"/>
    <mergeCell ref="F142:F143"/>
    <mergeCell ref="G142:G143"/>
    <mergeCell ref="C146:C147"/>
    <mergeCell ref="D146:D147"/>
    <mergeCell ref="C150:C151"/>
    <mergeCell ref="D144:D145"/>
    <mergeCell ref="E144:E145"/>
    <mergeCell ref="F144:F145"/>
    <mergeCell ref="G144:G145"/>
    <mergeCell ref="D150:D151"/>
    <mergeCell ref="E150:E151"/>
    <mergeCell ref="F150:F151"/>
    <mergeCell ref="G150:G151"/>
    <mergeCell ref="A121:A130"/>
    <mergeCell ref="C121:C122"/>
    <mergeCell ref="D121:D122"/>
    <mergeCell ref="E121:E122"/>
    <mergeCell ref="F121:F122"/>
    <mergeCell ref="G121:G122"/>
    <mergeCell ref="C123:C124"/>
    <mergeCell ref="D123:D124"/>
    <mergeCell ref="E123:E124"/>
    <mergeCell ref="F123:F124"/>
    <mergeCell ref="C125:C126"/>
    <mergeCell ref="D125:D126"/>
    <mergeCell ref="E125:E126"/>
    <mergeCell ref="F125:F126"/>
    <mergeCell ref="G125:G126"/>
    <mergeCell ref="C108:C109"/>
    <mergeCell ref="D108:D109"/>
    <mergeCell ref="E108:E109"/>
    <mergeCell ref="F108:F109"/>
    <mergeCell ref="G108:G109"/>
    <mergeCell ref="C112:G113"/>
    <mergeCell ref="C106:C107"/>
    <mergeCell ref="D106:D107"/>
    <mergeCell ref="E106:E107"/>
    <mergeCell ref="F106:F107"/>
    <mergeCell ref="G106:G107"/>
    <mergeCell ref="A100:A109"/>
    <mergeCell ref="C100:C101"/>
    <mergeCell ref="D100:D101"/>
    <mergeCell ref="E100:E101"/>
    <mergeCell ref="F100:F101"/>
    <mergeCell ref="G100:G101"/>
    <mergeCell ref="C104:C105"/>
    <mergeCell ref="D104:D105"/>
    <mergeCell ref="E104:E105"/>
    <mergeCell ref="F104:F105"/>
    <mergeCell ref="A58:A67"/>
    <mergeCell ref="C58:C59"/>
    <mergeCell ref="D58:D59"/>
    <mergeCell ref="E58:E59"/>
    <mergeCell ref="F58:F59"/>
    <mergeCell ref="G58:G59"/>
    <mergeCell ref="C62:C63"/>
    <mergeCell ref="D62:D63"/>
    <mergeCell ref="F87:F88"/>
    <mergeCell ref="G87:G88"/>
    <mergeCell ref="G83:G84"/>
    <mergeCell ref="C85:C86"/>
    <mergeCell ref="D85:D86"/>
    <mergeCell ref="E85:E86"/>
    <mergeCell ref="F85:F86"/>
    <mergeCell ref="G85:G86"/>
    <mergeCell ref="A79:A88"/>
    <mergeCell ref="C79:C80"/>
    <mergeCell ref="D79:D80"/>
    <mergeCell ref="E79:E80"/>
    <mergeCell ref="F79:F80"/>
    <mergeCell ref="G79:G80"/>
    <mergeCell ref="A74:A76"/>
    <mergeCell ref="A1:B4"/>
    <mergeCell ref="C1:F2"/>
    <mergeCell ref="G1:I1"/>
    <mergeCell ref="A16:A25"/>
    <mergeCell ref="G16:G17"/>
    <mergeCell ref="C20:C21"/>
    <mergeCell ref="D41:D42"/>
    <mergeCell ref="C45:C46"/>
    <mergeCell ref="D45:D46"/>
    <mergeCell ref="E45:E46"/>
    <mergeCell ref="F45:F46"/>
    <mergeCell ref="G45:G46"/>
    <mergeCell ref="E41:E42"/>
    <mergeCell ref="F41:F42"/>
    <mergeCell ref="G41:G42"/>
    <mergeCell ref="C43:C44"/>
    <mergeCell ref="A37:A46"/>
    <mergeCell ref="C37:C38"/>
    <mergeCell ref="D37:D38"/>
    <mergeCell ref="E37:E38"/>
    <mergeCell ref="F37:F38"/>
    <mergeCell ref="G37:G38"/>
    <mergeCell ref="C41:C42"/>
    <mergeCell ref="B32:H33"/>
    <mergeCell ref="J1:K4"/>
    <mergeCell ref="G2:I2"/>
    <mergeCell ref="C3:F4"/>
    <mergeCell ref="G3:I3"/>
    <mergeCell ref="G4:I4"/>
    <mergeCell ref="J16:K16"/>
    <mergeCell ref="C16:C17"/>
    <mergeCell ref="D16:D17"/>
    <mergeCell ref="E16:E17"/>
    <mergeCell ref="F16:F17"/>
    <mergeCell ref="A5:K5"/>
    <mergeCell ref="A6:K7"/>
    <mergeCell ref="A8:K8"/>
    <mergeCell ref="A9:K9"/>
    <mergeCell ref="A10:K10"/>
    <mergeCell ref="D20:D21"/>
    <mergeCell ref="E20:E21"/>
    <mergeCell ref="F20:F21"/>
    <mergeCell ref="C24:C25"/>
    <mergeCell ref="D24:D25"/>
    <mergeCell ref="E24:E25"/>
    <mergeCell ref="F24:F25"/>
    <mergeCell ref="F22:F23"/>
    <mergeCell ref="A206:A215"/>
    <mergeCell ref="C206:C207"/>
    <mergeCell ref="D206:D207"/>
    <mergeCell ref="E206:E207"/>
    <mergeCell ref="F206:F207"/>
    <mergeCell ref="G206:G207"/>
    <mergeCell ref="C18:C19"/>
    <mergeCell ref="D18:D19"/>
    <mergeCell ref="E18:E19"/>
    <mergeCell ref="F18:F19"/>
    <mergeCell ref="G18:G19"/>
    <mergeCell ref="G20:G21"/>
    <mergeCell ref="C22:C23"/>
    <mergeCell ref="D22:D23"/>
    <mergeCell ref="E22:E23"/>
    <mergeCell ref="G24:G25"/>
    <mergeCell ref="A201:A203"/>
    <mergeCell ref="E193:E194"/>
    <mergeCell ref="F193:F194"/>
    <mergeCell ref="G193:G194"/>
    <mergeCell ref="D43:D44"/>
    <mergeCell ref="E43:E44"/>
    <mergeCell ref="F43:F44"/>
    <mergeCell ref="G43:G44"/>
    <mergeCell ref="C212:C213"/>
    <mergeCell ref="D212:D213"/>
    <mergeCell ref="E212:E213"/>
    <mergeCell ref="F212:F213"/>
    <mergeCell ref="G212:G213"/>
    <mergeCell ref="C214:C215"/>
    <mergeCell ref="D214:D215"/>
    <mergeCell ref="E214:E215"/>
    <mergeCell ref="F214:F215"/>
    <mergeCell ref="G214:G215"/>
    <mergeCell ref="J14:K14"/>
    <mergeCell ref="H14:I14"/>
    <mergeCell ref="E14:G14"/>
    <mergeCell ref="E35:G35"/>
    <mergeCell ref="H35:I35"/>
    <mergeCell ref="J35:K35"/>
    <mergeCell ref="C28:G29"/>
    <mergeCell ref="C210:C211"/>
    <mergeCell ref="D210:D211"/>
    <mergeCell ref="E210:E211"/>
    <mergeCell ref="F210:F211"/>
    <mergeCell ref="G210:G211"/>
    <mergeCell ref="C208:C209"/>
    <mergeCell ref="D208:D209"/>
    <mergeCell ref="E208:E209"/>
    <mergeCell ref="G22:G23"/>
    <mergeCell ref="J37:K37"/>
    <mergeCell ref="C39:C40"/>
    <mergeCell ref="D39:D40"/>
    <mergeCell ref="J26:K26"/>
    <mergeCell ref="E64:E65"/>
    <mergeCell ref="F64:F65"/>
    <mergeCell ref="G64:G65"/>
    <mergeCell ref="E62:E63"/>
    <mergeCell ref="E39:E40"/>
    <mergeCell ref="F39:F40"/>
    <mergeCell ref="G39:G40"/>
    <mergeCell ref="C49:G50"/>
    <mergeCell ref="J58:K58"/>
    <mergeCell ref="C60:C61"/>
    <mergeCell ref="E119:G119"/>
    <mergeCell ref="H119:I119"/>
    <mergeCell ref="J119:K119"/>
    <mergeCell ref="I74:J74"/>
    <mergeCell ref="I75:J75"/>
    <mergeCell ref="B74:H75"/>
    <mergeCell ref="C66:C67"/>
    <mergeCell ref="D66:D67"/>
    <mergeCell ref="E66:E67"/>
    <mergeCell ref="F66:F67"/>
    <mergeCell ref="G66:G67"/>
    <mergeCell ref="F62:F63"/>
    <mergeCell ref="G62:G63"/>
    <mergeCell ref="C64:C65"/>
    <mergeCell ref="D64:D65"/>
    <mergeCell ref="F81:F82"/>
    <mergeCell ref="G81:G82"/>
    <mergeCell ref="D102:D103"/>
    <mergeCell ref="D60:D61"/>
    <mergeCell ref="E60:E61"/>
    <mergeCell ref="F60:F61"/>
    <mergeCell ref="G60:G61"/>
    <mergeCell ref="C70:G71"/>
    <mergeCell ref="E56:G56"/>
    <mergeCell ref="J100:K100"/>
    <mergeCell ref="C102:C103"/>
    <mergeCell ref="F208:F209"/>
    <mergeCell ref="G208:G209"/>
    <mergeCell ref="E140:G140"/>
    <mergeCell ref="H140:I140"/>
    <mergeCell ref="J140:K140"/>
    <mergeCell ref="E129:E130"/>
    <mergeCell ref="F129:F130"/>
    <mergeCell ref="G129:G130"/>
    <mergeCell ref="J206:K206"/>
    <mergeCell ref="E183:G183"/>
    <mergeCell ref="H183:I183"/>
    <mergeCell ref="J183:K183"/>
    <mergeCell ref="E204:G204"/>
    <mergeCell ref="H204:I204"/>
    <mergeCell ref="J204:K204"/>
    <mergeCell ref="E102:E103"/>
    <mergeCell ref="J121:K121"/>
    <mergeCell ref="J142:K142"/>
    <mergeCell ref="E165:E166"/>
    <mergeCell ref="F165:F166"/>
    <mergeCell ref="G165:G166"/>
    <mergeCell ref="H56:I56"/>
    <mergeCell ref="J56:K56"/>
    <mergeCell ref="E77:G77"/>
    <mergeCell ref="H77:I77"/>
    <mergeCell ref="J77:K77"/>
    <mergeCell ref="E98:G98"/>
    <mergeCell ref="H98:I98"/>
    <mergeCell ref="J98:K98"/>
    <mergeCell ref="J79:K79"/>
    <mergeCell ref="F102:F103"/>
    <mergeCell ref="G102:G103"/>
    <mergeCell ref="G104:G105"/>
    <mergeCell ref="G123:G124"/>
    <mergeCell ref="C133:G134"/>
    <mergeCell ref="C144:C145"/>
    <mergeCell ref="I201:J201"/>
    <mergeCell ref="B201:H202"/>
    <mergeCell ref="C197:G198"/>
    <mergeCell ref="C127:C128"/>
    <mergeCell ref="D127:D128"/>
    <mergeCell ref="E127:E128"/>
    <mergeCell ref="F127:F128"/>
    <mergeCell ref="G127:G128"/>
    <mergeCell ref="C129:C130"/>
    <mergeCell ref="D129:D130"/>
    <mergeCell ref="I202:J202"/>
    <mergeCell ref="J185:K185"/>
    <mergeCell ref="E161:G161"/>
    <mergeCell ref="H161:I161"/>
    <mergeCell ref="J161:K161"/>
    <mergeCell ref="F171:F172"/>
    <mergeCell ref="G171:G172"/>
    <mergeCell ref="D187:D188"/>
    <mergeCell ref="E187:E188"/>
    <mergeCell ref="D193:D194"/>
    <mergeCell ref="F187:F188"/>
    <mergeCell ref="G169:G170"/>
    <mergeCell ref="D171:D17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theme="9" tint="-0.249977111117893"/>
  </sheetPr>
  <dimension ref="A1:U40"/>
  <sheetViews>
    <sheetView topLeftCell="A16" zoomScale="70" zoomScaleNormal="70" workbookViewId="0">
      <selection activeCell="A10" sqref="A10:A17"/>
    </sheetView>
  </sheetViews>
  <sheetFormatPr baseColWidth="10" defaultColWidth="11.44140625" defaultRowHeight="13.2" x14ac:dyDescent="0.25"/>
  <cols>
    <col min="1" max="1" width="28.109375" style="234" customWidth="1"/>
    <col min="2" max="2" width="18.5546875" style="234" customWidth="1"/>
    <col min="3" max="3" width="16.109375" style="234" customWidth="1"/>
    <col min="4" max="4" width="24.88671875" style="235" customWidth="1"/>
    <col min="5" max="5" width="25.88671875" style="234" customWidth="1"/>
    <col min="6" max="6" width="19.88671875" style="234" customWidth="1"/>
    <col min="7" max="7" width="16" style="234" customWidth="1"/>
    <col min="8" max="8" width="26.6640625" style="234" customWidth="1"/>
    <col min="9" max="9" width="48.88671875" style="313" customWidth="1"/>
    <col min="10" max="10" width="16.109375" style="234" customWidth="1"/>
    <col min="11" max="11" width="29.6640625" style="234" customWidth="1"/>
    <col min="12" max="12" width="26.88671875" style="234" customWidth="1"/>
    <col min="13" max="13" width="31.109375" style="234" customWidth="1"/>
    <col min="14" max="14" width="40.6640625" style="313" customWidth="1"/>
    <col min="15" max="16384" width="11.44140625" style="234"/>
  </cols>
  <sheetData>
    <row r="1" spans="1:21" s="173" customFormat="1" ht="15.75" customHeight="1" x14ac:dyDescent="0.25">
      <c r="A1" s="995"/>
      <c r="B1" s="998" t="s">
        <v>420</v>
      </c>
      <c r="C1" s="999"/>
      <c r="D1" s="999"/>
      <c r="E1" s="999"/>
      <c r="F1" s="999"/>
      <c r="G1" s="999"/>
      <c r="H1" s="999"/>
      <c r="I1" s="1000"/>
      <c r="J1" s="1004" t="s">
        <v>454</v>
      </c>
      <c r="K1" s="1005"/>
      <c r="L1" s="1006"/>
      <c r="M1" s="1007"/>
      <c r="N1" s="310"/>
      <c r="O1" s="216"/>
      <c r="P1" s="216"/>
      <c r="Q1" s="216"/>
      <c r="R1" s="216"/>
      <c r="S1" s="216"/>
      <c r="T1" s="216"/>
      <c r="U1" s="216"/>
    </row>
    <row r="2" spans="1:21" s="173" customFormat="1" ht="15.75" customHeight="1" x14ac:dyDescent="0.25">
      <c r="A2" s="996"/>
      <c r="B2" s="1001"/>
      <c r="C2" s="1002"/>
      <c r="D2" s="1002"/>
      <c r="E2" s="1002"/>
      <c r="F2" s="1002"/>
      <c r="G2" s="1002"/>
      <c r="H2" s="1002"/>
      <c r="I2" s="1003"/>
      <c r="J2" s="993" t="s">
        <v>355</v>
      </c>
      <c r="K2" s="980"/>
      <c r="L2" s="1010"/>
      <c r="M2" s="1008"/>
      <c r="N2" s="310"/>
      <c r="O2" s="216"/>
      <c r="P2" s="216"/>
      <c r="Q2" s="216"/>
      <c r="R2" s="216"/>
      <c r="S2" s="216"/>
      <c r="T2" s="216"/>
      <c r="U2" s="216"/>
    </row>
    <row r="3" spans="1:21" s="173" customFormat="1" ht="15.75" customHeight="1" x14ac:dyDescent="0.25">
      <c r="A3" s="996"/>
      <c r="B3" s="1011" t="s">
        <v>218</v>
      </c>
      <c r="C3" s="984"/>
      <c r="D3" s="984"/>
      <c r="E3" s="984"/>
      <c r="F3" s="984"/>
      <c r="G3" s="984"/>
      <c r="H3" s="984"/>
      <c r="I3" s="1012"/>
      <c r="J3" s="993" t="s">
        <v>356</v>
      </c>
      <c r="K3" s="980"/>
      <c r="L3" s="1010"/>
      <c r="M3" s="1008"/>
      <c r="N3" s="310"/>
      <c r="O3" s="216"/>
      <c r="P3" s="216"/>
      <c r="Q3" s="216"/>
      <c r="R3" s="216"/>
      <c r="S3" s="216"/>
      <c r="T3" s="216"/>
      <c r="U3" s="216"/>
    </row>
    <row r="4" spans="1:21" s="173" customFormat="1" ht="15.75" customHeight="1" x14ac:dyDescent="0.25">
      <c r="A4" s="997"/>
      <c r="B4" s="1001"/>
      <c r="C4" s="1002"/>
      <c r="D4" s="1002"/>
      <c r="E4" s="1002"/>
      <c r="F4" s="1002"/>
      <c r="G4" s="1002"/>
      <c r="H4" s="1002"/>
      <c r="I4" s="1003"/>
      <c r="J4" s="993" t="s">
        <v>421</v>
      </c>
      <c r="K4" s="980"/>
      <c r="L4" s="1010"/>
      <c r="M4" s="1009"/>
      <c r="N4" s="310"/>
      <c r="O4" s="216"/>
      <c r="P4" s="216"/>
      <c r="Q4" s="216"/>
      <c r="R4" s="216"/>
      <c r="S4" s="216"/>
      <c r="T4" s="216"/>
      <c r="U4" s="216"/>
    </row>
    <row r="5" spans="1:21" s="173" customFormat="1" ht="15" customHeight="1" x14ac:dyDescent="0.25">
      <c r="A5" s="979"/>
      <c r="B5" s="980"/>
      <c r="C5" s="980"/>
      <c r="D5" s="980"/>
      <c r="E5" s="980"/>
      <c r="F5" s="980"/>
      <c r="G5" s="980"/>
      <c r="H5" s="980"/>
      <c r="I5" s="980"/>
      <c r="J5" s="980"/>
      <c r="K5" s="980"/>
      <c r="L5" s="980"/>
      <c r="M5" s="981"/>
      <c r="N5" s="310"/>
      <c r="O5" s="216"/>
      <c r="P5" s="216"/>
      <c r="Q5" s="216"/>
      <c r="R5" s="216"/>
      <c r="S5" s="216"/>
      <c r="T5" s="216"/>
      <c r="U5" s="216"/>
    </row>
    <row r="6" spans="1:21" s="173" customFormat="1" ht="15.75" customHeight="1" x14ac:dyDescent="0.25">
      <c r="A6" s="218" t="s">
        <v>219</v>
      </c>
      <c r="B6" s="982" t="s">
        <v>235</v>
      </c>
      <c r="C6" s="980"/>
      <c r="D6" s="980"/>
      <c r="E6" s="980"/>
      <c r="F6" s="980"/>
      <c r="G6" s="980"/>
      <c r="H6" s="980"/>
      <c r="I6" s="980"/>
      <c r="J6" s="980"/>
      <c r="K6" s="980"/>
      <c r="L6" s="980"/>
      <c r="M6" s="981"/>
      <c r="N6" s="310"/>
      <c r="O6" s="216"/>
      <c r="P6" s="216"/>
      <c r="Q6" s="216"/>
      <c r="R6" s="216"/>
      <c r="S6" s="216"/>
      <c r="T6" s="216"/>
      <c r="U6" s="216"/>
    </row>
    <row r="7" spans="1:21" s="173" customFormat="1" ht="42.75" customHeight="1" x14ac:dyDescent="0.25">
      <c r="A7" s="218" t="s">
        <v>220</v>
      </c>
      <c r="B7" s="993" t="s">
        <v>236</v>
      </c>
      <c r="C7" s="994"/>
      <c r="D7" s="994"/>
      <c r="E7" s="994"/>
      <c r="F7" s="994"/>
      <c r="G7" s="994"/>
      <c r="H7" s="994"/>
      <c r="I7" s="994"/>
      <c r="J7" s="994"/>
      <c r="K7" s="994"/>
      <c r="L7" s="241"/>
      <c r="M7" s="242"/>
      <c r="N7" s="310"/>
      <c r="O7" s="216"/>
      <c r="P7" s="216"/>
      <c r="Q7" s="216"/>
      <c r="R7" s="216"/>
      <c r="S7" s="216"/>
      <c r="T7" s="216"/>
      <c r="U7" s="216"/>
    </row>
    <row r="8" spans="1:21" s="173" customFormat="1" ht="15" customHeight="1" thickBot="1" x14ac:dyDescent="0.3">
      <c r="A8" s="983"/>
      <c r="B8" s="984"/>
      <c r="C8" s="984"/>
      <c r="D8" s="984"/>
      <c r="E8" s="984"/>
      <c r="F8" s="984"/>
      <c r="G8" s="984"/>
      <c r="H8" s="984"/>
      <c r="I8" s="984"/>
      <c r="J8" s="984"/>
      <c r="K8" s="984"/>
      <c r="L8" s="984"/>
      <c r="M8" s="985"/>
      <c r="N8" s="310"/>
      <c r="O8" s="216"/>
      <c r="P8" s="216"/>
      <c r="Q8" s="216"/>
      <c r="R8" s="216"/>
      <c r="S8" s="216"/>
      <c r="T8" s="216"/>
      <c r="U8" s="216"/>
    </row>
    <row r="9" spans="1:21" s="173" customFormat="1" ht="40.5" customHeight="1" x14ac:dyDescent="0.25">
      <c r="A9" s="219" t="s">
        <v>221</v>
      </c>
      <c r="B9" s="220" t="s">
        <v>222</v>
      </c>
      <c r="C9" s="220" t="s">
        <v>66</v>
      </c>
      <c r="D9" s="220" t="s">
        <v>7</v>
      </c>
      <c r="E9" s="221" t="s">
        <v>223</v>
      </c>
      <c r="F9" s="221" t="s">
        <v>224</v>
      </c>
      <c r="G9" s="221" t="s">
        <v>225</v>
      </c>
      <c r="H9" s="221" t="s">
        <v>226</v>
      </c>
      <c r="I9" s="305" t="s">
        <v>227</v>
      </c>
      <c r="J9" s="220" t="s">
        <v>228</v>
      </c>
      <c r="K9" s="220" t="s">
        <v>229</v>
      </c>
      <c r="L9" s="222" t="s">
        <v>230</v>
      </c>
      <c r="M9" s="223" t="s">
        <v>231</v>
      </c>
      <c r="N9" s="314" t="s">
        <v>459</v>
      </c>
      <c r="O9" s="224"/>
      <c r="P9" s="224"/>
      <c r="Q9" s="224"/>
      <c r="R9" s="224"/>
      <c r="S9" s="224"/>
      <c r="T9" s="224"/>
      <c r="U9" s="224"/>
    </row>
    <row r="10" spans="1:21" s="173" customFormat="1" ht="211.8" customHeight="1" x14ac:dyDescent="0.25">
      <c r="A10" s="1014" t="s">
        <v>422</v>
      </c>
      <c r="B10" s="986" t="s">
        <v>574</v>
      </c>
      <c r="C10" s="989" t="s">
        <v>406</v>
      </c>
      <c r="D10" s="225" t="s">
        <v>407</v>
      </c>
      <c r="E10" s="989" t="s">
        <v>111</v>
      </c>
      <c r="F10" s="989" t="s">
        <v>116</v>
      </c>
      <c r="G10" s="989"/>
      <c r="H10" s="991" t="s">
        <v>277</v>
      </c>
      <c r="I10" s="306" t="s">
        <v>548</v>
      </c>
      <c r="J10" s="225" t="s">
        <v>423</v>
      </c>
      <c r="K10" s="225" t="s">
        <v>424</v>
      </c>
      <c r="L10" s="226" t="s">
        <v>425</v>
      </c>
      <c r="M10" s="978" t="s">
        <v>426</v>
      </c>
      <c r="N10" s="966" t="s">
        <v>599</v>
      </c>
      <c r="O10" s="216"/>
      <c r="P10" s="216"/>
      <c r="Q10" s="216"/>
      <c r="R10" s="216"/>
      <c r="S10" s="216"/>
      <c r="T10" s="216"/>
      <c r="U10" s="216"/>
    </row>
    <row r="11" spans="1:21" s="173" customFormat="1" ht="343.2" customHeight="1" x14ac:dyDescent="0.25">
      <c r="A11" s="1015"/>
      <c r="B11" s="987"/>
      <c r="C11" s="990"/>
      <c r="D11" s="228" t="s">
        <v>598</v>
      </c>
      <c r="E11" s="990"/>
      <c r="F11" s="990"/>
      <c r="G11" s="990"/>
      <c r="H11" s="990"/>
      <c r="I11" s="307" t="s">
        <v>551</v>
      </c>
      <c r="J11" s="228" t="s">
        <v>608</v>
      </c>
      <c r="K11" s="228" t="s">
        <v>427</v>
      </c>
      <c r="L11" s="240" t="s">
        <v>425</v>
      </c>
      <c r="M11" s="971"/>
      <c r="N11" s="967"/>
      <c r="O11" s="216"/>
      <c r="P11" s="216"/>
      <c r="Q11" s="216"/>
      <c r="R11" s="216"/>
      <c r="S11" s="216"/>
      <c r="T11" s="216"/>
      <c r="U11" s="216"/>
    </row>
    <row r="12" spans="1:21" s="173" customFormat="1" ht="306.60000000000002" customHeight="1" x14ac:dyDescent="0.25">
      <c r="A12" s="1015"/>
      <c r="B12" s="987"/>
      <c r="C12" s="990"/>
      <c r="D12" s="228" t="s">
        <v>405</v>
      </c>
      <c r="E12" s="990"/>
      <c r="F12" s="990"/>
      <c r="G12" s="990"/>
      <c r="H12" s="992"/>
      <c r="I12" s="307" t="s">
        <v>460</v>
      </c>
      <c r="J12" s="228" t="s">
        <v>607</v>
      </c>
      <c r="K12" s="228" t="s">
        <v>428</v>
      </c>
      <c r="L12" s="229" t="s">
        <v>604</v>
      </c>
      <c r="M12" s="243"/>
      <c r="N12" s="309" t="s">
        <v>462</v>
      </c>
      <c r="O12" s="216"/>
      <c r="P12" s="216"/>
      <c r="Q12" s="216"/>
      <c r="R12" s="216"/>
      <c r="S12" s="216"/>
      <c r="T12" s="216"/>
      <c r="U12" s="216"/>
    </row>
    <row r="13" spans="1:21" s="173" customFormat="1" ht="134.25" customHeight="1" x14ac:dyDescent="0.25">
      <c r="A13" s="1015"/>
      <c r="B13" s="988"/>
      <c r="C13" s="990"/>
      <c r="D13" s="230"/>
      <c r="E13" s="990"/>
      <c r="F13" s="990"/>
      <c r="G13" s="990"/>
      <c r="H13" s="231" t="s">
        <v>234</v>
      </c>
      <c r="I13" s="308" t="s">
        <v>556</v>
      </c>
      <c r="J13" s="231" t="s">
        <v>429</v>
      </c>
      <c r="K13" s="231" t="s">
        <v>424</v>
      </c>
      <c r="L13" s="232" t="s">
        <v>430</v>
      </c>
      <c r="M13" s="236" t="s">
        <v>431</v>
      </c>
      <c r="N13" s="315" t="s">
        <v>461</v>
      </c>
      <c r="O13" s="216"/>
      <c r="P13" s="216"/>
      <c r="Q13" s="216"/>
      <c r="R13" s="216"/>
      <c r="S13" s="216"/>
      <c r="T13" s="216"/>
      <c r="U13" s="216"/>
    </row>
    <row r="14" spans="1:21" s="173" customFormat="1" ht="133.80000000000001" customHeight="1" x14ac:dyDescent="0.25">
      <c r="A14" s="1015"/>
      <c r="B14" s="970"/>
      <c r="C14" s="972"/>
      <c r="D14" s="1013" t="s">
        <v>466</v>
      </c>
      <c r="E14" s="972" t="s">
        <v>109</v>
      </c>
      <c r="F14" s="972" t="s">
        <v>117</v>
      </c>
      <c r="G14" s="972"/>
      <c r="H14" s="978" t="s">
        <v>277</v>
      </c>
      <c r="I14" s="309" t="s">
        <v>547</v>
      </c>
      <c r="J14" s="239" t="s">
        <v>470</v>
      </c>
      <c r="K14" s="239" t="s">
        <v>468</v>
      </c>
      <c r="L14" s="239" t="s">
        <v>469</v>
      </c>
      <c r="M14" s="978" t="s">
        <v>426</v>
      </c>
      <c r="N14" s="309" t="s">
        <v>605</v>
      </c>
      <c r="O14" s="216"/>
      <c r="P14" s="216"/>
      <c r="Q14" s="216"/>
      <c r="R14" s="216"/>
      <c r="S14" s="216"/>
      <c r="T14" s="216"/>
      <c r="U14" s="216"/>
    </row>
    <row r="15" spans="1:21" s="173" customFormat="1" ht="290.39999999999998" customHeight="1" x14ac:dyDescent="0.25">
      <c r="A15" s="1015"/>
      <c r="B15" s="970"/>
      <c r="C15" s="973"/>
      <c r="D15" s="1013" t="s">
        <v>472</v>
      </c>
      <c r="E15" s="973"/>
      <c r="F15" s="973"/>
      <c r="G15" s="973"/>
      <c r="H15" s="970"/>
      <c r="I15" s="309" t="s">
        <v>553</v>
      </c>
      <c r="J15" s="227" t="s">
        <v>456</v>
      </c>
      <c r="K15" s="237" t="s">
        <v>468</v>
      </c>
      <c r="L15" s="238" t="s">
        <v>604</v>
      </c>
      <c r="M15" s="973"/>
      <c r="N15" s="309" t="s">
        <v>606</v>
      </c>
      <c r="O15" s="216"/>
      <c r="P15" s="216"/>
      <c r="Q15" s="216"/>
      <c r="R15" s="216"/>
      <c r="S15" s="216"/>
      <c r="T15" s="216"/>
      <c r="U15" s="216"/>
    </row>
    <row r="16" spans="1:21" s="173" customFormat="1" ht="180.6" customHeight="1" x14ac:dyDescent="0.25">
      <c r="A16" s="1015"/>
      <c r="B16" s="970"/>
      <c r="C16" s="973"/>
      <c r="D16" s="1013" t="s">
        <v>464</v>
      </c>
      <c r="E16" s="973"/>
      <c r="F16" s="973"/>
      <c r="G16" s="973"/>
      <c r="H16" s="971"/>
      <c r="I16" s="309" t="s">
        <v>602</v>
      </c>
      <c r="J16" s="277" t="s">
        <v>603</v>
      </c>
      <c r="K16" s="277" t="s">
        <v>468</v>
      </c>
      <c r="L16" s="238" t="s">
        <v>458</v>
      </c>
      <c r="M16" s="974"/>
      <c r="N16" s="309" t="s">
        <v>463</v>
      </c>
      <c r="O16" s="216"/>
      <c r="P16" s="216"/>
      <c r="Q16" s="216"/>
      <c r="R16" s="216"/>
      <c r="S16" s="216"/>
      <c r="T16" s="216"/>
      <c r="U16" s="216"/>
    </row>
    <row r="17" spans="1:21" s="173" customFormat="1" ht="213" customHeight="1" x14ac:dyDescent="0.25">
      <c r="A17" s="1016"/>
      <c r="B17" s="971"/>
      <c r="C17" s="974"/>
      <c r="D17" s="131"/>
      <c r="E17" s="974"/>
      <c r="F17" s="974"/>
      <c r="G17" s="974"/>
      <c r="H17" s="227" t="s">
        <v>234</v>
      </c>
      <c r="I17" s="309" t="s">
        <v>556</v>
      </c>
      <c r="J17" s="227" t="s">
        <v>429</v>
      </c>
      <c r="K17" s="233" t="s">
        <v>457</v>
      </c>
      <c r="L17" s="227" t="s">
        <v>430</v>
      </c>
      <c r="M17" s="236" t="s">
        <v>610</v>
      </c>
      <c r="N17" s="309" t="s">
        <v>609</v>
      </c>
      <c r="O17" s="216"/>
      <c r="P17" s="216"/>
      <c r="Q17" s="216"/>
      <c r="R17" s="216"/>
      <c r="S17" s="216"/>
      <c r="T17" s="216"/>
      <c r="U17" s="216"/>
    </row>
    <row r="18" spans="1:21" s="969" customFormat="1" ht="94.5" customHeight="1" x14ac:dyDescent="0.3"/>
    <row r="19" spans="1:21" s="173" customFormat="1" ht="15" x14ac:dyDescent="0.25">
      <c r="A19" s="216"/>
      <c r="B19" s="216"/>
      <c r="C19" s="216"/>
      <c r="D19" s="216"/>
      <c r="E19" s="216"/>
      <c r="F19" s="216"/>
      <c r="G19" s="216"/>
      <c r="H19" s="217"/>
      <c r="I19" s="310"/>
      <c r="J19" s="216"/>
      <c r="K19" s="216"/>
      <c r="L19" s="216"/>
      <c r="M19" s="216"/>
      <c r="N19" s="310"/>
      <c r="O19" s="216"/>
      <c r="P19" s="216"/>
      <c r="Q19" s="216"/>
      <c r="R19" s="216"/>
      <c r="S19" s="216"/>
      <c r="T19" s="216"/>
      <c r="U19" s="216"/>
    </row>
    <row r="20" spans="1:21" s="173" customFormat="1" ht="15" x14ac:dyDescent="0.25">
      <c r="A20" s="216"/>
      <c r="B20" s="216"/>
      <c r="C20" s="216"/>
      <c r="D20" s="216"/>
      <c r="E20" s="216"/>
      <c r="F20" s="216"/>
      <c r="G20" s="216"/>
      <c r="H20" s="217"/>
      <c r="I20" s="310"/>
      <c r="J20" s="216"/>
      <c r="K20" s="216"/>
      <c r="L20" s="216"/>
      <c r="M20" s="216"/>
      <c r="N20" s="310"/>
      <c r="O20" s="216"/>
      <c r="P20" s="216"/>
      <c r="Q20" s="216"/>
      <c r="R20" s="216"/>
      <c r="S20" s="216"/>
      <c r="T20" s="216"/>
      <c r="U20" s="216"/>
    </row>
    <row r="21" spans="1:21" s="173" customFormat="1" ht="15" x14ac:dyDescent="0.25">
      <c r="A21" s="216"/>
      <c r="B21" s="216"/>
      <c r="C21" s="216"/>
      <c r="D21" s="216"/>
      <c r="E21" s="216"/>
      <c r="F21" s="216"/>
      <c r="G21" s="216"/>
      <c r="H21" s="217"/>
      <c r="I21" s="310"/>
      <c r="J21" s="216"/>
      <c r="K21" s="216"/>
      <c r="L21" s="216"/>
      <c r="M21" s="216"/>
      <c r="N21" s="310"/>
      <c r="O21" s="216"/>
      <c r="P21" s="216"/>
      <c r="Q21" s="216"/>
      <c r="R21" s="216"/>
      <c r="S21" s="216"/>
      <c r="T21" s="216"/>
      <c r="U21" s="216"/>
    </row>
    <row r="22" spans="1:21" s="173" customFormat="1" ht="15" x14ac:dyDescent="0.25">
      <c r="A22" s="216"/>
      <c r="B22" s="216"/>
      <c r="C22" s="216"/>
      <c r="D22" s="216"/>
      <c r="E22" s="216"/>
      <c r="F22" s="216"/>
      <c r="G22" s="216"/>
      <c r="H22" s="217"/>
      <c r="I22" s="310"/>
      <c r="J22" s="216"/>
      <c r="K22" s="216"/>
      <c r="L22" s="216"/>
      <c r="M22" s="216"/>
      <c r="N22" s="310"/>
      <c r="O22" s="216"/>
      <c r="P22" s="216"/>
      <c r="Q22" s="216"/>
      <c r="R22" s="216"/>
      <c r="S22" s="216"/>
      <c r="T22" s="216"/>
      <c r="U22" s="216"/>
    </row>
    <row r="23" spans="1:21" s="173" customFormat="1" ht="15" x14ac:dyDescent="0.25">
      <c r="A23" s="216"/>
      <c r="B23" s="216"/>
      <c r="C23" s="216"/>
      <c r="D23" s="216"/>
      <c r="E23" s="216"/>
      <c r="F23" s="216"/>
      <c r="G23" s="216"/>
      <c r="H23" s="217"/>
      <c r="I23" s="310"/>
      <c r="J23" s="216"/>
      <c r="K23" s="216"/>
      <c r="L23" s="216"/>
      <c r="M23" s="216"/>
      <c r="N23" s="310"/>
      <c r="O23" s="216"/>
      <c r="P23" s="216"/>
      <c r="Q23" s="216"/>
      <c r="R23" s="216"/>
      <c r="S23" s="216"/>
      <c r="T23" s="216"/>
      <c r="U23" s="216"/>
    </row>
    <row r="24" spans="1:21" s="173" customFormat="1" ht="15" x14ac:dyDescent="0.25">
      <c r="A24" s="216"/>
      <c r="B24" s="216"/>
      <c r="C24" s="216"/>
      <c r="D24" s="216"/>
      <c r="E24" s="216"/>
      <c r="F24" s="216"/>
      <c r="G24" s="216"/>
      <c r="H24" s="217"/>
      <c r="I24" s="310"/>
      <c r="J24" s="216"/>
      <c r="K24" s="216"/>
      <c r="L24" s="216"/>
      <c r="M24" s="216"/>
      <c r="N24" s="310"/>
      <c r="O24" s="216"/>
      <c r="P24" s="216"/>
      <c r="Q24" s="216"/>
      <c r="R24" s="216"/>
      <c r="S24" s="216"/>
      <c r="T24" s="216"/>
      <c r="U24" s="216"/>
    </row>
    <row r="25" spans="1:21" s="173" customFormat="1" ht="15" x14ac:dyDescent="0.25">
      <c r="A25" s="216"/>
      <c r="B25" s="216"/>
      <c r="C25" s="216"/>
      <c r="D25" s="216"/>
      <c r="E25" s="216"/>
      <c r="F25" s="216"/>
      <c r="G25" s="216"/>
      <c r="H25" s="217"/>
      <c r="I25" s="310"/>
      <c r="J25" s="216"/>
      <c r="K25" s="216"/>
      <c r="L25" s="216"/>
      <c r="M25" s="216"/>
      <c r="N25" s="310"/>
      <c r="O25" s="216"/>
      <c r="P25" s="216"/>
      <c r="Q25" s="216"/>
      <c r="R25" s="216"/>
      <c r="S25" s="216"/>
      <c r="T25" s="216"/>
      <c r="U25" s="216"/>
    </row>
    <row r="26" spans="1:21" s="173" customFormat="1" ht="15" x14ac:dyDescent="0.25">
      <c r="A26" s="216"/>
      <c r="B26" s="216"/>
      <c r="C26" s="216"/>
      <c r="D26" s="216"/>
      <c r="E26" s="216"/>
      <c r="F26" s="216"/>
      <c r="G26" s="216"/>
      <c r="H26" s="217"/>
      <c r="I26" s="310"/>
      <c r="J26" s="216"/>
      <c r="K26" s="216"/>
      <c r="L26" s="216"/>
      <c r="M26" s="216"/>
      <c r="N26" s="310"/>
      <c r="O26" s="216"/>
      <c r="P26" s="216"/>
      <c r="Q26" s="216"/>
      <c r="R26" s="216"/>
      <c r="S26" s="216"/>
      <c r="T26" s="216"/>
      <c r="U26" s="216"/>
    </row>
    <row r="27" spans="1:21" s="173" customFormat="1" ht="15" x14ac:dyDescent="0.25">
      <c r="A27" s="216"/>
      <c r="B27" s="216"/>
      <c r="C27" s="216"/>
      <c r="D27" s="216"/>
      <c r="E27" s="216"/>
      <c r="F27" s="216"/>
      <c r="G27" s="216"/>
      <c r="H27" s="217"/>
      <c r="I27" s="310"/>
      <c r="J27" s="216"/>
      <c r="K27" s="216"/>
      <c r="L27" s="216"/>
      <c r="M27" s="216"/>
      <c r="N27" s="310"/>
      <c r="O27" s="216"/>
      <c r="P27" s="216"/>
      <c r="Q27" s="216"/>
      <c r="R27" s="216"/>
      <c r="S27" s="216"/>
      <c r="T27" s="216"/>
      <c r="U27" s="216"/>
    </row>
    <row r="28" spans="1:21" s="173" customFormat="1" ht="15" x14ac:dyDescent="0.25">
      <c r="A28" s="216"/>
      <c r="B28" s="216"/>
      <c r="C28" s="216"/>
      <c r="D28" s="216"/>
      <c r="E28" s="216"/>
      <c r="F28" s="216"/>
      <c r="G28" s="216"/>
      <c r="H28" s="217"/>
      <c r="I28" s="310"/>
      <c r="J28" s="216"/>
      <c r="K28" s="216"/>
      <c r="L28" s="216"/>
      <c r="M28" s="216"/>
      <c r="N28" s="310"/>
      <c r="O28" s="216"/>
      <c r="P28" s="216"/>
      <c r="Q28" s="216"/>
      <c r="R28" s="216"/>
      <c r="S28" s="216"/>
      <c r="T28" s="216"/>
      <c r="U28" s="216"/>
    </row>
    <row r="29" spans="1:21" s="173" customFormat="1" ht="15" x14ac:dyDescent="0.25">
      <c r="A29" s="216"/>
      <c r="B29" s="216"/>
      <c r="C29" s="216"/>
      <c r="D29" s="216"/>
      <c r="E29" s="216"/>
      <c r="F29" s="216"/>
      <c r="G29" s="216"/>
      <c r="H29" s="217"/>
      <c r="I29" s="310"/>
      <c r="J29" s="216"/>
      <c r="K29" s="216"/>
      <c r="L29" s="216"/>
      <c r="M29" s="216"/>
      <c r="N29" s="310"/>
      <c r="O29" s="216"/>
      <c r="P29" s="216"/>
      <c r="Q29" s="216"/>
      <c r="R29" s="216"/>
      <c r="S29" s="216"/>
      <c r="T29" s="216"/>
      <c r="U29" s="216"/>
    </row>
    <row r="30" spans="1:21" s="173" customFormat="1" ht="15" x14ac:dyDescent="0.25">
      <c r="A30" s="216"/>
      <c r="B30" s="216"/>
      <c r="C30" s="216"/>
      <c r="D30" s="216"/>
      <c r="E30" s="216"/>
      <c r="F30" s="216"/>
      <c r="G30" s="216"/>
      <c r="H30" s="217"/>
      <c r="I30" s="310"/>
      <c r="J30" s="216"/>
      <c r="K30" s="216"/>
      <c r="L30" s="216"/>
      <c r="M30" s="216"/>
      <c r="N30" s="310"/>
      <c r="O30" s="216"/>
      <c r="P30" s="216"/>
      <c r="Q30" s="216"/>
      <c r="R30" s="216"/>
      <c r="S30" s="216"/>
      <c r="T30" s="216"/>
      <c r="U30" s="216"/>
    </row>
    <row r="31" spans="1:21" s="173" customFormat="1" ht="15" x14ac:dyDescent="0.25">
      <c r="A31" s="216"/>
      <c r="B31" s="216"/>
      <c r="C31" s="216"/>
      <c r="D31" s="216"/>
      <c r="E31" s="216"/>
      <c r="F31" s="216"/>
      <c r="G31" s="216"/>
      <c r="H31" s="217"/>
      <c r="I31" s="310"/>
      <c r="J31" s="216"/>
      <c r="K31" s="216"/>
      <c r="L31" s="216"/>
      <c r="M31" s="216"/>
      <c r="N31" s="310"/>
      <c r="O31" s="216"/>
      <c r="P31" s="216"/>
      <c r="Q31" s="216"/>
      <c r="R31" s="216"/>
      <c r="S31" s="216"/>
      <c r="T31" s="216"/>
      <c r="U31" s="216"/>
    </row>
    <row r="32" spans="1:21" s="173" customFormat="1" ht="15" x14ac:dyDescent="0.25">
      <c r="A32" s="216"/>
      <c r="B32" s="216"/>
      <c r="C32" s="216"/>
      <c r="D32" s="216"/>
      <c r="E32" s="216"/>
      <c r="F32" s="216"/>
      <c r="G32" s="216"/>
      <c r="H32" s="217"/>
      <c r="I32" s="310"/>
      <c r="J32" s="216"/>
      <c r="K32" s="216"/>
      <c r="L32" s="216"/>
      <c r="M32" s="216"/>
      <c r="N32" s="310"/>
      <c r="O32" s="216"/>
      <c r="P32" s="216"/>
      <c r="Q32" s="216"/>
      <c r="R32" s="216"/>
      <c r="S32" s="216"/>
      <c r="T32" s="216"/>
      <c r="U32" s="216"/>
    </row>
    <row r="33" spans="1:21" s="173" customFormat="1" ht="15" x14ac:dyDescent="0.25">
      <c r="A33" s="216"/>
      <c r="B33" s="216"/>
      <c r="C33" s="216"/>
      <c r="D33" s="216"/>
      <c r="E33" s="216"/>
      <c r="F33" s="216"/>
      <c r="G33" s="216"/>
      <c r="H33" s="217"/>
      <c r="I33" s="310"/>
      <c r="J33" s="216"/>
      <c r="K33" s="216"/>
      <c r="L33" s="216"/>
      <c r="M33" s="216"/>
      <c r="N33" s="310"/>
      <c r="O33" s="216"/>
      <c r="P33" s="216"/>
      <c r="Q33" s="216"/>
      <c r="R33" s="216"/>
      <c r="S33" s="216"/>
      <c r="T33" s="216"/>
      <c r="U33" s="216"/>
    </row>
    <row r="34" spans="1:21" s="173" customFormat="1" ht="15" x14ac:dyDescent="0.25">
      <c r="A34" s="216"/>
      <c r="B34" s="216"/>
      <c r="C34" s="216"/>
      <c r="D34" s="216"/>
      <c r="E34" s="216"/>
      <c r="F34" s="216"/>
      <c r="G34" s="216"/>
      <c r="H34" s="217"/>
      <c r="I34" s="310"/>
      <c r="J34" s="216"/>
      <c r="K34" s="216"/>
      <c r="L34" s="216"/>
      <c r="M34" s="216"/>
      <c r="N34" s="310"/>
      <c r="O34" s="216"/>
      <c r="P34" s="216"/>
      <c r="Q34" s="216"/>
      <c r="R34" s="216"/>
      <c r="S34" s="216"/>
      <c r="T34" s="216"/>
      <c r="U34" s="216"/>
    </row>
    <row r="35" spans="1:21" s="173" customFormat="1" ht="15" x14ac:dyDescent="0.25">
      <c r="A35" s="216"/>
      <c r="B35" s="216"/>
      <c r="C35" s="216"/>
      <c r="D35" s="216"/>
      <c r="E35" s="216"/>
      <c r="F35" s="216"/>
      <c r="G35" s="216"/>
      <c r="H35" s="217"/>
      <c r="I35" s="310"/>
      <c r="J35" s="216"/>
      <c r="K35" s="216"/>
      <c r="L35" s="216"/>
      <c r="M35" s="216"/>
      <c r="N35" s="310"/>
      <c r="O35" s="216"/>
      <c r="P35" s="216"/>
      <c r="Q35" s="216"/>
      <c r="R35" s="216"/>
      <c r="S35" s="216"/>
      <c r="T35" s="216"/>
      <c r="U35" s="216"/>
    </row>
    <row r="36" spans="1:21" s="210" customFormat="1" ht="15" x14ac:dyDescent="0.25">
      <c r="A36" s="208"/>
      <c r="B36" s="208"/>
      <c r="C36" s="208"/>
      <c r="D36" s="208"/>
      <c r="E36" s="208"/>
      <c r="F36" s="208"/>
      <c r="G36" s="208"/>
      <c r="H36" s="209"/>
      <c r="I36" s="311"/>
      <c r="J36" s="208"/>
      <c r="K36" s="208"/>
      <c r="L36" s="208"/>
      <c r="M36" s="208"/>
      <c r="N36" s="311"/>
      <c r="O36" s="208"/>
      <c r="P36" s="208"/>
      <c r="Q36" s="208"/>
      <c r="R36" s="208"/>
      <c r="S36" s="208"/>
      <c r="T36" s="208"/>
      <c r="U36" s="208"/>
    </row>
    <row r="37" spans="1:21" s="210" customFormat="1" ht="15" x14ac:dyDescent="0.25">
      <c r="A37" s="208"/>
      <c r="B37" s="975"/>
      <c r="C37" s="976"/>
      <c r="D37" s="208"/>
      <c r="E37" s="976"/>
      <c r="F37" s="977"/>
      <c r="G37" s="976"/>
      <c r="H37" s="209"/>
      <c r="I37" s="311"/>
      <c r="J37" s="208"/>
      <c r="K37" s="208"/>
      <c r="L37" s="208"/>
      <c r="M37" s="968"/>
      <c r="N37" s="311"/>
      <c r="O37" s="208"/>
      <c r="P37" s="208"/>
      <c r="Q37" s="208"/>
      <c r="R37" s="208"/>
      <c r="S37" s="208"/>
      <c r="T37" s="208"/>
      <c r="U37" s="208"/>
    </row>
    <row r="38" spans="1:21" s="210" customFormat="1" ht="15" x14ac:dyDescent="0.25">
      <c r="A38" s="208"/>
      <c r="B38" s="975"/>
      <c r="C38" s="976"/>
      <c r="D38" s="208"/>
      <c r="E38" s="976"/>
      <c r="F38" s="977"/>
      <c r="G38" s="976"/>
      <c r="H38" s="209"/>
      <c r="I38" s="311"/>
      <c r="J38" s="208"/>
      <c r="K38" s="208"/>
      <c r="L38" s="208"/>
      <c r="M38" s="968"/>
      <c r="N38" s="311"/>
      <c r="O38" s="208"/>
      <c r="P38" s="208"/>
      <c r="Q38" s="208"/>
      <c r="R38" s="208"/>
      <c r="S38" s="208"/>
      <c r="T38" s="208"/>
      <c r="U38" s="208"/>
    </row>
    <row r="39" spans="1:21" s="210" customFormat="1" ht="15" x14ac:dyDescent="0.25">
      <c r="A39" s="208"/>
      <c r="B39" s="975"/>
      <c r="C39" s="976"/>
      <c r="D39" s="208"/>
      <c r="E39" s="976"/>
      <c r="F39" s="977"/>
      <c r="G39" s="976"/>
      <c r="H39" s="209"/>
      <c r="I39" s="311"/>
      <c r="J39" s="208"/>
      <c r="K39" s="208"/>
      <c r="L39" s="208"/>
      <c r="M39" s="968"/>
      <c r="N39" s="311"/>
      <c r="O39" s="208"/>
      <c r="P39" s="208"/>
      <c r="Q39" s="208"/>
      <c r="R39" s="208"/>
      <c r="S39" s="208"/>
      <c r="T39" s="208"/>
      <c r="U39" s="208"/>
    </row>
    <row r="40" spans="1:21" s="215" customFormat="1" ht="100.5" customHeight="1" x14ac:dyDescent="0.25">
      <c r="A40" s="211"/>
      <c r="B40" s="975"/>
      <c r="C40" s="976"/>
      <c r="D40" s="212"/>
      <c r="E40" s="976"/>
      <c r="F40" s="977"/>
      <c r="G40" s="976"/>
      <c r="H40" s="213"/>
      <c r="I40" s="312"/>
      <c r="J40" s="214"/>
      <c r="K40" s="214"/>
      <c r="L40" s="214"/>
      <c r="M40" s="968"/>
      <c r="N40" s="316"/>
    </row>
  </sheetData>
  <sheetProtection selectLockedCells="1"/>
  <mergeCells count="35">
    <mergeCell ref="A1:A4"/>
    <mergeCell ref="B1:I2"/>
    <mergeCell ref="J1:L1"/>
    <mergeCell ref="M1:M4"/>
    <mergeCell ref="J2:L2"/>
    <mergeCell ref="B3:I4"/>
    <mergeCell ref="J3:L3"/>
    <mergeCell ref="J4:L4"/>
    <mergeCell ref="A5:M5"/>
    <mergeCell ref="B6:M6"/>
    <mergeCell ref="A8:M8"/>
    <mergeCell ref="B10:B13"/>
    <mergeCell ref="C10:C13"/>
    <mergeCell ref="E10:E13"/>
    <mergeCell ref="F10:F13"/>
    <mergeCell ref="G10:G13"/>
    <mergeCell ref="H10:H12"/>
    <mergeCell ref="M10:M11"/>
    <mergeCell ref="B7:K7"/>
    <mergeCell ref="A10:A17"/>
    <mergeCell ref="N10:N11"/>
    <mergeCell ref="M37:M40"/>
    <mergeCell ref="A18:XFD18"/>
    <mergeCell ref="B14:B17"/>
    <mergeCell ref="C14:C17"/>
    <mergeCell ref="E14:E17"/>
    <mergeCell ref="F14:F17"/>
    <mergeCell ref="B37:B40"/>
    <mergeCell ref="C37:C40"/>
    <mergeCell ref="E37:E40"/>
    <mergeCell ref="F37:F40"/>
    <mergeCell ref="G14:G17"/>
    <mergeCell ref="H14:H16"/>
    <mergeCell ref="G37:G40"/>
    <mergeCell ref="M14:M16"/>
  </mergeCells>
  <printOptions horizontalCentered="1" verticalCentered="1"/>
  <pageMargins left="0.35433070866141736" right="0" top="0.31496062992125984" bottom="0.19685039370078741" header="0.31496062992125984" footer="0.31496062992125984"/>
  <pageSetup paperSize="34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2"/>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7F301-40D7-4C57-B70A-BBFE5F1D68A0}">
  <sheetPr codeName="Hoja3">
    <tabColor rgb="FFFFC000"/>
  </sheetPr>
  <dimension ref="A1:J36"/>
  <sheetViews>
    <sheetView topLeftCell="A29" zoomScale="110" zoomScaleNormal="110" workbookViewId="0">
      <selection activeCell="E12" sqref="E12"/>
    </sheetView>
  </sheetViews>
  <sheetFormatPr baseColWidth="10" defaultColWidth="11.44140625" defaultRowHeight="13.8" x14ac:dyDescent="0.25"/>
  <cols>
    <col min="1" max="1" width="29.44140625" style="142" customWidth="1"/>
    <col min="2" max="2" width="29.109375" style="142" customWidth="1"/>
    <col min="3" max="3" width="30.33203125" style="142" customWidth="1"/>
    <col min="4" max="4" width="31.88671875" style="142" customWidth="1"/>
    <col min="5" max="5" width="32.5546875" style="142" customWidth="1"/>
    <col min="6" max="6" width="32" style="142" customWidth="1"/>
    <col min="7" max="16384" width="11.44140625" style="142"/>
  </cols>
  <sheetData>
    <row r="1" spans="1:10" s="280" customFormat="1" ht="15" customHeight="1" x14ac:dyDescent="0.25">
      <c r="A1" s="419"/>
      <c r="B1" s="421" t="s">
        <v>492</v>
      </c>
      <c r="C1" s="421"/>
      <c r="D1" s="421"/>
      <c r="E1" s="26" t="s">
        <v>493</v>
      </c>
      <c r="F1" s="423"/>
      <c r="G1" s="279"/>
      <c r="J1" s="425"/>
    </row>
    <row r="2" spans="1:10" s="280" customFormat="1" ht="15" customHeight="1" x14ac:dyDescent="0.25">
      <c r="A2" s="420"/>
      <c r="B2" s="422"/>
      <c r="C2" s="422"/>
      <c r="D2" s="422"/>
      <c r="E2" s="27" t="s">
        <v>494</v>
      </c>
      <c r="F2" s="424"/>
      <c r="G2" s="279"/>
      <c r="J2" s="425"/>
    </row>
    <row r="3" spans="1:10" s="280" customFormat="1" ht="15" customHeight="1" x14ac:dyDescent="0.25">
      <c r="A3" s="420"/>
      <c r="B3" s="422" t="s">
        <v>495</v>
      </c>
      <c r="C3" s="422"/>
      <c r="D3" s="422"/>
      <c r="E3" s="27" t="s">
        <v>496</v>
      </c>
      <c r="F3" s="424"/>
      <c r="G3" s="279"/>
      <c r="J3" s="425"/>
    </row>
    <row r="4" spans="1:10" s="280" customFormat="1" ht="15.75" customHeight="1" x14ac:dyDescent="0.25">
      <c r="A4" s="420"/>
      <c r="B4" s="422"/>
      <c r="C4" s="422"/>
      <c r="D4" s="422"/>
      <c r="E4" s="27" t="s">
        <v>497</v>
      </c>
      <c r="F4" s="424"/>
      <c r="G4" s="279"/>
      <c r="J4" s="425"/>
    </row>
    <row r="5" spans="1:10" ht="15.75" customHeight="1" x14ac:dyDescent="0.25">
      <c r="A5" s="426"/>
      <c r="B5" s="427"/>
      <c r="C5" s="427"/>
      <c r="D5" s="427"/>
      <c r="E5" s="427"/>
      <c r="F5" s="428"/>
      <c r="G5" s="2"/>
      <c r="J5" s="246"/>
    </row>
    <row r="6" spans="1:10" ht="15" customHeight="1" x14ac:dyDescent="0.25">
      <c r="A6" s="409" t="s">
        <v>5</v>
      </c>
      <c r="B6" s="410"/>
      <c r="C6" s="410"/>
      <c r="D6" s="410"/>
      <c r="E6" s="410"/>
      <c r="F6" s="411"/>
    </row>
    <row r="7" spans="1:10" ht="15.75" customHeight="1" x14ac:dyDescent="0.25">
      <c r="A7" s="409"/>
      <c r="B7" s="410"/>
      <c r="C7" s="410"/>
      <c r="D7" s="410"/>
      <c r="E7" s="410"/>
      <c r="F7" s="411"/>
    </row>
    <row r="8" spans="1:10" ht="27" customHeight="1" x14ac:dyDescent="0.25">
      <c r="A8" s="412" t="s">
        <v>360</v>
      </c>
      <c r="B8" s="413"/>
      <c r="C8" s="413"/>
      <c r="D8" s="413"/>
      <c r="E8" s="413"/>
      <c r="F8" s="414"/>
    </row>
    <row r="9" spans="1:10" ht="77.25" customHeight="1" thickBot="1" x14ac:dyDescent="0.3">
      <c r="A9" s="415" t="s">
        <v>359</v>
      </c>
      <c r="B9" s="416"/>
      <c r="C9" s="416"/>
      <c r="D9" s="416"/>
      <c r="E9" s="416"/>
      <c r="F9" s="417"/>
    </row>
    <row r="10" spans="1:10" ht="18.75" customHeight="1" thickBot="1" x14ac:dyDescent="0.3">
      <c r="A10" s="418"/>
      <c r="B10" s="418"/>
      <c r="C10" s="418"/>
      <c r="D10" s="418"/>
      <c r="E10" s="418"/>
      <c r="F10" s="418"/>
    </row>
    <row r="11" spans="1:10" ht="22.5" customHeight="1" thickBot="1" x14ac:dyDescent="0.3">
      <c r="A11" s="105" t="s">
        <v>6</v>
      </c>
      <c r="B11" s="106" t="s">
        <v>7</v>
      </c>
      <c r="C11" s="106" t="s">
        <v>8</v>
      </c>
      <c r="D11" s="106" t="s">
        <v>7</v>
      </c>
      <c r="E11" s="106" t="s">
        <v>9</v>
      </c>
      <c r="F11" s="107" t="s">
        <v>7</v>
      </c>
    </row>
    <row r="12" spans="1:10" ht="94.8" customHeight="1" x14ac:dyDescent="0.25">
      <c r="A12" s="125" t="s">
        <v>256</v>
      </c>
      <c r="B12" s="122" t="s">
        <v>361</v>
      </c>
      <c r="C12" s="128" t="s">
        <v>372</v>
      </c>
      <c r="D12" s="317" t="s">
        <v>477</v>
      </c>
      <c r="E12" s="318" t="s">
        <v>264</v>
      </c>
      <c r="F12" s="319" t="s">
        <v>467</v>
      </c>
    </row>
    <row r="13" spans="1:10" ht="90.6" customHeight="1" thickBot="1" x14ac:dyDescent="0.3">
      <c r="A13" s="127" t="s">
        <v>256</v>
      </c>
      <c r="B13" s="122" t="s">
        <v>374</v>
      </c>
      <c r="C13" s="129" t="s">
        <v>372</v>
      </c>
      <c r="D13" s="317" t="s">
        <v>375</v>
      </c>
      <c r="E13" s="318" t="s">
        <v>264</v>
      </c>
      <c r="F13" s="319" t="s">
        <v>471</v>
      </c>
    </row>
    <row r="14" spans="1:10" ht="123.75" customHeight="1" x14ac:dyDescent="0.25">
      <c r="A14" s="126" t="s">
        <v>256</v>
      </c>
      <c r="B14" s="122" t="s">
        <v>367</v>
      </c>
      <c r="C14" s="127" t="s">
        <v>372</v>
      </c>
      <c r="D14" s="320" t="s">
        <v>373</v>
      </c>
      <c r="E14" s="321" t="s">
        <v>382</v>
      </c>
      <c r="F14" s="322" t="s">
        <v>392</v>
      </c>
    </row>
    <row r="15" spans="1:10" ht="109.5" customHeight="1" x14ac:dyDescent="0.25">
      <c r="A15" s="123" t="s">
        <v>255</v>
      </c>
      <c r="B15" s="257" t="s">
        <v>362</v>
      </c>
      <c r="C15" s="127" t="s">
        <v>372</v>
      </c>
      <c r="D15" s="320" t="s">
        <v>390</v>
      </c>
      <c r="E15" s="320" t="s">
        <v>266</v>
      </c>
      <c r="F15" s="323" t="s">
        <v>481</v>
      </c>
    </row>
    <row r="16" spans="1:10" ht="70.5" customHeight="1" x14ac:dyDescent="0.25">
      <c r="A16" s="123" t="s">
        <v>255</v>
      </c>
      <c r="B16" s="122" t="s">
        <v>371</v>
      </c>
      <c r="C16" s="127" t="s">
        <v>483</v>
      </c>
      <c r="D16" s="320" t="s">
        <v>486</v>
      </c>
      <c r="E16" s="320" t="s">
        <v>266</v>
      </c>
      <c r="F16" s="324" t="s">
        <v>384</v>
      </c>
    </row>
    <row r="17" spans="1:6" ht="75" customHeight="1" thickBot="1" x14ac:dyDescent="0.3">
      <c r="A17" s="123" t="s">
        <v>255</v>
      </c>
      <c r="B17" s="254" t="s">
        <v>368</v>
      </c>
      <c r="C17" s="127" t="s">
        <v>483</v>
      </c>
      <c r="D17" s="320" t="s">
        <v>485</v>
      </c>
      <c r="E17" s="320" t="s">
        <v>267</v>
      </c>
      <c r="F17" s="324" t="s">
        <v>385</v>
      </c>
    </row>
    <row r="18" spans="1:6" ht="68.25" customHeight="1" x14ac:dyDescent="0.25">
      <c r="A18" s="123" t="s">
        <v>255</v>
      </c>
      <c r="B18" s="254" t="s">
        <v>365</v>
      </c>
      <c r="C18" s="127" t="s">
        <v>483</v>
      </c>
      <c r="D18" s="320" t="s">
        <v>489</v>
      </c>
      <c r="E18" s="320" t="s">
        <v>237</v>
      </c>
      <c r="F18" s="325" t="s">
        <v>383</v>
      </c>
    </row>
    <row r="19" spans="1:6" ht="68.25" customHeight="1" thickBot="1" x14ac:dyDescent="0.3">
      <c r="A19" s="123" t="s">
        <v>255</v>
      </c>
      <c r="B19" s="256" t="s">
        <v>363</v>
      </c>
      <c r="C19" s="137" t="s">
        <v>482</v>
      </c>
      <c r="D19" s="320" t="s">
        <v>376</v>
      </c>
      <c r="E19" s="320"/>
      <c r="F19" s="324"/>
    </row>
    <row r="20" spans="1:6" ht="102" customHeight="1" thickBot="1" x14ac:dyDescent="0.3">
      <c r="A20" s="124" t="s">
        <v>258</v>
      </c>
      <c r="B20" s="255" t="s">
        <v>366</v>
      </c>
      <c r="C20" s="137" t="s">
        <v>482</v>
      </c>
      <c r="D20" s="320" t="s">
        <v>490</v>
      </c>
      <c r="E20" s="320"/>
      <c r="F20" s="324"/>
    </row>
    <row r="21" spans="1:6" ht="94.5" customHeight="1" x14ac:dyDescent="0.25">
      <c r="A21" s="123" t="s">
        <v>259</v>
      </c>
      <c r="B21" s="256" t="s">
        <v>364</v>
      </c>
      <c r="C21" s="137" t="s">
        <v>482</v>
      </c>
      <c r="D21" s="320" t="s">
        <v>480</v>
      </c>
      <c r="E21" s="320"/>
      <c r="F21" s="325"/>
    </row>
    <row r="22" spans="1:6" ht="82.5" customHeight="1" x14ac:dyDescent="0.25">
      <c r="A22" s="123" t="s">
        <v>257</v>
      </c>
      <c r="B22" s="256" t="s">
        <v>369</v>
      </c>
      <c r="C22" s="137" t="s">
        <v>482</v>
      </c>
      <c r="D22" s="320" t="s">
        <v>472</v>
      </c>
      <c r="E22" s="320"/>
      <c r="F22" s="317"/>
    </row>
    <row r="23" spans="1:6" ht="47.4" customHeight="1" x14ac:dyDescent="0.25">
      <c r="A23" s="123" t="s">
        <v>257</v>
      </c>
      <c r="B23" s="122" t="s">
        <v>498</v>
      </c>
      <c r="C23" s="137" t="s">
        <v>482</v>
      </c>
      <c r="D23" s="320" t="s">
        <v>464</v>
      </c>
      <c r="E23" s="320"/>
      <c r="F23" s="317"/>
    </row>
    <row r="24" spans="1:6" ht="69.75" customHeight="1" x14ac:dyDescent="0.25">
      <c r="A24" s="123" t="s">
        <v>254</v>
      </c>
      <c r="B24" s="256" t="s">
        <v>370</v>
      </c>
      <c r="C24" s="137" t="s">
        <v>482</v>
      </c>
      <c r="D24" s="320" t="s">
        <v>391</v>
      </c>
      <c r="E24" s="318"/>
      <c r="F24" s="319"/>
    </row>
    <row r="25" spans="1:6" ht="58.8" customHeight="1" x14ac:dyDescent="0.25">
      <c r="A25" s="123" t="s">
        <v>284</v>
      </c>
      <c r="B25" s="256" t="s">
        <v>446</v>
      </c>
      <c r="C25" s="137" t="s">
        <v>484</v>
      </c>
      <c r="D25" s="317" t="s">
        <v>377</v>
      </c>
      <c r="E25" s="318"/>
      <c r="F25" s="319"/>
    </row>
    <row r="26" spans="1:6" ht="73.5" customHeight="1" x14ac:dyDescent="0.25">
      <c r="A26" s="123"/>
      <c r="B26" s="256"/>
      <c r="C26" s="137" t="s">
        <v>487</v>
      </c>
      <c r="D26" s="320" t="s">
        <v>378</v>
      </c>
      <c r="E26" s="318"/>
      <c r="F26" s="319"/>
    </row>
    <row r="27" spans="1:6" ht="65.25" customHeight="1" x14ac:dyDescent="0.25">
      <c r="A27" s="123"/>
      <c r="B27" s="256"/>
      <c r="C27" s="137" t="s">
        <v>484</v>
      </c>
      <c r="D27" s="320" t="s">
        <v>381</v>
      </c>
      <c r="E27" s="318"/>
      <c r="F27" s="319"/>
    </row>
    <row r="28" spans="1:6" ht="66.75" customHeight="1" x14ac:dyDescent="0.25">
      <c r="A28" s="123"/>
      <c r="B28" s="256"/>
      <c r="C28" s="137" t="s">
        <v>484</v>
      </c>
      <c r="D28" s="317" t="s">
        <v>386</v>
      </c>
      <c r="E28" s="318"/>
      <c r="F28" s="319"/>
    </row>
    <row r="29" spans="1:6" ht="88.2" customHeight="1" x14ac:dyDescent="0.25">
      <c r="A29" s="123"/>
      <c r="B29" s="256"/>
      <c r="C29" s="137" t="s">
        <v>263</v>
      </c>
      <c r="D29" s="317" t="s">
        <v>488</v>
      </c>
      <c r="E29" s="318"/>
      <c r="F29" s="319"/>
    </row>
    <row r="30" spans="1:6" ht="41.4" x14ac:dyDescent="0.25">
      <c r="A30" s="123"/>
      <c r="B30" s="122"/>
      <c r="C30" s="137" t="s">
        <v>263</v>
      </c>
      <c r="D30" s="320" t="s">
        <v>478</v>
      </c>
      <c r="E30" s="318"/>
      <c r="F30" s="319"/>
    </row>
    <row r="31" spans="1:6" ht="69" x14ac:dyDescent="0.25">
      <c r="A31" s="123"/>
      <c r="B31" s="122"/>
      <c r="C31" s="137" t="s">
        <v>263</v>
      </c>
      <c r="D31" s="320" t="s">
        <v>479</v>
      </c>
      <c r="E31" s="318"/>
      <c r="F31" s="319"/>
    </row>
    <row r="32" spans="1:6" ht="41.4" x14ac:dyDescent="0.25">
      <c r="A32" s="123"/>
      <c r="B32" s="122"/>
      <c r="C32" s="137" t="s">
        <v>263</v>
      </c>
      <c r="D32" s="317" t="s">
        <v>379</v>
      </c>
      <c r="E32" s="318"/>
      <c r="F32" s="319"/>
    </row>
    <row r="33" spans="1:6" ht="55.2" x14ac:dyDescent="0.25">
      <c r="A33" s="123"/>
      <c r="B33" s="256"/>
      <c r="C33" s="137" t="s">
        <v>263</v>
      </c>
      <c r="D33" s="317" t="s">
        <v>573</v>
      </c>
      <c r="E33" s="318"/>
      <c r="F33" s="319"/>
    </row>
    <row r="34" spans="1:6" ht="41.4" x14ac:dyDescent="0.25">
      <c r="A34" s="123"/>
      <c r="B34" s="256"/>
      <c r="C34" s="137" t="s">
        <v>263</v>
      </c>
      <c r="D34" s="317" t="s">
        <v>466</v>
      </c>
      <c r="E34" s="318"/>
      <c r="F34" s="319"/>
    </row>
    <row r="35" spans="1:6" ht="55.2" x14ac:dyDescent="0.25">
      <c r="A35" s="123"/>
      <c r="B35" s="256"/>
      <c r="C35" s="137" t="s">
        <v>263</v>
      </c>
      <c r="D35" s="317" t="s">
        <v>389</v>
      </c>
      <c r="E35" s="318"/>
      <c r="F35" s="319"/>
    </row>
    <row r="36" spans="1:6" ht="27.6" x14ac:dyDescent="0.25">
      <c r="A36" s="123"/>
      <c r="B36" s="256"/>
      <c r="C36" s="137" t="s">
        <v>388</v>
      </c>
      <c r="D36" s="317" t="s">
        <v>387</v>
      </c>
      <c r="E36" s="318"/>
      <c r="F36" s="319"/>
    </row>
  </sheetData>
  <mergeCells count="10">
    <mergeCell ref="J1:J4"/>
    <mergeCell ref="B3:D4"/>
    <mergeCell ref="A5:F5"/>
    <mergeCell ref="A6:F7"/>
    <mergeCell ref="A8:F8"/>
    <mergeCell ref="A9:F9"/>
    <mergeCell ref="A10:F10"/>
    <mergeCell ref="A1:A4"/>
    <mergeCell ref="B1:D2"/>
    <mergeCell ref="F1:F4"/>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5"/>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6"/>
  <dimension ref="A1"/>
  <sheetViews>
    <sheetView workbookViewId="0"/>
  </sheetViews>
  <sheetFormatPr baseColWidth="10" defaultRowHeight="14.4" x14ac:dyDescent="0.3"/>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dimension ref="A1"/>
  <sheetViews>
    <sheetView workbookViewId="0"/>
  </sheetViews>
  <sheetFormatPr baseColWidth="10" defaultRowHeight="14.4" x14ac:dyDescent="0.3"/>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8"/>
  <dimension ref="A1"/>
  <sheetViews>
    <sheetView workbookViewId="0"/>
  </sheetViews>
  <sheetFormatPr baseColWidth="10" defaultRowHeight="14.4" x14ac:dyDescent="0.3"/>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9"/>
  <dimension ref="A1"/>
  <sheetViews>
    <sheetView workbookViewId="0"/>
  </sheetViews>
  <sheetFormatPr baseColWidth="10" defaultRowHeight="14.4" x14ac:dyDescent="0.3"/>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dimension ref="A1"/>
  <sheetViews>
    <sheetView workbookViewId="0"/>
  </sheetViews>
  <sheetFormatPr baseColWidth="10" defaultRowHeight="14.4" x14ac:dyDescent="0.3"/>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1"/>
  <dimension ref="A1:A5"/>
  <sheetViews>
    <sheetView workbookViewId="0">
      <selection activeCell="A6" sqref="A6"/>
    </sheetView>
  </sheetViews>
  <sheetFormatPr baseColWidth="10" defaultRowHeight="14.4" x14ac:dyDescent="0.3"/>
  <sheetData>
    <row r="1" spans="1:1" x14ac:dyDescent="0.3">
      <c r="A1" t="s">
        <v>114</v>
      </c>
    </row>
    <row r="2" spans="1:1" x14ac:dyDescent="0.3">
      <c r="A2" t="s">
        <v>115</v>
      </c>
    </row>
    <row r="3" spans="1:1" x14ac:dyDescent="0.3">
      <c r="A3" t="s">
        <v>116</v>
      </c>
    </row>
    <row r="4" spans="1:1" x14ac:dyDescent="0.3">
      <c r="A4" t="s">
        <v>117</v>
      </c>
    </row>
    <row r="5" spans="1:1" x14ac:dyDescent="0.3">
      <c r="A5" t="s">
        <v>118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2" customWidth="1"/>
  </cols>
  <sheetData>
    <row r="1" spans="1:1" x14ac:dyDescent="0.3">
      <c r="A1" s="33" t="s">
        <v>120</v>
      </c>
    </row>
    <row r="2" spans="1:1" x14ac:dyDescent="0.3">
      <c r="A2" s="8"/>
    </row>
    <row r="3" spans="1:1" x14ac:dyDescent="0.3">
      <c r="A3" s="8" t="s">
        <v>121</v>
      </c>
    </row>
    <row r="4" spans="1:1" x14ac:dyDescent="0.3">
      <c r="A4" s="8" t="s">
        <v>122</v>
      </c>
    </row>
    <row r="6" spans="1:1" x14ac:dyDescent="0.3">
      <c r="A6" s="33" t="s">
        <v>123</v>
      </c>
    </row>
    <row r="7" spans="1:1" x14ac:dyDescent="0.3">
      <c r="A7" t="s">
        <v>71</v>
      </c>
    </row>
    <row r="8" spans="1:1" x14ac:dyDescent="0.3">
      <c r="A8" t="s">
        <v>124</v>
      </c>
    </row>
    <row r="9" spans="1:1" x14ac:dyDescent="0.3">
      <c r="A9" t="s">
        <v>125</v>
      </c>
    </row>
    <row r="10" spans="1:1" x14ac:dyDescent="0.3">
      <c r="A10" t="s">
        <v>126</v>
      </c>
    </row>
    <row r="11" spans="1:1" x14ac:dyDescent="0.3">
      <c r="A11" t="s">
        <v>127</v>
      </c>
    </row>
    <row r="12" spans="1:1" x14ac:dyDescent="0.3">
      <c r="A12" t="s">
        <v>128</v>
      </c>
    </row>
    <row r="13" spans="1:1" x14ac:dyDescent="0.3">
      <c r="A13" t="s">
        <v>129</v>
      </c>
    </row>
    <row r="14" spans="1:1" x14ac:dyDescent="0.3">
      <c r="A14" t="s">
        <v>130</v>
      </c>
    </row>
    <row r="15" spans="1:1" x14ac:dyDescent="0.3">
      <c r="A15" t="s">
        <v>131</v>
      </c>
    </row>
    <row r="16" spans="1:1" x14ac:dyDescent="0.3">
      <c r="A16" t="s">
        <v>132</v>
      </c>
    </row>
    <row r="19" spans="1:3" x14ac:dyDescent="0.3">
      <c r="A19" s="33" t="s">
        <v>119</v>
      </c>
    </row>
    <row r="20" spans="1:3" x14ac:dyDescent="0.3">
      <c r="A20" t="s">
        <v>75</v>
      </c>
    </row>
    <row r="21" spans="1:3" x14ac:dyDescent="0.3">
      <c r="A21" t="s">
        <v>133</v>
      </c>
    </row>
    <row r="22" spans="1:3" x14ac:dyDescent="0.3">
      <c r="A22" t="s">
        <v>134</v>
      </c>
    </row>
    <row r="23" spans="1:3" x14ac:dyDescent="0.3">
      <c r="A23" t="s">
        <v>135</v>
      </c>
    </row>
    <row r="24" spans="1:3" x14ac:dyDescent="0.3">
      <c r="A24" t="s">
        <v>136</v>
      </c>
    </row>
    <row r="25" spans="1:3" x14ac:dyDescent="0.3">
      <c r="A25" t="s">
        <v>137</v>
      </c>
    </row>
    <row r="28" spans="1:3" ht="141" customHeight="1" x14ac:dyDescent="0.3">
      <c r="A28" s="40" t="s">
        <v>138</v>
      </c>
      <c r="B28" s="42" t="s">
        <v>139</v>
      </c>
      <c r="C28" s="42" t="s">
        <v>140</v>
      </c>
    </row>
    <row r="29" spans="1:3" ht="144" customHeight="1" x14ac:dyDescent="0.3">
      <c r="A29" t="s">
        <v>141</v>
      </c>
      <c r="B29" s="34" t="s">
        <v>142</v>
      </c>
      <c r="C29" s="41" t="s">
        <v>143</v>
      </c>
    </row>
    <row r="30" spans="1:3" ht="115.2" x14ac:dyDescent="0.3">
      <c r="A30" s="39" t="s">
        <v>144</v>
      </c>
      <c r="B30" s="32" t="s">
        <v>145</v>
      </c>
      <c r="C30" s="41" t="s">
        <v>146</v>
      </c>
    </row>
    <row r="31" spans="1:3" ht="96.6" x14ac:dyDescent="0.3">
      <c r="A31" t="s">
        <v>147</v>
      </c>
      <c r="B31" s="32" t="s">
        <v>148</v>
      </c>
      <c r="C31" s="41" t="s">
        <v>149</v>
      </c>
    </row>
    <row r="32" spans="1:3" ht="96.6" x14ac:dyDescent="0.3">
      <c r="A32" t="s">
        <v>150</v>
      </c>
      <c r="B32" s="32" t="s">
        <v>151</v>
      </c>
      <c r="C32" s="41" t="s">
        <v>152</v>
      </c>
    </row>
    <row r="34" spans="1:3" x14ac:dyDescent="0.3">
      <c r="A34" t="s">
        <v>153</v>
      </c>
      <c r="C34" s="43" t="s">
        <v>154</v>
      </c>
    </row>
    <row r="35" spans="1:3" x14ac:dyDescent="0.3">
      <c r="A35">
        <v>1</v>
      </c>
      <c r="B35" t="e">
        <f>IF(#REF!="X",1,0)</f>
        <v>#REF!</v>
      </c>
    </row>
    <row r="36" spans="1:3" x14ac:dyDescent="0.3">
      <c r="A36">
        <v>2</v>
      </c>
      <c r="B36" t="e">
        <f>IF(#REF!="X",1,0)</f>
        <v>#REF!</v>
      </c>
      <c r="C36" s="22" t="s">
        <v>121</v>
      </c>
    </row>
    <row r="37" spans="1:3" x14ac:dyDescent="0.3">
      <c r="A37">
        <v>3</v>
      </c>
      <c r="B37" t="e">
        <f>IF(#REF!="X",1,0)</f>
        <v>#REF!</v>
      </c>
    </row>
    <row r="38" spans="1:3" x14ac:dyDescent="0.3">
      <c r="A38">
        <v>4</v>
      </c>
      <c r="B38" t="e">
        <f>IF(#REF!="X",1,0)</f>
        <v>#REF!</v>
      </c>
    </row>
    <row r="39" spans="1:3" x14ac:dyDescent="0.3">
      <c r="A39">
        <v>5</v>
      </c>
      <c r="B39" t="e">
        <f>IF(#REF!="X",1,0)</f>
        <v>#REF!</v>
      </c>
    </row>
    <row r="40" spans="1:3" x14ac:dyDescent="0.3">
      <c r="A40">
        <v>6</v>
      </c>
      <c r="B40" t="e">
        <f>IF(#REF!="X",1,0)</f>
        <v>#REF!</v>
      </c>
    </row>
    <row r="41" spans="1:3" x14ac:dyDescent="0.3">
      <c r="A41">
        <v>7</v>
      </c>
      <c r="B41" t="e">
        <f>IF(#REF!="X",1,0)</f>
        <v>#REF!</v>
      </c>
    </row>
    <row r="42" spans="1:3" x14ac:dyDescent="0.3">
      <c r="A42">
        <v>8</v>
      </c>
      <c r="B42" t="e">
        <f>IF(#REF!="X",1,0)</f>
        <v>#REF!</v>
      </c>
    </row>
    <row r="43" spans="1:3" x14ac:dyDescent="0.3">
      <c r="A43">
        <v>9</v>
      </c>
      <c r="B43" t="e">
        <f>IF(#REF!="X",1,0)</f>
        <v>#REF!</v>
      </c>
    </row>
    <row r="44" spans="1:3" x14ac:dyDescent="0.3">
      <c r="A44">
        <v>10</v>
      </c>
      <c r="B44" t="e">
        <f>IF(#REF!="X",1,0)</f>
        <v>#REF!</v>
      </c>
    </row>
    <row r="45" spans="1:3" x14ac:dyDescent="0.3">
      <c r="A45">
        <v>11</v>
      </c>
      <c r="B45" t="e">
        <f>IF(#REF!="X",1,0)</f>
        <v>#REF!</v>
      </c>
    </row>
    <row r="46" spans="1:3" x14ac:dyDescent="0.3">
      <c r="A46">
        <v>12</v>
      </c>
      <c r="B46" t="e">
        <f>IF(#REF!="X",1,0)</f>
        <v>#REF!</v>
      </c>
    </row>
    <row r="47" spans="1:3" x14ac:dyDescent="0.3">
      <c r="A47">
        <v>13</v>
      </c>
      <c r="B47" t="e">
        <f>IF(#REF!="X",1,0)</f>
        <v>#REF!</v>
      </c>
    </row>
    <row r="48" spans="1:3" x14ac:dyDescent="0.3">
      <c r="A48">
        <v>14</v>
      </c>
      <c r="B48" t="e">
        <f>IF(#REF!="X",1,0)</f>
        <v>#REF!</v>
      </c>
    </row>
    <row r="49" spans="1:2" x14ac:dyDescent="0.3">
      <c r="A49">
        <v>15</v>
      </c>
      <c r="B49" t="e">
        <f>IF(#REF!="X",1,0)</f>
        <v>#REF!</v>
      </c>
    </row>
    <row r="50" spans="1:2" x14ac:dyDescent="0.3">
      <c r="A50">
        <v>16</v>
      </c>
      <c r="B50" t="e">
        <f>IF(#REF!="X",1,0)</f>
        <v>#REF!</v>
      </c>
    </row>
    <row r="51" spans="1:2" x14ac:dyDescent="0.3">
      <c r="A51">
        <v>17</v>
      </c>
      <c r="B51" t="e">
        <f>IF(#REF!="X",1,0)</f>
        <v>#REF!</v>
      </c>
    </row>
    <row r="52" spans="1:2" x14ac:dyDescent="0.3">
      <c r="A52">
        <v>18</v>
      </c>
      <c r="B52" t="e">
        <f>IF(#REF!="X",1,0)</f>
        <v>#REF!</v>
      </c>
    </row>
    <row r="53" spans="1:2" x14ac:dyDescent="0.3">
      <c r="A53">
        <v>19</v>
      </c>
      <c r="B53" t="e">
        <f>IF(#REF!="X",1,0)</f>
        <v>#REF!</v>
      </c>
    </row>
    <row r="54" spans="1:2" x14ac:dyDescent="0.3">
      <c r="A54" t="s">
        <v>155</v>
      </c>
      <c r="B54" t="e">
        <f>SUM(B35:B53)</f>
        <v>#REF!</v>
      </c>
    </row>
    <row r="57" spans="1:2" x14ac:dyDescent="0.3">
      <c r="A57" t="s">
        <v>156</v>
      </c>
    </row>
    <row r="58" spans="1:2" x14ac:dyDescent="0.3">
      <c r="A58">
        <v>1</v>
      </c>
      <c r="B58" t="e">
        <f>IF(#REF!="X",1,0)</f>
        <v>#REF!</v>
      </c>
    </row>
    <row r="59" spans="1:2" x14ac:dyDescent="0.3">
      <c r="A59">
        <v>2</v>
      </c>
      <c r="B59" t="e">
        <f>IF(#REF!="X",1,0)</f>
        <v>#REF!</v>
      </c>
    </row>
    <row r="60" spans="1:2" x14ac:dyDescent="0.3">
      <c r="A60">
        <v>3</v>
      </c>
      <c r="B60" t="e">
        <f>IF(#REF!="X",1,0)</f>
        <v>#REF!</v>
      </c>
    </row>
    <row r="61" spans="1:2" x14ac:dyDescent="0.3">
      <c r="A61">
        <v>4</v>
      </c>
      <c r="B61" t="e">
        <f>IF(#REF!="X",1,0)</f>
        <v>#REF!</v>
      </c>
    </row>
    <row r="62" spans="1:2" x14ac:dyDescent="0.3">
      <c r="A62">
        <v>5</v>
      </c>
      <c r="B62" t="e">
        <f>IF(#REF!="X",1,0)</f>
        <v>#REF!</v>
      </c>
    </row>
    <row r="63" spans="1:2" x14ac:dyDescent="0.3">
      <c r="A63">
        <v>6</v>
      </c>
      <c r="B63" t="e">
        <f>IF(#REF!="X",1,0)</f>
        <v>#REF!</v>
      </c>
    </row>
    <row r="64" spans="1:2" x14ac:dyDescent="0.3">
      <c r="A64">
        <v>7</v>
      </c>
      <c r="B64" t="e">
        <f>IF(#REF!="X",1,0)</f>
        <v>#REF!</v>
      </c>
    </row>
    <row r="65" spans="1:2" x14ac:dyDescent="0.3">
      <c r="A65">
        <v>8</v>
      </c>
      <c r="B65" t="e">
        <f>IF(#REF!="X",1,0)</f>
        <v>#REF!</v>
      </c>
    </row>
    <row r="66" spans="1:2" x14ac:dyDescent="0.3">
      <c r="A66">
        <v>9</v>
      </c>
      <c r="B66" t="e">
        <f>IF(#REF!="X",1,0)</f>
        <v>#REF!</v>
      </c>
    </row>
    <row r="67" spans="1:2" x14ac:dyDescent="0.3">
      <c r="A67">
        <v>10</v>
      </c>
      <c r="B67" t="e">
        <f>IF(#REF!="X",1,0)</f>
        <v>#REF!</v>
      </c>
    </row>
    <row r="68" spans="1:2" x14ac:dyDescent="0.3">
      <c r="A68">
        <v>11</v>
      </c>
      <c r="B68" t="e">
        <f>IF(#REF!="X",1,0)</f>
        <v>#REF!</v>
      </c>
    </row>
    <row r="69" spans="1:2" x14ac:dyDescent="0.3">
      <c r="A69">
        <v>12</v>
      </c>
      <c r="B69" t="e">
        <f>IF(#REF!="X",1,0)</f>
        <v>#REF!</v>
      </c>
    </row>
    <row r="70" spans="1:2" x14ac:dyDescent="0.3">
      <c r="A70">
        <v>13</v>
      </c>
      <c r="B70" t="e">
        <f>IF(#REF!="X",1,0)</f>
        <v>#REF!</v>
      </c>
    </row>
    <row r="71" spans="1:2" x14ac:dyDescent="0.3">
      <c r="A71">
        <v>14</v>
      </c>
      <c r="B71" t="e">
        <f>IF(#REF!="X",1,0)</f>
        <v>#REF!</v>
      </c>
    </row>
    <row r="72" spans="1:2" x14ac:dyDescent="0.3">
      <c r="A72">
        <v>15</v>
      </c>
      <c r="B72" t="e">
        <f>IF(#REF!="X",1,0)</f>
        <v>#REF!</v>
      </c>
    </row>
    <row r="73" spans="1:2" x14ac:dyDescent="0.3">
      <c r="A73">
        <v>16</v>
      </c>
      <c r="B73" t="e">
        <f>IF(#REF!="X",1,0)</f>
        <v>#REF!</v>
      </c>
    </row>
    <row r="74" spans="1:2" x14ac:dyDescent="0.3">
      <c r="A74">
        <v>17</v>
      </c>
      <c r="B74" t="e">
        <f>IF(#REF!="X",1,0)</f>
        <v>#REF!</v>
      </c>
    </row>
    <row r="75" spans="1:2" x14ac:dyDescent="0.3">
      <c r="A75">
        <v>18</v>
      </c>
      <c r="B75" t="e">
        <f>IF(#REF!="X",1,0)</f>
        <v>#REF!</v>
      </c>
    </row>
    <row r="76" spans="1:2" x14ac:dyDescent="0.3">
      <c r="A76">
        <v>19</v>
      </c>
      <c r="B76" t="e">
        <f>IF(#REF!="X",1,0)</f>
        <v>#REF!</v>
      </c>
    </row>
    <row r="77" spans="1:2" x14ac:dyDescent="0.3">
      <c r="A77" t="s">
        <v>155</v>
      </c>
      <c r="B77" t="e">
        <f>SUM(B58:B76)</f>
        <v>#REF!</v>
      </c>
    </row>
    <row r="80" spans="1:2" x14ac:dyDescent="0.3">
      <c r="A80" t="s">
        <v>157</v>
      </c>
    </row>
    <row r="81" spans="1:2" x14ac:dyDescent="0.3">
      <c r="A81">
        <v>1</v>
      </c>
      <c r="B81" t="e">
        <f>IF(#REF!="X",1,0)</f>
        <v>#REF!</v>
      </c>
    </row>
    <row r="82" spans="1:2" x14ac:dyDescent="0.3">
      <c r="A82">
        <v>2</v>
      </c>
      <c r="B82" t="e">
        <f>IF(#REF!="X",1,0)</f>
        <v>#REF!</v>
      </c>
    </row>
    <row r="83" spans="1:2" x14ac:dyDescent="0.3">
      <c r="A83">
        <v>3</v>
      </c>
      <c r="B83" t="e">
        <f>IF(#REF!="X",1,0)</f>
        <v>#REF!</v>
      </c>
    </row>
    <row r="84" spans="1:2" x14ac:dyDescent="0.3">
      <c r="A84">
        <v>4</v>
      </c>
      <c r="B84" t="e">
        <f>IF(#REF!="X",1,0)</f>
        <v>#REF!</v>
      </c>
    </row>
    <row r="85" spans="1:2" x14ac:dyDescent="0.3">
      <c r="A85">
        <v>5</v>
      </c>
      <c r="B85" t="e">
        <f>IF(#REF!="X",1,0)</f>
        <v>#REF!</v>
      </c>
    </row>
    <row r="86" spans="1:2" x14ac:dyDescent="0.3">
      <c r="A86">
        <v>6</v>
      </c>
      <c r="B86" t="e">
        <f>IF(#REF!="X",1,0)</f>
        <v>#REF!</v>
      </c>
    </row>
    <row r="87" spans="1:2" x14ac:dyDescent="0.3">
      <c r="A87">
        <v>7</v>
      </c>
      <c r="B87" t="e">
        <f>IF(#REF!="X",1,0)</f>
        <v>#REF!</v>
      </c>
    </row>
    <row r="88" spans="1:2" x14ac:dyDescent="0.3">
      <c r="A88">
        <v>8</v>
      </c>
      <c r="B88" t="e">
        <f>IF(#REF!="X",1,0)</f>
        <v>#REF!</v>
      </c>
    </row>
    <row r="89" spans="1:2" x14ac:dyDescent="0.3">
      <c r="A89">
        <v>9</v>
      </c>
      <c r="B89" t="e">
        <f>IF(#REF!="X",1,0)</f>
        <v>#REF!</v>
      </c>
    </row>
    <row r="90" spans="1:2" x14ac:dyDescent="0.3">
      <c r="A90">
        <v>10</v>
      </c>
      <c r="B90" t="e">
        <f>IF(#REF!="X",1,0)</f>
        <v>#REF!</v>
      </c>
    </row>
    <row r="91" spans="1:2" x14ac:dyDescent="0.3">
      <c r="A91">
        <v>11</v>
      </c>
      <c r="B91" t="e">
        <f>IF(#REF!="X",1,0)</f>
        <v>#REF!</v>
      </c>
    </row>
    <row r="92" spans="1:2" x14ac:dyDescent="0.3">
      <c r="A92">
        <v>12</v>
      </c>
      <c r="B92" t="e">
        <f>IF(#REF!="X",1,0)</f>
        <v>#REF!</v>
      </c>
    </row>
    <row r="93" spans="1:2" x14ac:dyDescent="0.3">
      <c r="A93">
        <v>13</v>
      </c>
      <c r="B93" t="e">
        <f>IF(#REF!="X",1,0)</f>
        <v>#REF!</v>
      </c>
    </row>
    <row r="94" spans="1:2" x14ac:dyDescent="0.3">
      <c r="A94">
        <v>14</v>
      </c>
      <c r="B94" t="e">
        <f>IF(#REF!="X",1,0)</f>
        <v>#REF!</v>
      </c>
    </row>
    <row r="95" spans="1:2" x14ac:dyDescent="0.3">
      <c r="A95">
        <v>15</v>
      </c>
      <c r="B95" t="e">
        <f>IF(#REF!="X",1,0)</f>
        <v>#REF!</v>
      </c>
    </row>
    <row r="96" spans="1:2" x14ac:dyDescent="0.3">
      <c r="A96">
        <v>16</v>
      </c>
      <c r="B96" t="e">
        <f>IF(#REF!="X",1,0)</f>
        <v>#REF!</v>
      </c>
    </row>
    <row r="97" spans="1:2" x14ac:dyDescent="0.3">
      <c r="A97">
        <v>17</v>
      </c>
      <c r="B97" t="e">
        <f>IF(#REF!="X",1,0)</f>
        <v>#REF!</v>
      </c>
    </row>
    <row r="98" spans="1:2" x14ac:dyDescent="0.3">
      <c r="A98">
        <v>18</v>
      </c>
      <c r="B98" t="e">
        <f>IF(#REF!="X",1,0)</f>
        <v>#REF!</v>
      </c>
    </row>
    <row r="99" spans="1:2" x14ac:dyDescent="0.3">
      <c r="A99">
        <v>19</v>
      </c>
      <c r="B99" t="e">
        <f>IF(#REF!="X",1,0)</f>
        <v>#REF!</v>
      </c>
    </row>
    <row r="100" spans="1:2" x14ac:dyDescent="0.3">
      <c r="A100" t="s">
        <v>155</v>
      </c>
      <c r="B100" t="e">
        <f>SUM(B81:B99)</f>
        <v>#REF!</v>
      </c>
    </row>
    <row r="103" spans="1:2" x14ac:dyDescent="0.3">
      <c r="A103" t="s">
        <v>158</v>
      </c>
    </row>
    <row r="104" spans="1:2" x14ac:dyDescent="0.3">
      <c r="A104">
        <v>1</v>
      </c>
      <c r="B104" t="e">
        <f>IF(#REF!="X",1,0)</f>
        <v>#REF!</v>
      </c>
    </row>
    <row r="105" spans="1:2" x14ac:dyDescent="0.3">
      <c r="A105">
        <v>2</v>
      </c>
      <c r="B105" t="e">
        <f>IF(#REF!="X",1,0)</f>
        <v>#REF!</v>
      </c>
    </row>
    <row r="106" spans="1:2" x14ac:dyDescent="0.3">
      <c r="A106">
        <v>3</v>
      </c>
      <c r="B106" t="e">
        <f>IF(#REF!="X",1,0)</f>
        <v>#REF!</v>
      </c>
    </row>
    <row r="107" spans="1:2" x14ac:dyDescent="0.3">
      <c r="A107">
        <v>4</v>
      </c>
      <c r="B107" t="e">
        <f>IF(#REF!="X",1,0)</f>
        <v>#REF!</v>
      </c>
    </row>
    <row r="108" spans="1:2" x14ac:dyDescent="0.3">
      <c r="A108">
        <v>5</v>
      </c>
      <c r="B108" t="e">
        <f>IF(#REF!="X",1,0)</f>
        <v>#REF!</v>
      </c>
    </row>
    <row r="109" spans="1:2" x14ac:dyDescent="0.3">
      <c r="A109">
        <v>6</v>
      </c>
      <c r="B109" t="e">
        <f>IF(#REF!="X",1,0)</f>
        <v>#REF!</v>
      </c>
    </row>
    <row r="110" spans="1:2" x14ac:dyDescent="0.3">
      <c r="A110">
        <v>7</v>
      </c>
      <c r="B110" t="e">
        <f>IF(#REF!="X",1,0)</f>
        <v>#REF!</v>
      </c>
    </row>
    <row r="111" spans="1:2" x14ac:dyDescent="0.3">
      <c r="A111">
        <v>8</v>
      </c>
      <c r="B111" t="e">
        <f>IF(#REF!="X",1,0)</f>
        <v>#REF!</v>
      </c>
    </row>
    <row r="112" spans="1:2" x14ac:dyDescent="0.3">
      <c r="A112">
        <v>9</v>
      </c>
      <c r="B112" t="e">
        <f>IF(#REF!="X",1,0)</f>
        <v>#REF!</v>
      </c>
    </row>
    <row r="113" spans="1:2" x14ac:dyDescent="0.3">
      <c r="A113">
        <v>10</v>
      </c>
      <c r="B113" t="e">
        <f>IF(#REF!="X",1,0)</f>
        <v>#REF!</v>
      </c>
    </row>
    <row r="114" spans="1:2" x14ac:dyDescent="0.3">
      <c r="A114">
        <v>11</v>
      </c>
      <c r="B114" t="e">
        <f>IF(#REF!="X",1,0)</f>
        <v>#REF!</v>
      </c>
    </row>
    <row r="115" spans="1:2" x14ac:dyDescent="0.3">
      <c r="A115">
        <v>12</v>
      </c>
      <c r="B115" t="e">
        <f>IF(#REF!="X",1,0)</f>
        <v>#REF!</v>
      </c>
    </row>
    <row r="116" spans="1:2" x14ac:dyDescent="0.3">
      <c r="A116">
        <v>13</v>
      </c>
      <c r="B116" t="e">
        <f>IF(#REF!="X",1,0)</f>
        <v>#REF!</v>
      </c>
    </row>
    <row r="117" spans="1:2" x14ac:dyDescent="0.3">
      <c r="A117">
        <v>14</v>
      </c>
      <c r="B117" t="e">
        <f>IF(#REF!="X",1,0)</f>
        <v>#REF!</v>
      </c>
    </row>
    <row r="118" spans="1:2" x14ac:dyDescent="0.3">
      <c r="A118">
        <v>15</v>
      </c>
      <c r="B118" t="e">
        <f>IF(#REF!="X",1,0)</f>
        <v>#REF!</v>
      </c>
    </row>
    <row r="119" spans="1:2" x14ac:dyDescent="0.3">
      <c r="A119">
        <v>16</v>
      </c>
      <c r="B119" t="e">
        <f>IF(#REF!="X",1,0)</f>
        <v>#REF!</v>
      </c>
    </row>
    <row r="120" spans="1:2" x14ac:dyDescent="0.3">
      <c r="A120">
        <v>17</v>
      </c>
      <c r="B120" t="e">
        <f>IF(#REF!="X",1,0)</f>
        <v>#REF!</v>
      </c>
    </row>
    <row r="121" spans="1:2" x14ac:dyDescent="0.3">
      <c r="A121">
        <v>18</v>
      </c>
      <c r="B121" t="e">
        <f>IF(#REF!="X",1,0)</f>
        <v>#REF!</v>
      </c>
    </row>
    <row r="122" spans="1:2" x14ac:dyDescent="0.3">
      <c r="A122">
        <v>19</v>
      </c>
      <c r="B122" t="e">
        <f>IF(#REF!="X",1,0)</f>
        <v>#REF!</v>
      </c>
    </row>
    <row r="123" spans="1:2" x14ac:dyDescent="0.3">
      <c r="A123" t="s">
        <v>155</v>
      </c>
      <c r="B123" t="e">
        <f>SUM(B104:B122)</f>
        <v>#REF!</v>
      </c>
    </row>
    <row r="126" spans="1:2" x14ac:dyDescent="0.3">
      <c r="A126" t="s">
        <v>158</v>
      </c>
    </row>
    <row r="127" spans="1:2" x14ac:dyDescent="0.3">
      <c r="A127">
        <v>1</v>
      </c>
      <c r="B127" t="e">
        <f>IF(#REF!="X",1,0)</f>
        <v>#REF!</v>
      </c>
    </row>
    <row r="128" spans="1:2" x14ac:dyDescent="0.3">
      <c r="A128">
        <v>2</v>
      </c>
      <c r="B128" t="e">
        <f>IF(#REF!="X",1,0)</f>
        <v>#REF!</v>
      </c>
    </row>
    <row r="129" spans="1:2" x14ac:dyDescent="0.3">
      <c r="A129">
        <v>3</v>
      </c>
      <c r="B129" t="e">
        <f>IF(#REF!="X",1,0)</f>
        <v>#REF!</v>
      </c>
    </row>
    <row r="130" spans="1:2" x14ac:dyDescent="0.3">
      <c r="A130">
        <v>4</v>
      </c>
      <c r="B130" t="e">
        <f>IF(#REF!="X",1,0)</f>
        <v>#REF!</v>
      </c>
    </row>
    <row r="131" spans="1:2" x14ac:dyDescent="0.3">
      <c r="A131">
        <v>5</v>
      </c>
      <c r="B131" t="e">
        <f>IF(#REF!="X",1,0)</f>
        <v>#REF!</v>
      </c>
    </row>
    <row r="132" spans="1:2" x14ac:dyDescent="0.3">
      <c r="A132">
        <v>6</v>
      </c>
      <c r="B132" t="e">
        <f>IF(#REF!="X",1,0)</f>
        <v>#REF!</v>
      </c>
    </row>
    <row r="133" spans="1:2" x14ac:dyDescent="0.3">
      <c r="A133">
        <v>7</v>
      </c>
      <c r="B133" t="e">
        <f>IF(#REF!="X",1,0)</f>
        <v>#REF!</v>
      </c>
    </row>
    <row r="134" spans="1:2" x14ac:dyDescent="0.3">
      <c r="A134">
        <v>8</v>
      </c>
      <c r="B134" t="e">
        <f>IF(#REF!="X",1,0)</f>
        <v>#REF!</v>
      </c>
    </row>
    <row r="135" spans="1:2" x14ac:dyDescent="0.3">
      <c r="A135">
        <v>9</v>
      </c>
      <c r="B135" t="e">
        <f>IF(#REF!="X",1,0)</f>
        <v>#REF!</v>
      </c>
    </row>
    <row r="136" spans="1:2" x14ac:dyDescent="0.3">
      <c r="A136">
        <v>10</v>
      </c>
      <c r="B136" t="e">
        <f>IF(#REF!="X",1,0)</f>
        <v>#REF!</v>
      </c>
    </row>
    <row r="137" spans="1:2" x14ac:dyDescent="0.3">
      <c r="A137">
        <v>11</v>
      </c>
      <c r="B137" t="e">
        <f>IF(#REF!="X",1,0)</f>
        <v>#REF!</v>
      </c>
    </row>
    <row r="138" spans="1:2" x14ac:dyDescent="0.3">
      <c r="A138">
        <v>12</v>
      </c>
      <c r="B138" t="e">
        <f>IF(#REF!="X",1,0)</f>
        <v>#REF!</v>
      </c>
    </row>
    <row r="139" spans="1:2" x14ac:dyDescent="0.3">
      <c r="A139">
        <v>13</v>
      </c>
      <c r="B139" t="e">
        <f>IF(#REF!="X",1,0)</f>
        <v>#REF!</v>
      </c>
    </row>
    <row r="140" spans="1:2" x14ac:dyDescent="0.3">
      <c r="A140">
        <v>14</v>
      </c>
      <c r="B140" t="e">
        <f>IF(#REF!="X",1,0)</f>
        <v>#REF!</v>
      </c>
    </row>
    <row r="141" spans="1:2" x14ac:dyDescent="0.3">
      <c r="A141">
        <v>15</v>
      </c>
      <c r="B141" t="e">
        <f>IF(#REF!="X",1,0)</f>
        <v>#REF!</v>
      </c>
    </row>
    <row r="142" spans="1:2" x14ac:dyDescent="0.3">
      <c r="A142">
        <v>16</v>
      </c>
      <c r="B142" t="e">
        <f>IF(#REF!="X",1,0)</f>
        <v>#REF!</v>
      </c>
    </row>
    <row r="143" spans="1:2" x14ac:dyDescent="0.3">
      <c r="A143">
        <v>17</v>
      </c>
      <c r="B143" t="e">
        <f>IF(#REF!="X",1,0)</f>
        <v>#REF!</v>
      </c>
    </row>
    <row r="144" spans="1:2" x14ac:dyDescent="0.3">
      <c r="A144">
        <v>18</v>
      </c>
      <c r="B144" t="e">
        <f>IF(#REF!="X",1,0)</f>
        <v>#REF!</v>
      </c>
    </row>
    <row r="145" spans="1:2" x14ac:dyDescent="0.3">
      <c r="A145">
        <v>19</v>
      </c>
      <c r="B145" t="e">
        <f>IF(#REF!="X",1,0)</f>
        <v>#REF!</v>
      </c>
    </row>
    <row r="146" spans="1:2" x14ac:dyDescent="0.3">
      <c r="A146" t="s">
        <v>155</v>
      </c>
      <c r="B146" t="e">
        <f>SUM(B127:B145)</f>
        <v>#REF!</v>
      </c>
    </row>
    <row r="150" spans="1:2" x14ac:dyDescent="0.3">
      <c r="A150" t="s">
        <v>159</v>
      </c>
    </row>
    <row r="151" spans="1:2" x14ac:dyDescent="0.3">
      <c r="A151" s="38" t="s">
        <v>160</v>
      </c>
    </row>
    <row r="152" spans="1:2" x14ac:dyDescent="0.3">
      <c r="A152" t="s">
        <v>161</v>
      </c>
    </row>
    <row r="153" spans="1:2" x14ac:dyDescent="0.3">
      <c r="A153" t="s">
        <v>162</v>
      </c>
    </row>
    <row r="154" spans="1:2" x14ac:dyDescent="0.3">
      <c r="A154" t="s">
        <v>163</v>
      </c>
    </row>
    <row r="155" spans="1:2" x14ac:dyDescent="0.3">
      <c r="A155" t="s">
        <v>161</v>
      </c>
    </row>
    <row r="156" spans="1:2" x14ac:dyDescent="0.3">
      <c r="A156" t="s">
        <v>164</v>
      </c>
    </row>
    <row r="157" spans="1:2" x14ac:dyDescent="0.3">
      <c r="A157" t="s">
        <v>165</v>
      </c>
    </row>
    <row r="159" spans="1:2" x14ac:dyDescent="0.3">
      <c r="A159" s="38" t="s">
        <v>166</v>
      </c>
      <c r="B159" t="s">
        <v>122</v>
      </c>
    </row>
    <row r="160" spans="1:2" x14ac:dyDescent="0.3">
      <c r="A160" t="s">
        <v>161</v>
      </c>
    </row>
    <row r="161" spans="1:1" x14ac:dyDescent="0.3">
      <c r="A161" t="s">
        <v>167</v>
      </c>
    </row>
    <row r="162" spans="1:1" x14ac:dyDescent="0.3">
      <c r="A162" t="s">
        <v>168</v>
      </c>
    </row>
    <row r="164" spans="1:1" x14ac:dyDescent="0.3">
      <c r="A164" s="38" t="s">
        <v>169</v>
      </c>
    </row>
    <row r="165" spans="1:1" x14ac:dyDescent="0.3">
      <c r="A165" t="s">
        <v>161</v>
      </c>
    </row>
    <row r="166" spans="1:1" x14ac:dyDescent="0.3">
      <c r="A166" t="s">
        <v>170</v>
      </c>
    </row>
    <row r="167" spans="1:1" x14ac:dyDescent="0.3">
      <c r="A167" t="s">
        <v>171</v>
      </c>
    </row>
    <row r="168" spans="1:1" x14ac:dyDescent="0.3">
      <c r="A168" t="s">
        <v>172</v>
      </c>
    </row>
    <row r="170" spans="1:1" x14ac:dyDescent="0.3">
      <c r="A170" s="38" t="s">
        <v>173</v>
      </c>
    </row>
    <row r="171" spans="1:1" x14ac:dyDescent="0.3">
      <c r="A171" t="s">
        <v>161</v>
      </c>
    </row>
    <row r="172" spans="1:1" x14ac:dyDescent="0.3">
      <c r="A172" t="s">
        <v>174</v>
      </c>
    </row>
    <row r="173" spans="1:1" x14ac:dyDescent="0.3">
      <c r="A173" t="s">
        <v>175</v>
      </c>
    </row>
    <row r="175" spans="1:1" x14ac:dyDescent="0.3">
      <c r="A175" s="38" t="s">
        <v>176</v>
      </c>
    </row>
    <row r="176" spans="1:1" x14ac:dyDescent="0.3">
      <c r="A176" t="s">
        <v>161</v>
      </c>
    </row>
    <row r="177" spans="1:1" x14ac:dyDescent="0.3">
      <c r="A177" t="s">
        <v>177</v>
      </c>
    </row>
    <row r="178" spans="1:1" x14ac:dyDescent="0.3">
      <c r="A178" t="s">
        <v>178</v>
      </c>
    </row>
    <row r="180" spans="1:1" x14ac:dyDescent="0.3">
      <c r="A180" s="38" t="s">
        <v>179</v>
      </c>
    </row>
    <row r="181" spans="1:1" x14ac:dyDescent="0.3">
      <c r="A181" t="s">
        <v>161</v>
      </c>
    </row>
    <row r="182" spans="1:1" x14ac:dyDescent="0.3">
      <c r="A182" t="s">
        <v>180</v>
      </c>
    </row>
    <row r="183" spans="1:1" x14ac:dyDescent="0.3">
      <c r="A183" t="s">
        <v>181</v>
      </c>
    </row>
    <row r="184" spans="1:1" x14ac:dyDescent="0.3">
      <c r="A184" t="s">
        <v>182</v>
      </c>
    </row>
    <row r="186" spans="1:1" x14ac:dyDescent="0.3">
      <c r="A186" s="38" t="s">
        <v>183</v>
      </c>
    </row>
    <row r="187" spans="1:1" x14ac:dyDescent="0.3">
      <c r="A187" t="s">
        <v>161</v>
      </c>
    </row>
    <row r="188" spans="1:1" x14ac:dyDescent="0.3">
      <c r="A188" t="s">
        <v>184</v>
      </c>
    </row>
    <row r="189" spans="1:1" x14ac:dyDescent="0.3">
      <c r="A189" t="s">
        <v>185</v>
      </c>
    </row>
    <row r="190" spans="1:1" x14ac:dyDescent="0.3">
      <c r="A190" t="s">
        <v>186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673EB-845A-470D-842D-63E5CF0D3319}">
  <sheetPr codeName="Hoja1">
    <tabColor rgb="FFFFC000"/>
  </sheetPr>
  <dimension ref="A1:X58"/>
  <sheetViews>
    <sheetView topLeftCell="A42" zoomScale="110" zoomScaleNormal="110" workbookViewId="0">
      <selection activeCell="B47" sqref="B47"/>
    </sheetView>
  </sheetViews>
  <sheetFormatPr baseColWidth="10" defaultColWidth="11.44140625" defaultRowHeight="14.4" x14ac:dyDescent="0.3"/>
  <cols>
    <col min="1" max="1" width="14" style="51" customWidth="1"/>
    <col min="2" max="2" width="40.44140625" style="36" customWidth="1"/>
    <col min="3" max="12" width="6.44140625" style="36" customWidth="1"/>
    <col min="13" max="14" width="5.44140625" style="36" customWidth="1"/>
    <col min="15" max="15" width="5.5546875" style="36" customWidth="1"/>
    <col min="16" max="17" width="5.109375" style="36" customWidth="1"/>
    <col min="18" max="18" width="6.44140625" style="36" customWidth="1"/>
    <col min="19" max="19" width="18" style="37" customWidth="1"/>
    <col min="20" max="20" width="16.44140625" customWidth="1"/>
    <col min="21" max="22" width="11.44140625" hidden="1" customWidth="1"/>
    <col min="23" max="23" width="1.33203125" hidden="1" customWidth="1"/>
  </cols>
  <sheetData>
    <row r="1" spans="1:24" s="22" customFormat="1" ht="18.75" customHeight="1" x14ac:dyDescent="0.3">
      <c r="A1" s="439"/>
      <c r="B1" s="442" t="s">
        <v>499</v>
      </c>
      <c r="C1" s="442"/>
      <c r="D1" s="442"/>
      <c r="E1" s="442"/>
      <c r="F1" s="442"/>
      <c r="G1" s="442"/>
      <c r="H1" s="442"/>
      <c r="I1" s="442"/>
      <c r="J1" s="442"/>
      <c r="K1" s="442"/>
      <c r="L1" s="442"/>
      <c r="M1" s="442"/>
      <c r="N1" s="442"/>
      <c r="O1" s="442"/>
      <c r="P1" s="442"/>
      <c r="Q1" s="442"/>
      <c r="R1" s="442"/>
      <c r="S1" s="284" t="s">
        <v>500</v>
      </c>
      <c r="T1" s="443"/>
      <c r="U1" s="444"/>
      <c r="V1" s="444"/>
      <c r="W1" s="445"/>
    </row>
    <row r="2" spans="1:24" s="22" customFormat="1" ht="18" customHeight="1" x14ac:dyDescent="0.3">
      <c r="A2" s="440"/>
      <c r="B2" s="425"/>
      <c r="C2" s="425"/>
      <c r="D2" s="425"/>
      <c r="E2" s="425"/>
      <c r="F2" s="425"/>
      <c r="G2" s="425"/>
      <c r="H2" s="425"/>
      <c r="I2" s="425"/>
      <c r="J2" s="425"/>
      <c r="K2" s="425"/>
      <c r="L2" s="425"/>
      <c r="M2" s="425"/>
      <c r="N2" s="425"/>
      <c r="O2" s="425"/>
      <c r="P2" s="425"/>
      <c r="Q2" s="425"/>
      <c r="R2" s="425"/>
      <c r="S2" s="285" t="s">
        <v>501</v>
      </c>
      <c r="T2" s="446"/>
      <c r="U2" s="447"/>
      <c r="V2" s="447"/>
      <c r="W2" s="448"/>
    </row>
    <row r="3" spans="1:24" s="22" customFormat="1" ht="15" customHeight="1" x14ac:dyDescent="0.3">
      <c r="A3" s="440"/>
      <c r="B3" s="425" t="s">
        <v>502</v>
      </c>
      <c r="C3" s="425"/>
      <c r="D3" s="425"/>
      <c r="E3" s="425"/>
      <c r="F3" s="425"/>
      <c r="G3" s="425"/>
      <c r="H3" s="425"/>
      <c r="I3" s="425"/>
      <c r="J3" s="425"/>
      <c r="K3" s="425"/>
      <c r="L3" s="425"/>
      <c r="M3" s="425"/>
      <c r="N3" s="425"/>
      <c r="O3" s="425"/>
      <c r="P3" s="425"/>
      <c r="Q3" s="425"/>
      <c r="R3" s="425"/>
      <c r="S3" s="285" t="s">
        <v>503</v>
      </c>
      <c r="T3" s="446"/>
      <c r="U3" s="447"/>
      <c r="V3" s="447"/>
      <c r="W3" s="448"/>
    </row>
    <row r="4" spans="1:24" s="22" customFormat="1" ht="15.75" customHeight="1" x14ac:dyDescent="0.3">
      <c r="A4" s="441"/>
      <c r="B4" s="452"/>
      <c r="C4" s="452"/>
      <c r="D4" s="452"/>
      <c r="E4" s="452"/>
      <c r="F4" s="452"/>
      <c r="G4" s="452"/>
      <c r="H4" s="452"/>
      <c r="I4" s="452"/>
      <c r="J4" s="452"/>
      <c r="K4" s="452"/>
      <c r="L4" s="452"/>
      <c r="M4" s="452"/>
      <c r="N4" s="452"/>
      <c r="O4" s="452"/>
      <c r="P4" s="452"/>
      <c r="Q4" s="452"/>
      <c r="R4" s="452"/>
      <c r="S4" s="286" t="s">
        <v>504</v>
      </c>
      <c r="T4" s="449"/>
      <c r="U4" s="450"/>
      <c r="V4" s="450"/>
      <c r="W4" s="451"/>
    </row>
    <row r="5" spans="1:24" ht="15.75" customHeight="1" x14ac:dyDescent="0.3">
      <c r="A5" s="453"/>
      <c r="B5" s="453"/>
      <c r="C5" s="453"/>
      <c r="D5" s="453"/>
      <c r="E5" s="453"/>
      <c r="F5" s="453"/>
      <c r="G5" s="453"/>
      <c r="H5" s="453"/>
      <c r="I5" s="453"/>
      <c r="J5" s="453"/>
      <c r="K5" s="453"/>
      <c r="L5" s="453"/>
      <c r="M5" s="453"/>
      <c r="N5" s="453"/>
      <c r="O5" s="453"/>
      <c r="P5" s="453"/>
      <c r="Q5" s="453"/>
      <c r="R5" s="453"/>
      <c r="S5" s="453"/>
      <c r="T5" s="454"/>
      <c r="U5" s="287"/>
      <c r="V5" s="287"/>
      <c r="W5" s="288"/>
    </row>
    <row r="6" spans="1:24" s="142" customFormat="1" ht="27" customHeight="1" x14ac:dyDescent="0.25">
      <c r="A6" s="455" t="s">
        <v>360</v>
      </c>
      <c r="B6" s="455"/>
      <c r="C6" s="455"/>
      <c r="D6" s="455"/>
      <c r="E6" s="455"/>
      <c r="F6" s="455"/>
      <c r="G6" s="455"/>
      <c r="H6" s="455"/>
      <c r="I6" s="455"/>
      <c r="J6" s="455"/>
      <c r="K6" s="455"/>
      <c r="L6" s="455"/>
      <c r="M6" s="455"/>
      <c r="N6" s="455"/>
      <c r="O6" s="455"/>
      <c r="P6" s="455"/>
      <c r="Q6" s="455"/>
      <c r="R6" s="455"/>
      <c r="S6" s="455"/>
      <c r="T6" s="455"/>
      <c r="W6" s="172"/>
    </row>
    <row r="7" spans="1:24" s="142" customFormat="1" ht="81" customHeight="1" thickBot="1" x14ac:dyDescent="0.3">
      <c r="A7" s="429" t="s">
        <v>393</v>
      </c>
      <c r="B7" s="430"/>
      <c r="C7" s="430"/>
      <c r="D7" s="430"/>
      <c r="E7" s="430"/>
      <c r="F7" s="430"/>
      <c r="G7" s="430"/>
      <c r="H7" s="430"/>
      <c r="I7" s="430"/>
      <c r="J7" s="430"/>
      <c r="K7" s="430"/>
      <c r="L7" s="430"/>
      <c r="M7" s="430"/>
      <c r="N7" s="430"/>
      <c r="O7" s="430"/>
      <c r="P7" s="430"/>
      <c r="Q7" s="430"/>
      <c r="R7" s="430"/>
      <c r="S7" s="430"/>
      <c r="T7" s="431"/>
      <c r="U7" s="189"/>
      <c r="V7" s="189"/>
      <c r="W7" s="289"/>
    </row>
    <row r="8" spans="1:24" s="142" customFormat="1" ht="26.25" customHeight="1" thickBot="1" x14ac:dyDescent="0.3">
      <c r="A8" s="290"/>
      <c r="B8" s="290"/>
      <c r="C8" s="290"/>
      <c r="D8" s="290"/>
      <c r="E8" s="290"/>
      <c r="F8" s="290"/>
      <c r="G8" s="290"/>
      <c r="H8" s="290"/>
      <c r="I8" s="290"/>
      <c r="J8" s="290"/>
      <c r="K8" s="290"/>
      <c r="L8" s="290"/>
      <c r="M8" s="290"/>
      <c r="N8" s="290"/>
      <c r="O8" s="290"/>
      <c r="P8" s="290"/>
      <c r="Q8" s="290"/>
      <c r="R8" s="290"/>
      <c r="S8" s="290"/>
      <c r="T8" s="291"/>
      <c r="X8" s="292"/>
    </row>
    <row r="9" spans="1:24" s="142" customFormat="1" ht="39.75" customHeight="1" thickBot="1" x14ac:dyDescent="0.3">
      <c r="A9" s="432"/>
      <c r="B9" s="432"/>
      <c r="C9" s="432" t="b">
        <v>0</v>
      </c>
      <c r="D9" s="432"/>
      <c r="E9" s="432"/>
      <c r="F9" s="432"/>
      <c r="G9" s="432"/>
      <c r="H9" s="432"/>
      <c r="I9" s="432"/>
      <c r="J9" s="432"/>
      <c r="K9" s="432"/>
      <c r="L9" s="432"/>
      <c r="M9" s="432"/>
      <c r="N9" s="432"/>
      <c r="O9" s="432"/>
      <c r="P9" s="432"/>
      <c r="Q9" s="432"/>
      <c r="R9" s="432"/>
      <c r="S9" s="432"/>
      <c r="T9" s="433"/>
    </row>
    <row r="10" spans="1:24" s="35" customFormat="1" ht="39.6" customHeight="1" x14ac:dyDescent="0.3">
      <c r="A10" s="110" t="s">
        <v>40</v>
      </c>
      <c r="B10" s="111" t="s">
        <v>243</v>
      </c>
      <c r="C10" s="111" t="s">
        <v>41</v>
      </c>
      <c r="D10" s="111" t="s">
        <v>42</v>
      </c>
      <c r="E10" s="111" t="s">
        <v>43</v>
      </c>
      <c r="F10" s="111" t="s">
        <v>44</v>
      </c>
      <c r="G10" s="111" t="s">
        <v>45</v>
      </c>
      <c r="H10" s="111" t="s">
        <v>46</v>
      </c>
      <c r="I10" s="111" t="s">
        <v>47</v>
      </c>
      <c r="J10" s="111" t="s">
        <v>48</v>
      </c>
      <c r="K10" s="111" t="s">
        <v>49</v>
      </c>
      <c r="L10" s="111" t="s">
        <v>50</v>
      </c>
      <c r="M10" s="111" t="s">
        <v>51</v>
      </c>
      <c r="N10" s="111" t="s">
        <v>52</v>
      </c>
      <c r="O10" s="111" t="s">
        <v>53</v>
      </c>
      <c r="P10" s="111" t="s">
        <v>54</v>
      </c>
      <c r="Q10" s="111" t="s">
        <v>55</v>
      </c>
      <c r="R10" s="112" t="s">
        <v>56</v>
      </c>
      <c r="S10" s="113" t="s">
        <v>57</v>
      </c>
      <c r="T10" s="116" t="s">
        <v>288</v>
      </c>
    </row>
    <row r="11" spans="1:24" ht="39.75" customHeight="1" x14ac:dyDescent="0.3">
      <c r="A11" s="253">
        <v>1</v>
      </c>
      <c r="B11" s="256" t="s">
        <v>505</v>
      </c>
      <c r="C11" s="181">
        <v>3</v>
      </c>
      <c r="D11" s="181">
        <v>2</v>
      </c>
      <c r="E11" s="181">
        <v>3</v>
      </c>
      <c r="F11" s="181">
        <v>3</v>
      </c>
      <c r="G11" s="181">
        <v>3</v>
      </c>
      <c r="H11" s="181"/>
      <c r="I11" s="181"/>
      <c r="J11" s="181"/>
      <c r="K11" s="181"/>
      <c r="L11" s="181"/>
      <c r="M11" s="181"/>
      <c r="N11" s="181"/>
      <c r="O11" s="181"/>
      <c r="P11" s="181"/>
      <c r="Q11" s="181"/>
      <c r="R11" s="253">
        <f>SUM(C11:G11)</f>
        <v>14</v>
      </c>
      <c r="S11" s="293">
        <f>(R11/5)</f>
        <v>2.8</v>
      </c>
      <c r="T11" s="8"/>
    </row>
    <row r="12" spans="1:24" ht="64.8" customHeight="1" x14ac:dyDescent="0.3">
      <c r="A12" s="253">
        <v>2</v>
      </c>
      <c r="B12" s="256" t="s">
        <v>374</v>
      </c>
      <c r="C12" s="181">
        <v>3</v>
      </c>
      <c r="D12" s="181">
        <v>3</v>
      </c>
      <c r="E12" s="181">
        <v>4</v>
      </c>
      <c r="F12" s="181">
        <v>2</v>
      </c>
      <c r="G12" s="181">
        <v>3</v>
      </c>
      <c r="H12" s="181"/>
      <c r="I12" s="181"/>
      <c r="J12" s="181"/>
      <c r="K12" s="181"/>
      <c r="L12" s="181"/>
      <c r="M12" s="181"/>
      <c r="N12" s="181"/>
      <c r="O12" s="181"/>
      <c r="P12" s="181"/>
      <c r="Q12" s="181"/>
      <c r="R12" s="253">
        <f>SUM(C12:G12)</f>
        <v>15</v>
      </c>
      <c r="S12" s="293">
        <f>(R12/5)</f>
        <v>3</v>
      </c>
      <c r="T12" s="114"/>
    </row>
    <row r="13" spans="1:24" ht="85.2" customHeight="1" x14ac:dyDescent="0.3">
      <c r="A13" s="253">
        <v>3</v>
      </c>
      <c r="B13" s="256" t="s">
        <v>367</v>
      </c>
      <c r="C13" s="181">
        <v>4</v>
      </c>
      <c r="D13" s="181">
        <v>3</v>
      </c>
      <c r="E13" s="181">
        <v>2</v>
      </c>
      <c r="F13" s="181">
        <v>3</v>
      </c>
      <c r="G13" s="181">
        <v>3</v>
      </c>
      <c r="H13" s="181"/>
      <c r="I13" s="181"/>
      <c r="J13" s="181"/>
      <c r="K13" s="181"/>
      <c r="L13" s="181"/>
      <c r="M13" s="181"/>
      <c r="N13" s="181"/>
      <c r="O13" s="181"/>
      <c r="P13" s="181"/>
      <c r="Q13" s="181"/>
      <c r="R13" s="253">
        <f t="shared" ref="R13:R56" si="0">SUM(C13:G13)</f>
        <v>15</v>
      </c>
      <c r="S13" s="293">
        <f t="shared" ref="S13:S56" si="1">(R13/5)</f>
        <v>3</v>
      </c>
      <c r="T13" s="115"/>
    </row>
    <row r="14" spans="1:24" ht="39.75" customHeight="1" x14ac:dyDescent="0.3">
      <c r="A14" s="253">
        <v>4</v>
      </c>
      <c r="B14" s="256" t="s">
        <v>362</v>
      </c>
      <c r="C14" s="181">
        <v>3</v>
      </c>
      <c r="D14" s="181">
        <v>3</v>
      </c>
      <c r="E14" s="181">
        <v>3</v>
      </c>
      <c r="F14" s="181">
        <v>3</v>
      </c>
      <c r="G14" s="181">
        <v>3</v>
      </c>
      <c r="H14" s="181"/>
      <c r="I14" s="181"/>
      <c r="J14" s="181"/>
      <c r="K14" s="181"/>
      <c r="L14" s="181"/>
      <c r="M14" s="181"/>
      <c r="N14" s="181"/>
      <c r="O14" s="181"/>
      <c r="P14" s="181"/>
      <c r="Q14" s="181"/>
      <c r="R14" s="253">
        <f t="shared" si="0"/>
        <v>15</v>
      </c>
      <c r="S14" s="293">
        <f t="shared" si="1"/>
        <v>3</v>
      </c>
      <c r="T14" s="115"/>
    </row>
    <row r="15" spans="1:24" ht="58.2" customHeight="1" x14ac:dyDescent="0.3">
      <c r="A15" s="253">
        <v>5</v>
      </c>
      <c r="B15" s="256" t="s">
        <v>506</v>
      </c>
      <c r="C15" s="181">
        <v>4</v>
      </c>
      <c r="D15" s="181">
        <v>3</v>
      </c>
      <c r="E15" s="181">
        <v>4</v>
      </c>
      <c r="F15" s="181">
        <v>3</v>
      </c>
      <c r="G15" s="181">
        <v>3</v>
      </c>
      <c r="H15" s="181"/>
      <c r="I15" s="181"/>
      <c r="J15" s="181"/>
      <c r="K15" s="181"/>
      <c r="L15" s="181"/>
      <c r="M15" s="181"/>
      <c r="N15" s="181"/>
      <c r="O15" s="181"/>
      <c r="P15" s="181"/>
      <c r="Q15" s="181"/>
      <c r="R15" s="253">
        <f t="shared" si="0"/>
        <v>17</v>
      </c>
      <c r="S15" s="293">
        <f t="shared" si="1"/>
        <v>3.4</v>
      </c>
      <c r="T15" s="115"/>
    </row>
    <row r="16" spans="1:24" ht="39.75" customHeight="1" x14ac:dyDescent="0.3">
      <c r="A16" s="253">
        <v>6</v>
      </c>
      <c r="B16" s="256" t="s">
        <v>368</v>
      </c>
      <c r="C16" s="181">
        <v>3</v>
      </c>
      <c r="D16" s="181">
        <v>3</v>
      </c>
      <c r="E16" s="181">
        <v>3</v>
      </c>
      <c r="F16" s="181">
        <v>3</v>
      </c>
      <c r="G16" s="181">
        <v>3</v>
      </c>
      <c r="H16" s="181"/>
      <c r="I16" s="181"/>
      <c r="J16" s="181"/>
      <c r="K16" s="181"/>
      <c r="L16" s="181"/>
      <c r="M16" s="181"/>
      <c r="N16" s="181"/>
      <c r="O16" s="181"/>
      <c r="P16" s="181"/>
      <c r="Q16" s="181"/>
      <c r="R16" s="253">
        <f t="shared" si="0"/>
        <v>15</v>
      </c>
      <c r="S16" s="293">
        <f t="shared" si="1"/>
        <v>3</v>
      </c>
      <c r="T16" s="115"/>
    </row>
    <row r="17" spans="1:20" ht="58.2" customHeight="1" x14ac:dyDescent="0.3">
      <c r="A17" s="253">
        <v>7</v>
      </c>
      <c r="B17" s="256" t="s">
        <v>365</v>
      </c>
      <c r="C17" s="181">
        <v>3</v>
      </c>
      <c r="D17" s="181">
        <v>2</v>
      </c>
      <c r="E17" s="181">
        <v>2</v>
      </c>
      <c r="F17" s="181">
        <v>2</v>
      </c>
      <c r="G17" s="181">
        <v>2</v>
      </c>
      <c r="H17" s="181"/>
      <c r="I17" s="181"/>
      <c r="J17" s="181"/>
      <c r="K17" s="181"/>
      <c r="L17" s="181"/>
      <c r="M17" s="181"/>
      <c r="N17" s="181"/>
      <c r="O17" s="181"/>
      <c r="P17" s="181"/>
      <c r="Q17" s="181"/>
      <c r="R17" s="253">
        <f t="shared" si="0"/>
        <v>11</v>
      </c>
      <c r="S17" s="293">
        <f t="shared" si="1"/>
        <v>2.2000000000000002</v>
      </c>
      <c r="T17" s="115"/>
    </row>
    <row r="18" spans="1:20" ht="46.5" customHeight="1" x14ac:dyDescent="0.3">
      <c r="A18" s="253">
        <v>8</v>
      </c>
      <c r="B18" s="256" t="s">
        <v>363</v>
      </c>
      <c r="C18" s="181">
        <v>3</v>
      </c>
      <c r="D18" s="181">
        <v>3</v>
      </c>
      <c r="E18" s="181">
        <v>3</v>
      </c>
      <c r="F18" s="181">
        <v>3</v>
      </c>
      <c r="G18" s="181">
        <v>3</v>
      </c>
      <c r="H18" s="181"/>
      <c r="I18" s="181"/>
      <c r="J18" s="181"/>
      <c r="K18" s="181"/>
      <c r="L18" s="181"/>
      <c r="M18" s="181"/>
      <c r="N18" s="181"/>
      <c r="O18" s="181"/>
      <c r="P18" s="181"/>
      <c r="Q18" s="181"/>
      <c r="R18" s="253">
        <f t="shared" si="0"/>
        <v>15</v>
      </c>
      <c r="S18" s="293">
        <f t="shared" si="1"/>
        <v>3</v>
      </c>
      <c r="T18" s="115"/>
    </row>
    <row r="19" spans="1:20" ht="64.8" customHeight="1" x14ac:dyDescent="0.3">
      <c r="A19" s="253">
        <v>9</v>
      </c>
      <c r="B19" s="256" t="s">
        <v>366</v>
      </c>
      <c r="C19" s="181">
        <v>4</v>
      </c>
      <c r="D19" s="181">
        <v>3</v>
      </c>
      <c r="E19" s="181">
        <v>4</v>
      </c>
      <c r="F19" s="181">
        <v>3</v>
      </c>
      <c r="G19" s="181">
        <v>4</v>
      </c>
      <c r="H19" s="181"/>
      <c r="I19" s="181"/>
      <c r="J19" s="181"/>
      <c r="K19" s="181"/>
      <c r="L19" s="181"/>
      <c r="M19" s="181"/>
      <c r="N19" s="181"/>
      <c r="O19" s="181"/>
      <c r="P19" s="181"/>
      <c r="Q19" s="181"/>
      <c r="R19" s="253">
        <f t="shared" si="0"/>
        <v>18</v>
      </c>
      <c r="S19" s="293">
        <f t="shared" si="1"/>
        <v>3.6</v>
      </c>
      <c r="T19" s="115"/>
    </row>
    <row r="20" spans="1:20" ht="39.75" customHeight="1" x14ac:dyDescent="0.3">
      <c r="A20" s="253">
        <v>10</v>
      </c>
      <c r="B20" s="256" t="s">
        <v>364</v>
      </c>
      <c r="C20" s="181">
        <v>3</v>
      </c>
      <c r="D20" s="181">
        <v>4</v>
      </c>
      <c r="E20" s="181">
        <v>3</v>
      </c>
      <c r="F20" s="181">
        <v>4</v>
      </c>
      <c r="G20" s="181">
        <v>4</v>
      </c>
      <c r="H20" s="181"/>
      <c r="I20" s="181"/>
      <c r="J20" s="181"/>
      <c r="K20" s="181"/>
      <c r="L20" s="181"/>
      <c r="M20" s="181"/>
      <c r="N20" s="181"/>
      <c r="O20" s="181"/>
      <c r="P20" s="181"/>
      <c r="Q20" s="181"/>
      <c r="R20" s="253">
        <f t="shared" si="0"/>
        <v>18</v>
      </c>
      <c r="S20" s="293">
        <f t="shared" si="1"/>
        <v>3.6</v>
      </c>
      <c r="T20" s="115"/>
    </row>
    <row r="21" spans="1:20" ht="39.75" customHeight="1" x14ac:dyDescent="0.3">
      <c r="A21" s="253">
        <v>11</v>
      </c>
      <c r="B21" s="256" t="s">
        <v>369</v>
      </c>
      <c r="C21" s="181">
        <v>3</v>
      </c>
      <c r="D21" s="181">
        <v>4</v>
      </c>
      <c r="E21" s="181">
        <v>3</v>
      </c>
      <c r="F21" s="181">
        <v>4</v>
      </c>
      <c r="G21" s="181">
        <v>4</v>
      </c>
      <c r="H21" s="181"/>
      <c r="I21" s="181"/>
      <c r="J21" s="181"/>
      <c r="K21" s="181"/>
      <c r="L21" s="181"/>
      <c r="M21" s="181"/>
      <c r="N21" s="181"/>
      <c r="O21" s="181"/>
      <c r="P21" s="181"/>
      <c r="Q21" s="181"/>
      <c r="R21" s="253">
        <f t="shared" si="0"/>
        <v>18</v>
      </c>
      <c r="S21" s="293">
        <f t="shared" si="1"/>
        <v>3.6</v>
      </c>
      <c r="T21" s="115"/>
    </row>
    <row r="22" spans="1:20" ht="45.75" customHeight="1" x14ac:dyDescent="0.3">
      <c r="A22" s="253">
        <v>12</v>
      </c>
      <c r="B22" s="256" t="s">
        <v>507</v>
      </c>
      <c r="C22" s="181">
        <v>3</v>
      </c>
      <c r="D22" s="181">
        <v>4</v>
      </c>
      <c r="E22" s="181">
        <v>3</v>
      </c>
      <c r="F22" s="181">
        <v>4</v>
      </c>
      <c r="G22" s="181">
        <v>4</v>
      </c>
      <c r="H22" s="181"/>
      <c r="I22" s="181"/>
      <c r="J22" s="181"/>
      <c r="K22" s="181"/>
      <c r="L22" s="181"/>
      <c r="M22" s="181"/>
      <c r="N22" s="181"/>
      <c r="O22" s="181"/>
      <c r="P22" s="181"/>
      <c r="Q22" s="181"/>
      <c r="R22" s="253">
        <f t="shared" si="0"/>
        <v>18</v>
      </c>
      <c r="S22" s="293">
        <f t="shared" si="1"/>
        <v>3.6</v>
      </c>
      <c r="T22" s="115"/>
    </row>
    <row r="23" spans="1:20" ht="49.5" customHeight="1" x14ac:dyDescent="0.3">
      <c r="A23" s="253">
        <v>13</v>
      </c>
      <c r="B23" s="256" t="s">
        <v>370</v>
      </c>
      <c r="C23" s="181">
        <v>3</v>
      </c>
      <c r="D23" s="181">
        <v>3</v>
      </c>
      <c r="E23" s="181">
        <v>3</v>
      </c>
      <c r="F23" s="181">
        <v>3</v>
      </c>
      <c r="G23" s="181">
        <v>3</v>
      </c>
      <c r="H23" s="181"/>
      <c r="I23" s="181"/>
      <c r="J23" s="181"/>
      <c r="K23" s="181"/>
      <c r="L23" s="181"/>
      <c r="M23" s="181"/>
      <c r="N23" s="181"/>
      <c r="O23" s="181"/>
      <c r="P23" s="181"/>
      <c r="Q23" s="181"/>
      <c r="R23" s="253">
        <f t="shared" si="0"/>
        <v>15</v>
      </c>
      <c r="S23" s="293">
        <f t="shared" si="1"/>
        <v>3</v>
      </c>
      <c r="T23" s="115"/>
    </row>
    <row r="24" spans="1:20" ht="39.75" customHeight="1" x14ac:dyDescent="0.3">
      <c r="A24" s="253">
        <v>14</v>
      </c>
      <c r="B24" s="256" t="s">
        <v>446</v>
      </c>
      <c r="C24" s="181">
        <v>3</v>
      </c>
      <c r="D24" s="181">
        <v>3</v>
      </c>
      <c r="E24" s="181">
        <v>3</v>
      </c>
      <c r="F24" s="181">
        <v>3</v>
      </c>
      <c r="G24" s="181">
        <v>3</v>
      </c>
      <c r="H24" s="181"/>
      <c r="I24" s="181"/>
      <c r="J24" s="181"/>
      <c r="K24" s="181"/>
      <c r="L24" s="181"/>
      <c r="M24" s="181"/>
      <c r="N24" s="181"/>
      <c r="O24" s="181"/>
      <c r="P24" s="181"/>
      <c r="Q24" s="181"/>
      <c r="R24" s="253">
        <f t="shared" si="0"/>
        <v>15</v>
      </c>
      <c r="S24" s="293">
        <f t="shared" si="1"/>
        <v>3</v>
      </c>
      <c r="T24" s="115"/>
    </row>
    <row r="25" spans="1:20" ht="80.400000000000006" customHeight="1" x14ac:dyDescent="0.3">
      <c r="A25" s="253">
        <v>15</v>
      </c>
      <c r="B25" s="282" t="s">
        <v>508</v>
      </c>
      <c r="C25" s="181">
        <v>5</v>
      </c>
      <c r="D25" s="181">
        <v>5</v>
      </c>
      <c r="E25" s="181">
        <v>5</v>
      </c>
      <c r="F25" s="181">
        <v>5</v>
      </c>
      <c r="G25" s="181">
        <v>5</v>
      </c>
      <c r="H25" s="181"/>
      <c r="I25" s="181"/>
      <c r="J25" s="181"/>
      <c r="K25" s="181"/>
      <c r="L25" s="181"/>
      <c r="M25" s="181"/>
      <c r="N25" s="181"/>
      <c r="O25" s="181"/>
      <c r="P25" s="181"/>
      <c r="Q25" s="181"/>
      <c r="R25" s="253">
        <f t="shared" si="0"/>
        <v>25</v>
      </c>
      <c r="S25" s="293">
        <f t="shared" si="1"/>
        <v>5</v>
      </c>
      <c r="T25" s="115"/>
    </row>
    <row r="26" spans="1:20" ht="48.75" customHeight="1" x14ac:dyDescent="0.3">
      <c r="A26" s="253">
        <v>16</v>
      </c>
      <c r="B26" s="256" t="s">
        <v>509</v>
      </c>
      <c r="C26" s="181">
        <v>3</v>
      </c>
      <c r="D26" s="181">
        <v>4</v>
      </c>
      <c r="E26" s="181">
        <v>3</v>
      </c>
      <c r="F26" s="181">
        <v>2</v>
      </c>
      <c r="G26" s="181">
        <v>3</v>
      </c>
      <c r="H26" s="181"/>
      <c r="I26" s="181"/>
      <c r="J26" s="181"/>
      <c r="K26" s="181"/>
      <c r="L26" s="181"/>
      <c r="M26" s="181"/>
      <c r="N26" s="181"/>
      <c r="O26" s="181"/>
      <c r="P26" s="181"/>
      <c r="Q26" s="181"/>
      <c r="R26" s="253">
        <f t="shared" si="0"/>
        <v>15</v>
      </c>
      <c r="S26" s="293">
        <f t="shared" si="1"/>
        <v>3</v>
      </c>
      <c r="T26" s="115"/>
    </row>
    <row r="27" spans="1:20" ht="39.75" customHeight="1" x14ac:dyDescent="0.3">
      <c r="A27" s="253">
        <v>17</v>
      </c>
      <c r="B27" s="256" t="s">
        <v>373</v>
      </c>
      <c r="C27" s="181">
        <v>4</v>
      </c>
      <c r="D27" s="181">
        <v>4</v>
      </c>
      <c r="E27" s="181">
        <v>4</v>
      </c>
      <c r="F27" s="181">
        <v>3</v>
      </c>
      <c r="G27" s="181">
        <v>3</v>
      </c>
      <c r="H27" s="181"/>
      <c r="I27" s="181"/>
      <c r="J27" s="181"/>
      <c r="K27" s="181"/>
      <c r="L27" s="181"/>
      <c r="M27" s="181"/>
      <c r="N27" s="181"/>
      <c r="O27" s="181"/>
      <c r="P27" s="181"/>
      <c r="Q27" s="181"/>
      <c r="R27" s="253">
        <f t="shared" si="0"/>
        <v>18</v>
      </c>
      <c r="S27" s="293">
        <f t="shared" si="1"/>
        <v>3.6</v>
      </c>
      <c r="T27" s="115"/>
    </row>
    <row r="28" spans="1:20" ht="84" customHeight="1" x14ac:dyDescent="0.3">
      <c r="A28" s="253">
        <v>18</v>
      </c>
      <c r="B28" s="256" t="s">
        <v>510</v>
      </c>
      <c r="C28" s="181">
        <v>3</v>
      </c>
      <c r="D28" s="181">
        <v>3</v>
      </c>
      <c r="E28" s="181">
        <v>3</v>
      </c>
      <c r="F28" s="181">
        <v>3</v>
      </c>
      <c r="G28" s="181">
        <v>3</v>
      </c>
      <c r="H28" s="181"/>
      <c r="I28" s="181"/>
      <c r="J28" s="181"/>
      <c r="K28" s="181"/>
      <c r="L28" s="181"/>
      <c r="M28" s="181"/>
      <c r="N28" s="181"/>
      <c r="O28" s="181"/>
      <c r="P28" s="181"/>
      <c r="Q28" s="181"/>
      <c r="R28" s="253">
        <f t="shared" si="0"/>
        <v>15</v>
      </c>
      <c r="S28" s="293">
        <f t="shared" si="1"/>
        <v>3</v>
      </c>
      <c r="T28" s="115"/>
    </row>
    <row r="29" spans="1:20" ht="48" customHeight="1" x14ac:dyDescent="0.3">
      <c r="A29" s="253">
        <v>19</v>
      </c>
      <c r="B29" s="282" t="s">
        <v>486</v>
      </c>
      <c r="C29" s="181">
        <v>4</v>
      </c>
      <c r="D29" s="181">
        <v>4</v>
      </c>
      <c r="E29" s="181">
        <v>4</v>
      </c>
      <c r="F29" s="181">
        <v>4</v>
      </c>
      <c r="G29" s="181">
        <v>4</v>
      </c>
      <c r="H29" s="181"/>
      <c r="I29" s="181"/>
      <c r="J29" s="181"/>
      <c r="K29" s="181"/>
      <c r="L29" s="181"/>
      <c r="M29" s="181"/>
      <c r="N29" s="181"/>
      <c r="O29" s="181"/>
      <c r="P29" s="181"/>
      <c r="Q29" s="181"/>
      <c r="R29" s="253">
        <f t="shared" si="0"/>
        <v>20</v>
      </c>
      <c r="S29" s="293">
        <f t="shared" si="1"/>
        <v>4</v>
      </c>
      <c r="T29" s="115"/>
    </row>
    <row r="30" spans="1:20" ht="39.75" customHeight="1" x14ac:dyDescent="0.3">
      <c r="A30" s="253">
        <v>20</v>
      </c>
      <c r="B30" s="282" t="s">
        <v>485</v>
      </c>
      <c r="C30" s="181">
        <v>4</v>
      </c>
      <c r="D30" s="181">
        <v>5</v>
      </c>
      <c r="E30" s="181">
        <v>4</v>
      </c>
      <c r="F30" s="181">
        <v>5</v>
      </c>
      <c r="G30" s="181">
        <v>4</v>
      </c>
      <c r="H30" s="181"/>
      <c r="I30" s="181"/>
      <c r="J30" s="181"/>
      <c r="K30" s="181"/>
      <c r="L30" s="181"/>
      <c r="M30" s="181"/>
      <c r="N30" s="181"/>
      <c r="O30" s="181"/>
      <c r="P30" s="181"/>
      <c r="Q30" s="181"/>
      <c r="R30" s="253">
        <f t="shared" si="0"/>
        <v>22</v>
      </c>
      <c r="S30" s="293">
        <f t="shared" si="1"/>
        <v>4.4000000000000004</v>
      </c>
      <c r="T30" s="115"/>
    </row>
    <row r="31" spans="1:20" ht="49.5" customHeight="1" x14ac:dyDescent="0.3">
      <c r="A31" s="253">
        <v>21</v>
      </c>
      <c r="B31" s="282" t="s">
        <v>489</v>
      </c>
      <c r="C31" s="181">
        <v>5</v>
      </c>
      <c r="D31" s="181">
        <v>4</v>
      </c>
      <c r="E31" s="181">
        <v>4</v>
      </c>
      <c r="F31" s="181">
        <v>4</v>
      </c>
      <c r="G31" s="181">
        <v>4</v>
      </c>
      <c r="H31" s="181"/>
      <c r="I31" s="181"/>
      <c r="J31" s="181"/>
      <c r="K31" s="181"/>
      <c r="L31" s="181"/>
      <c r="M31" s="181"/>
      <c r="N31" s="181"/>
      <c r="O31" s="181"/>
      <c r="P31" s="181"/>
      <c r="Q31" s="181"/>
      <c r="R31" s="253">
        <f t="shared" si="0"/>
        <v>21</v>
      </c>
      <c r="S31" s="293">
        <f t="shared" si="1"/>
        <v>4.2</v>
      </c>
      <c r="T31" s="115"/>
    </row>
    <row r="32" spans="1:20" ht="42" customHeight="1" x14ac:dyDescent="0.3">
      <c r="A32" s="253">
        <v>22</v>
      </c>
      <c r="B32" s="256" t="s">
        <v>376</v>
      </c>
      <c r="C32" s="181">
        <v>4</v>
      </c>
      <c r="D32" s="181">
        <v>3</v>
      </c>
      <c r="E32" s="181">
        <v>3</v>
      </c>
      <c r="F32" s="181">
        <v>4</v>
      </c>
      <c r="G32" s="181">
        <v>3</v>
      </c>
      <c r="H32" s="181"/>
      <c r="I32" s="181"/>
      <c r="J32" s="181"/>
      <c r="K32" s="181"/>
      <c r="L32" s="181"/>
      <c r="M32" s="181"/>
      <c r="N32" s="181"/>
      <c r="O32" s="181"/>
      <c r="P32" s="181"/>
      <c r="Q32" s="181"/>
      <c r="R32" s="253">
        <f t="shared" si="0"/>
        <v>17</v>
      </c>
      <c r="S32" s="293">
        <f t="shared" si="1"/>
        <v>3.4</v>
      </c>
      <c r="T32" s="115"/>
    </row>
    <row r="33" spans="1:20" ht="67.2" customHeight="1" x14ac:dyDescent="0.3">
      <c r="A33" s="253">
        <v>23</v>
      </c>
      <c r="B33" s="282" t="s">
        <v>490</v>
      </c>
      <c r="C33" s="181">
        <v>5</v>
      </c>
      <c r="D33" s="181">
        <v>5</v>
      </c>
      <c r="E33" s="181">
        <v>4</v>
      </c>
      <c r="F33" s="181">
        <v>5</v>
      </c>
      <c r="G33" s="181">
        <v>4</v>
      </c>
      <c r="H33" s="181"/>
      <c r="I33" s="181"/>
      <c r="J33" s="181"/>
      <c r="K33" s="181"/>
      <c r="L33" s="181"/>
      <c r="M33" s="181"/>
      <c r="N33" s="181"/>
      <c r="O33" s="181"/>
      <c r="P33" s="181"/>
      <c r="Q33" s="181"/>
      <c r="R33" s="253">
        <f t="shared" si="0"/>
        <v>23</v>
      </c>
      <c r="S33" s="293">
        <f t="shared" si="1"/>
        <v>4.5999999999999996</v>
      </c>
      <c r="T33" s="115"/>
    </row>
    <row r="34" spans="1:20" ht="61.8" customHeight="1" x14ac:dyDescent="0.3">
      <c r="A34" s="253">
        <v>24</v>
      </c>
      <c r="B34" s="256" t="s">
        <v>480</v>
      </c>
      <c r="C34" s="181">
        <v>3</v>
      </c>
      <c r="D34" s="181">
        <v>2</v>
      </c>
      <c r="E34" s="181">
        <v>3</v>
      </c>
      <c r="F34" s="181">
        <v>3</v>
      </c>
      <c r="G34" s="181">
        <v>3</v>
      </c>
      <c r="H34" s="181"/>
      <c r="I34" s="181"/>
      <c r="J34" s="181"/>
      <c r="K34" s="181"/>
      <c r="L34" s="181"/>
      <c r="M34" s="181"/>
      <c r="N34" s="181"/>
      <c r="O34" s="181"/>
      <c r="P34" s="181"/>
      <c r="Q34" s="181"/>
      <c r="R34" s="253">
        <f t="shared" si="0"/>
        <v>14</v>
      </c>
      <c r="S34" s="293">
        <f t="shared" si="1"/>
        <v>2.8</v>
      </c>
      <c r="T34" s="115"/>
    </row>
    <row r="35" spans="1:20" ht="42" customHeight="1" x14ac:dyDescent="0.3">
      <c r="A35" s="253">
        <v>25</v>
      </c>
      <c r="B35" s="282" t="s">
        <v>472</v>
      </c>
      <c r="C35" s="181">
        <v>5</v>
      </c>
      <c r="D35" s="181">
        <v>4</v>
      </c>
      <c r="E35" s="181">
        <v>4</v>
      </c>
      <c r="F35" s="181">
        <v>4</v>
      </c>
      <c r="G35" s="181">
        <v>4</v>
      </c>
      <c r="H35" s="181"/>
      <c r="I35" s="181"/>
      <c r="J35" s="181"/>
      <c r="K35" s="181"/>
      <c r="L35" s="181"/>
      <c r="M35" s="181"/>
      <c r="N35" s="181"/>
      <c r="O35" s="181"/>
      <c r="P35" s="181"/>
      <c r="Q35" s="181"/>
      <c r="R35" s="253">
        <f t="shared" si="0"/>
        <v>21</v>
      </c>
      <c r="S35" s="293">
        <f t="shared" si="1"/>
        <v>4.2</v>
      </c>
      <c r="T35" s="115"/>
    </row>
    <row r="36" spans="1:20" ht="42" customHeight="1" x14ac:dyDescent="0.3">
      <c r="A36" s="253">
        <v>26</v>
      </c>
      <c r="B36" s="282" t="s">
        <v>464</v>
      </c>
      <c r="C36" s="181">
        <v>5</v>
      </c>
      <c r="D36" s="181">
        <v>5</v>
      </c>
      <c r="E36" s="181">
        <v>5</v>
      </c>
      <c r="F36" s="181">
        <v>5</v>
      </c>
      <c r="G36" s="181">
        <v>5</v>
      </c>
      <c r="H36" s="181"/>
      <c r="I36" s="181"/>
      <c r="J36" s="181"/>
      <c r="K36" s="181"/>
      <c r="L36" s="181"/>
      <c r="M36" s="181"/>
      <c r="N36" s="181"/>
      <c r="O36" s="181"/>
      <c r="P36" s="181"/>
      <c r="Q36" s="181"/>
      <c r="R36" s="253">
        <f t="shared" si="0"/>
        <v>25</v>
      </c>
      <c r="S36" s="293">
        <f t="shared" si="1"/>
        <v>5</v>
      </c>
      <c r="T36" s="115"/>
    </row>
    <row r="37" spans="1:20" ht="54" customHeight="1" x14ac:dyDescent="0.3">
      <c r="A37" s="253">
        <v>27</v>
      </c>
      <c r="B37" s="257" t="s">
        <v>391</v>
      </c>
      <c r="C37" s="181">
        <v>4</v>
      </c>
      <c r="D37" s="181">
        <v>3</v>
      </c>
      <c r="E37" s="181">
        <v>2</v>
      </c>
      <c r="F37" s="181">
        <v>3</v>
      </c>
      <c r="G37" s="181">
        <v>3</v>
      </c>
      <c r="H37" s="181"/>
      <c r="I37" s="181"/>
      <c r="J37" s="181"/>
      <c r="K37" s="181"/>
      <c r="L37" s="181"/>
      <c r="M37" s="181"/>
      <c r="N37" s="181"/>
      <c r="O37" s="181"/>
      <c r="P37" s="181"/>
      <c r="Q37" s="181"/>
      <c r="R37" s="253">
        <f t="shared" si="0"/>
        <v>15</v>
      </c>
      <c r="S37" s="293">
        <f t="shared" si="1"/>
        <v>3</v>
      </c>
      <c r="T37" s="115"/>
    </row>
    <row r="38" spans="1:20" ht="42" customHeight="1" x14ac:dyDescent="0.3">
      <c r="A38" s="253">
        <v>28</v>
      </c>
      <c r="B38" s="256" t="s">
        <v>377</v>
      </c>
      <c r="C38" s="181">
        <v>3</v>
      </c>
      <c r="D38" s="181">
        <v>3</v>
      </c>
      <c r="E38" s="181">
        <v>3</v>
      </c>
      <c r="F38" s="181">
        <v>3</v>
      </c>
      <c r="G38" s="181">
        <v>3</v>
      </c>
      <c r="H38" s="181"/>
      <c r="I38" s="181"/>
      <c r="J38" s="181"/>
      <c r="K38" s="181"/>
      <c r="L38" s="181"/>
      <c r="M38" s="181"/>
      <c r="N38" s="181"/>
      <c r="O38" s="181"/>
      <c r="P38" s="181"/>
      <c r="Q38" s="181"/>
      <c r="R38" s="253">
        <f t="shared" si="0"/>
        <v>15</v>
      </c>
      <c r="S38" s="293">
        <f t="shared" si="1"/>
        <v>3</v>
      </c>
      <c r="T38" s="115"/>
    </row>
    <row r="39" spans="1:20" ht="42" customHeight="1" x14ac:dyDescent="0.3">
      <c r="A39" s="253">
        <v>29</v>
      </c>
      <c r="B39" s="257" t="s">
        <v>378</v>
      </c>
      <c r="C39" s="181">
        <v>4</v>
      </c>
      <c r="D39" s="181">
        <v>4</v>
      </c>
      <c r="E39" s="181">
        <v>3</v>
      </c>
      <c r="F39" s="181">
        <v>4</v>
      </c>
      <c r="G39" s="181">
        <v>3</v>
      </c>
      <c r="H39" s="181"/>
      <c r="I39" s="181"/>
      <c r="J39" s="181"/>
      <c r="K39" s="181"/>
      <c r="L39" s="181"/>
      <c r="M39" s="181"/>
      <c r="N39" s="181"/>
      <c r="O39" s="181"/>
      <c r="P39" s="181"/>
      <c r="Q39" s="181"/>
      <c r="R39" s="253">
        <f t="shared" si="0"/>
        <v>18</v>
      </c>
      <c r="S39" s="293">
        <f t="shared" si="1"/>
        <v>3.6</v>
      </c>
      <c r="T39" s="115"/>
    </row>
    <row r="40" spans="1:20" ht="58.8" customHeight="1" x14ac:dyDescent="0.3">
      <c r="A40" s="261">
        <v>30</v>
      </c>
      <c r="B40" s="256" t="s">
        <v>381</v>
      </c>
      <c r="C40" s="181">
        <v>4</v>
      </c>
      <c r="D40" s="181">
        <v>3</v>
      </c>
      <c r="E40" s="181">
        <v>4</v>
      </c>
      <c r="F40" s="181">
        <v>3</v>
      </c>
      <c r="G40" s="181">
        <v>4</v>
      </c>
      <c r="H40" s="181"/>
      <c r="I40" s="181"/>
      <c r="J40" s="181"/>
      <c r="K40" s="181"/>
      <c r="L40" s="181"/>
      <c r="M40" s="181"/>
      <c r="N40" s="181"/>
      <c r="O40" s="181"/>
      <c r="P40" s="181"/>
      <c r="Q40" s="181"/>
      <c r="R40" s="253">
        <f t="shared" si="0"/>
        <v>18</v>
      </c>
      <c r="S40" s="293">
        <f t="shared" si="1"/>
        <v>3.6</v>
      </c>
      <c r="T40" s="115"/>
    </row>
    <row r="41" spans="1:20" ht="48" customHeight="1" x14ac:dyDescent="0.3">
      <c r="A41" s="253">
        <v>31</v>
      </c>
      <c r="B41" s="256" t="s">
        <v>386</v>
      </c>
      <c r="C41" s="181">
        <v>3</v>
      </c>
      <c r="D41" s="181">
        <v>4</v>
      </c>
      <c r="E41" s="181">
        <v>3</v>
      </c>
      <c r="F41" s="181">
        <v>4</v>
      </c>
      <c r="G41" s="181">
        <v>3</v>
      </c>
      <c r="H41" s="181"/>
      <c r="I41" s="181"/>
      <c r="J41" s="181"/>
      <c r="K41" s="181"/>
      <c r="L41" s="181"/>
      <c r="M41" s="181"/>
      <c r="N41" s="181"/>
      <c r="O41" s="181"/>
      <c r="P41" s="181"/>
      <c r="Q41" s="181"/>
      <c r="R41" s="253">
        <f t="shared" si="0"/>
        <v>17</v>
      </c>
      <c r="S41" s="293">
        <f t="shared" si="1"/>
        <v>3.4</v>
      </c>
      <c r="T41" s="115"/>
    </row>
    <row r="42" spans="1:20" ht="66" customHeight="1" x14ac:dyDescent="0.3">
      <c r="A42" s="261">
        <v>32</v>
      </c>
      <c r="B42" s="282" t="s">
        <v>488</v>
      </c>
      <c r="C42" s="181">
        <v>5</v>
      </c>
      <c r="D42" s="181">
        <v>5</v>
      </c>
      <c r="E42" s="181">
        <v>5</v>
      </c>
      <c r="F42" s="181">
        <v>5</v>
      </c>
      <c r="G42" s="181">
        <v>4</v>
      </c>
      <c r="H42" s="181"/>
      <c r="I42" s="181"/>
      <c r="J42" s="181"/>
      <c r="K42" s="181"/>
      <c r="L42" s="181"/>
      <c r="M42" s="181"/>
      <c r="N42" s="181"/>
      <c r="O42" s="181"/>
      <c r="P42" s="181"/>
      <c r="Q42" s="181"/>
      <c r="R42" s="253">
        <f t="shared" si="0"/>
        <v>24</v>
      </c>
      <c r="S42" s="293">
        <f t="shared" si="1"/>
        <v>4.8</v>
      </c>
      <c r="T42" s="115"/>
    </row>
    <row r="43" spans="1:20" ht="48" customHeight="1" x14ac:dyDescent="0.3">
      <c r="A43" s="253">
        <v>33</v>
      </c>
      <c r="B43" s="256" t="s">
        <v>478</v>
      </c>
      <c r="C43" s="181">
        <v>3</v>
      </c>
      <c r="D43" s="294">
        <v>4</v>
      </c>
      <c r="E43" s="181">
        <v>3</v>
      </c>
      <c r="F43" s="181">
        <v>3</v>
      </c>
      <c r="G43" s="181">
        <v>4</v>
      </c>
      <c r="H43" s="181"/>
      <c r="I43" s="181"/>
      <c r="J43" s="181"/>
      <c r="K43" s="181"/>
      <c r="L43" s="181"/>
      <c r="M43" s="181"/>
      <c r="N43" s="181"/>
      <c r="O43" s="181"/>
      <c r="P43" s="181"/>
      <c r="Q43" s="181"/>
      <c r="R43" s="253">
        <f>SUM(C43:G43)</f>
        <v>17</v>
      </c>
      <c r="S43" s="293">
        <f t="shared" si="1"/>
        <v>3.4</v>
      </c>
      <c r="T43" s="115"/>
    </row>
    <row r="44" spans="1:20" ht="72.599999999999994" customHeight="1" x14ac:dyDescent="0.3">
      <c r="A44" s="261">
        <v>34</v>
      </c>
      <c r="B44" s="282" t="s">
        <v>479</v>
      </c>
      <c r="C44" s="181">
        <v>5</v>
      </c>
      <c r="D44" s="181">
        <v>5</v>
      </c>
      <c r="E44" s="181">
        <v>4</v>
      </c>
      <c r="F44" s="181">
        <v>4</v>
      </c>
      <c r="G44" s="181">
        <v>4</v>
      </c>
      <c r="H44" s="181"/>
      <c r="I44" s="181"/>
      <c r="J44" s="181"/>
      <c r="K44" s="181"/>
      <c r="L44" s="181"/>
      <c r="M44" s="181"/>
      <c r="N44" s="181"/>
      <c r="O44" s="181"/>
      <c r="P44" s="181"/>
      <c r="Q44" s="181"/>
      <c r="R44" s="253">
        <f t="shared" si="0"/>
        <v>22</v>
      </c>
      <c r="S44" s="293">
        <f t="shared" si="1"/>
        <v>4.4000000000000004</v>
      </c>
      <c r="T44" s="115"/>
    </row>
    <row r="45" spans="1:20" ht="48" customHeight="1" x14ac:dyDescent="0.3">
      <c r="A45" s="253">
        <v>35</v>
      </c>
      <c r="B45" s="256" t="s">
        <v>379</v>
      </c>
      <c r="C45" s="181">
        <v>4</v>
      </c>
      <c r="D45" s="181">
        <v>3</v>
      </c>
      <c r="E45" s="181">
        <v>3</v>
      </c>
      <c r="F45" s="181">
        <v>3</v>
      </c>
      <c r="G45" s="181">
        <v>3</v>
      </c>
      <c r="H45" s="181"/>
      <c r="I45" s="181"/>
      <c r="J45" s="181"/>
      <c r="K45" s="181"/>
      <c r="L45" s="181"/>
      <c r="M45" s="181"/>
      <c r="N45" s="181"/>
      <c r="O45" s="181"/>
      <c r="P45" s="181"/>
      <c r="Q45" s="181"/>
      <c r="R45" s="253">
        <f t="shared" si="0"/>
        <v>16</v>
      </c>
      <c r="S45" s="293">
        <f t="shared" si="1"/>
        <v>3.2</v>
      </c>
      <c r="T45" s="115"/>
    </row>
    <row r="46" spans="1:20" ht="55.8" customHeight="1" x14ac:dyDescent="0.3">
      <c r="A46" s="261">
        <v>36</v>
      </c>
      <c r="B46" s="282" t="s">
        <v>572</v>
      </c>
      <c r="C46" s="181">
        <v>5</v>
      </c>
      <c r="D46" s="181">
        <v>5</v>
      </c>
      <c r="E46" s="181">
        <v>4</v>
      </c>
      <c r="F46" s="181">
        <v>4</v>
      </c>
      <c r="G46" s="181">
        <v>4</v>
      </c>
      <c r="H46" s="181"/>
      <c r="I46" s="181"/>
      <c r="J46" s="181"/>
      <c r="K46" s="181"/>
      <c r="L46" s="181"/>
      <c r="M46" s="181"/>
      <c r="N46" s="181"/>
      <c r="O46" s="181"/>
      <c r="P46" s="181"/>
      <c r="Q46" s="181"/>
      <c r="R46" s="253">
        <f t="shared" si="0"/>
        <v>22</v>
      </c>
      <c r="S46" s="293">
        <f t="shared" si="1"/>
        <v>4.4000000000000004</v>
      </c>
      <c r="T46" s="115"/>
    </row>
    <row r="47" spans="1:20" ht="48" customHeight="1" x14ac:dyDescent="0.3">
      <c r="A47" s="253">
        <v>37</v>
      </c>
      <c r="B47" s="282" t="s">
        <v>466</v>
      </c>
      <c r="C47" s="181">
        <v>5</v>
      </c>
      <c r="D47" s="181">
        <v>5</v>
      </c>
      <c r="E47" s="181">
        <v>4</v>
      </c>
      <c r="F47" s="181">
        <v>5</v>
      </c>
      <c r="G47" s="181">
        <v>4</v>
      </c>
      <c r="H47" s="181"/>
      <c r="I47" s="181"/>
      <c r="J47" s="181"/>
      <c r="K47" s="181"/>
      <c r="L47" s="181"/>
      <c r="M47" s="181"/>
      <c r="N47" s="181"/>
      <c r="O47" s="181"/>
      <c r="P47" s="181"/>
      <c r="Q47" s="181"/>
      <c r="R47" s="253">
        <f t="shared" si="0"/>
        <v>23</v>
      </c>
      <c r="S47" s="293">
        <f t="shared" si="1"/>
        <v>4.5999999999999996</v>
      </c>
      <c r="T47" s="115"/>
    </row>
    <row r="48" spans="1:20" ht="48" customHeight="1" x14ac:dyDescent="0.3">
      <c r="A48" s="261">
        <v>38</v>
      </c>
      <c r="B48" s="282" t="s">
        <v>389</v>
      </c>
      <c r="C48" s="181">
        <v>5</v>
      </c>
      <c r="D48" s="181">
        <v>4</v>
      </c>
      <c r="E48" s="181">
        <v>3</v>
      </c>
      <c r="F48" s="181">
        <v>5</v>
      </c>
      <c r="G48" s="181">
        <v>5</v>
      </c>
      <c r="H48" s="181"/>
      <c r="I48" s="181"/>
      <c r="J48" s="181"/>
      <c r="K48" s="181"/>
      <c r="L48" s="181"/>
      <c r="M48" s="181"/>
      <c r="N48" s="181"/>
      <c r="O48" s="181"/>
      <c r="P48" s="181"/>
      <c r="Q48" s="181"/>
      <c r="R48" s="253">
        <f t="shared" si="0"/>
        <v>22</v>
      </c>
      <c r="S48" s="293">
        <f t="shared" si="1"/>
        <v>4.4000000000000004</v>
      </c>
      <c r="T48" s="115"/>
    </row>
    <row r="49" spans="1:20" ht="46.5" customHeight="1" x14ac:dyDescent="0.3">
      <c r="A49" s="253">
        <v>39</v>
      </c>
      <c r="B49" s="256" t="s">
        <v>387</v>
      </c>
      <c r="C49" s="181">
        <v>4</v>
      </c>
      <c r="D49" s="181">
        <v>3</v>
      </c>
      <c r="E49" s="181">
        <v>4</v>
      </c>
      <c r="F49" s="181">
        <v>3</v>
      </c>
      <c r="G49" s="181">
        <v>3</v>
      </c>
      <c r="H49" s="181"/>
      <c r="I49" s="181"/>
      <c r="J49" s="181"/>
      <c r="K49" s="181"/>
      <c r="L49" s="181"/>
      <c r="M49" s="181"/>
      <c r="N49" s="181"/>
      <c r="O49" s="181"/>
      <c r="P49" s="181"/>
      <c r="Q49" s="181"/>
      <c r="R49" s="253">
        <f t="shared" si="0"/>
        <v>17</v>
      </c>
      <c r="S49" s="293">
        <f t="shared" si="1"/>
        <v>3.4</v>
      </c>
      <c r="T49" s="115"/>
    </row>
    <row r="50" spans="1:20" ht="44.25" customHeight="1" x14ac:dyDescent="0.3">
      <c r="A50" s="261">
        <v>40</v>
      </c>
      <c r="B50" s="283" t="s">
        <v>467</v>
      </c>
      <c r="C50" s="181">
        <v>4</v>
      </c>
      <c r="D50" s="181">
        <v>4</v>
      </c>
      <c r="E50" s="181">
        <v>4</v>
      </c>
      <c r="F50" s="181">
        <v>4</v>
      </c>
      <c r="G50" s="181">
        <v>5</v>
      </c>
      <c r="H50" s="181"/>
      <c r="I50" s="181"/>
      <c r="J50" s="181"/>
      <c r="K50" s="181"/>
      <c r="L50" s="181"/>
      <c r="M50" s="181"/>
      <c r="N50" s="181"/>
      <c r="O50" s="181"/>
      <c r="P50" s="181"/>
      <c r="Q50" s="181"/>
      <c r="R50" s="253">
        <f t="shared" si="0"/>
        <v>21</v>
      </c>
      <c r="S50" s="293">
        <f t="shared" si="1"/>
        <v>4.2</v>
      </c>
      <c r="T50" s="115"/>
    </row>
    <row r="51" spans="1:20" ht="42.75" customHeight="1" thickBot="1" x14ac:dyDescent="0.35">
      <c r="A51" s="253">
        <v>41</v>
      </c>
      <c r="B51" s="283" t="s">
        <v>471</v>
      </c>
      <c r="C51" s="181">
        <v>5</v>
      </c>
      <c r="D51" s="181">
        <v>4</v>
      </c>
      <c r="E51" s="181">
        <v>4</v>
      </c>
      <c r="F51" s="181">
        <v>4</v>
      </c>
      <c r="G51" s="181">
        <v>4</v>
      </c>
      <c r="H51" s="181"/>
      <c r="I51" s="181"/>
      <c r="J51" s="181"/>
      <c r="K51" s="181"/>
      <c r="L51" s="181"/>
      <c r="M51" s="181"/>
      <c r="N51" s="181"/>
      <c r="O51" s="181"/>
      <c r="P51" s="181"/>
      <c r="Q51" s="181"/>
      <c r="R51" s="253">
        <f t="shared" si="0"/>
        <v>21</v>
      </c>
      <c r="S51" s="293">
        <f t="shared" si="1"/>
        <v>4.2</v>
      </c>
      <c r="T51" s="115"/>
    </row>
    <row r="52" spans="1:20" ht="63" customHeight="1" x14ac:dyDescent="0.3">
      <c r="A52" s="261">
        <v>42</v>
      </c>
      <c r="B52" s="139" t="s">
        <v>392</v>
      </c>
      <c r="C52" s="181">
        <v>3</v>
      </c>
      <c r="D52" s="181">
        <v>3</v>
      </c>
      <c r="E52" s="181">
        <v>3</v>
      </c>
      <c r="F52" s="181">
        <v>3</v>
      </c>
      <c r="G52" s="181">
        <v>3</v>
      </c>
      <c r="H52" s="181"/>
      <c r="I52" s="181"/>
      <c r="J52" s="181"/>
      <c r="K52" s="181"/>
      <c r="L52" s="181"/>
      <c r="M52" s="181"/>
      <c r="N52" s="181"/>
      <c r="O52" s="181"/>
      <c r="P52" s="181"/>
      <c r="Q52" s="181"/>
      <c r="R52" s="253">
        <f t="shared" si="0"/>
        <v>15</v>
      </c>
      <c r="S52" s="293">
        <f t="shared" si="1"/>
        <v>3</v>
      </c>
      <c r="T52" s="115"/>
    </row>
    <row r="53" spans="1:20" ht="42.75" customHeight="1" x14ac:dyDescent="0.3">
      <c r="A53" s="253">
        <v>43</v>
      </c>
      <c r="B53" s="281" t="s">
        <v>481</v>
      </c>
      <c r="C53" s="181">
        <v>5</v>
      </c>
      <c r="D53" s="181">
        <v>4</v>
      </c>
      <c r="E53" s="181">
        <v>5</v>
      </c>
      <c r="F53" s="181">
        <v>4</v>
      </c>
      <c r="G53" s="181">
        <v>5</v>
      </c>
      <c r="H53" s="181"/>
      <c r="I53" s="181"/>
      <c r="J53" s="181"/>
      <c r="K53" s="181"/>
      <c r="L53" s="181"/>
      <c r="M53" s="181"/>
      <c r="N53" s="181"/>
      <c r="O53" s="181"/>
      <c r="P53" s="181"/>
      <c r="Q53" s="181"/>
      <c r="R53" s="253">
        <f t="shared" si="0"/>
        <v>23</v>
      </c>
      <c r="S53" s="293">
        <f t="shared" si="1"/>
        <v>4.5999999999999996</v>
      </c>
      <c r="T53" s="115"/>
    </row>
    <row r="54" spans="1:20" ht="47.25" customHeight="1" x14ac:dyDescent="0.3">
      <c r="A54" s="261">
        <v>44</v>
      </c>
      <c r="B54" s="283" t="s">
        <v>384</v>
      </c>
      <c r="C54" s="181">
        <v>5</v>
      </c>
      <c r="D54" s="181">
        <v>4</v>
      </c>
      <c r="E54" s="181">
        <v>5</v>
      </c>
      <c r="F54" s="181">
        <v>5</v>
      </c>
      <c r="G54" s="181">
        <v>4</v>
      </c>
      <c r="H54" s="181"/>
      <c r="I54" s="181"/>
      <c r="J54" s="181"/>
      <c r="K54" s="181"/>
      <c r="L54" s="181"/>
      <c r="M54" s="181"/>
      <c r="N54" s="181"/>
      <c r="O54" s="181"/>
      <c r="P54" s="181"/>
      <c r="Q54" s="181"/>
      <c r="R54" s="253">
        <f t="shared" si="0"/>
        <v>23</v>
      </c>
      <c r="S54" s="293">
        <f t="shared" si="1"/>
        <v>4.5999999999999996</v>
      </c>
      <c r="T54" s="115"/>
    </row>
    <row r="55" spans="1:20" ht="47.25" customHeight="1" thickBot="1" x14ac:dyDescent="0.35">
      <c r="A55" s="261">
        <v>45</v>
      </c>
      <c r="B55" s="138" t="s">
        <v>385</v>
      </c>
      <c r="C55" s="259">
        <v>4</v>
      </c>
      <c r="D55" s="259">
        <v>3</v>
      </c>
      <c r="E55" s="259">
        <v>4</v>
      </c>
      <c r="F55" s="259">
        <v>3</v>
      </c>
      <c r="G55" s="259">
        <v>4</v>
      </c>
      <c r="H55" s="259"/>
      <c r="I55" s="259"/>
      <c r="J55" s="259"/>
      <c r="K55" s="259"/>
      <c r="L55" s="259"/>
      <c r="M55" s="259"/>
      <c r="N55" s="259"/>
      <c r="O55" s="259"/>
      <c r="P55" s="259"/>
      <c r="Q55" s="259"/>
      <c r="R55" s="253">
        <f t="shared" si="0"/>
        <v>18</v>
      </c>
      <c r="S55" s="293">
        <f t="shared" si="1"/>
        <v>3.6</v>
      </c>
      <c r="T55" s="295"/>
    </row>
    <row r="56" spans="1:20" ht="50.25" customHeight="1" thickBot="1" x14ac:dyDescent="0.35">
      <c r="A56" s="253">
        <v>46</v>
      </c>
      <c r="B56" s="139" t="s">
        <v>383</v>
      </c>
      <c r="C56" s="259">
        <v>4</v>
      </c>
      <c r="D56" s="259">
        <v>3</v>
      </c>
      <c r="E56" s="259">
        <v>4</v>
      </c>
      <c r="F56" s="259">
        <v>4</v>
      </c>
      <c r="G56" s="259">
        <v>3</v>
      </c>
      <c r="H56" s="259"/>
      <c r="I56" s="259"/>
      <c r="J56" s="259"/>
      <c r="K56" s="259"/>
      <c r="L56" s="259"/>
      <c r="M56" s="259"/>
      <c r="N56" s="259"/>
      <c r="O56" s="259"/>
      <c r="P56" s="259"/>
      <c r="Q56" s="259"/>
      <c r="R56" s="253">
        <f t="shared" si="0"/>
        <v>18</v>
      </c>
      <c r="S56" s="293">
        <f t="shared" si="1"/>
        <v>3.6</v>
      </c>
      <c r="T56" s="295"/>
    </row>
    <row r="57" spans="1:20" ht="24" customHeight="1" x14ac:dyDescent="0.3">
      <c r="A57" s="434" t="s">
        <v>349</v>
      </c>
      <c r="B57" s="435"/>
      <c r="C57" s="435"/>
      <c r="D57" s="435"/>
      <c r="E57" s="435"/>
      <c r="F57" s="435"/>
      <c r="G57" s="435"/>
      <c r="H57" s="435"/>
      <c r="I57" s="435"/>
      <c r="J57" s="435"/>
      <c r="K57" s="435"/>
      <c r="L57" s="435"/>
      <c r="M57" s="435"/>
      <c r="N57" s="435"/>
      <c r="O57" s="435"/>
      <c r="P57" s="435"/>
      <c r="Q57" s="435"/>
      <c r="R57" s="436"/>
      <c r="S57" s="296">
        <f>SUM(S11:S56)</f>
        <v>168</v>
      </c>
    </row>
    <row r="58" spans="1:20" ht="28.5" customHeight="1" thickBot="1" x14ac:dyDescent="0.35">
      <c r="A58" s="437" t="s">
        <v>57</v>
      </c>
      <c r="B58" s="438"/>
      <c r="C58" s="438"/>
      <c r="D58" s="438"/>
      <c r="E58" s="438"/>
      <c r="F58" s="438"/>
      <c r="G58" s="438"/>
      <c r="H58" s="438"/>
      <c r="I58" s="438"/>
      <c r="J58" s="438"/>
      <c r="K58" s="438"/>
      <c r="L58" s="438"/>
      <c r="M58" s="438"/>
      <c r="N58" s="438"/>
      <c r="O58" s="438"/>
      <c r="P58" s="438"/>
      <c r="Q58" s="438"/>
      <c r="R58" s="438"/>
      <c r="S58" s="141">
        <f>S57/A56</f>
        <v>3.652173913043478</v>
      </c>
    </row>
  </sheetData>
  <sheetProtection selectLockedCells="1"/>
  <mergeCells count="10">
    <mergeCell ref="A7:T7"/>
    <mergeCell ref="A9:T9"/>
    <mergeCell ref="A57:R57"/>
    <mergeCell ref="A58:R58"/>
    <mergeCell ref="A1:A4"/>
    <mergeCell ref="B1:R2"/>
    <mergeCell ref="T1:W4"/>
    <mergeCell ref="B3:R4"/>
    <mergeCell ref="A5:T5"/>
    <mergeCell ref="A6:T6"/>
  </mergeCells>
  <conditionalFormatting sqref="Z14">
    <cfRule type="dataBar" priority="1">
      <dataBar>
        <cfvo type="min"/>
        <cfvo type="max"/>
        <color rgb="FFFFB628"/>
      </dataBar>
      <extLst>
        <ext xmlns:x14="http://schemas.microsoft.com/office/spreadsheetml/2009/9/main" uri="{B025F937-C7B1-47D3-B67F-A62EFF666E3E}">
          <x14:id>{5132E704-2BEE-4FAF-8464-2D20453F6924}</x14:id>
        </ext>
      </extLst>
    </cfRule>
  </conditionalFormatting>
  <dataValidations count="1">
    <dataValidation type="whole" showErrorMessage="1" error="DATO INVÁLIDO_x000a_Tenga en cuenta que la escala de calificación va de 1 a 5" sqref="C11:Q42 C44:Q56 E43:Q43 C43" xr:uid="{48149B85-E2B2-47AD-926D-551C7FFEC5A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4817"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4817" r:id="rId4" name="CheckBox1"/>
      </mc:Fallback>
    </mc:AlternateContent>
    <mc:AlternateContent xmlns:mc="http://schemas.openxmlformats.org/markup-compatibility/2006">
      <mc:Choice Requires="x14">
        <control shapeId="34818"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4818" r:id="rId6" name="CheckBox2"/>
      </mc:Fallback>
    </mc:AlternateContent>
    <mc:AlternateContent xmlns:mc="http://schemas.openxmlformats.org/markup-compatibility/2006">
      <mc:Choice Requires="x14">
        <control shapeId="34819"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4819" r:id="rId8" name="CheckBox3"/>
      </mc:Fallback>
    </mc:AlternateContent>
    <mc:AlternateContent xmlns:mc="http://schemas.openxmlformats.org/markup-compatibility/2006">
      <mc:Choice Requires="x14">
        <control shapeId="34820"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4820" r:id="rId9" name="CheckBox4"/>
      </mc:Fallback>
    </mc:AlternateContent>
    <mc:AlternateContent xmlns:mc="http://schemas.openxmlformats.org/markup-compatibility/2006">
      <mc:Choice Requires="x14">
        <control shapeId="34821"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4821" r:id="rId10" name="CheckBox5"/>
      </mc:Fallback>
    </mc:AlternateContent>
    <mc:AlternateContent xmlns:mc="http://schemas.openxmlformats.org/markup-compatibility/2006">
      <mc:Choice Requires="x14">
        <control shapeId="34822"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4822" r:id="rId11" name="CheckBox6"/>
      </mc:Fallback>
    </mc:AlternateContent>
    <mc:AlternateContent xmlns:mc="http://schemas.openxmlformats.org/markup-compatibility/2006">
      <mc:Choice Requires="x14">
        <control shapeId="34823" r:id="rId12"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4823" r:id="rId12" name="CheckBox7"/>
      </mc:Fallback>
    </mc:AlternateContent>
    <mc:AlternateContent xmlns:mc="http://schemas.openxmlformats.org/markup-compatibility/2006">
      <mc:Choice Requires="x14">
        <control shapeId="34824" r:id="rId13"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4824" r:id="rId13" name="CheckBox8"/>
      </mc:Fallback>
    </mc:AlternateContent>
    <mc:AlternateContent xmlns:mc="http://schemas.openxmlformats.org/markup-compatibility/2006">
      <mc:Choice Requires="x14">
        <control shapeId="34825" r:id="rId14"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4825" r:id="rId14" name="CheckBox9"/>
      </mc:Fallback>
    </mc:AlternateContent>
    <mc:AlternateContent xmlns:mc="http://schemas.openxmlformats.org/markup-compatibility/2006">
      <mc:Choice Requires="x14">
        <control shapeId="34826" r:id="rId15" name="CheckBox10">
          <controlPr defaultSize="0" autoLine="0" r:id="rId16">
            <anchor moveWithCells="1">
              <from>
                <xdr:col>19</xdr:col>
                <xdr:colOff>617220</xdr:colOff>
                <xdr:row>19</xdr:row>
                <xdr:rowOff>160020</xdr:rowOff>
              </from>
              <to>
                <xdr:col>19</xdr:col>
                <xdr:colOff>899160</xdr:colOff>
                <xdr:row>19</xdr:row>
                <xdr:rowOff>419100</xdr:rowOff>
              </to>
            </anchor>
          </controlPr>
        </control>
      </mc:Choice>
      <mc:Fallback>
        <control shapeId="34826" r:id="rId15" name="CheckBox10"/>
      </mc:Fallback>
    </mc:AlternateContent>
    <mc:AlternateContent xmlns:mc="http://schemas.openxmlformats.org/markup-compatibility/2006">
      <mc:Choice Requires="x14">
        <control shapeId="34827" r:id="rId17"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4827" r:id="rId17" name="CheckBox11"/>
      </mc:Fallback>
    </mc:AlternateContent>
    <mc:AlternateContent xmlns:mc="http://schemas.openxmlformats.org/markup-compatibility/2006">
      <mc:Choice Requires="x14">
        <control shapeId="34828" r:id="rId18" name="CheckBox12">
          <controlPr defaultSize="0" autoLine="0" r:id="rId16">
            <anchor moveWithCells="1">
              <from>
                <xdr:col>19</xdr:col>
                <xdr:colOff>617220</xdr:colOff>
                <xdr:row>21</xdr:row>
                <xdr:rowOff>160020</xdr:rowOff>
              </from>
              <to>
                <xdr:col>19</xdr:col>
                <xdr:colOff>899160</xdr:colOff>
                <xdr:row>21</xdr:row>
                <xdr:rowOff>419100</xdr:rowOff>
              </to>
            </anchor>
          </controlPr>
        </control>
      </mc:Choice>
      <mc:Fallback>
        <control shapeId="34828" r:id="rId18" name="CheckBox12"/>
      </mc:Fallback>
    </mc:AlternateContent>
    <mc:AlternateContent xmlns:mc="http://schemas.openxmlformats.org/markup-compatibility/2006">
      <mc:Choice Requires="x14">
        <control shapeId="34829" r:id="rId19" name="CheckBox13">
          <controlPr defaultSize="0" autoLine="0" r:id="rId16">
            <anchor moveWithCells="1">
              <from>
                <xdr:col>19</xdr:col>
                <xdr:colOff>617220</xdr:colOff>
                <xdr:row>22</xdr:row>
                <xdr:rowOff>160020</xdr:rowOff>
              </from>
              <to>
                <xdr:col>19</xdr:col>
                <xdr:colOff>899160</xdr:colOff>
                <xdr:row>22</xdr:row>
                <xdr:rowOff>419100</xdr:rowOff>
              </to>
            </anchor>
          </controlPr>
        </control>
      </mc:Choice>
      <mc:Fallback>
        <control shapeId="34829" r:id="rId19" name="CheckBox13"/>
      </mc:Fallback>
    </mc:AlternateContent>
    <mc:AlternateContent xmlns:mc="http://schemas.openxmlformats.org/markup-compatibility/2006">
      <mc:Choice Requires="x14">
        <control shapeId="34830" r:id="rId20" name="CheckBox14">
          <controlPr defaultSize="0" autoLine="0" r:id="rId16">
            <anchor moveWithCells="1">
              <from>
                <xdr:col>19</xdr:col>
                <xdr:colOff>617220</xdr:colOff>
                <xdr:row>23</xdr:row>
                <xdr:rowOff>160020</xdr:rowOff>
              </from>
              <to>
                <xdr:col>19</xdr:col>
                <xdr:colOff>899160</xdr:colOff>
                <xdr:row>23</xdr:row>
                <xdr:rowOff>419100</xdr:rowOff>
              </to>
            </anchor>
          </controlPr>
        </control>
      </mc:Choice>
      <mc:Fallback>
        <control shapeId="34830" r:id="rId20" name="CheckBox14"/>
      </mc:Fallback>
    </mc:AlternateContent>
    <mc:AlternateContent xmlns:mc="http://schemas.openxmlformats.org/markup-compatibility/2006">
      <mc:Choice Requires="x14">
        <control shapeId="34831" r:id="rId21" name="CheckBox15">
          <controlPr defaultSize="0" autoLine="0" r:id="rId16">
            <anchor moveWithCells="1">
              <from>
                <xdr:col>19</xdr:col>
                <xdr:colOff>617220</xdr:colOff>
                <xdr:row>24</xdr:row>
                <xdr:rowOff>160020</xdr:rowOff>
              </from>
              <to>
                <xdr:col>19</xdr:col>
                <xdr:colOff>899160</xdr:colOff>
                <xdr:row>24</xdr:row>
                <xdr:rowOff>419100</xdr:rowOff>
              </to>
            </anchor>
          </controlPr>
        </control>
      </mc:Choice>
      <mc:Fallback>
        <control shapeId="34831" r:id="rId21" name="CheckBox15"/>
      </mc:Fallback>
    </mc:AlternateContent>
    <mc:AlternateContent xmlns:mc="http://schemas.openxmlformats.org/markup-compatibility/2006">
      <mc:Choice Requires="x14">
        <control shapeId="34832" r:id="rId22" name="CheckBox16">
          <controlPr defaultSize="0" autoLine="0" r:id="rId16">
            <anchor moveWithCells="1">
              <from>
                <xdr:col>19</xdr:col>
                <xdr:colOff>617220</xdr:colOff>
                <xdr:row>25</xdr:row>
                <xdr:rowOff>160020</xdr:rowOff>
              </from>
              <to>
                <xdr:col>19</xdr:col>
                <xdr:colOff>899160</xdr:colOff>
                <xdr:row>25</xdr:row>
                <xdr:rowOff>419100</xdr:rowOff>
              </to>
            </anchor>
          </controlPr>
        </control>
      </mc:Choice>
      <mc:Fallback>
        <control shapeId="34832" r:id="rId22" name="CheckBox16"/>
      </mc:Fallback>
    </mc:AlternateContent>
    <mc:AlternateContent xmlns:mc="http://schemas.openxmlformats.org/markup-compatibility/2006">
      <mc:Choice Requires="x14">
        <control shapeId="34833" r:id="rId23" name="CheckBox17">
          <controlPr defaultSize="0" autoLine="0" r:id="rId7">
            <anchor moveWithCells="1">
              <from>
                <xdr:col>19</xdr:col>
                <xdr:colOff>617220</xdr:colOff>
                <xdr:row>26</xdr:row>
                <xdr:rowOff>160020</xdr:rowOff>
              </from>
              <to>
                <xdr:col>19</xdr:col>
                <xdr:colOff>906780</xdr:colOff>
                <xdr:row>26</xdr:row>
                <xdr:rowOff>419100</xdr:rowOff>
              </to>
            </anchor>
          </controlPr>
        </control>
      </mc:Choice>
      <mc:Fallback>
        <control shapeId="34833" r:id="rId23" name="CheckBox17"/>
      </mc:Fallback>
    </mc:AlternateContent>
    <mc:AlternateContent xmlns:mc="http://schemas.openxmlformats.org/markup-compatibility/2006">
      <mc:Choice Requires="x14">
        <control shapeId="34834" r:id="rId24" name="CheckBox18">
          <controlPr defaultSize="0" autoLine="0" r:id="rId7">
            <anchor moveWithCells="1">
              <from>
                <xdr:col>19</xdr:col>
                <xdr:colOff>617220</xdr:colOff>
                <xdr:row>27</xdr:row>
                <xdr:rowOff>160020</xdr:rowOff>
              </from>
              <to>
                <xdr:col>19</xdr:col>
                <xdr:colOff>906780</xdr:colOff>
                <xdr:row>27</xdr:row>
                <xdr:rowOff>419100</xdr:rowOff>
              </to>
            </anchor>
          </controlPr>
        </control>
      </mc:Choice>
      <mc:Fallback>
        <control shapeId="34834" r:id="rId24" name="CheckBox18"/>
      </mc:Fallback>
    </mc:AlternateContent>
    <mc:AlternateContent xmlns:mc="http://schemas.openxmlformats.org/markup-compatibility/2006">
      <mc:Choice Requires="x14">
        <control shapeId="34835" r:id="rId25" name="CheckBox19">
          <controlPr defaultSize="0" autoLine="0" r:id="rId16">
            <anchor moveWithCells="1">
              <from>
                <xdr:col>19</xdr:col>
                <xdr:colOff>617220</xdr:colOff>
                <xdr:row>28</xdr:row>
                <xdr:rowOff>160020</xdr:rowOff>
              </from>
              <to>
                <xdr:col>19</xdr:col>
                <xdr:colOff>899160</xdr:colOff>
                <xdr:row>28</xdr:row>
                <xdr:rowOff>419100</xdr:rowOff>
              </to>
            </anchor>
          </controlPr>
        </control>
      </mc:Choice>
      <mc:Fallback>
        <control shapeId="34835" r:id="rId25" name="CheckBox19"/>
      </mc:Fallback>
    </mc:AlternateContent>
    <mc:AlternateContent xmlns:mc="http://schemas.openxmlformats.org/markup-compatibility/2006">
      <mc:Choice Requires="x14">
        <control shapeId="34836" r:id="rId26" name="CheckBox20">
          <controlPr defaultSize="0" autoLine="0" r:id="rId16">
            <anchor moveWithCells="1">
              <from>
                <xdr:col>19</xdr:col>
                <xdr:colOff>617220</xdr:colOff>
                <xdr:row>29</xdr:row>
                <xdr:rowOff>160020</xdr:rowOff>
              </from>
              <to>
                <xdr:col>19</xdr:col>
                <xdr:colOff>899160</xdr:colOff>
                <xdr:row>29</xdr:row>
                <xdr:rowOff>419100</xdr:rowOff>
              </to>
            </anchor>
          </controlPr>
        </control>
      </mc:Choice>
      <mc:Fallback>
        <control shapeId="34836" r:id="rId26" name="CheckBox20"/>
      </mc:Fallback>
    </mc:AlternateContent>
    <mc:AlternateContent xmlns:mc="http://schemas.openxmlformats.org/markup-compatibility/2006">
      <mc:Choice Requires="x14">
        <control shapeId="34837" r:id="rId27" name="CheckBox21">
          <controlPr defaultSize="0" autoLine="0" r:id="rId16">
            <anchor moveWithCells="1">
              <from>
                <xdr:col>19</xdr:col>
                <xdr:colOff>617220</xdr:colOff>
                <xdr:row>30</xdr:row>
                <xdr:rowOff>160020</xdr:rowOff>
              </from>
              <to>
                <xdr:col>19</xdr:col>
                <xdr:colOff>899160</xdr:colOff>
                <xdr:row>30</xdr:row>
                <xdr:rowOff>419100</xdr:rowOff>
              </to>
            </anchor>
          </controlPr>
        </control>
      </mc:Choice>
      <mc:Fallback>
        <control shapeId="34837" r:id="rId27" name="CheckBox21"/>
      </mc:Fallback>
    </mc:AlternateContent>
    <mc:AlternateContent xmlns:mc="http://schemas.openxmlformats.org/markup-compatibility/2006">
      <mc:Choice Requires="x14">
        <control shapeId="34838" r:id="rId28" name="CheckBox22">
          <controlPr defaultSize="0" autoLine="0" r:id="rId16">
            <anchor moveWithCells="1">
              <from>
                <xdr:col>19</xdr:col>
                <xdr:colOff>617220</xdr:colOff>
                <xdr:row>31</xdr:row>
                <xdr:rowOff>160020</xdr:rowOff>
              </from>
              <to>
                <xdr:col>19</xdr:col>
                <xdr:colOff>899160</xdr:colOff>
                <xdr:row>31</xdr:row>
                <xdr:rowOff>419100</xdr:rowOff>
              </to>
            </anchor>
          </controlPr>
        </control>
      </mc:Choice>
      <mc:Fallback>
        <control shapeId="34838" r:id="rId28" name="CheckBox22"/>
      </mc:Fallback>
    </mc:AlternateContent>
    <mc:AlternateContent xmlns:mc="http://schemas.openxmlformats.org/markup-compatibility/2006">
      <mc:Choice Requires="x14">
        <control shapeId="34839" r:id="rId29" name="CheckBox23">
          <controlPr defaultSize="0" autoLine="0" r:id="rId16">
            <anchor moveWithCells="1">
              <from>
                <xdr:col>19</xdr:col>
                <xdr:colOff>617220</xdr:colOff>
                <xdr:row>40</xdr:row>
                <xdr:rowOff>160020</xdr:rowOff>
              </from>
              <to>
                <xdr:col>19</xdr:col>
                <xdr:colOff>899160</xdr:colOff>
                <xdr:row>40</xdr:row>
                <xdr:rowOff>419100</xdr:rowOff>
              </to>
            </anchor>
          </controlPr>
        </control>
      </mc:Choice>
      <mc:Fallback>
        <control shapeId="34839" r:id="rId29" name="CheckBox23"/>
      </mc:Fallback>
    </mc:AlternateContent>
    <mc:AlternateContent xmlns:mc="http://schemas.openxmlformats.org/markup-compatibility/2006">
      <mc:Choice Requires="x14">
        <control shapeId="34840" r:id="rId30" name="CheckBox24">
          <controlPr defaultSize="0" autoLine="0" r:id="rId16">
            <anchor moveWithCells="1">
              <from>
                <xdr:col>19</xdr:col>
                <xdr:colOff>617220</xdr:colOff>
                <xdr:row>48</xdr:row>
                <xdr:rowOff>160020</xdr:rowOff>
              </from>
              <to>
                <xdr:col>19</xdr:col>
                <xdr:colOff>899160</xdr:colOff>
                <xdr:row>48</xdr:row>
                <xdr:rowOff>419100</xdr:rowOff>
              </to>
            </anchor>
          </controlPr>
        </control>
      </mc:Choice>
      <mc:Fallback>
        <control shapeId="34840" r:id="rId30" name="CheckBox24"/>
      </mc:Fallback>
    </mc:AlternateContent>
    <mc:AlternateContent xmlns:mc="http://schemas.openxmlformats.org/markup-compatibility/2006">
      <mc:Choice Requires="x14">
        <control shapeId="34841" r:id="rId31" name="CheckBox25">
          <controlPr defaultSize="0" autoLine="0" r:id="rId16">
            <anchor moveWithCells="1">
              <from>
                <xdr:col>19</xdr:col>
                <xdr:colOff>617220</xdr:colOff>
                <xdr:row>49</xdr:row>
                <xdr:rowOff>160020</xdr:rowOff>
              </from>
              <to>
                <xdr:col>19</xdr:col>
                <xdr:colOff>899160</xdr:colOff>
                <xdr:row>49</xdr:row>
                <xdr:rowOff>419100</xdr:rowOff>
              </to>
            </anchor>
          </controlPr>
        </control>
      </mc:Choice>
      <mc:Fallback>
        <control shapeId="34841" r:id="rId31" name="CheckBox25"/>
      </mc:Fallback>
    </mc:AlternateContent>
    <mc:AlternateContent xmlns:mc="http://schemas.openxmlformats.org/markup-compatibility/2006">
      <mc:Choice Requires="x14">
        <control shapeId="34842" r:id="rId32" name="CheckBox26">
          <controlPr defaultSize="0" autoLine="0" r:id="rId16">
            <anchor moveWithCells="1">
              <from>
                <xdr:col>19</xdr:col>
                <xdr:colOff>617220</xdr:colOff>
                <xdr:row>50</xdr:row>
                <xdr:rowOff>160020</xdr:rowOff>
              </from>
              <to>
                <xdr:col>19</xdr:col>
                <xdr:colOff>899160</xdr:colOff>
                <xdr:row>50</xdr:row>
                <xdr:rowOff>419100</xdr:rowOff>
              </to>
            </anchor>
          </controlPr>
        </control>
      </mc:Choice>
      <mc:Fallback>
        <control shapeId="34842" r:id="rId32" name="CheckBox26"/>
      </mc:Fallback>
    </mc:AlternateContent>
    <mc:AlternateContent xmlns:mc="http://schemas.openxmlformats.org/markup-compatibility/2006">
      <mc:Choice Requires="x14">
        <control shapeId="34843" r:id="rId33" name="CheckBox27">
          <controlPr defaultSize="0" autoLine="0" r:id="rId16">
            <anchor moveWithCells="1">
              <from>
                <xdr:col>19</xdr:col>
                <xdr:colOff>617220</xdr:colOff>
                <xdr:row>51</xdr:row>
                <xdr:rowOff>160020</xdr:rowOff>
              </from>
              <to>
                <xdr:col>19</xdr:col>
                <xdr:colOff>899160</xdr:colOff>
                <xdr:row>51</xdr:row>
                <xdr:rowOff>419100</xdr:rowOff>
              </to>
            </anchor>
          </controlPr>
        </control>
      </mc:Choice>
      <mc:Fallback>
        <control shapeId="34843" r:id="rId33" name="CheckBox27"/>
      </mc:Fallback>
    </mc:AlternateContent>
    <mc:AlternateContent xmlns:mc="http://schemas.openxmlformats.org/markup-compatibility/2006">
      <mc:Choice Requires="x14">
        <control shapeId="34844" r:id="rId34" name="CheckBox28">
          <controlPr defaultSize="0" autoLine="0" r:id="rId16">
            <anchor moveWithCells="1">
              <from>
                <xdr:col>19</xdr:col>
                <xdr:colOff>617220</xdr:colOff>
                <xdr:row>52</xdr:row>
                <xdr:rowOff>160020</xdr:rowOff>
              </from>
              <to>
                <xdr:col>19</xdr:col>
                <xdr:colOff>899160</xdr:colOff>
                <xdr:row>52</xdr:row>
                <xdr:rowOff>419100</xdr:rowOff>
              </to>
            </anchor>
          </controlPr>
        </control>
      </mc:Choice>
      <mc:Fallback>
        <control shapeId="34844" r:id="rId34" name="CheckBox28"/>
      </mc:Fallback>
    </mc:AlternateContent>
    <mc:AlternateContent xmlns:mc="http://schemas.openxmlformats.org/markup-compatibility/2006">
      <mc:Choice Requires="x14">
        <control shapeId="34845" r:id="rId35" name="CheckBox29">
          <controlPr defaultSize="0" autoLine="0" r:id="rId16">
            <anchor moveWithCells="1">
              <from>
                <xdr:col>19</xdr:col>
                <xdr:colOff>617220</xdr:colOff>
                <xdr:row>53</xdr:row>
                <xdr:rowOff>160020</xdr:rowOff>
              </from>
              <to>
                <xdr:col>19</xdr:col>
                <xdr:colOff>899160</xdr:colOff>
                <xdr:row>53</xdr:row>
                <xdr:rowOff>419100</xdr:rowOff>
              </to>
            </anchor>
          </controlPr>
        </control>
      </mc:Choice>
      <mc:Fallback>
        <control shapeId="34845" r:id="rId35" name="CheckBox29"/>
      </mc:Fallback>
    </mc:AlternateContent>
    <mc:AlternateContent xmlns:mc="http://schemas.openxmlformats.org/markup-compatibility/2006">
      <mc:Choice Requires="x14">
        <control shapeId="34846" r:id="rId36" name="CheckBox30">
          <controlPr defaultSize="0" autoLine="0" r:id="rId16">
            <anchor moveWithCells="1">
              <from>
                <xdr:col>19</xdr:col>
                <xdr:colOff>617220</xdr:colOff>
                <xdr:row>55</xdr:row>
                <xdr:rowOff>160020</xdr:rowOff>
              </from>
              <to>
                <xdr:col>19</xdr:col>
                <xdr:colOff>899160</xdr:colOff>
                <xdr:row>55</xdr:row>
                <xdr:rowOff>419100</xdr:rowOff>
              </to>
            </anchor>
          </controlPr>
        </control>
      </mc:Choice>
      <mc:Fallback>
        <control shapeId="34846" r:id="rId36" name="CheckBox30"/>
      </mc:Fallback>
    </mc:AlternateContent>
    <mc:AlternateContent xmlns:mc="http://schemas.openxmlformats.org/markup-compatibility/2006">
      <mc:Choice Requires="x14">
        <control shapeId="34847" r:id="rId37" name="CheckBox31">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47" r:id="rId37" name="CheckBox31"/>
      </mc:Fallback>
    </mc:AlternateContent>
    <mc:AlternateContent xmlns:mc="http://schemas.openxmlformats.org/markup-compatibility/2006">
      <mc:Choice Requires="x14">
        <control shapeId="34848" r:id="rId38" name="CheckBox32">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48" r:id="rId38" name="CheckBox32"/>
      </mc:Fallback>
    </mc:AlternateContent>
    <mc:AlternateContent xmlns:mc="http://schemas.openxmlformats.org/markup-compatibility/2006">
      <mc:Choice Requires="x14">
        <control shapeId="34849" r:id="rId39" name="CheckBox33">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49" r:id="rId39" name="CheckBox33"/>
      </mc:Fallback>
    </mc:AlternateContent>
    <mc:AlternateContent xmlns:mc="http://schemas.openxmlformats.org/markup-compatibility/2006">
      <mc:Choice Requires="x14">
        <control shapeId="34850" r:id="rId40" name="CheckBox34">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0" r:id="rId40" name="CheckBox34"/>
      </mc:Fallback>
    </mc:AlternateContent>
    <mc:AlternateContent xmlns:mc="http://schemas.openxmlformats.org/markup-compatibility/2006">
      <mc:Choice Requires="x14">
        <control shapeId="34851" r:id="rId41" name="CheckBox35">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1" r:id="rId41" name="CheckBox35"/>
      </mc:Fallback>
    </mc:AlternateContent>
    <mc:AlternateContent xmlns:mc="http://schemas.openxmlformats.org/markup-compatibility/2006">
      <mc:Choice Requires="x14">
        <control shapeId="34852" r:id="rId42" name="CheckBox36">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2" r:id="rId42" name="CheckBox36"/>
      </mc:Fallback>
    </mc:AlternateContent>
    <mc:AlternateContent xmlns:mc="http://schemas.openxmlformats.org/markup-compatibility/2006">
      <mc:Choice Requires="x14">
        <control shapeId="34853" r:id="rId43" name="CheckBox38">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3" r:id="rId43" name="CheckBox38"/>
      </mc:Fallback>
    </mc:AlternateContent>
    <mc:AlternateContent xmlns:mc="http://schemas.openxmlformats.org/markup-compatibility/2006">
      <mc:Choice Requires="x14">
        <control shapeId="34854" r:id="rId44" name="CheckBox39">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4" r:id="rId44" name="CheckBox39"/>
      </mc:Fallback>
    </mc:AlternateContent>
    <mc:AlternateContent xmlns:mc="http://schemas.openxmlformats.org/markup-compatibility/2006">
      <mc:Choice Requires="x14">
        <control shapeId="34855" r:id="rId45" name="CheckBox40">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5" r:id="rId45" name="CheckBox40"/>
      </mc:Fallback>
    </mc:AlternateContent>
    <mc:AlternateContent xmlns:mc="http://schemas.openxmlformats.org/markup-compatibility/2006">
      <mc:Choice Requires="x14">
        <control shapeId="34856" r:id="rId46" name="CheckBox41">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6" r:id="rId46" name="CheckBox41"/>
      </mc:Fallback>
    </mc:AlternateContent>
    <mc:AlternateContent xmlns:mc="http://schemas.openxmlformats.org/markup-compatibility/2006">
      <mc:Choice Requires="x14">
        <control shapeId="34857" r:id="rId47" name="CheckBox42">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7" r:id="rId47" name="CheckBox42"/>
      </mc:Fallback>
    </mc:AlternateContent>
    <mc:AlternateContent xmlns:mc="http://schemas.openxmlformats.org/markup-compatibility/2006">
      <mc:Choice Requires="x14">
        <control shapeId="34858" r:id="rId48" name="CheckBox43">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8" r:id="rId48" name="CheckBox43"/>
      </mc:Fallback>
    </mc:AlternateContent>
    <mc:AlternateContent xmlns:mc="http://schemas.openxmlformats.org/markup-compatibility/2006">
      <mc:Choice Requires="x14">
        <control shapeId="34859" r:id="rId49" name="CheckBox44">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59" r:id="rId49" name="CheckBox44"/>
      </mc:Fallback>
    </mc:AlternateContent>
    <mc:AlternateContent xmlns:mc="http://schemas.openxmlformats.org/markup-compatibility/2006">
      <mc:Choice Requires="x14">
        <control shapeId="34860" r:id="rId50" name="CheckBox45">
          <controlPr defaultSize="0" autoLine="0" r:id="rId16">
            <anchor moveWithCells="1">
              <from>
                <xdr:col>19</xdr:col>
                <xdr:colOff>617220</xdr:colOff>
                <xdr:row>56</xdr:row>
                <xdr:rowOff>0</xdr:rowOff>
              </from>
              <to>
                <xdr:col>19</xdr:col>
                <xdr:colOff>899160</xdr:colOff>
                <xdr:row>56</xdr:row>
                <xdr:rowOff>259080</xdr:rowOff>
              </to>
            </anchor>
          </controlPr>
        </control>
      </mc:Choice>
      <mc:Fallback>
        <control shapeId="34860" r:id="rId50" name="CheckBox45"/>
      </mc:Fallback>
    </mc:AlternateContent>
    <mc:AlternateContent xmlns:mc="http://schemas.openxmlformats.org/markup-compatibility/2006">
      <mc:Choice Requires="x14">
        <control shapeId="34861" r:id="rId51" name="CheckBox46">
          <controlPr defaultSize="0" autoLine="0" r:id="rId7">
            <anchor moveWithCells="1">
              <from>
                <xdr:col>19</xdr:col>
                <xdr:colOff>617220</xdr:colOff>
                <xdr:row>56</xdr:row>
                <xdr:rowOff>0</xdr:rowOff>
              </from>
              <to>
                <xdr:col>19</xdr:col>
                <xdr:colOff>906780</xdr:colOff>
                <xdr:row>56</xdr:row>
                <xdr:rowOff>259080</xdr:rowOff>
              </to>
            </anchor>
          </controlPr>
        </control>
      </mc:Choice>
      <mc:Fallback>
        <control shapeId="34861"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5132E704-2BEE-4FAF-8464-2D20453F6924}">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dimension ref="A1:C5"/>
  <sheetViews>
    <sheetView workbookViewId="0">
      <selection activeCell="C7" sqref="C7"/>
    </sheetView>
  </sheetViews>
  <sheetFormatPr baseColWidth="10" defaultRowHeight="14.4" x14ac:dyDescent="0.3"/>
  <sheetData>
    <row r="1" spans="1:3" x14ac:dyDescent="0.3">
      <c r="A1" t="s">
        <v>326</v>
      </c>
      <c r="C1" t="s">
        <v>114</v>
      </c>
    </row>
    <row r="2" spans="1:3" x14ac:dyDescent="0.3">
      <c r="A2" t="s">
        <v>232</v>
      </c>
      <c r="C2" t="s">
        <v>115</v>
      </c>
    </row>
    <row r="3" spans="1:3" x14ac:dyDescent="0.3">
      <c r="A3" t="s">
        <v>111</v>
      </c>
      <c r="C3" t="s">
        <v>116</v>
      </c>
    </row>
    <row r="4" spans="1:3" x14ac:dyDescent="0.3">
      <c r="A4" t="s">
        <v>109</v>
      </c>
      <c r="C4" t="s">
        <v>117</v>
      </c>
    </row>
    <row r="5" spans="1:3" x14ac:dyDescent="0.3">
      <c r="A5" t="s">
        <v>327</v>
      </c>
      <c r="C5" t="s">
        <v>118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283</v>
      </c>
    </row>
    <row r="2" spans="1:1" x14ac:dyDescent="0.3">
      <c r="A2" s="1" t="s">
        <v>141</v>
      </c>
    </row>
    <row r="3" spans="1:1" x14ac:dyDescent="0.3">
      <c r="A3" s="1" t="s">
        <v>144</v>
      </c>
    </row>
    <row r="4" spans="1:1" x14ac:dyDescent="0.3">
      <c r="A4" s="1" t="s">
        <v>147</v>
      </c>
    </row>
    <row r="5" spans="1:1" x14ac:dyDescent="0.3">
      <c r="A5" s="1" t="s">
        <v>150</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04" t="s">
        <v>279</v>
      </c>
    </row>
    <row r="2" spans="1:1" x14ac:dyDescent="0.3">
      <c r="A2" s="104" t="s">
        <v>276</v>
      </c>
    </row>
    <row r="3" spans="1:1" x14ac:dyDescent="0.3">
      <c r="A3" s="104" t="s">
        <v>277</v>
      </c>
    </row>
    <row r="4" spans="1:1" x14ac:dyDescent="0.3">
      <c r="A4" s="104" t="s">
        <v>278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106</v>
      </c>
    </row>
    <row r="2" spans="1:1" x14ac:dyDescent="0.3">
      <c r="A2" t="s">
        <v>108</v>
      </c>
    </row>
    <row r="3" spans="1:1" x14ac:dyDescent="0.3">
      <c r="A3" t="s">
        <v>110</v>
      </c>
    </row>
    <row r="4" spans="1:1" x14ac:dyDescent="0.3">
      <c r="A4" t="s">
        <v>112</v>
      </c>
    </row>
    <row r="6" spans="1:1" x14ac:dyDescent="0.3">
      <c r="A6" t="s">
        <v>10</v>
      </c>
    </row>
    <row r="7" spans="1:1" x14ac:dyDescent="0.3">
      <c r="A7" t="s">
        <v>11</v>
      </c>
    </row>
    <row r="8" spans="1:1" x14ac:dyDescent="0.3">
      <c r="A8" t="s">
        <v>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254</v>
      </c>
      <c r="B1" t="s">
        <v>260</v>
      </c>
      <c r="C1" t="s">
        <v>264</v>
      </c>
    </row>
    <row r="2" spans="1:3" x14ac:dyDescent="0.3">
      <c r="A2" t="s">
        <v>255</v>
      </c>
      <c r="B2" t="s">
        <v>272</v>
      </c>
      <c r="C2" t="s">
        <v>265</v>
      </c>
    </row>
    <row r="3" spans="1:3" x14ac:dyDescent="0.3">
      <c r="A3" t="s">
        <v>256</v>
      </c>
      <c r="B3" t="s">
        <v>261</v>
      </c>
      <c r="C3" t="s">
        <v>266</v>
      </c>
    </row>
    <row r="4" spans="1:3" x14ac:dyDescent="0.3">
      <c r="A4" t="s">
        <v>257</v>
      </c>
      <c r="B4" t="s">
        <v>271</v>
      </c>
      <c r="C4" t="s">
        <v>267</v>
      </c>
    </row>
    <row r="5" spans="1:3" x14ac:dyDescent="0.3">
      <c r="A5" t="s">
        <v>258</v>
      </c>
      <c r="B5" t="s">
        <v>262</v>
      </c>
      <c r="C5" t="s">
        <v>237</v>
      </c>
    </row>
    <row r="6" spans="1:3" x14ac:dyDescent="0.3">
      <c r="A6" t="s">
        <v>284</v>
      </c>
      <c r="B6" t="s">
        <v>284</v>
      </c>
      <c r="C6" t="s">
        <v>284</v>
      </c>
    </row>
    <row r="7" spans="1:3" x14ac:dyDescent="0.3">
      <c r="A7" t="s">
        <v>259</v>
      </c>
      <c r="B7" t="s">
        <v>263</v>
      </c>
      <c r="C7" t="s">
        <v>268</v>
      </c>
    </row>
    <row r="8" spans="1:3" x14ac:dyDescent="0.3">
      <c r="B8" t="s">
        <v>13</v>
      </c>
      <c r="C8" t="s">
        <v>269</v>
      </c>
    </row>
    <row r="9" spans="1:3" x14ac:dyDescent="0.3">
      <c r="C9" t="s">
        <v>238</v>
      </c>
    </row>
    <row r="10" spans="1:3" x14ac:dyDescent="0.3">
      <c r="C10" t="s">
        <v>270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60"/>
      <c r="B1" s="456" t="s">
        <v>14</v>
      </c>
      <c r="C1" s="457"/>
      <c r="D1" s="3" t="s">
        <v>15</v>
      </c>
      <c r="E1" s="461"/>
    </row>
    <row r="2" spans="1:5" ht="15" customHeight="1" x14ac:dyDescent="0.3">
      <c r="A2" s="460"/>
      <c r="B2" s="458"/>
      <c r="C2" s="459"/>
      <c r="D2" s="3" t="s">
        <v>2</v>
      </c>
      <c r="E2" s="461"/>
    </row>
    <row r="3" spans="1:5" ht="30" customHeight="1" x14ac:dyDescent="0.3">
      <c r="A3" s="460"/>
      <c r="B3" s="456" t="s">
        <v>16</v>
      </c>
      <c r="C3" s="457"/>
      <c r="D3" s="3" t="s">
        <v>17</v>
      </c>
      <c r="E3" s="461"/>
    </row>
    <row r="4" spans="1:5" ht="15" customHeight="1" x14ac:dyDescent="0.3">
      <c r="A4" s="460"/>
      <c r="B4" s="458"/>
      <c r="C4" s="459"/>
      <c r="D4" s="3" t="s">
        <v>4</v>
      </c>
      <c r="E4" s="461"/>
    </row>
    <row r="5" spans="1:5" ht="15" thickBot="1" x14ac:dyDescent="0.35"/>
    <row r="6" spans="1:5" x14ac:dyDescent="0.3">
      <c r="A6" s="394" t="s">
        <v>18</v>
      </c>
      <c r="B6" s="395"/>
      <c r="C6" s="395"/>
      <c r="D6" s="395"/>
      <c r="E6" s="395"/>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65"/>
      <c r="B1" s="353" t="s">
        <v>0</v>
      </c>
      <c r="C1" s="354"/>
      <c r="D1" s="354"/>
      <c r="E1" s="354"/>
      <c r="F1" s="24" t="s">
        <v>1</v>
      </c>
      <c r="G1" s="470"/>
    </row>
    <row r="2" spans="1:7" x14ac:dyDescent="0.3">
      <c r="A2" s="466"/>
      <c r="B2" s="468"/>
      <c r="C2" s="469"/>
      <c r="D2" s="469"/>
      <c r="E2" s="469"/>
      <c r="F2" s="23" t="s">
        <v>30</v>
      </c>
      <c r="G2" s="471"/>
    </row>
    <row r="3" spans="1:7" x14ac:dyDescent="0.3">
      <c r="A3" s="466"/>
      <c r="B3" s="473" t="s">
        <v>31</v>
      </c>
      <c r="C3" s="474"/>
      <c r="D3" s="474"/>
      <c r="E3" s="474"/>
      <c r="F3" s="23" t="s">
        <v>3</v>
      </c>
      <c r="G3" s="471"/>
    </row>
    <row r="4" spans="1:7" ht="15" thickBot="1" x14ac:dyDescent="0.35">
      <c r="A4" s="467"/>
      <c r="B4" s="359"/>
      <c r="C4" s="360"/>
      <c r="D4" s="360"/>
      <c r="E4" s="360"/>
      <c r="F4" s="25" t="s">
        <v>4</v>
      </c>
      <c r="G4" s="472"/>
    </row>
    <row r="5" spans="1:7" ht="15" thickBot="1" x14ac:dyDescent="0.35"/>
    <row r="6" spans="1:7" s="31" customFormat="1" ht="15.6" x14ac:dyDescent="0.3">
      <c r="A6" s="475" t="s">
        <v>32</v>
      </c>
      <c r="B6" s="476"/>
      <c r="C6" s="476"/>
      <c r="D6" s="476"/>
      <c r="E6" s="476"/>
      <c r="F6" s="476"/>
      <c r="G6" s="477"/>
    </row>
    <row r="7" spans="1:7" ht="31.5" customHeight="1" x14ac:dyDescent="0.3">
      <c r="A7" s="20" t="s">
        <v>33</v>
      </c>
      <c r="B7" s="16" t="s">
        <v>34</v>
      </c>
      <c r="C7" s="28" t="s">
        <v>35</v>
      </c>
      <c r="D7" s="21" t="s">
        <v>36</v>
      </c>
      <c r="E7" s="16" t="s">
        <v>37</v>
      </c>
      <c r="F7" s="17" t="s">
        <v>38</v>
      </c>
      <c r="G7" s="17" t="s">
        <v>39</v>
      </c>
    </row>
    <row r="8" spans="1:7" ht="33" customHeight="1" x14ac:dyDescent="0.3">
      <c r="A8" s="462"/>
      <c r="B8" s="8"/>
      <c r="C8" s="8"/>
      <c r="D8" s="8"/>
      <c r="E8" s="8"/>
      <c r="F8" s="8"/>
      <c r="G8" s="9"/>
    </row>
    <row r="9" spans="1:7" ht="33" customHeight="1" x14ac:dyDescent="0.3">
      <c r="A9" s="463"/>
      <c r="B9" s="8"/>
      <c r="C9" s="8"/>
      <c r="D9" s="8"/>
      <c r="E9" s="8"/>
      <c r="F9" s="8"/>
      <c r="G9" s="9"/>
    </row>
    <row r="10" spans="1:7" ht="33" customHeight="1" x14ac:dyDescent="0.3">
      <c r="A10" s="463"/>
      <c r="B10" s="8"/>
      <c r="C10" s="8"/>
      <c r="D10" s="8"/>
      <c r="E10" s="8"/>
      <c r="F10" s="8"/>
      <c r="G10" s="9"/>
    </row>
    <row r="11" spans="1:7" ht="33" customHeight="1" x14ac:dyDescent="0.3">
      <c r="A11" s="463"/>
      <c r="B11" s="8"/>
      <c r="C11" s="8"/>
      <c r="D11" s="8"/>
      <c r="E11" s="8"/>
      <c r="F11" s="8"/>
      <c r="G11" s="9"/>
    </row>
    <row r="12" spans="1:7" ht="33" customHeight="1" x14ac:dyDescent="0.3">
      <c r="A12" s="463"/>
      <c r="B12" s="8"/>
      <c r="C12" s="8"/>
      <c r="D12" s="8"/>
      <c r="E12" s="8"/>
      <c r="F12" s="8"/>
      <c r="G12" s="9"/>
    </row>
    <row r="13" spans="1:7" ht="33" customHeight="1" x14ac:dyDescent="0.3">
      <c r="A13" s="463"/>
      <c r="B13" s="8"/>
      <c r="C13" s="8"/>
      <c r="D13" s="8"/>
      <c r="E13" s="8"/>
      <c r="F13" s="8"/>
      <c r="G13" s="9"/>
    </row>
    <row r="14" spans="1:7" ht="33" customHeight="1" x14ac:dyDescent="0.3">
      <c r="A14" s="463"/>
      <c r="B14" s="8"/>
      <c r="C14" s="8"/>
      <c r="D14" s="8"/>
      <c r="E14" s="8"/>
      <c r="F14" s="8"/>
      <c r="G14" s="9"/>
    </row>
    <row r="15" spans="1:7" ht="33" customHeight="1" x14ac:dyDescent="0.3">
      <c r="A15" s="463"/>
      <c r="B15" s="8"/>
      <c r="C15" s="8"/>
      <c r="D15" s="8"/>
      <c r="E15" s="8"/>
      <c r="F15" s="8"/>
      <c r="G15" s="9"/>
    </row>
    <row r="16" spans="1:7" ht="33" customHeight="1" x14ac:dyDescent="0.3">
      <c r="A16" s="463"/>
      <c r="B16" s="8"/>
      <c r="C16" s="8"/>
      <c r="D16" s="8"/>
      <c r="E16" s="8"/>
      <c r="F16" s="8"/>
      <c r="G16" s="9"/>
    </row>
    <row r="17" spans="1:7" ht="33" customHeight="1" x14ac:dyDescent="0.3">
      <c r="A17" s="463"/>
      <c r="B17" s="8"/>
      <c r="C17" s="8"/>
      <c r="D17" s="8"/>
      <c r="E17" s="8"/>
      <c r="F17" s="8"/>
      <c r="G17" s="9"/>
    </row>
    <row r="18" spans="1:7" ht="33" customHeight="1" thickBot="1" x14ac:dyDescent="0.35">
      <c r="A18" s="464"/>
      <c r="B18" s="29"/>
      <c r="C18" s="29"/>
      <c r="D18" s="29"/>
      <c r="E18" s="29"/>
      <c r="F18" s="29"/>
      <c r="G18" s="30"/>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729DC-345A-4E64-9981-2A84F5650181}">
  <sheetPr codeName="Hoja33">
    <tabColor rgb="FFFFC000"/>
  </sheetPr>
  <dimension ref="A1:E245"/>
  <sheetViews>
    <sheetView zoomScale="70" zoomScaleNormal="70" workbookViewId="0">
      <selection activeCell="A13" sqref="A13:A50"/>
    </sheetView>
  </sheetViews>
  <sheetFormatPr baseColWidth="10" defaultRowHeight="14.4" x14ac:dyDescent="0.3"/>
  <cols>
    <col min="1" max="1" width="30.44140625" customWidth="1"/>
    <col min="2" max="2" width="78.88671875" customWidth="1"/>
    <col min="3" max="3" width="10" customWidth="1"/>
    <col min="4" max="4" width="20.109375" style="249" customWidth="1"/>
    <col min="5" max="5" width="15.88671875" customWidth="1"/>
  </cols>
  <sheetData>
    <row r="1" spans="1:5" ht="21.75" customHeight="1" x14ac:dyDescent="0.3">
      <c r="A1" s="509"/>
      <c r="B1" s="512" t="s">
        <v>511</v>
      </c>
      <c r="C1" s="514" t="s">
        <v>512</v>
      </c>
      <c r="D1" s="515"/>
      <c r="E1" s="516"/>
    </row>
    <row r="2" spans="1:5" ht="17.25" customHeight="1" x14ac:dyDescent="0.3">
      <c r="A2" s="510"/>
      <c r="B2" s="513"/>
      <c r="C2" s="519" t="s">
        <v>513</v>
      </c>
      <c r="D2" s="520"/>
      <c r="E2" s="517"/>
    </row>
    <row r="3" spans="1:5" ht="20.25" customHeight="1" x14ac:dyDescent="0.3">
      <c r="A3" s="510"/>
      <c r="B3" s="422" t="s">
        <v>514</v>
      </c>
      <c r="C3" s="519" t="s">
        <v>515</v>
      </c>
      <c r="D3" s="520"/>
      <c r="E3" s="517"/>
    </row>
    <row r="4" spans="1:5" ht="18.75" customHeight="1" thickBot="1" x14ac:dyDescent="0.35">
      <c r="A4" s="511"/>
      <c r="B4" s="521"/>
      <c r="C4" s="522" t="s">
        <v>516</v>
      </c>
      <c r="D4" s="523"/>
      <c r="E4" s="518"/>
    </row>
    <row r="5" spans="1:5" ht="15" thickBot="1" x14ac:dyDescent="0.35">
      <c r="A5" s="494"/>
      <c r="B5" s="495"/>
      <c r="C5" s="495"/>
      <c r="D5" s="495"/>
      <c r="E5" s="495"/>
    </row>
    <row r="6" spans="1:5" x14ac:dyDescent="0.3">
      <c r="A6" s="496" t="e">
        <f>+[1]CONTEXTO!#REF!</f>
        <v>#REF!</v>
      </c>
      <c r="B6" s="497"/>
      <c r="C6" s="497"/>
      <c r="D6" s="497"/>
      <c r="E6" s="498"/>
    </row>
    <row r="7" spans="1:5" x14ac:dyDescent="0.3">
      <c r="A7" s="499"/>
      <c r="B7" s="500"/>
      <c r="C7" s="500"/>
      <c r="D7" s="500"/>
      <c r="E7" s="501"/>
    </row>
    <row r="8" spans="1:5" x14ac:dyDescent="0.3">
      <c r="A8" s="502" t="e">
        <f>+[1]CONTEXTO!#REF!</f>
        <v>#REF!</v>
      </c>
      <c r="B8" s="503"/>
      <c r="C8" s="503"/>
      <c r="D8" s="503"/>
      <c r="E8" s="504"/>
    </row>
    <row r="9" spans="1:5" ht="27" customHeight="1" thickBot="1" x14ac:dyDescent="0.35">
      <c r="A9" s="505"/>
      <c r="B9" s="506"/>
      <c r="C9" s="506"/>
      <c r="D9" s="506"/>
      <c r="E9" s="507"/>
    </row>
    <row r="10" spans="1:5" ht="15" thickBot="1" x14ac:dyDescent="0.35">
      <c r="A10" s="508"/>
      <c r="B10" s="508"/>
      <c r="C10" s="508"/>
      <c r="D10" s="508"/>
      <c r="E10" s="508"/>
    </row>
    <row r="11" spans="1:5" ht="27.75" customHeight="1" x14ac:dyDescent="0.3">
      <c r="A11" s="482" t="s">
        <v>344</v>
      </c>
      <c r="B11" s="484" t="s">
        <v>343</v>
      </c>
      <c r="C11" s="484"/>
      <c r="D11" s="486" t="s">
        <v>345</v>
      </c>
      <c r="E11" s="487"/>
    </row>
    <row r="12" spans="1:5" x14ac:dyDescent="0.3">
      <c r="A12" s="483"/>
      <c r="B12" s="485"/>
      <c r="C12" s="485"/>
      <c r="D12" s="64" t="s">
        <v>81</v>
      </c>
      <c r="E12" s="118" t="s">
        <v>82</v>
      </c>
    </row>
    <row r="13" spans="1:5" ht="33" customHeight="1" x14ac:dyDescent="0.3">
      <c r="A13" s="488" t="s">
        <v>414</v>
      </c>
      <c r="B13" s="490" t="s">
        <v>290</v>
      </c>
      <c r="C13" s="490"/>
      <c r="D13" s="274" t="s">
        <v>121</v>
      </c>
      <c r="E13" s="297"/>
    </row>
    <row r="14" spans="1:5" ht="33" customHeight="1" x14ac:dyDescent="0.3">
      <c r="A14" s="488"/>
      <c r="B14" s="490" t="s">
        <v>294</v>
      </c>
      <c r="C14" s="490"/>
      <c r="D14" s="274"/>
      <c r="E14" s="297" t="s">
        <v>121</v>
      </c>
    </row>
    <row r="15" spans="1:5" ht="33" customHeight="1" x14ac:dyDescent="0.3">
      <c r="A15" s="488"/>
      <c r="B15" s="490" t="s">
        <v>291</v>
      </c>
      <c r="C15" s="490"/>
      <c r="D15" s="274"/>
      <c r="E15" s="297" t="s">
        <v>121</v>
      </c>
    </row>
    <row r="16" spans="1:5" ht="33" customHeight="1" x14ac:dyDescent="0.3">
      <c r="A16" s="488"/>
      <c r="B16" s="490" t="s">
        <v>292</v>
      </c>
      <c r="C16" s="490"/>
      <c r="D16" s="274"/>
      <c r="E16" s="297" t="s">
        <v>121</v>
      </c>
    </row>
    <row r="17" spans="1:5" ht="33" customHeight="1" x14ac:dyDescent="0.3">
      <c r="A17" s="488"/>
      <c r="B17" s="490" t="s">
        <v>293</v>
      </c>
      <c r="C17" s="490"/>
      <c r="D17" s="274"/>
      <c r="E17" s="297" t="s">
        <v>121</v>
      </c>
    </row>
    <row r="18" spans="1:5" ht="33" customHeight="1" x14ac:dyDescent="0.3">
      <c r="A18" s="488"/>
      <c r="B18" s="490" t="s">
        <v>295</v>
      </c>
      <c r="C18" s="490"/>
      <c r="D18" s="274" t="s">
        <v>121</v>
      </c>
      <c r="E18" s="297"/>
    </row>
    <row r="19" spans="1:5" ht="33" customHeight="1" x14ac:dyDescent="0.3">
      <c r="A19" s="488"/>
      <c r="B19" s="490" t="s">
        <v>296</v>
      </c>
      <c r="C19" s="490"/>
      <c r="D19" s="274" t="s">
        <v>121</v>
      </c>
      <c r="E19" s="297"/>
    </row>
    <row r="20" spans="1:5" ht="33" customHeight="1" x14ac:dyDescent="0.3">
      <c r="A20" s="488"/>
      <c r="B20" s="490" t="s">
        <v>297</v>
      </c>
      <c r="C20" s="490"/>
      <c r="D20" s="274" t="s">
        <v>121</v>
      </c>
      <c r="E20" s="297"/>
    </row>
    <row r="21" spans="1:5" ht="33" customHeight="1" x14ac:dyDescent="0.3">
      <c r="A21" s="488"/>
      <c r="B21" s="490" t="s">
        <v>298</v>
      </c>
      <c r="C21" s="490"/>
      <c r="D21" s="274"/>
      <c r="E21" s="297" t="s">
        <v>121</v>
      </c>
    </row>
    <row r="22" spans="1:5" ht="33" customHeight="1" x14ac:dyDescent="0.3">
      <c r="A22" s="488"/>
      <c r="B22" s="490" t="s">
        <v>299</v>
      </c>
      <c r="C22" s="490"/>
      <c r="D22" s="274" t="s">
        <v>121</v>
      </c>
      <c r="E22" s="297"/>
    </row>
    <row r="23" spans="1:5" ht="33" customHeight="1" x14ac:dyDescent="0.3">
      <c r="A23" s="488"/>
      <c r="B23" s="490" t="s">
        <v>300</v>
      </c>
      <c r="C23" s="490"/>
      <c r="D23" s="274" t="s">
        <v>121</v>
      </c>
      <c r="E23" s="297"/>
    </row>
    <row r="24" spans="1:5" ht="33" customHeight="1" x14ac:dyDescent="0.3">
      <c r="A24" s="488"/>
      <c r="B24" s="490" t="s">
        <v>301</v>
      </c>
      <c r="C24" s="490"/>
      <c r="D24" s="274" t="s">
        <v>121</v>
      </c>
      <c r="E24" s="297"/>
    </row>
    <row r="25" spans="1:5" ht="33" customHeight="1" x14ac:dyDescent="0.3">
      <c r="A25" s="488"/>
      <c r="B25" s="490" t="s">
        <v>302</v>
      </c>
      <c r="C25" s="490"/>
      <c r="D25" s="274"/>
      <c r="E25" s="297" t="s">
        <v>121</v>
      </c>
    </row>
    <row r="26" spans="1:5" ht="33" customHeight="1" x14ac:dyDescent="0.3">
      <c r="A26" s="488"/>
      <c r="B26" s="490" t="s">
        <v>303</v>
      </c>
      <c r="C26" s="490"/>
      <c r="D26" s="274"/>
      <c r="E26" s="297" t="s">
        <v>121</v>
      </c>
    </row>
    <row r="27" spans="1:5" ht="33" customHeight="1" x14ac:dyDescent="0.3">
      <c r="A27" s="488"/>
      <c r="B27" s="490" t="s">
        <v>304</v>
      </c>
      <c r="C27" s="490"/>
      <c r="D27" s="274"/>
      <c r="E27" s="297" t="s">
        <v>121</v>
      </c>
    </row>
    <row r="28" spans="1:5" ht="33" customHeight="1" x14ac:dyDescent="0.3">
      <c r="A28" s="488"/>
      <c r="B28" s="490" t="s">
        <v>305</v>
      </c>
      <c r="C28" s="490"/>
      <c r="D28" s="274"/>
      <c r="E28" s="297" t="s">
        <v>121</v>
      </c>
    </row>
    <row r="29" spans="1:5" ht="33" customHeight="1" x14ac:dyDescent="0.3">
      <c r="A29" s="488"/>
      <c r="B29" s="490" t="s">
        <v>306</v>
      </c>
      <c r="C29" s="490"/>
      <c r="D29" s="274"/>
      <c r="E29" s="297" t="s">
        <v>121</v>
      </c>
    </row>
    <row r="30" spans="1:5" ht="33" customHeight="1" x14ac:dyDescent="0.3">
      <c r="A30" s="488"/>
      <c r="B30" s="490" t="s">
        <v>307</v>
      </c>
      <c r="C30" s="490"/>
      <c r="D30" s="274"/>
      <c r="E30" s="297" t="s">
        <v>121</v>
      </c>
    </row>
    <row r="31" spans="1:5" ht="33" customHeight="1" x14ac:dyDescent="0.3">
      <c r="A31" s="488"/>
      <c r="B31" s="478" t="s">
        <v>308</v>
      </c>
      <c r="C31" s="478"/>
      <c r="D31" s="274" t="s">
        <v>121</v>
      </c>
      <c r="E31" s="297"/>
    </row>
    <row r="32" spans="1:5" ht="33" customHeight="1" x14ac:dyDescent="0.3">
      <c r="A32" s="488"/>
      <c r="B32" s="490" t="s">
        <v>309</v>
      </c>
      <c r="C32" s="490"/>
      <c r="D32" s="274"/>
      <c r="E32" s="297" t="s">
        <v>121</v>
      </c>
    </row>
    <row r="33" spans="1:5" ht="22.5" customHeight="1" x14ac:dyDescent="0.3">
      <c r="A33" s="488"/>
      <c r="B33" s="480" t="s">
        <v>342</v>
      </c>
      <c r="C33" s="480"/>
      <c r="D33" s="480"/>
      <c r="E33" s="481"/>
    </row>
    <row r="34" spans="1:5" ht="33" customHeight="1" x14ac:dyDescent="0.3">
      <c r="A34" s="488"/>
      <c r="B34" s="478" t="s">
        <v>331</v>
      </c>
      <c r="C34" s="478"/>
      <c r="D34" s="274"/>
      <c r="E34" s="207" t="s">
        <v>121</v>
      </c>
    </row>
    <row r="35" spans="1:5" ht="33" customHeight="1" x14ac:dyDescent="0.3">
      <c r="A35" s="488"/>
      <c r="B35" s="478" t="s">
        <v>328</v>
      </c>
      <c r="C35" s="478"/>
      <c r="D35" s="274" t="s">
        <v>121</v>
      </c>
      <c r="E35" s="207"/>
    </row>
    <row r="36" spans="1:5" ht="33" customHeight="1" x14ac:dyDescent="0.3">
      <c r="A36" s="488"/>
      <c r="B36" s="478" t="s">
        <v>329</v>
      </c>
      <c r="C36" s="478"/>
      <c r="D36" s="274"/>
      <c r="E36" s="207" t="s">
        <v>121</v>
      </c>
    </row>
    <row r="37" spans="1:5" ht="33" customHeight="1" x14ac:dyDescent="0.3">
      <c r="A37" s="488"/>
      <c r="B37" s="478" t="s">
        <v>330</v>
      </c>
      <c r="C37" s="478"/>
      <c r="D37" s="274"/>
      <c r="E37" s="207" t="s">
        <v>121</v>
      </c>
    </row>
    <row r="38" spans="1:5" ht="33" customHeight="1" x14ac:dyDescent="0.3">
      <c r="A38" s="488"/>
      <c r="B38" s="478" t="s">
        <v>332</v>
      </c>
      <c r="C38" s="478"/>
      <c r="D38" s="274" t="s">
        <v>121</v>
      </c>
      <c r="E38" s="207"/>
    </row>
    <row r="39" spans="1:5" ht="33" customHeight="1" x14ac:dyDescent="0.3">
      <c r="A39" s="488"/>
      <c r="B39" s="478" t="s">
        <v>333</v>
      </c>
      <c r="C39" s="478"/>
      <c r="D39" s="274"/>
      <c r="E39" s="207" t="s">
        <v>121</v>
      </c>
    </row>
    <row r="40" spans="1:5" ht="33" customHeight="1" x14ac:dyDescent="0.3">
      <c r="A40" s="488"/>
      <c r="B40" s="478" t="s">
        <v>334</v>
      </c>
      <c r="C40" s="478"/>
      <c r="D40" s="274" t="s">
        <v>121</v>
      </c>
      <c r="E40" s="207"/>
    </row>
    <row r="41" spans="1:5" ht="33" customHeight="1" x14ac:dyDescent="0.3">
      <c r="A41" s="488"/>
      <c r="B41" s="478" t="s">
        <v>335</v>
      </c>
      <c r="C41" s="478"/>
      <c r="D41" s="274" t="s">
        <v>121</v>
      </c>
      <c r="E41" s="207"/>
    </row>
    <row r="42" spans="1:5" ht="33" customHeight="1" x14ac:dyDescent="0.3">
      <c r="A42" s="488"/>
      <c r="B42" s="478" t="s">
        <v>336</v>
      </c>
      <c r="C42" s="478"/>
      <c r="D42" s="274" t="s">
        <v>121</v>
      </c>
      <c r="E42" s="207"/>
    </row>
    <row r="43" spans="1:5" ht="33" customHeight="1" x14ac:dyDescent="0.3">
      <c r="A43" s="488"/>
      <c r="B43" s="478" t="s">
        <v>337</v>
      </c>
      <c r="C43" s="478"/>
      <c r="D43" s="274"/>
      <c r="E43" s="207" t="s">
        <v>121</v>
      </c>
    </row>
    <row r="44" spans="1:5" ht="33" customHeight="1" x14ac:dyDescent="0.3">
      <c r="A44" s="488"/>
      <c r="B44" s="478" t="s">
        <v>338</v>
      </c>
      <c r="C44" s="478"/>
      <c r="D44" s="274"/>
      <c r="E44" s="207" t="s">
        <v>121</v>
      </c>
    </row>
    <row r="45" spans="1:5" ht="33" customHeight="1" x14ac:dyDescent="0.3">
      <c r="A45" s="488"/>
      <c r="B45" s="478" t="s">
        <v>339</v>
      </c>
      <c r="C45" s="478"/>
      <c r="D45" s="274" t="s">
        <v>121</v>
      </c>
      <c r="E45" s="207"/>
    </row>
    <row r="46" spans="1:5" ht="33" customHeight="1" x14ac:dyDescent="0.3">
      <c r="A46" s="488"/>
      <c r="B46" s="478" t="s">
        <v>340</v>
      </c>
      <c r="C46" s="478"/>
      <c r="D46" s="274"/>
      <c r="E46" s="207" t="s">
        <v>121</v>
      </c>
    </row>
    <row r="47" spans="1:5" ht="33" customHeight="1" thickBot="1" x14ac:dyDescent="0.35">
      <c r="A47" s="493"/>
      <c r="B47" s="479" t="s">
        <v>341</v>
      </c>
      <c r="C47" s="479"/>
      <c r="D47" s="298"/>
      <c r="E47" s="299"/>
    </row>
    <row r="48" spans="1:5" ht="33" customHeight="1" thickBot="1" x14ac:dyDescent="0.35">
      <c r="A48" s="493"/>
      <c r="B48" s="479" t="s">
        <v>517</v>
      </c>
      <c r="C48" s="479"/>
      <c r="D48" s="298"/>
      <c r="E48" s="299" t="s">
        <v>121</v>
      </c>
    </row>
    <row r="49" spans="1:5" ht="33" customHeight="1" thickBot="1" x14ac:dyDescent="0.35">
      <c r="A49" s="493"/>
      <c r="B49" s="491" t="s">
        <v>473</v>
      </c>
      <c r="C49" s="492"/>
      <c r="D49" s="298"/>
      <c r="E49" s="299" t="s">
        <v>121</v>
      </c>
    </row>
    <row r="50" spans="1:5" ht="33" customHeight="1" thickBot="1" x14ac:dyDescent="0.35">
      <c r="A50" s="489"/>
      <c r="B50" s="478" t="s">
        <v>474</v>
      </c>
      <c r="C50" s="478"/>
      <c r="D50" s="278" t="s">
        <v>121</v>
      </c>
      <c r="E50" s="244"/>
    </row>
    <row r="52" spans="1:5" ht="15" thickBot="1" x14ac:dyDescent="0.35"/>
    <row r="53" spans="1:5" ht="30.75" customHeight="1" x14ac:dyDescent="0.3">
      <c r="A53" s="482" t="s">
        <v>344</v>
      </c>
      <c r="B53" s="484" t="s">
        <v>343</v>
      </c>
      <c r="C53" s="484"/>
      <c r="D53" s="486" t="s">
        <v>345</v>
      </c>
      <c r="E53" s="487"/>
    </row>
    <row r="54" spans="1:5" x14ac:dyDescent="0.3">
      <c r="A54" s="483"/>
      <c r="B54" s="485"/>
      <c r="C54" s="485"/>
      <c r="D54" s="64" t="s">
        <v>81</v>
      </c>
      <c r="E54" s="118" t="s">
        <v>82</v>
      </c>
    </row>
    <row r="55" spans="1:5" ht="33" customHeight="1" x14ac:dyDescent="0.3">
      <c r="A55" s="488"/>
      <c r="B55" s="478" t="s">
        <v>290</v>
      </c>
      <c r="C55" s="478"/>
      <c r="D55" s="274"/>
      <c r="E55" s="207"/>
    </row>
    <row r="56" spans="1:5" ht="33" customHeight="1" x14ac:dyDescent="0.3">
      <c r="A56" s="488"/>
      <c r="B56" s="478" t="s">
        <v>294</v>
      </c>
      <c r="C56" s="478"/>
      <c r="D56" s="274"/>
      <c r="E56" s="207"/>
    </row>
    <row r="57" spans="1:5" ht="33" customHeight="1" x14ac:dyDescent="0.3">
      <c r="A57" s="488"/>
      <c r="B57" s="478" t="s">
        <v>291</v>
      </c>
      <c r="C57" s="478"/>
      <c r="D57" s="274"/>
      <c r="E57" s="207"/>
    </row>
    <row r="58" spans="1:5" ht="33" customHeight="1" x14ac:dyDescent="0.3">
      <c r="A58" s="488"/>
      <c r="B58" s="478" t="s">
        <v>292</v>
      </c>
      <c r="C58" s="478"/>
      <c r="D58" s="274"/>
      <c r="E58" s="207"/>
    </row>
    <row r="59" spans="1:5" ht="33" customHeight="1" x14ac:dyDescent="0.3">
      <c r="A59" s="488"/>
      <c r="B59" s="478" t="s">
        <v>293</v>
      </c>
      <c r="C59" s="478"/>
      <c r="D59" s="274"/>
      <c r="E59" s="207"/>
    </row>
    <row r="60" spans="1:5" ht="33" customHeight="1" x14ac:dyDescent="0.3">
      <c r="A60" s="488"/>
      <c r="B60" s="478" t="s">
        <v>295</v>
      </c>
      <c r="C60" s="478"/>
      <c r="D60" s="274"/>
      <c r="E60" s="207"/>
    </row>
    <row r="61" spans="1:5" ht="33" customHeight="1" x14ac:dyDescent="0.3">
      <c r="A61" s="488"/>
      <c r="B61" s="478" t="s">
        <v>296</v>
      </c>
      <c r="C61" s="478"/>
      <c r="D61" s="274"/>
      <c r="E61" s="207"/>
    </row>
    <row r="62" spans="1:5" ht="33" customHeight="1" x14ac:dyDescent="0.3">
      <c r="A62" s="488"/>
      <c r="B62" s="478" t="s">
        <v>297</v>
      </c>
      <c r="C62" s="478"/>
      <c r="D62" s="274"/>
      <c r="E62" s="207"/>
    </row>
    <row r="63" spans="1:5" ht="33" customHeight="1" x14ac:dyDescent="0.3">
      <c r="A63" s="488"/>
      <c r="B63" s="478" t="s">
        <v>298</v>
      </c>
      <c r="C63" s="478"/>
      <c r="D63" s="274"/>
      <c r="E63" s="207"/>
    </row>
    <row r="64" spans="1:5" ht="33" customHeight="1" x14ac:dyDescent="0.3">
      <c r="A64" s="488"/>
      <c r="B64" s="478" t="s">
        <v>299</v>
      </c>
      <c r="C64" s="478"/>
      <c r="D64" s="274"/>
      <c r="E64" s="207"/>
    </row>
    <row r="65" spans="1:5" ht="33" customHeight="1" x14ac:dyDescent="0.3">
      <c r="A65" s="488"/>
      <c r="B65" s="478" t="s">
        <v>300</v>
      </c>
      <c r="C65" s="478"/>
      <c r="D65" s="274"/>
      <c r="E65" s="207"/>
    </row>
    <row r="66" spans="1:5" ht="33" customHeight="1" x14ac:dyDescent="0.3">
      <c r="A66" s="488"/>
      <c r="B66" s="478" t="s">
        <v>301</v>
      </c>
      <c r="C66" s="478"/>
      <c r="D66" s="274"/>
      <c r="E66" s="207"/>
    </row>
    <row r="67" spans="1:5" ht="33" customHeight="1" x14ac:dyDescent="0.3">
      <c r="A67" s="488"/>
      <c r="B67" s="478" t="s">
        <v>302</v>
      </c>
      <c r="C67" s="478"/>
      <c r="D67" s="274"/>
      <c r="E67" s="207"/>
    </row>
    <row r="68" spans="1:5" ht="33" customHeight="1" x14ac:dyDescent="0.3">
      <c r="A68" s="488"/>
      <c r="B68" s="478" t="s">
        <v>303</v>
      </c>
      <c r="C68" s="478"/>
      <c r="D68" s="274"/>
      <c r="E68" s="207"/>
    </row>
    <row r="69" spans="1:5" ht="33" customHeight="1" x14ac:dyDescent="0.3">
      <c r="A69" s="488"/>
      <c r="B69" s="478" t="s">
        <v>304</v>
      </c>
      <c r="C69" s="478"/>
      <c r="D69" s="274"/>
      <c r="E69" s="207"/>
    </row>
    <row r="70" spans="1:5" ht="33" customHeight="1" x14ac:dyDescent="0.3">
      <c r="A70" s="488"/>
      <c r="B70" s="478" t="s">
        <v>305</v>
      </c>
      <c r="C70" s="478"/>
      <c r="D70" s="274"/>
      <c r="E70" s="207"/>
    </row>
    <row r="71" spans="1:5" ht="33" customHeight="1" x14ac:dyDescent="0.3">
      <c r="A71" s="488"/>
      <c r="B71" s="478" t="s">
        <v>306</v>
      </c>
      <c r="C71" s="478"/>
      <c r="D71" s="274"/>
      <c r="E71" s="207"/>
    </row>
    <row r="72" spans="1:5" ht="33" customHeight="1" x14ac:dyDescent="0.3">
      <c r="A72" s="488"/>
      <c r="B72" s="478" t="s">
        <v>307</v>
      </c>
      <c r="C72" s="478"/>
      <c r="D72" s="274"/>
      <c r="E72" s="207"/>
    </row>
    <row r="73" spans="1:5" ht="33" customHeight="1" x14ac:dyDescent="0.3">
      <c r="A73" s="488"/>
      <c r="B73" s="478" t="s">
        <v>308</v>
      </c>
      <c r="C73" s="478"/>
      <c r="D73" s="274"/>
      <c r="E73" s="207"/>
    </row>
    <row r="74" spans="1:5" ht="33" customHeight="1" x14ac:dyDescent="0.3">
      <c r="A74" s="488"/>
      <c r="B74" s="478" t="s">
        <v>309</v>
      </c>
      <c r="C74" s="478"/>
      <c r="D74" s="274"/>
      <c r="E74" s="207"/>
    </row>
    <row r="75" spans="1:5" ht="33" customHeight="1" x14ac:dyDescent="0.3">
      <c r="A75" s="488"/>
      <c r="B75" s="480" t="s">
        <v>342</v>
      </c>
      <c r="C75" s="480"/>
      <c r="D75" s="480"/>
      <c r="E75" s="481"/>
    </row>
    <row r="76" spans="1:5" ht="33" customHeight="1" x14ac:dyDescent="0.3">
      <c r="A76" s="488"/>
      <c r="B76" s="478" t="s">
        <v>331</v>
      </c>
      <c r="C76" s="478"/>
      <c r="D76" s="274"/>
      <c r="E76" s="207"/>
    </row>
    <row r="77" spans="1:5" ht="33" customHeight="1" x14ac:dyDescent="0.3">
      <c r="A77" s="488"/>
      <c r="B77" s="478" t="s">
        <v>328</v>
      </c>
      <c r="C77" s="478"/>
      <c r="D77" s="274"/>
      <c r="E77" s="207"/>
    </row>
    <row r="78" spans="1:5" ht="33" customHeight="1" x14ac:dyDescent="0.3">
      <c r="A78" s="488"/>
      <c r="B78" s="478" t="s">
        <v>329</v>
      </c>
      <c r="C78" s="478"/>
      <c r="D78" s="274"/>
      <c r="E78" s="207"/>
    </row>
    <row r="79" spans="1:5" ht="33" customHeight="1" x14ac:dyDescent="0.3">
      <c r="A79" s="488"/>
      <c r="B79" s="478" t="s">
        <v>330</v>
      </c>
      <c r="C79" s="478"/>
      <c r="D79" s="274"/>
      <c r="E79" s="207"/>
    </row>
    <row r="80" spans="1:5" ht="33" customHeight="1" x14ac:dyDescent="0.3">
      <c r="A80" s="488"/>
      <c r="B80" s="478" t="s">
        <v>332</v>
      </c>
      <c r="C80" s="478"/>
      <c r="D80" s="274"/>
      <c r="E80" s="207"/>
    </row>
    <row r="81" spans="1:5" ht="33" customHeight="1" x14ac:dyDescent="0.3">
      <c r="A81" s="488"/>
      <c r="B81" s="478" t="s">
        <v>333</v>
      </c>
      <c r="C81" s="478"/>
      <c r="D81" s="274"/>
      <c r="E81" s="207"/>
    </row>
    <row r="82" spans="1:5" ht="33" customHeight="1" x14ac:dyDescent="0.3">
      <c r="A82" s="488"/>
      <c r="B82" s="478" t="s">
        <v>334</v>
      </c>
      <c r="C82" s="478"/>
      <c r="D82" s="274"/>
      <c r="E82" s="207"/>
    </row>
    <row r="83" spans="1:5" ht="33" customHeight="1" x14ac:dyDescent="0.3">
      <c r="A83" s="488"/>
      <c r="B83" s="478" t="s">
        <v>335</v>
      </c>
      <c r="C83" s="478"/>
      <c r="D83" s="274"/>
      <c r="E83" s="207"/>
    </row>
    <row r="84" spans="1:5" ht="33" customHeight="1" x14ac:dyDescent="0.3">
      <c r="A84" s="488"/>
      <c r="B84" s="478" t="s">
        <v>336</v>
      </c>
      <c r="C84" s="478"/>
      <c r="D84" s="274"/>
      <c r="E84" s="207"/>
    </row>
    <row r="85" spans="1:5" ht="33" customHeight="1" x14ac:dyDescent="0.3">
      <c r="A85" s="488"/>
      <c r="B85" s="478" t="s">
        <v>337</v>
      </c>
      <c r="C85" s="478"/>
      <c r="D85" s="274"/>
      <c r="E85" s="207"/>
    </row>
    <row r="86" spans="1:5" ht="33" customHeight="1" x14ac:dyDescent="0.3">
      <c r="A86" s="488"/>
      <c r="B86" s="478" t="s">
        <v>338</v>
      </c>
      <c r="C86" s="478"/>
      <c r="D86" s="274"/>
      <c r="E86" s="207"/>
    </row>
    <row r="87" spans="1:5" ht="33" customHeight="1" x14ac:dyDescent="0.3">
      <c r="A87" s="488"/>
      <c r="B87" s="478" t="s">
        <v>339</v>
      </c>
      <c r="C87" s="478"/>
      <c r="D87" s="274"/>
      <c r="E87" s="207"/>
    </row>
    <row r="88" spans="1:5" ht="33" customHeight="1" x14ac:dyDescent="0.3">
      <c r="A88" s="488"/>
      <c r="B88" s="478" t="s">
        <v>340</v>
      </c>
      <c r="C88" s="478"/>
      <c r="D88" s="274"/>
      <c r="E88" s="207"/>
    </row>
    <row r="89" spans="1:5" ht="33" customHeight="1" thickBot="1" x14ac:dyDescent="0.35">
      <c r="A89" s="489"/>
      <c r="B89" s="479" t="s">
        <v>341</v>
      </c>
      <c r="C89" s="479"/>
      <c r="D89" s="278"/>
      <c r="E89" s="244"/>
    </row>
    <row r="91" spans="1:5" ht="15" thickBot="1" x14ac:dyDescent="0.35"/>
    <row r="92" spans="1:5" ht="28.5" customHeight="1" x14ac:dyDescent="0.3">
      <c r="A92" s="482" t="s">
        <v>344</v>
      </c>
      <c r="B92" s="484" t="s">
        <v>343</v>
      </c>
      <c r="C92" s="484"/>
      <c r="D92" s="486" t="s">
        <v>345</v>
      </c>
      <c r="E92" s="487"/>
    </row>
    <row r="93" spans="1:5" x14ac:dyDescent="0.3">
      <c r="A93" s="483"/>
      <c r="B93" s="485"/>
      <c r="C93" s="485"/>
      <c r="D93" s="64" t="s">
        <v>81</v>
      </c>
      <c r="E93" s="118" t="s">
        <v>82</v>
      </c>
    </row>
    <row r="94" spans="1:5" ht="33" customHeight="1" x14ac:dyDescent="0.3">
      <c r="A94" s="488"/>
      <c r="B94" s="490" t="s">
        <v>290</v>
      </c>
      <c r="C94" s="490"/>
      <c r="D94" s="274"/>
      <c r="E94" s="297"/>
    </row>
    <row r="95" spans="1:5" ht="33" customHeight="1" x14ac:dyDescent="0.3">
      <c r="A95" s="488"/>
      <c r="B95" s="490" t="s">
        <v>294</v>
      </c>
      <c r="C95" s="490"/>
      <c r="D95" s="274"/>
      <c r="E95" s="297"/>
    </row>
    <row r="96" spans="1:5" ht="33" customHeight="1" x14ac:dyDescent="0.3">
      <c r="A96" s="488"/>
      <c r="B96" s="490" t="s">
        <v>291</v>
      </c>
      <c r="C96" s="490"/>
      <c r="D96" s="274"/>
      <c r="E96" s="297"/>
    </row>
    <row r="97" spans="1:5" ht="33" customHeight="1" x14ac:dyDescent="0.3">
      <c r="A97" s="488"/>
      <c r="B97" s="490" t="s">
        <v>292</v>
      </c>
      <c r="C97" s="490"/>
      <c r="D97" s="274"/>
      <c r="E97" s="297"/>
    </row>
    <row r="98" spans="1:5" ht="33" customHeight="1" x14ac:dyDescent="0.3">
      <c r="A98" s="488"/>
      <c r="B98" s="490" t="s">
        <v>293</v>
      </c>
      <c r="C98" s="490"/>
      <c r="D98" s="274"/>
      <c r="E98" s="297"/>
    </row>
    <row r="99" spans="1:5" ht="33" customHeight="1" x14ac:dyDescent="0.3">
      <c r="A99" s="488"/>
      <c r="B99" s="490" t="s">
        <v>295</v>
      </c>
      <c r="C99" s="490"/>
      <c r="D99" s="274"/>
      <c r="E99" s="297"/>
    </row>
    <row r="100" spans="1:5" ht="33" customHeight="1" x14ac:dyDescent="0.3">
      <c r="A100" s="488"/>
      <c r="B100" s="490" t="s">
        <v>296</v>
      </c>
      <c r="C100" s="490"/>
      <c r="D100" s="274"/>
      <c r="E100" s="297"/>
    </row>
    <row r="101" spans="1:5" ht="33" customHeight="1" x14ac:dyDescent="0.3">
      <c r="A101" s="488"/>
      <c r="B101" s="490" t="s">
        <v>297</v>
      </c>
      <c r="C101" s="490"/>
      <c r="D101" s="274"/>
      <c r="E101" s="297"/>
    </row>
    <row r="102" spans="1:5" ht="33" customHeight="1" x14ac:dyDescent="0.3">
      <c r="A102" s="488"/>
      <c r="B102" s="490" t="s">
        <v>298</v>
      </c>
      <c r="C102" s="490"/>
      <c r="D102" s="274"/>
      <c r="E102" s="297"/>
    </row>
    <row r="103" spans="1:5" ht="33" customHeight="1" x14ac:dyDescent="0.3">
      <c r="A103" s="488"/>
      <c r="B103" s="490" t="s">
        <v>299</v>
      </c>
      <c r="C103" s="490"/>
      <c r="D103" s="274"/>
      <c r="E103" s="297"/>
    </row>
    <row r="104" spans="1:5" ht="33" customHeight="1" x14ac:dyDescent="0.3">
      <c r="A104" s="488"/>
      <c r="B104" s="490" t="s">
        <v>300</v>
      </c>
      <c r="C104" s="490"/>
      <c r="D104" s="274"/>
      <c r="E104" s="297"/>
    </row>
    <row r="105" spans="1:5" ht="33" customHeight="1" x14ac:dyDescent="0.3">
      <c r="A105" s="488"/>
      <c r="B105" s="490" t="s">
        <v>301</v>
      </c>
      <c r="C105" s="490"/>
      <c r="D105" s="274"/>
      <c r="E105" s="297"/>
    </row>
    <row r="106" spans="1:5" ht="33" customHeight="1" x14ac:dyDescent="0.3">
      <c r="A106" s="488"/>
      <c r="B106" s="490" t="s">
        <v>302</v>
      </c>
      <c r="C106" s="490"/>
      <c r="D106" s="274"/>
      <c r="E106" s="297"/>
    </row>
    <row r="107" spans="1:5" ht="33" customHeight="1" x14ac:dyDescent="0.3">
      <c r="A107" s="488"/>
      <c r="B107" s="490" t="s">
        <v>303</v>
      </c>
      <c r="C107" s="490"/>
      <c r="D107" s="274"/>
      <c r="E107" s="297"/>
    </row>
    <row r="108" spans="1:5" ht="33" customHeight="1" x14ac:dyDescent="0.3">
      <c r="A108" s="488"/>
      <c r="B108" s="490" t="s">
        <v>304</v>
      </c>
      <c r="C108" s="490"/>
      <c r="D108" s="274"/>
      <c r="E108" s="297"/>
    </row>
    <row r="109" spans="1:5" ht="33" customHeight="1" x14ac:dyDescent="0.3">
      <c r="A109" s="488"/>
      <c r="B109" s="490" t="s">
        <v>305</v>
      </c>
      <c r="C109" s="490"/>
      <c r="D109" s="274"/>
      <c r="E109" s="297"/>
    </row>
    <row r="110" spans="1:5" ht="33" customHeight="1" x14ac:dyDescent="0.3">
      <c r="A110" s="488"/>
      <c r="B110" s="490" t="s">
        <v>306</v>
      </c>
      <c r="C110" s="490"/>
      <c r="D110" s="274"/>
      <c r="E110" s="297"/>
    </row>
    <row r="111" spans="1:5" ht="33" customHeight="1" x14ac:dyDescent="0.3">
      <c r="A111" s="488"/>
      <c r="B111" s="490" t="s">
        <v>307</v>
      </c>
      <c r="C111" s="490"/>
      <c r="D111" s="274"/>
      <c r="E111" s="297"/>
    </row>
    <row r="112" spans="1:5" ht="33" customHeight="1" x14ac:dyDescent="0.3">
      <c r="A112" s="488"/>
      <c r="B112" s="478" t="s">
        <v>308</v>
      </c>
      <c r="C112" s="478"/>
      <c r="D112" s="274"/>
      <c r="E112" s="297"/>
    </row>
    <row r="113" spans="1:5" ht="33" customHeight="1" x14ac:dyDescent="0.3">
      <c r="A113" s="488"/>
      <c r="B113" s="490" t="s">
        <v>309</v>
      </c>
      <c r="C113" s="490"/>
      <c r="D113" s="274"/>
      <c r="E113" s="297"/>
    </row>
    <row r="114" spans="1:5" ht="33" customHeight="1" x14ac:dyDescent="0.3">
      <c r="A114" s="488"/>
      <c r="B114" s="480" t="s">
        <v>342</v>
      </c>
      <c r="C114" s="480"/>
      <c r="D114" s="480"/>
      <c r="E114" s="481"/>
    </row>
    <row r="115" spans="1:5" ht="33" customHeight="1" x14ac:dyDescent="0.3">
      <c r="A115" s="488"/>
      <c r="B115" s="478" t="s">
        <v>331</v>
      </c>
      <c r="C115" s="478"/>
      <c r="D115" s="274"/>
      <c r="E115" s="207"/>
    </row>
    <row r="116" spans="1:5" ht="33" customHeight="1" x14ac:dyDescent="0.3">
      <c r="A116" s="488"/>
      <c r="B116" s="478" t="s">
        <v>328</v>
      </c>
      <c r="C116" s="478"/>
      <c r="D116" s="274"/>
      <c r="E116" s="207"/>
    </row>
    <row r="117" spans="1:5" ht="33" customHeight="1" x14ac:dyDescent="0.3">
      <c r="A117" s="488"/>
      <c r="B117" s="478" t="s">
        <v>329</v>
      </c>
      <c r="C117" s="478"/>
      <c r="D117" s="274"/>
      <c r="E117" s="207"/>
    </row>
    <row r="118" spans="1:5" ht="33" customHeight="1" x14ac:dyDescent="0.3">
      <c r="A118" s="488"/>
      <c r="B118" s="478" t="s">
        <v>330</v>
      </c>
      <c r="C118" s="478"/>
      <c r="D118" s="274"/>
      <c r="E118" s="207"/>
    </row>
    <row r="119" spans="1:5" ht="33" customHeight="1" x14ac:dyDescent="0.3">
      <c r="A119" s="488"/>
      <c r="B119" s="478" t="s">
        <v>332</v>
      </c>
      <c r="C119" s="478"/>
      <c r="D119" s="274"/>
      <c r="E119" s="207"/>
    </row>
    <row r="120" spans="1:5" ht="33" customHeight="1" x14ac:dyDescent="0.3">
      <c r="A120" s="488"/>
      <c r="B120" s="478" t="s">
        <v>333</v>
      </c>
      <c r="C120" s="478"/>
      <c r="D120" s="274"/>
      <c r="E120" s="207"/>
    </row>
    <row r="121" spans="1:5" ht="33" customHeight="1" x14ac:dyDescent="0.3">
      <c r="A121" s="488"/>
      <c r="B121" s="478" t="s">
        <v>334</v>
      </c>
      <c r="C121" s="478"/>
      <c r="D121" s="274"/>
      <c r="E121" s="207"/>
    </row>
    <row r="122" spans="1:5" ht="33" customHeight="1" x14ac:dyDescent="0.3">
      <c r="A122" s="488"/>
      <c r="B122" s="478" t="s">
        <v>335</v>
      </c>
      <c r="C122" s="478"/>
      <c r="D122" s="274"/>
      <c r="E122" s="207"/>
    </row>
    <row r="123" spans="1:5" ht="33" customHeight="1" x14ac:dyDescent="0.3">
      <c r="A123" s="488"/>
      <c r="B123" s="478" t="s">
        <v>336</v>
      </c>
      <c r="C123" s="478"/>
      <c r="D123" s="274"/>
      <c r="E123" s="207"/>
    </row>
    <row r="124" spans="1:5" ht="33" customHeight="1" x14ac:dyDescent="0.3">
      <c r="A124" s="488"/>
      <c r="B124" s="478" t="s">
        <v>337</v>
      </c>
      <c r="C124" s="478"/>
      <c r="D124" s="274"/>
      <c r="E124" s="207"/>
    </row>
    <row r="125" spans="1:5" ht="33" customHeight="1" x14ac:dyDescent="0.3">
      <c r="A125" s="488"/>
      <c r="B125" s="478" t="s">
        <v>338</v>
      </c>
      <c r="C125" s="478"/>
      <c r="D125" s="274"/>
      <c r="E125" s="207"/>
    </row>
    <row r="126" spans="1:5" ht="33" customHeight="1" x14ac:dyDescent="0.3">
      <c r="A126" s="488"/>
      <c r="B126" s="478" t="s">
        <v>339</v>
      </c>
      <c r="C126" s="478"/>
      <c r="D126" s="274"/>
      <c r="E126" s="207"/>
    </row>
    <row r="127" spans="1:5" ht="33" customHeight="1" x14ac:dyDescent="0.3">
      <c r="A127" s="488"/>
      <c r="B127" s="478" t="s">
        <v>340</v>
      </c>
      <c r="C127" s="478"/>
      <c r="D127" s="274"/>
      <c r="E127" s="207"/>
    </row>
    <row r="128" spans="1:5" ht="33" customHeight="1" thickBot="1" x14ac:dyDescent="0.35">
      <c r="A128" s="489"/>
      <c r="B128" s="479" t="s">
        <v>341</v>
      </c>
      <c r="C128" s="479"/>
      <c r="D128" s="278"/>
      <c r="E128" s="244"/>
    </row>
    <row r="130" spans="1:5" ht="15" thickBot="1" x14ac:dyDescent="0.35"/>
    <row r="131" spans="1:5" ht="30" customHeight="1" x14ac:dyDescent="0.3">
      <c r="A131" s="482" t="s">
        <v>344</v>
      </c>
      <c r="B131" s="484" t="s">
        <v>343</v>
      </c>
      <c r="C131" s="484"/>
      <c r="D131" s="486" t="s">
        <v>345</v>
      </c>
      <c r="E131" s="487"/>
    </row>
    <row r="132" spans="1:5" x14ac:dyDescent="0.3">
      <c r="A132" s="483"/>
      <c r="B132" s="485"/>
      <c r="C132" s="485"/>
      <c r="D132" s="64" t="s">
        <v>81</v>
      </c>
      <c r="E132" s="118" t="s">
        <v>82</v>
      </c>
    </row>
    <row r="133" spans="1:5" ht="33" customHeight="1" x14ac:dyDescent="0.3">
      <c r="A133" s="488"/>
      <c r="B133" s="478" t="s">
        <v>290</v>
      </c>
      <c r="C133" s="478"/>
      <c r="D133" s="274"/>
      <c r="E133" s="207"/>
    </row>
    <row r="134" spans="1:5" ht="33" customHeight="1" x14ac:dyDescent="0.3">
      <c r="A134" s="488"/>
      <c r="B134" s="478" t="s">
        <v>294</v>
      </c>
      <c r="C134" s="478"/>
      <c r="D134" s="274"/>
      <c r="E134" s="207"/>
    </row>
    <row r="135" spans="1:5" ht="33" customHeight="1" x14ac:dyDescent="0.3">
      <c r="A135" s="488"/>
      <c r="B135" s="478" t="s">
        <v>291</v>
      </c>
      <c r="C135" s="478"/>
      <c r="D135" s="274"/>
      <c r="E135" s="207"/>
    </row>
    <row r="136" spans="1:5" ht="33" customHeight="1" x14ac:dyDescent="0.3">
      <c r="A136" s="488"/>
      <c r="B136" s="478" t="s">
        <v>292</v>
      </c>
      <c r="C136" s="478"/>
      <c r="D136" s="274"/>
      <c r="E136" s="207"/>
    </row>
    <row r="137" spans="1:5" ht="33" customHeight="1" x14ac:dyDescent="0.3">
      <c r="A137" s="488"/>
      <c r="B137" s="478" t="s">
        <v>293</v>
      </c>
      <c r="C137" s="478"/>
      <c r="D137" s="274"/>
      <c r="E137" s="207"/>
    </row>
    <row r="138" spans="1:5" ht="33" customHeight="1" x14ac:dyDescent="0.3">
      <c r="A138" s="488"/>
      <c r="B138" s="478" t="s">
        <v>295</v>
      </c>
      <c r="C138" s="478"/>
      <c r="D138" s="274"/>
      <c r="E138" s="207"/>
    </row>
    <row r="139" spans="1:5" ht="33" customHeight="1" x14ac:dyDescent="0.3">
      <c r="A139" s="488"/>
      <c r="B139" s="478" t="s">
        <v>296</v>
      </c>
      <c r="C139" s="478"/>
      <c r="D139" s="274"/>
      <c r="E139" s="207"/>
    </row>
    <row r="140" spans="1:5" ht="33" customHeight="1" x14ac:dyDescent="0.3">
      <c r="A140" s="488"/>
      <c r="B140" s="478" t="s">
        <v>297</v>
      </c>
      <c r="C140" s="478"/>
      <c r="D140" s="274"/>
      <c r="E140" s="207"/>
    </row>
    <row r="141" spans="1:5" ht="33" customHeight="1" x14ac:dyDescent="0.3">
      <c r="A141" s="488"/>
      <c r="B141" s="478" t="s">
        <v>298</v>
      </c>
      <c r="C141" s="478"/>
      <c r="D141" s="274"/>
      <c r="E141" s="207"/>
    </row>
    <row r="142" spans="1:5" ht="33" customHeight="1" x14ac:dyDescent="0.3">
      <c r="A142" s="488"/>
      <c r="B142" s="478" t="s">
        <v>299</v>
      </c>
      <c r="C142" s="478"/>
      <c r="D142" s="274"/>
      <c r="E142" s="207"/>
    </row>
    <row r="143" spans="1:5" ht="33" customHeight="1" x14ac:dyDescent="0.3">
      <c r="A143" s="488"/>
      <c r="B143" s="478" t="s">
        <v>300</v>
      </c>
      <c r="C143" s="478"/>
      <c r="D143" s="274"/>
      <c r="E143" s="207"/>
    </row>
    <row r="144" spans="1:5" ht="33" customHeight="1" x14ac:dyDescent="0.3">
      <c r="A144" s="488"/>
      <c r="B144" s="478" t="s">
        <v>301</v>
      </c>
      <c r="C144" s="478"/>
      <c r="D144" s="274"/>
      <c r="E144" s="207"/>
    </row>
    <row r="145" spans="1:5" ht="33" customHeight="1" x14ac:dyDescent="0.3">
      <c r="A145" s="488"/>
      <c r="B145" s="478" t="s">
        <v>302</v>
      </c>
      <c r="C145" s="478"/>
      <c r="D145" s="274"/>
      <c r="E145" s="207"/>
    </row>
    <row r="146" spans="1:5" ht="33" customHeight="1" x14ac:dyDescent="0.3">
      <c r="A146" s="488"/>
      <c r="B146" s="478" t="s">
        <v>303</v>
      </c>
      <c r="C146" s="478"/>
      <c r="D146" s="274"/>
      <c r="E146" s="207"/>
    </row>
    <row r="147" spans="1:5" ht="33" customHeight="1" x14ac:dyDescent="0.3">
      <c r="A147" s="488"/>
      <c r="B147" s="478" t="s">
        <v>304</v>
      </c>
      <c r="C147" s="478"/>
      <c r="D147" s="274"/>
      <c r="E147" s="207"/>
    </row>
    <row r="148" spans="1:5" ht="33" customHeight="1" x14ac:dyDescent="0.3">
      <c r="A148" s="488"/>
      <c r="B148" s="478" t="s">
        <v>305</v>
      </c>
      <c r="C148" s="478"/>
      <c r="D148" s="274"/>
      <c r="E148" s="207"/>
    </row>
    <row r="149" spans="1:5" ht="33" customHeight="1" x14ac:dyDescent="0.3">
      <c r="A149" s="488"/>
      <c r="B149" s="478" t="s">
        <v>306</v>
      </c>
      <c r="C149" s="478"/>
      <c r="D149" s="274"/>
      <c r="E149" s="207"/>
    </row>
    <row r="150" spans="1:5" ht="33" customHeight="1" x14ac:dyDescent="0.3">
      <c r="A150" s="488"/>
      <c r="B150" s="478" t="s">
        <v>307</v>
      </c>
      <c r="C150" s="478"/>
      <c r="D150" s="274"/>
      <c r="E150" s="207"/>
    </row>
    <row r="151" spans="1:5" ht="33" customHeight="1" x14ac:dyDescent="0.3">
      <c r="A151" s="488"/>
      <c r="B151" s="478" t="s">
        <v>308</v>
      </c>
      <c r="C151" s="478"/>
      <c r="D151" s="274"/>
      <c r="E151" s="207"/>
    </row>
    <row r="152" spans="1:5" ht="33" customHeight="1" x14ac:dyDescent="0.3">
      <c r="A152" s="488"/>
      <c r="B152" s="478" t="s">
        <v>309</v>
      </c>
      <c r="C152" s="478"/>
      <c r="D152" s="274"/>
      <c r="E152" s="207"/>
    </row>
    <row r="153" spans="1:5" ht="33" customHeight="1" x14ac:dyDescent="0.3">
      <c r="A153" s="488"/>
      <c r="B153" s="480" t="s">
        <v>342</v>
      </c>
      <c r="C153" s="480"/>
      <c r="D153" s="480"/>
      <c r="E153" s="481"/>
    </row>
    <row r="154" spans="1:5" ht="33" customHeight="1" x14ac:dyDescent="0.3">
      <c r="A154" s="488"/>
      <c r="B154" s="478" t="s">
        <v>331</v>
      </c>
      <c r="C154" s="478"/>
      <c r="D154" s="274"/>
      <c r="E154" s="207"/>
    </row>
    <row r="155" spans="1:5" ht="33" customHeight="1" x14ac:dyDescent="0.3">
      <c r="A155" s="488"/>
      <c r="B155" s="478" t="s">
        <v>328</v>
      </c>
      <c r="C155" s="478"/>
      <c r="D155" s="274"/>
      <c r="E155" s="207"/>
    </row>
    <row r="156" spans="1:5" ht="33" customHeight="1" x14ac:dyDescent="0.3">
      <c r="A156" s="488"/>
      <c r="B156" s="478" t="s">
        <v>329</v>
      </c>
      <c r="C156" s="478"/>
      <c r="D156" s="274"/>
      <c r="E156" s="207"/>
    </row>
    <row r="157" spans="1:5" ht="33" customHeight="1" x14ac:dyDescent="0.3">
      <c r="A157" s="488"/>
      <c r="B157" s="478" t="s">
        <v>330</v>
      </c>
      <c r="C157" s="478"/>
      <c r="D157" s="274"/>
      <c r="E157" s="207"/>
    </row>
    <row r="158" spans="1:5" ht="33" customHeight="1" x14ac:dyDescent="0.3">
      <c r="A158" s="488"/>
      <c r="B158" s="478" t="s">
        <v>332</v>
      </c>
      <c r="C158" s="478"/>
      <c r="D158" s="274"/>
      <c r="E158" s="207"/>
    </row>
    <row r="159" spans="1:5" ht="33" customHeight="1" x14ac:dyDescent="0.3">
      <c r="A159" s="488"/>
      <c r="B159" s="478" t="s">
        <v>333</v>
      </c>
      <c r="C159" s="478"/>
      <c r="D159" s="274"/>
      <c r="E159" s="207"/>
    </row>
    <row r="160" spans="1:5" ht="33" customHeight="1" x14ac:dyDescent="0.3">
      <c r="A160" s="488"/>
      <c r="B160" s="478" t="s">
        <v>334</v>
      </c>
      <c r="C160" s="478"/>
      <c r="D160" s="274"/>
      <c r="E160" s="207"/>
    </row>
    <row r="161" spans="1:5" ht="33" customHeight="1" x14ac:dyDescent="0.3">
      <c r="A161" s="488"/>
      <c r="B161" s="478" t="s">
        <v>335</v>
      </c>
      <c r="C161" s="478"/>
      <c r="D161" s="274"/>
      <c r="E161" s="207"/>
    </row>
    <row r="162" spans="1:5" ht="33" customHeight="1" x14ac:dyDescent="0.3">
      <c r="A162" s="488"/>
      <c r="B162" s="478" t="s">
        <v>336</v>
      </c>
      <c r="C162" s="478"/>
      <c r="D162" s="274"/>
      <c r="E162" s="207"/>
    </row>
    <row r="163" spans="1:5" ht="33" customHeight="1" x14ac:dyDescent="0.3">
      <c r="A163" s="488"/>
      <c r="B163" s="478" t="s">
        <v>337</v>
      </c>
      <c r="C163" s="478"/>
      <c r="D163" s="274"/>
      <c r="E163" s="207"/>
    </row>
    <row r="164" spans="1:5" ht="33" customHeight="1" x14ac:dyDescent="0.3">
      <c r="A164" s="488"/>
      <c r="B164" s="478" t="s">
        <v>338</v>
      </c>
      <c r="C164" s="478"/>
      <c r="D164" s="274"/>
      <c r="E164" s="207"/>
    </row>
    <row r="165" spans="1:5" ht="33" customHeight="1" x14ac:dyDescent="0.3">
      <c r="A165" s="488"/>
      <c r="B165" s="478" t="s">
        <v>339</v>
      </c>
      <c r="C165" s="478"/>
      <c r="D165" s="274"/>
      <c r="E165" s="207"/>
    </row>
    <row r="166" spans="1:5" ht="33" customHeight="1" x14ac:dyDescent="0.3">
      <c r="A166" s="488"/>
      <c r="B166" s="478" t="s">
        <v>340</v>
      </c>
      <c r="C166" s="478"/>
      <c r="D166" s="274"/>
      <c r="E166" s="207"/>
    </row>
    <row r="167" spans="1:5" ht="33" customHeight="1" thickBot="1" x14ac:dyDescent="0.35">
      <c r="A167" s="489"/>
      <c r="B167" s="479" t="s">
        <v>341</v>
      </c>
      <c r="C167" s="479"/>
      <c r="D167" s="278"/>
      <c r="E167" s="244"/>
    </row>
    <row r="169" spans="1:5" ht="15" thickBot="1" x14ac:dyDescent="0.35"/>
    <row r="170" spans="1:5" ht="30" customHeight="1" x14ac:dyDescent="0.3">
      <c r="A170" s="482" t="s">
        <v>344</v>
      </c>
      <c r="B170" s="484" t="s">
        <v>343</v>
      </c>
      <c r="C170" s="484"/>
      <c r="D170" s="486" t="s">
        <v>345</v>
      </c>
      <c r="E170" s="487"/>
    </row>
    <row r="171" spans="1:5" x14ac:dyDescent="0.3">
      <c r="A171" s="483"/>
      <c r="B171" s="485"/>
      <c r="C171" s="485"/>
      <c r="D171" s="64" t="s">
        <v>81</v>
      </c>
      <c r="E171" s="118" t="s">
        <v>82</v>
      </c>
    </row>
    <row r="172" spans="1:5" ht="33" customHeight="1" x14ac:dyDescent="0.3">
      <c r="A172" s="488"/>
      <c r="B172" s="478" t="s">
        <v>290</v>
      </c>
      <c r="C172" s="478"/>
      <c r="D172" s="274"/>
      <c r="E172" s="207"/>
    </row>
    <row r="173" spans="1:5" ht="33" customHeight="1" x14ac:dyDescent="0.3">
      <c r="A173" s="488"/>
      <c r="B173" s="478" t="s">
        <v>294</v>
      </c>
      <c r="C173" s="478"/>
      <c r="D173" s="274"/>
      <c r="E173" s="207"/>
    </row>
    <row r="174" spans="1:5" ht="33" customHeight="1" x14ac:dyDescent="0.3">
      <c r="A174" s="488"/>
      <c r="B174" s="478" t="s">
        <v>291</v>
      </c>
      <c r="C174" s="478"/>
      <c r="D174" s="274"/>
      <c r="E174" s="207"/>
    </row>
    <row r="175" spans="1:5" ht="33" customHeight="1" x14ac:dyDescent="0.3">
      <c r="A175" s="488"/>
      <c r="B175" s="478" t="s">
        <v>292</v>
      </c>
      <c r="C175" s="478"/>
      <c r="D175" s="274"/>
      <c r="E175" s="207"/>
    </row>
    <row r="176" spans="1:5" ht="33" customHeight="1" x14ac:dyDescent="0.3">
      <c r="A176" s="488"/>
      <c r="B176" s="478" t="s">
        <v>293</v>
      </c>
      <c r="C176" s="478"/>
      <c r="D176" s="274"/>
      <c r="E176" s="207"/>
    </row>
    <row r="177" spans="1:5" ht="33" customHeight="1" x14ac:dyDescent="0.3">
      <c r="A177" s="488"/>
      <c r="B177" s="478" t="s">
        <v>295</v>
      </c>
      <c r="C177" s="478"/>
      <c r="D177" s="274"/>
      <c r="E177" s="207"/>
    </row>
    <row r="178" spans="1:5" ht="33" customHeight="1" x14ac:dyDescent="0.3">
      <c r="A178" s="488"/>
      <c r="B178" s="478" t="s">
        <v>296</v>
      </c>
      <c r="C178" s="478"/>
      <c r="D178" s="274"/>
      <c r="E178" s="207"/>
    </row>
    <row r="179" spans="1:5" ht="33" customHeight="1" x14ac:dyDescent="0.3">
      <c r="A179" s="488"/>
      <c r="B179" s="478" t="s">
        <v>297</v>
      </c>
      <c r="C179" s="478"/>
      <c r="D179" s="274"/>
      <c r="E179" s="207"/>
    </row>
    <row r="180" spans="1:5" ht="33" customHeight="1" x14ac:dyDescent="0.3">
      <c r="A180" s="488"/>
      <c r="B180" s="478" t="s">
        <v>298</v>
      </c>
      <c r="C180" s="478"/>
      <c r="D180" s="274"/>
      <c r="E180" s="207"/>
    </row>
    <row r="181" spans="1:5" ht="33" customHeight="1" x14ac:dyDescent="0.3">
      <c r="A181" s="488"/>
      <c r="B181" s="478" t="s">
        <v>299</v>
      </c>
      <c r="C181" s="478"/>
      <c r="D181" s="274"/>
      <c r="E181" s="207"/>
    </row>
    <row r="182" spans="1:5" ht="33" customHeight="1" x14ac:dyDescent="0.3">
      <c r="A182" s="488"/>
      <c r="B182" s="478" t="s">
        <v>300</v>
      </c>
      <c r="C182" s="478"/>
      <c r="D182" s="274"/>
      <c r="E182" s="207"/>
    </row>
    <row r="183" spans="1:5" ht="33" customHeight="1" x14ac:dyDescent="0.3">
      <c r="A183" s="488"/>
      <c r="B183" s="478" t="s">
        <v>301</v>
      </c>
      <c r="C183" s="478"/>
      <c r="D183" s="274"/>
      <c r="E183" s="207"/>
    </row>
    <row r="184" spans="1:5" ht="33" customHeight="1" x14ac:dyDescent="0.3">
      <c r="A184" s="488"/>
      <c r="B184" s="478" t="s">
        <v>302</v>
      </c>
      <c r="C184" s="478"/>
      <c r="D184" s="274"/>
      <c r="E184" s="207"/>
    </row>
    <row r="185" spans="1:5" ht="33" customHeight="1" x14ac:dyDescent="0.3">
      <c r="A185" s="488"/>
      <c r="B185" s="478" t="s">
        <v>303</v>
      </c>
      <c r="C185" s="478"/>
      <c r="D185" s="274"/>
      <c r="E185" s="207"/>
    </row>
    <row r="186" spans="1:5" ht="33" customHeight="1" x14ac:dyDescent="0.3">
      <c r="A186" s="488"/>
      <c r="B186" s="478" t="s">
        <v>304</v>
      </c>
      <c r="C186" s="478"/>
      <c r="D186" s="274"/>
      <c r="E186" s="207"/>
    </row>
    <row r="187" spans="1:5" ht="33" customHeight="1" x14ac:dyDescent="0.3">
      <c r="A187" s="488"/>
      <c r="B187" s="478" t="s">
        <v>305</v>
      </c>
      <c r="C187" s="478"/>
      <c r="D187" s="274"/>
      <c r="E187" s="207"/>
    </row>
    <row r="188" spans="1:5" ht="33" customHeight="1" x14ac:dyDescent="0.3">
      <c r="A188" s="488"/>
      <c r="B188" s="478" t="s">
        <v>306</v>
      </c>
      <c r="C188" s="478"/>
      <c r="D188" s="274"/>
      <c r="E188" s="207"/>
    </row>
    <row r="189" spans="1:5" ht="33" customHeight="1" x14ac:dyDescent="0.3">
      <c r="A189" s="488"/>
      <c r="B189" s="478" t="s">
        <v>307</v>
      </c>
      <c r="C189" s="478"/>
      <c r="D189" s="274"/>
      <c r="E189" s="207"/>
    </row>
    <row r="190" spans="1:5" ht="33" customHeight="1" x14ac:dyDescent="0.3">
      <c r="A190" s="488"/>
      <c r="B190" s="478" t="s">
        <v>308</v>
      </c>
      <c r="C190" s="478"/>
      <c r="D190" s="274"/>
      <c r="E190" s="207"/>
    </row>
    <row r="191" spans="1:5" ht="33" customHeight="1" x14ac:dyDescent="0.3">
      <c r="A191" s="488"/>
      <c r="B191" s="478" t="s">
        <v>309</v>
      </c>
      <c r="C191" s="478"/>
      <c r="D191" s="274"/>
      <c r="E191" s="207"/>
    </row>
    <row r="192" spans="1:5" ht="33" customHeight="1" x14ac:dyDescent="0.3">
      <c r="A192" s="488"/>
      <c r="B192" s="480" t="s">
        <v>342</v>
      </c>
      <c r="C192" s="480"/>
      <c r="D192" s="480"/>
      <c r="E192" s="481"/>
    </row>
    <row r="193" spans="1:5" ht="33" customHeight="1" x14ac:dyDescent="0.3">
      <c r="A193" s="488"/>
      <c r="B193" s="478" t="s">
        <v>331</v>
      </c>
      <c r="C193" s="478"/>
      <c r="D193" s="274"/>
      <c r="E193" s="207"/>
    </row>
    <row r="194" spans="1:5" ht="33" customHeight="1" x14ac:dyDescent="0.3">
      <c r="A194" s="488"/>
      <c r="B194" s="478" t="s">
        <v>328</v>
      </c>
      <c r="C194" s="478"/>
      <c r="D194" s="274"/>
      <c r="E194" s="207"/>
    </row>
    <row r="195" spans="1:5" ht="33" customHeight="1" x14ac:dyDescent="0.3">
      <c r="A195" s="488"/>
      <c r="B195" s="478" t="s">
        <v>329</v>
      </c>
      <c r="C195" s="478"/>
      <c r="D195" s="274"/>
      <c r="E195" s="207"/>
    </row>
    <row r="196" spans="1:5" ht="33" customHeight="1" x14ac:dyDescent="0.3">
      <c r="A196" s="488"/>
      <c r="B196" s="478" t="s">
        <v>330</v>
      </c>
      <c r="C196" s="478"/>
      <c r="D196" s="274"/>
      <c r="E196" s="207"/>
    </row>
    <row r="197" spans="1:5" ht="33" customHeight="1" x14ac:dyDescent="0.3">
      <c r="A197" s="488"/>
      <c r="B197" s="478" t="s">
        <v>332</v>
      </c>
      <c r="C197" s="478"/>
      <c r="D197" s="274"/>
      <c r="E197" s="207"/>
    </row>
    <row r="198" spans="1:5" ht="33" customHeight="1" x14ac:dyDescent="0.3">
      <c r="A198" s="488"/>
      <c r="B198" s="478" t="s">
        <v>333</v>
      </c>
      <c r="C198" s="478"/>
      <c r="D198" s="274"/>
      <c r="E198" s="207"/>
    </row>
    <row r="199" spans="1:5" ht="33" customHeight="1" x14ac:dyDescent="0.3">
      <c r="A199" s="488"/>
      <c r="B199" s="478" t="s">
        <v>334</v>
      </c>
      <c r="C199" s="478"/>
      <c r="D199" s="274"/>
      <c r="E199" s="207"/>
    </row>
    <row r="200" spans="1:5" ht="33" customHeight="1" x14ac:dyDescent="0.3">
      <c r="A200" s="488"/>
      <c r="B200" s="478" t="s">
        <v>335</v>
      </c>
      <c r="C200" s="478"/>
      <c r="D200" s="274"/>
      <c r="E200" s="207"/>
    </row>
    <row r="201" spans="1:5" ht="33" customHeight="1" x14ac:dyDescent="0.3">
      <c r="A201" s="488"/>
      <c r="B201" s="478" t="s">
        <v>336</v>
      </c>
      <c r="C201" s="478"/>
      <c r="D201" s="274"/>
      <c r="E201" s="207"/>
    </row>
    <row r="202" spans="1:5" ht="33" customHeight="1" x14ac:dyDescent="0.3">
      <c r="A202" s="488"/>
      <c r="B202" s="478" t="s">
        <v>337</v>
      </c>
      <c r="C202" s="478"/>
      <c r="D202" s="274"/>
      <c r="E202" s="207"/>
    </row>
    <row r="203" spans="1:5" ht="33" customHeight="1" x14ac:dyDescent="0.3">
      <c r="A203" s="488"/>
      <c r="B203" s="478" t="s">
        <v>338</v>
      </c>
      <c r="C203" s="478"/>
      <c r="D203" s="274"/>
      <c r="E203" s="207"/>
    </row>
    <row r="204" spans="1:5" ht="33" customHeight="1" x14ac:dyDescent="0.3">
      <c r="A204" s="488"/>
      <c r="B204" s="478" t="s">
        <v>339</v>
      </c>
      <c r="C204" s="478"/>
      <c r="D204" s="274"/>
      <c r="E204" s="207"/>
    </row>
    <row r="205" spans="1:5" ht="33" customHeight="1" x14ac:dyDescent="0.3">
      <c r="A205" s="488"/>
      <c r="B205" s="478" t="s">
        <v>340</v>
      </c>
      <c r="C205" s="478"/>
      <c r="D205" s="274"/>
      <c r="E205" s="207"/>
    </row>
    <row r="206" spans="1:5" ht="33" customHeight="1" thickBot="1" x14ac:dyDescent="0.35">
      <c r="A206" s="489"/>
      <c r="B206" s="479" t="s">
        <v>341</v>
      </c>
      <c r="C206" s="479"/>
      <c r="D206" s="278"/>
      <c r="E206" s="244"/>
    </row>
    <row r="208" spans="1:5" ht="15" thickBot="1" x14ac:dyDescent="0.35"/>
    <row r="209" spans="1:5" ht="29.25" customHeight="1" x14ac:dyDescent="0.3">
      <c r="A209" s="482" t="s">
        <v>344</v>
      </c>
      <c r="B209" s="484" t="s">
        <v>343</v>
      </c>
      <c r="C209" s="484"/>
      <c r="D209" s="486" t="s">
        <v>345</v>
      </c>
      <c r="E209" s="487"/>
    </row>
    <row r="210" spans="1:5" x14ac:dyDescent="0.3">
      <c r="A210" s="483"/>
      <c r="B210" s="485"/>
      <c r="C210" s="485"/>
      <c r="D210" s="64" t="s">
        <v>81</v>
      </c>
      <c r="E210" s="118" t="s">
        <v>82</v>
      </c>
    </row>
    <row r="211" spans="1:5" ht="33" customHeight="1" x14ac:dyDescent="0.3">
      <c r="A211" s="488"/>
      <c r="B211" s="478" t="s">
        <v>290</v>
      </c>
      <c r="C211" s="478"/>
      <c r="D211" s="274"/>
      <c r="E211" s="207"/>
    </row>
    <row r="212" spans="1:5" ht="33" customHeight="1" x14ac:dyDescent="0.3">
      <c r="A212" s="488"/>
      <c r="B212" s="478" t="s">
        <v>294</v>
      </c>
      <c r="C212" s="478"/>
      <c r="D212" s="274"/>
      <c r="E212" s="207"/>
    </row>
    <row r="213" spans="1:5" ht="33" customHeight="1" x14ac:dyDescent="0.3">
      <c r="A213" s="488"/>
      <c r="B213" s="478" t="s">
        <v>291</v>
      </c>
      <c r="C213" s="478"/>
      <c r="D213" s="274"/>
      <c r="E213" s="207"/>
    </row>
    <row r="214" spans="1:5" ht="33" customHeight="1" x14ac:dyDescent="0.3">
      <c r="A214" s="488"/>
      <c r="B214" s="478" t="s">
        <v>292</v>
      </c>
      <c r="C214" s="478"/>
      <c r="D214" s="274"/>
      <c r="E214" s="207"/>
    </row>
    <row r="215" spans="1:5" ht="33" customHeight="1" x14ac:dyDescent="0.3">
      <c r="A215" s="488"/>
      <c r="B215" s="478" t="s">
        <v>293</v>
      </c>
      <c r="C215" s="478"/>
      <c r="D215" s="274"/>
      <c r="E215" s="207"/>
    </row>
    <row r="216" spans="1:5" ht="33" customHeight="1" x14ac:dyDescent="0.3">
      <c r="A216" s="488"/>
      <c r="B216" s="478" t="s">
        <v>295</v>
      </c>
      <c r="C216" s="478"/>
      <c r="D216" s="274"/>
      <c r="E216" s="207"/>
    </row>
    <row r="217" spans="1:5" ht="33" customHeight="1" x14ac:dyDescent="0.3">
      <c r="A217" s="488"/>
      <c r="B217" s="478" t="s">
        <v>296</v>
      </c>
      <c r="C217" s="478"/>
      <c r="D217" s="274"/>
      <c r="E217" s="207"/>
    </row>
    <row r="218" spans="1:5" ht="33" customHeight="1" x14ac:dyDescent="0.3">
      <c r="A218" s="488"/>
      <c r="B218" s="478" t="s">
        <v>297</v>
      </c>
      <c r="C218" s="478"/>
      <c r="D218" s="274"/>
      <c r="E218" s="207"/>
    </row>
    <row r="219" spans="1:5" ht="33" customHeight="1" x14ac:dyDescent="0.3">
      <c r="A219" s="488"/>
      <c r="B219" s="478" t="s">
        <v>298</v>
      </c>
      <c r="C219" s="478"/>
      <c r="D219" s="274"/>
      <c r="E219" s="207"/>
    </row>
    <row r="220" spans="1:5" ht="33" customHeight="1" x14ac:dyDescent="0.3">
      <c r="A220" s="488"/>
      <c r="B220" s="478" t="s">
        <v>299</v>
      </c>
      <c r="C220" s="478"/>
      <c r="D220" s="274"/>
      <c r="E220" s="207"/>
    </row>
    <row r="221" spans="1:5" ht="33" customHeight="1" x14ac:dyDescent="0.3">
      <c r="A221" s="488"/>
      <c r="B221" s="478" t="s">
        <v>300</v>
      </c>
      <c r="C221" s="478"/>
      <c r="D221" s="274"/>
      <c r="E221" s="207"/>
    </row>
    <row r="222" spans="1:5" ht="33" customHeight="1" x14ac:dyDescent="0.3">
      <c r="A222" s="488"/>
      <c r="B222" s="478" t="s">
        <v>301</v>
      </c>
      <c r="C222" s="478"/>
      <c r="D222" s="274"/>
      <c r="E222" s="207"/>
    </row>
    <row r="223" spans="1:5" ht="33" customHeight="1" x14ac:dyDescent="0.3">
      <c r="A223" s="488"/>
      <c r="B223" s="478" t="s">
        <v>302</v>
      </c>
      <c r="C223" s="478"/>
      <c r="D223" s="274"/>
      <c r="E223" s="207"/>
    </row>
    <row r="224" spans="1:5" ht="33" customHeight="1" x14ac:dyDescent="0.3">
      <c r="A224" s="488"/>
      <c r="B224" s="478" t="s">
        <v>303</v>
      </c>
      <c r="C224" s="478"/>
      <c r="D224" s="274"/>
      <c r="E224" s="207"/>
    </row>
    <row r="225" spans="1:5" ht="33" customHeight="1" x14ac:dyDescent="0.3">
      <c r="A225" s="488"/>
      <c r="B225" s="478" t="s">
        <v>304</v>
      </c>
      <c r="C225" s="478"/>
      <c r="D225" s="274"/>
      <c r="E225" s="207"/>
    </row>
    <row r="226" spans="1:5" ht="33" customHeight="1" x14ac:dyDescent="0.3">
      <c r="A226" s="488"/>
      <c r="B226" s="478" t="s">
        <v>305</v>
      </c>
      <c r="C226" s="478"/>
      <c r="D226" s="274"/>
      <c r="E226" s="207"/>
    </row>
    <row r="227" spans="1:5" ht="33" customHeight="1" x14ac:dyDescent="0.3">
      <c r="A227" s="488"/>
      <c r="B227" s="478" t="s">
        <v>306</v>
      </c>
      <c r="C227" s="478"/>
      <c r="D227" s="274"/>
      <c r="E227" s="207"/>
    </row>
    <row r="228" spans="1:5" ht="33" customHeight="1" x14ac:dyDescent="0.3">
      <c r="A228" s="488"/>
      <c r="B228" s="478" t="s">
        <v>307</v>
      </c>
      <c r="C228" s="478"/>
      <c r="D228" s="274"/>
      <c r="E228" s="207"/>
    </row>
    <row r="229" spans="1:5" ht="33" customHeight="1" x14ac:dyDescent="0.3">
      <c r="A229" s="488"/>
      <c r="B229" s="478" t="s">
        <v>308</v>
      </c>
      <c r="C229" s="478"/>
      <c r="D229" s="274"/>
      <c r="E229" s="207"/>
    </row>
    <row r="230" spans="1:5" ht="33" customHeight="1" x14ac:dyDescent="0.3">
      <c r="A230" s="488"/>
      <c r="B230" s="478" t="s">
        <v>309</v>
      </c>
      <c r="C230" s="478"/>
      <c r="D230" s="274"/>
      <c r="E230" s="207"/>
    </row>
    <row r="231" spans="1:5" ht="33" customHeight="1" x14ac:dyDescent="0.3">
      <c r="A231" s="488"/>
      <c r="B231" s="480" t="s">
        <v>342</v>
      </c>
      <c r="C231" s="480"/>
      <c r="D231" s="480"/>
      <c r="E231" s="481"/>
    </row>
    <row r="232" spans="1:5" ht="33" customHeight="1" x14ac:dyDescent="0.3">
      <c r="A232" s="488"/>
      <c r="B232" s="478" t="s">
        <v>331</v>
      </c>
      <c r="C232" s="478"/>
      <c r="D232" s="274"/>
      <c r="E232" s="207"/>
    </row>
    <row r="233" spans="1:5" ht="33" customHeight="1" x14ac:dyDescent="0.3">
      <c r="A233" s="488"/>
      <c r="B233" s="478" t="s">
        <v>328</v>
      </c>
      <c r="C233" s="478"/>
      <c r="D233" s="274"/>
      <c r="E233" s="207"/>
    </row>
    <row r="234" spans="1:5" ht="33" customHeight="1" x14ac:dyDescent="0.3">
      <c r="A234" s="488"/>
      <c r="B234" s="478" t="s">
        <v>329</v>
      </c>
      <c r="C234" s="478"/>
      <c r="D234" s="274"/>
      <c r="E234" s="207"/>
    </row>
    <row r="235" spans="1:5" ht="33" customHeight="1" x14ac:dyDescent="0.3">
      <c r="A235" s="488"/>
      <c r="B235" s="478" t="s">
        <v>330</v>
      </c>
      <c r="C235" s="478"/>
      <c r="D235" s="274"/>
      <c r="E235" s="207"/>
    </row>
    <row r="236" spans="1:5" ht="33" customHeight="1" x14ac:dyDescent="0.3">
      <c r="A236" s="488"/>
      <c r="B236" s="478" t="s">
        <v>332</v>
      </c>
      <c r="C236" s="478"/>
      <c r="D236" s="274"/>
      <c r="E236" s="207"/>
    </row>
    <row r="237" spans="1:5" ht="33" customHeight="1" x14ac:dyDescent="0.3">
      <c r="A237" s="488"/>
      <c r="B237" s="478" t="s">
        <v>333</v>
      </c>
      <c r="C237" s="478"/>
      <c r="D237" s="274"/>
      <c r="E237" s="207"/>
    </row>
    <row r="238" spans="1:5" ht="33" customHeight="1" x14ac:dyDescent="0.3">
      <c r="A238" s="488"/>
      <c r="B238" s="478" t="s">
        <v>334</v>
      </c>
      <c r="C238" s="478"/>
      <c r="D238" s="274"/>
      <c r="E238" s="207"/>
    </row>
    <row r="239" spans="1:5" ht="33" customHeight="1" x14ac:dyDescent="0.3">
      <c r="A239" s="488"/>
      <c r="B239" s="478" t="s">
        <v>335</v>
      </c>
      <c r="C239" s="478"/>
      <c r="D239" s="274"/>
      <c r="E239" s="207"/>
    </row>
    <row r="240" spans="1:5" ht="33" customHeight="1" x14ac:dyDescent="0.3">
      <c r="A240" s="488"/>
      <c r="B240" s="478" t="s">
        <v>336</v>
      </c>
      <c r="C240" s="478"/>
      <c r="D240" s="274"/>
      <c r="E240" s="207"/>
    </row>
    <row r="241" spans="1:5" ht="33" customHeight="1" x14ac:dyDescent="0.3">
      <c r="A241" s="488"/>
      <c r="B241" s="478" t="s">
        <v>337</v>
      </c>
      <c r="C241" s="478"/>
      <c r="D241" s="274"/>
      <c r="E241" s="207"/>
    </row>
    <row r="242" spans="1:5" ht="33" customHeight="1" x14ac:dyDescent="0.3">
      <c r="A242" s="488"/>
      <c r="B242" s="478" t="s">
        <v>338</v>
      </c>
      <c r="C242" s="478"/>
      <c r="D242" s="274"/>
      <c r="E242" s="207"/>
    </row>
    <row r="243" spans="1:5" ht="33" customHeight="1" x14ac:dyDescent="0.3">
      <c r="A243" s="488"/>
      <c r="B243" s="478" t="s">
        <v>339</v>
      </c>
      <c r="C243" s="478"/>
      <c r="D243" s="274"/>
      <c r="E243" s="207"/>
    </row>
    <row r="244" spans="1:5" ht="33" customHeight="1" x14ac:dyDescent="0.3">
      <c r="A244" s="488"/>
      <c r="B244" s="478" t="s">
        <v>340</v>
      </c>
      <c r="C244" s="478"/>
      <c r="D244" s="274"/>
      <c r="E244" s="207"/>
    </row>
    <row r="245" spans="1:5" ht="33" customHeight="1" thickBot="1" x14ac:dyDescent="0.35">
      <c r="A245" s="489"/>
      <c r="B245" s="479" t="s">
        <v>341</v>
      </c>
      <c r="C245" s="479"/>
      <c r="D245" s="278"/>
      <c r="E245" s="244"/>
    </row>
  </sheetData>
  <mergeCells count="249">
    <mergeCell ref="A5:E5"/>
    <mergeCell ref="A6:E7"/>
    <mergeCell ref="A8:E9"/>
    <mergeCell ref="A10:E10"/>
    <mergeCell ref="A11:A12"/>
    <mergeCell ref="B11:C12"/>
    <mergeCell ref="D11:E11"/>
    <mergeCell ref="A1:A4"/>
    <mergeCell ref="B1:B2"/>
    <mergeCell ref="C1:D1"/>
    <mergeCell ref="E1:E4"/>
    <mergeCell ref="C2:D2"/>
    <mergeCell ref="B3:B4"/>
    <mergeCell ref="C3:D3"/>
    <mergeCell ref="C4:D4"/>
    <mergeCell ref="B22:C22"/>
    <mergeCell ref="B23:C23"/>
    <mergeCell ref="B24:C24"/>
    <mergeCell ref="B25:C25"/>
    <mergeCell ref="B26:C26"/>
    <mergeCell ref="B27:C27"/>
    <mergeCell ref="A13:A50"/>
    <mergeCell ref="B13:C13"/>
    <mergeCell ref="B14:C14"/>
    <mergeCell ref="B15:C15"/>
    <mergeCell ref="B16:C16"/>
    <mergeCell ref="B17:C17"/>
    <mergeCell ref="B18:C18"/>
    <mergeCell ref="B19:C19"/>
    <mergeCell ref="B20:C20"/>
    <mergeCell ref="B21:C21"/>
    <mergeCell ref="B34:C34"/>
    <mergeCell ref="B35:C35"/>
    <mergeCell ref="B36:C36"/>
    <mergeCell ref="B37:C37"/>
    <mergeCell ref="B38:C38"/>
    <mergeCell ref="B39:C39"/>
    <mergeCell ref="B28:C28"/>
    <mergeCell ref="B29:C29"/>
    <mergeCell ref="B30:C30"/>
    <mergeCell ref="B31:C31"/>
    <mergeCell ref="B32:C32"/>
    <mergeCell ref="B33:E33"/>
    <mergeCell ref="B46:C46"/>
    <mergeCell ref="B47:C47"/>
    <mergeCell ref="B48:C48"/>
    <mergeCell ref="B49:C49"/>
    <mergeCell ref="B50:C50"/>
    <mergeCell ref="A53:A54"/>
    <mergeCell ref="B53:C54"/>
    <mergeCell ref="B40:C40"/>
    <mergeCell ref="B41:C41"/>
    <mergeCell ref="B42:C42"/>
    <mergeCell ref="B43:C43"/>
    <mergeCell ref="B44:C44"/>
    <mergeCell ref="B45:C45"/>
    <mergeCell ref="B63:C63"/>
    <mergeCell ref="B64:C64"/>
    <mergeCell ref="B65:C65"/>
    <mergeCell ref="B66:C66"/>
    <mergeCell ref="B67:C67"/>
    <mergeCell ref="B68:C68"/>
    <mergeCell ref="D53:E53"/>
    <mergeCell ref="A55:A89"/>
    <mergeCell ref="B55:C55"/>
    <mergeCell ref="B56:C56"/>
    <mergeCell ref="B57:C57"/>
    <mergeCell ref="B58:C58"/>
    <mergeCell ref="B59:C59"/>
    <mergeCell ref="B60:C60"/>
    <mergeCell ref="B61:C61"/>
    <mergeCell ref="B62:C62"/>
    <mergeCell ref="B75:E75"/>
    <mergeCell ref="B76:C76"/>
    <mergeCell ref="B77:C77"/>
    <mergeCell ref="B78:C78"/>
    <mergeCell ref="B79:C79"/>
    <mergeCell ref="B80:C80"/>
    <mergeCell ref="B69:C69"/>
    <mergeCell ref="B70:C70"/>
    <mergeCell ref="B71:C71"/>
    <mergeCell ref="B72:C72"/>
    <mergeCell ref="B73:C73"/>
    <mergeCell ref="B74:C74"/>
    <mergeCell ref="B87:C87"/>
    <mergeCell ref="B88:C88"/>
    <mergeCell ref="B89:C89"/>
    <mergeCell ref="A92:A93"/>
    <mergeCell ref="B92:C93"/>
    <mergeCell ref="D92:E92"/>
    <mergeCell ref="B81:C81"/>
    <mergeCell ref="B82:C82"/>
    <mergeCell ref="B83:C83"/>
    <mergeCell ref="B84:C84"/>
    <mergeCell ref="B85:C85"/>
    <mergeCell ref="B86:C86"/>
    <mergeCell ref="B109:C109"/>
    <mergeCell ref="B110:C110"/>
    <mergeCell ref="B111:C111"/>
    <mergeCell ref="B112:C112"/>
    <mergeCell ref="B113:C113"/>
    <mergeCell ref="B114:E114"/>
    <mergeCell ref="B103:C103"/>
    <mergeCell ref="B104:C104"/>
    <mergeCell ref="B105:C105"/>
    <mergeCell ref="B106:C106"/>
    <mergeCell ref="B107:C107"/>
    <mergeCell ref="B108:C108"/>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27:C127"/>
    <mergeCell ref="B128:C128"/>
    <mergeCell ref="A131:A132"/>
    <mergeCell ref="B131:C132"/>
    <mergeCell ref="D131:E131"/>
    <mergeCell ref="A133:A167"/>
    <mergeCell ref="B133:C133"/>
    <mergeCell ref="B134:C134"/>
    <mergeCell ref="B135:C135"/>
    <mergeCell ref="B136:C136"/>
    <mergeCell ref="A94:A128"/>
    <mergeCell ref="B94:C94"/>
    <mergeCell ref="B95:C95"/>
    <mergeCell ref="B96:C96"/>
    <mergeCell ref="B97:C97"/>
    <mergeCell ref="B98:C98"/>
    <mergeCell ref="B99:C99"/>
    <mergeCell ref="B100:C100"/>
    <mergeCell ref="B101:C101"/>
    <mergeCell ref="B102:C102"/>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55:C155"/>
    <mergeCell ref="B156:C156"/>
    <mergeCell ref="B157:C157"/>
    <mergeCell ref="B158:C158"/>
    <mergeCell ref="B159:C159"/>
    <mergeCell ref="B160:C160"/>
    <mergeCell ref="B149:C149"/>
    <mergeCell ref="B150:C150"/>
    <mergeCell ref="B151:C151"/>
    <mergeCell ref="B152:C152"/>
    <mergeCell ref="B153:E153"/>
    <mergeCell ref="B154:C154"/>
    <mergeCell ref="D170:E170"/>
    <mergeCell ref="A172:A206"/>
    <mergeCell ref="B172:C172"/>
    <mergeCell ref="B173:C173"/>
    <mergeCell ref="B174:C174"/>
    <mergeCell ref="B175:C175"/>
    <mergeCell ref="B176:C176"/>
    <mergeCell ref="B161:C161"/>
    <mergeCell ref="B162:C162"/>
    <mergeCell ref="B163:C163"/>
    <mergeCell ref="B164:C164"/>
    <mergeCell ref="B165:C165"/>
    <mergeCell ref="B166:C166"/>
    <mergeCell ref="B177:C177"/>
    <mergeCell ref="B178:C178"/>
    <mergeCell ref="B179:C179"/>
    <mergeCell ref="B180:C180"/>
    <mergeCell ref="B181:C181"/>
    <mergeCell ref="B182:C182"/>
    <mergeCell ref="B167:C167"/>
    <mergeCell ref="A170:A171"/>
    <mergeCell ref="B170:C171"/>
    <mergeCell ref="B189:C189"/>
    <mergeCell ref="B190:C190"/>
    <mergeCell ref="B191:C191"/>
    <mergeCell ref="B192:E192"/>
    <mergeCell ref="B193:C193"/>
    <mergeCell ref="B194:C194"/>
    <mergeCell ref="B183:C183"/>
    <mergeCell ref="B184:C184"/>
    <mergeCell ref="B185:C185"/>
    <mergeCell ref="B186:C186"/>
    <mergeCell ref="B187:C187"/>
    <mergeCell ref="B188:C188"/>
    <mergeCell ref="B201:C201"/>
    <mergeCell ref="B202:C202"/>
    <mergeCell ref="B203:C203"/>
    <mergeCell ref="B204:C204"/>
    <mergeCell ref="B205:C205"/>
    <mergeCell ref="B206:C206"/>
    <mergeCell ref="B195:C195"/>
    <mergeCell ref="B196:C196"/>
    <mergeCell ref="B197:C197"/>
    <mergeCell ref="B198:C198"/>
    <mergeCell ref="B199:C199"/>
    <mergeCell ref="B200:C200"/>
    <mergeCell ref="B217:C217"/>
    <mergeCell ref="B218:C218"/>
    <mergeCell ref="B219:C219"/>
    <mergeCell ref="B220:C220"/>
    <mergeCell ref="B221:C221"/>
    <mergeCell ref="B222:C222"/>
    <mergeCell ref="A209:A210"/>
    <mergeCell ref="B209:C210"/>
    <mergeCell ref="D209:E209"/>
    <mergeCell ref="A211:A245"/>
    <mergeCell ref="B211:C211"/>
    <mergeCell ref="B212:C212"/>
    <mergeCell ref="B213:C213"/>
    <mergeCell ref="B214:C214"/>
    <mergeCell ref="B215:C215"/>
    <mergeCell ref="B216:C216"/>
    <mergeCell ref="B229:C229"/>
    <mergeCell ref="B230:C230"/>
    <mergeCell ref="B231:E231"/>
    <mergeCell ref="B232:C232"/>
    <mergeCell ref="B233:C233"/>
    <mergeCell ref="B234:C234"/>
    <mergeCell ref="B223:C223"/>
    <mergeCell ref="B224:C224"/>
    <mergeCell ref="B225:C225"/>
    <mergeCell ref="B226:C226"/>
    <mergeCell ref="B227:C227"/>
    <mergeCell ref="B228:C228"/>
    <mergeCell ref="B241:C241"/>
    <mergeCell ref="B242:C242"/>
    <mergeCell ref="B243:C243"/>
    <mergeCell ref="B244:C244"/>
    <mergeCell ref="B245:C245"/>
    <mergeCell ref="B235:C235"/>
    <mergeCell ref="B236:C236"/>
    <mergeCell ref="B237:C237"/>
    <mergeCell ref="B238:C238"/>
    <mergeCell ref="B239:C239"/>
    <mergeCell ref="B240:C240"/>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47D49-A90A-484E-92B1-C54073BCBCA9}">
  <sheetPr codeName="Hoja8">
    <tabColor rgb="FFFFC000"/>
  </sheetPr>
  <dimension ref="A1:N133"/>
  <sheetViews>
    <sheetView tabSelected="1" topLeftCell="A9" zoomScale="70" zoomScaleNormal="70" workbookViewId="0">
      <selection activeCell="E32" sqref="E32:F32"/>
    </sheetView>
  </sheetViews>
  <sheetFormatPr baseColWidth="10" defaultColWidth="11.44140625" defaultRowHeight="13.8" x14ac:dyDescent="0.25"/>
  <cols>
    <col min="1" max="2" width="6.5546875" style="142" customWidth="1"/>
    <col min="3" max="3" width="32.6640625" style="142" customWidth="1"/>
    <col min="4" max="4" width="27.5546875" style="142" customWidth="1"/>
    <col min="5" max="5" width="38" style="142" customWidth="1"/>
    <col min="6" max="6" width="32.21875" style="142" customWidth="1"/>
    <col min="7" max="7" width="18.33203125" style="142" customWidth="1"/>
    <col min="8" max="8" width="15.5546875" style="142" customWidth="1"/>
    <col min="9" max="9" width="19.33203125" style="142" customWidth="1"/>
    <col min="10" max="10" width="14.5546875" style="142" customWidth="1"/>
    <col min="11" max="16384" width="11.44140625" style="142"/>
  </cols>
  <sheetData>
    <row r="1" spans="1:14" s="280" customFormat="1" ht="15" customHeight="1" x14ac:dyDescent="0.25">
      <c r="A1" s="607" t="s">
        <v>499</v>
      </c>
      <c r="B1" s="442"/>
      <c r="C1" s="442"/>
      <c r="D1" s="442"/>
      <c r="E1" s="442"/>
      <c r="F1" s="442"/>
      <c r="G1" s="608"/>
      <c r="H1" s="611" t="s">
        <v>518</v>
      </c>
      <c r="I1" s="611"/>
      <c r="J1" s="516"/>
      <c r="K1" s="279"/>
      <c r="N1" s="425"/>
    </row>
    <row r="2" spans="1:14" s="280" customFormat="1" ht="15" customHeight="1" x14ac:dyDescent="0.25">
      <c r="A2" s="609"/>
      <c r="B2" s="425"/>
      <c r="C2" s="425"/>
      <c r="D2" s="425"/>
      <c r="E2" s="425"/>
      <c r="F2" s="425"/>
      <c r="G2" s="610"/>
      <c r="H2" s="613" t="s">
        <v>519</v>
      </c>
      <c r="I2" s="613"/>
      <c r="J2" s="517"/>
      <c r="K2" s="279"/>
      <c r="N2" s="425"/>
    </row>
    <row r="3" spans="1:14" s="280" customFormat="1" ht="15" customHeight="1" x14ac:dyDescent="0.25">
      <c r="A3" s="609" t="s">
        <v>520</v>
      </c>
      <c r="B3" s="425"/>
      <c r="C3" s="425"/>
      <c r="D3" s="425"/>
      <c r="E3" s="425"/>
      <c r="F3" s="425"/>
      <c r="G3" s="610"/>
      <c r="H3" s="613" t="s">
        <v>521</v>
      </c>
      <c r="I3" s="613"/>
      <c r="J3" s="517"/>
      <c r="K3" s="279"/>
      <c r="N3" s="425"/>
    </row>
    <row r="4" spans="1:14" s="280" customFormat="1" ht="15.75" customHeight="1" x14ac:dyDescent="0.25">
      <c r="A4" s="614"/>
      <c r="B4" s="452"/>
      <c r="C4" s="452"/>
      <c r="D4" s="452"/>
      <c r="E4" s="452"/>
      <c r="F4" s="452"/>
      <c r="G4" s="615"/>
      <c r="H4" s="613" t="s">
        <v>522</v>
      </c>
      <c r="I4" s="613"/>
      <c r="J4" s="612"/>
      <c r="K4" s="279"/>
      <c r="N4" s="425"/>
    </row>
    <row r="5" spans="1:14" ht="15.75" customHeight="1" x14ac:dyDescent="0.25">
      <c r="A5" s="592"/>
      <c r="B5" s="593"/>
      <c r="C5" s="593"/>
      <c r="D5" s="593"/>
      <c r="E5" s="593"/>
      <c r="F5" s="593"/>
      <c r="G5" s="593"/>
      <c r="H5" s="593"/>
      <c r="I5" s="593"/>
      <c r="J5" s="594"/>
      <c r="K5" s="2"/>
      <c r="N5" s="246"/>
    </row>
    <row r="6" spans="1:14" ht="15" customHeight="1" x14ac:dyDescent="0.25">
      <c r="A6" s="595" t="e">
        <f>[1]CONTEXTO!#REF!</f>
        <v>#REF!</v>
      </c>
      <c r="B6" s="596"/>
      <c r="C6" s="596"/>
      <c r="D6" s="596"/>
      <c r="E6" s="596"/>
      <c r="F6" s="596"/>
      <c r="G6" s="596"/>
      <c r="H6" s="596"/>
      <c r="I6" s="596"/>
      <c r="J6" s="597"/>
    </row>
    <row r="7" spans="1:14" ht="32.25" customHeight="1" thickBot="1" x14ac:dyDescent="0.3">
      <c r="A7" s="598"/>
      <c r="B7" s="599"/>
      <c r="C7" s="599"/>
      <c r="D7" s="599"/>
      <c r="E7" s="599"/>
      <c r="F7" s="599"/>
      <c r="G7" s="599"/>
      <c r="H7" s="599"/>
      <c r="I7" s="599"/>
      <c r="J7" s="600"/>
    </row>
    <row r="8" spans="1:14" ht="23.25" customHeight="1" x14ac:dyDescent="0.25">
      <c r="A8" s="601" t="s">
        <v>58</v>
      </c>
      <c r="B8" s="601"/>
      <c r="C8" s="601"/>
      <c r="D8" s="601"/>
      <c r="E8" s="572" t="s">
        <v>8</v>
      </c>
      <c r="F8" s="602"/>
      <c r="G8" s="602"/>
      <c r="H8" s="602"/>
      <c r="I8" s="602"/>
      <c r="J8" s="603"/>
    </row>
    <row r="9" spans="1:14" ht="23.25" customHeight="1" x14ac:dyDescent="0.25">
      <c r="A9" s="601"/>
      <c r="B9" s="601"/>
      <c r="C9" s="601"/>
      <c r="D9" s="601"/>
      <c r="E9" s="571" t="s">
        <v>59</v>
      </c>
      <c r="F9" s="571"/>
      <c r="G9" s="571" t="s">
        <v>60</v>
      </c>
      <c r="H9" s="571"/>
      <c r="I9" s="571"/>
      <c r="J9" s="571"/>
    </row>
    <row r="10" spans="1:14" ht="23.25" customHeight="1" x14ac:dyDescent="0.3">
      <c r="A10" s="601"/>
      <c r="B10" s="601"/>
      <c r="C10" s="601"/>
      <c r="D10" s="601"/>
      <c r="E10" s="549" t="s">
        <v>61</v>
      </c>
      <c r="F10" s="549"/>
      <c r="G10" s="604" t="s">
        <v>62</v>
      </c>
      <c r="H10" s="605"/>
      <c r="I10" s="605"/>
      <c r="J10" s="606"/>
    </row>
    <row r="11" spans="1:14" ht="43.5" customHeight="1" x14ac:dyDescent="0.25">
      <c r="A11" s="601"/>
      <c r="B11" s="601"/>
      <c r="C11" s="601"/>
      <c r="D11" s="601"/>
      <c r="E11" s="583" t="s">
        <v>523</v>
      </c>
      <c r="F11" s="584"/>
      <c r="G11" s="590" t="s">
        <v>397</v>
      </c>
      <c r="H11" s="590"/>
      <c r="I11" s="590"/>
      <c r="J11" s="590"/>
    </row>
    <row r="12" spans="1:14" ht="43.5" customHeight="1" x14ac:dyDescent="0.25">
      <c r="A12" s="601"/>
      <c r="B12" s="601"/>
      <c r="C12" s="601"/>
      <c r="D12" s="601"/>
      <c r="E12" s="583" t="s">
        <v>524</v>
      </c>
      <c r="F12" s="584"/>
      <c r="G12" s="590" t="s">
        <v>432</v>
      </c>
      <c r="H12" s="590"/>
      <c r="I12" s="590"/>
      <c r="J12" s="590"/>
    </row>
    <row r="13" spans="1:14" ht="43.5" customHeight="1" x14ac:dyDescent="0.25">
      <c r="A13" s="601"/>
      <c r="B13" s="601"/>
      <c r="C13" s="601"/>
      <c r="D13" s="601"/>
      <c r="E13" s="583" t="s">
        <v>525</v>
      </c>
      <c r="F13" s="584"/>
      <c r="G13" s="591" t="s">
        <v>491</v>
      </c>
      <c r="H13" s="591"/>
      <c r="I13" s="591"/>
      <c r="J13" s="591"/>
    </row>
    <row r="14" spans="1:14" ht="43.5" customHeight="1" x14ac:dyDescent="0.25">
      <c r="A14" s="601"/>
      <c r="B14" s="601"/>
      <c r="C14" s="601"/>
      <c r="D14" s="601"/>
      <c r="E14" s="540" t="s">
        <v>526</v>
      </c>
      <c r="F14" s="541"/>
      <c r="G14" s="538" t="s">
        <v>400</v>
      </c>
      <c r="H14" s="588"/>
      <c r="I14" s="588"/>
      <c r="J14" s="539"/>
    </row>
    <row r="15" spans="1:14" ht="83.4" customHeight="1" x14ac:dyDescent="0.25">
      <c r="A15" s="601"/>
      <c r="B15" s="601"/>
      <c r="C15" s="601"/>
      <c r="D15" s="601"/>
      <c r="E15" s="583" t="s">
        <v>527</v>
      </c>
      <c r="F15" s="584"/>
      <c r="G15" s="538" t="s">
        <v>401</v>
      </c>
      <c r="H15" s="588"/>
      <c r="I15" s="588"/>
      <c r="J15" s="539"/>
    </row>
    <row r="16" spans="1:14" ht="78.599999999999994" customHeight="1" x14ac:dyDescent="0.25">
      <c r="A16" s="601"/>
      <c r="B16" s="601"/>
      <c r="C16" s="601"/>
      <c r="D16" s="601"/>
      <c r="E16" s="583" t="s">
        <v>528</v>
      </c>
      <c r="F16" s="584"/>
      <c r="G16" s="545" t="s">
        <v>529</v>
      </c>
      <c r="H16" s="589"/>
      <c r="I16" s="589"/>
      <c r="J16" s="546"/>
    </row>
    <row r="17" spans="1:10" ht="70.8" customHeight="1" x14ac:dyDescent="0.25">
      <c r="A17" s="601"/>
      <c r="B17" s="601"/>
      <c r="C17" s="601"/>
      <c r="D17" s="601"/>
      <c r="E17" s="583" t="s">
        <v>530</v>
      </c>
      <c r="F17" s="584"/>
      <c r="G17" s="533" t="s">
        <v>531</v>
      </c>
      <c r="H17" s="556"/>
      <c r="I17" s="556"/>
      <c r="J17" s="534"/>
    </row>
    <row r="18" spans="1:10" ht="48.75" customHeight="1" x14ac:dyDescent="0.25">
      <c r="A18" s="601"/>
      <c r="B18" s="601"/>
      <c r="C18" s="601"/>
      <c r="D18" s="601"/>
      <c r="E18" s="583" t="s">
        <v>532</v>
      </c>
      <c r="F18" s="584"/>
      <c r="G18" s="533" t="s">
        <v>435</v>
      </c>
      <c r="H18" s="556"/>
      <c r="I18" s="556"/>
      <c r="J18" s="534"/>
    </row>
    <row r="19" spans="1:10" ht="54.75" customHeight="1" x14ac:dyDescent="0.25">
      <c r="A19" s="601"/>
      <c r="B19" s="601"/>
      <c r="C19" s="601"/>
      <c r="D19" s="601"/>
      <c r="E19" s="583" t="s">
        <v>533</v>
      </c>
      <c r="F19" s="584"/>
      <c r="G19" s="542" t="s">
        <v>436</v>
      </c>
      <c r="H19" s="564"/>
      <c r="I19" s="564"/>
      <c r="J19" s="543"/>
    </row>
    <row r="20" spans="1:10" ht="59.25" customHeight="1" x14ac:dyDescent="0.25">
      <c r="A20" s="601"/>
      <c r="B20" s="601"/>
      <c r="C20" s="601"/>
      <c r="D20" s="601"/>
      <c r="E20" s="540" t="s">
        <v>571</v>
      </c>
      <c r="F20" s="541"/>
      <c r="G20" s="585" t="s">
        <v>534</v>
      </c>
      <c r="H20" s="586"/>
      <c r="I20" s="586"/>
      <c r="J20" s="587"/>
    </row>
    <row r="21" spans="1:10" ht="49.5" customHeight="1" x14ac:dyDescent="0.25">
      <c r="A21" s="601"/>
      <c r="B21" s="601"/>
      <c r="C21" s="601"/>
      <c r="D21" s="601"/>
      <c r="E21" s="583" t="s">
        <v>535</v>
      </c>
      <c r="F21" s="584"/>
      <c r="G21" s="533" t="s">
        <v>437</v>
      </c>
      <c r="H21" s="556"/>
      <c r="I21" s="556"/>
      <c r="J21" s="534"/>
    </row>
    <row r="22" spans="1:10" ht="58.8" customHeight="1" x14ac:dyDescent="0.25">
      <c r="A22" s="601"/>
      <c r="B22" s="601"/>
      <c r="C22" s="601"/>
      <c r="D22" s="601"/>
      <c r="E22" s="583" t="s">
        <v>536</v>
      </c>
      <c r="F22" s="584"/>
      <c r="G22" s="533" t="s">
        <v>448</v>
      </c>
      <c r="H22" s="556"/>
      <c r="I22" s="556"/>
      <c r="J22" s="534"/>
    </row>
    <row r="23" spans="1:10" ht="49.5" customHeight="1" x14ac:dyDescent="0.25">
      <c r="A23" s="601"/>
      <c r="B23" s="601"/>
      <c r="C23" s="601"/>
      <c r="D23" s="601"/>
      <c r="E23" s="583" t="s">
        <v>537</v>
      </c>
      <c r="F23" s="584"/>
      <c r="G23" s="577"/>
      <c r="H23" s="578"/>
      <c r="I23" s="578"/>
      <c r="J23" s="579"/>
    </row>
    <row r="24" spans="1:10" ht="49.5" customHeight="1" x14ac:dyDescent="0.25">
      <c r="A24" s="601"/>
      <c r="B24" s="601"/>
      <c r="C24" s="601"/>
      <c r="D24" s="601"/>
      <c r="E24" s="575" t="s">
        <v>538</v>
      </c>
      <c r="F24" s="576"/>
      <c r="G24" s="577"/>
      <c r="H24" s="578"/>
      <c r="I24" s="578"/>
      <c r="J24" s="579"/>
    </row>
    <row r="25" spans="1:10" ht="49.5" customHeight="1" x14ac:dyDescent="0.25">
      <c r="A25" s="601"/>
      <c r="B25" s="601"/>
      <c r="C25" s="601"/>
      <c r="D25" s="601"/>
      <c r="E25" s="575" t="s">
        <v>539</v>
      </c>
      <c r="F25" s="576"/>
      <c r="G25" s="580"/>
      <c r="H25" s="581"/>
      <c r="I25" s="581"/>
      <c r="J25" s="582"/>
    </row>
    <row r="26" spans="1:10" ht="49.5" customHeight="1" x14ac:dyDescent="0.25">
      <c r="A26" s="601"/>
      <c r="B26" s="601"/>
      <c r="C26" s="601"/>
      <c r="D26" s="601"/>
      <c r="E26" s="575" t="s">
        <v>540</v>
      </c>
      <c r="F26" s="576"/>
      <c r="G26" s="580"/>
      <c r="H26" s="581"/>
      <c r="I26" s="581"/>
      <c r="J26" s="582"/>
    </row>
    <row r="27" spans="1:10" ht="51.75" customHeight="1" x14ac:dyDescent="0.25">
      <c r="A27" s="548" t="s">
        <v>6</v>
      </c>
      <c r="B27" s="548" t="s">
        <v>60</v>
      </c>
      <c r="C27" s="549" t="s">
        <v>63</v>
      </c>
      <c r="D27" s="549"/>
      <c r="E27" s="571" t="s">
        <v>239</v>
      </c>
      <c r="F27" s="549"/>
      <c r="G27" s="572" t="s">
        <v>240</v>
      </c>
      <c r="H27" s="573"/>
      <c r="I27" s="573"/>
      <c r="J27" s="574"/>
    </row>
    <row r="28" spans="1:10" ht="73.2" customHeight="1" x14ac:dyDescent="0.25">
      <c r="A28" s="548"/>
      <c r="B28" s="548"/>
      <c r="C28" s="562" t="s">
        <v>398</v>
      </c>
      <c r="D28" s="563"/>
      <c r="E28" s="562" t="s">
        <v>541</v>
      </c>
      <c r="F28" s="563"/>
      <c r="G28" s="542" t="s">
        <v>440</v>
      </c>
      <c r="H28" s="564"/>
      <c r="I28" s="564"/>
      <c r="J28" s="543"/>
    </row>
    <row r="29" spans="1:10" ht="75.599999999999994" customHeight="1" x14ac:dyDescent="0.25">
      <c r="A29" s="548"/>
      <c r="B29" s="548"/>
      <c r="C29" s="562" t="s">
        <v>542</v>
      </c>
      <c r="D29" s="563"/>
      <c r="E29" s="562" t="s">
        <v>399</v>
      </c>
      <c r="F29" s="563"/>
      <c r="G29" s="533" t="s">
        <v>543</v>
      </c>
      <c r="H29" s="556"/>
      <c r="I29" s="556"/>
      <c r="J29" s="534"/>
    </row>
    <row r="30" spans="1:10" ht="54.75" customHeight="1" x14ac:dyDescent="0.25">
      <c r="A30" s="548"/>
      <c r="B30" s="548"/>
      <c r="C30" s="562" t="s">
        <v>544</v>
      </c>
      <c r="D30" s="563"/>
      <c r="E30" s="538" t="s">
        <v>545</v>
      </c>
      <c r="F30" s="534"/>
      <c r="G30" s="542" t="s">
        <v>442</v>
      </c>
      <c r="H30" s="564"/>
      <c r="I30" s="564"/>
      <c r="J30" s="543"/>
    </row>
    <row r="31" spans="1:10" ht="81" customHeight="1" x14ac:dyDescent="0.25">
      <c r="A31" s="548"/>
      <c r="B31" s="548"/>
      <c r="C31" s="547" t="s">
        <v>546</v>
      </c>
      <c r="D31" s="526"/>
      <c r="E31" s="542" t="s">
        <v>438</v>
      </c>
      <c r="F31" s="543"/>
      <c r="G31" s="533" t="s">
        <v>443</v>
      </c>
      <c r="H31" s="556"/>
      <c r="I31" s="556"/>
      <c r="J31" s="534"/>
    </row>
    <row r="32" spans="1:10" ht="51" customHeight="1" x14ac:dyDescent="0.25">
      <c r="A32" s="548"/>
      <c r="B32" s="548"/>
      <c r="C32" s="566" t="s">
        <v>433</v>
      </c>
      <c r="D32" s="567"/>
      <c r="E32" s="562" t="s">
        <v>547</v>
      </c>
      <c r="F32" s="563"/>
      <c r="G32" s="542" t="s">
        <v>600</v>
      </c>
      <c r="H32" s="564"/>
      <c r="I32" s="564"/>
      <c r="J32" s="543"/>
    </row>
    <row r="33" spans="1:10" ht="52.5" customHeight="1" x14ac:dyDescent="0.25">
      <c r="A33" s="548"/>
      <c r="B33" s="548"/>
      <c r="C33" s="568" t="s">
        <v>434</v>
      </c>
      <c r="D33" s="569"/>
      <c r="E33" s="542" t="s">
        <v>548</v>
      </c>
      <c r="F33" s="570"/>
      <c r="G33" s="542" t="s">
        <v>444</v>
      </c>
      <c r="H33" s="564"/>
      <c r="I33" s="564"/>
      <c r="J33" s="543"/>
    </row>
    <row r="34" spans="1:10" ht="68.400000000000006" customHeight="1" x14ac:dyDescent="0.25">
      <c r="A34" s="548"/>
      <c r="B34" s="548"/>
      <c r="C34" s="557" t="s">
        <v>439</v>
      </c>
      <c r="D34" s="558"/>
      <c r="E34" s="540" t="s">
        <v>549</v>
      </c>
      <c r="F34" s="541"/>
      <c r="G34" s="542"/>
      <c r="H34" s="564"/>
      <c r="I34" s="564"/>
      <c r="J34" s="543"/>
    </row>
    <row r="35" spans="1:10" ht="51" customHeight="1" x14ac:dyDescent="0.25">
      <c r="A35" s="548"/>
      <c r="B35" s="548"/>
      <c r="C35" s="557" t="s">
        <v>550</v>
      </c>
      <c r="D35" s="558"/>
      <c r="E35" s="533" t="s">
        <v>551</v>
      </c>
      <c r="F35" s="565"/>
      <c r="G35" s="526"/>
      <c r="H35" s="526"/>
      <c r="I35" s="526"/>
      <c r="J35" s="526"/>
    </row>
    <row r="36" spans="1:10" ht="51" customHeight="1" x14ac:dyDescent="0.25">
      <c r="A36" s="548"/>
      <c r="B36" s="548"/>
      <c r="C36" s="560" t="s">
        <v>552</v>
      </c>
      <c r="D36" s="561"/>
      <c r="E36" s="562" t="s">
        <v>553</v>
      </c>
      <c r="F36" s="563"/>
      <c r="G36" s="526"/>
      <c r="H36" s="526"/>
      <c r="I36" s="526"/>
      <c r="J36" s="526"/>
    </row>
    <row r="37" spans="1:10" ht="84.6" customHeight="1" x14ac:dyDescent="0.25">
      <c r="A37" s="548"/>
      <c r="B37" s="548"/>
      <c r="C37" s="557" t="s">
        <v>554</v>
      </c>
      <c r="D37" s="558"/>
      <c r="E37" s="562" t="s">
        <v>601</v>
      </c>
      <c r="F37" s="563"/>
      <c r="G37" s="530"/>
      <c r="H37" s="532"/>
      <c r="I37" s="532"/>
      <c r="J37" s="531"/>
    </row>
    <row r="38" spans="1:10" ht="45.75" customHeight="1" x14ac:dyDescent="0.25">
      <c r="A38" s="548"/>
      <c r="B38" s="548"/>
      <c r="C38" s="557" t="s">
        <v>441</v>
      </c>
      <c r="D38" s="558"/>
      <c r="E38" s="530"/>
      <c r="F38" s="531"/>
      <c r="G38" s="530"/>
      <c r="H38" s="532"/>
      <c r="I38" s="532"/>
      <c r="J38" s="531"/>
    </row>
    <row r="39" spans="1:10" ht="41.25" customHeight="1" x14ac:dyDescent="0.25">
      <c r="A39" s="548"/>
      <c r="B39" s="548"/>
      <c r="C39" s="526"/>
      <c r="D39" s="526"/>
      <c r="E39" s="530"/>
      <c r="F39" s="531"/>
      <c r="G39" s="559"/>
      <c r="H39" s="559"/>
      <c r="I39" s="559"/>
      <c r="J39" s="559"/>
    </row>
    <row r="40" spans="1:10" ht="66" customHeight="1" x14ac:dyDescent="0.3">
      <c r="A40" s="548"/>
      <c r="B40" s="548" t="s">
        <v>59</v>
      </c>
      <c r="C40" s="549" t="s">
        <v>64</v>
      </c>
      <c r="D40" s="549"/>
      <c r="E40" s="550" t="s">
        <v>241</v>
      </c>
      <c r="F40" s="551"/>
      <c r="G40" s="552" t="s">
        <v>242</v>
      </c>
      <c r="H40" s="553"/>
      <c r="I40" s="553"/>
      <c r="J40" s="554"/>
    </row>
    <row r="41" spans="1:10" ht="66" customHeight="1" x14ac:dyDescent="0.25">
      <c r="A41" s="548"/>
      <c r="B41" s="548"/>
      <c r="C41" s="540" t="s">
        <v>555</v>
      </c>
      <c r="D41" s="541"/>
      <c r="E41" s="542" t="s">
        <v>556</v>
      </c>
      <c r="F41" s="543"/>
      <c r="G41" s="555" t="s">
        <v>447</v>
      </c>
      <c r="H41" s="556"/>
      <c r="I41" s="556"/>
      <c r="J41" s="534"/>
    </row>
    <row r="42" spans="1:10" ht="139.80000000000001" customHeight="1" x14ac:dyDescent="0.25">
      <c r="A42" s="548"/>
      <c r="B42" s="548"/>
      <c r="C42" s="540" t="s">
        <v>445</v>
      </c>
      <c r="D42" s="541"/>
      <c r="E42" s="542" t="s">
        <v>557</v>
      </c>
      <c r="F42" s="543"/>
      <c r="G42" s="544" t="s">
        <v>558</v>
      </c>
      <c r="H42" s="544"/>
      <c r="I42" s="544"/>
      <c r="J42" s="544"/>
    </row>
    <row r="43" spans="1:10" ht="75.599999999999994" customHeight="1" x14ac:dyDescent="0.25">
      <c r="A43" s="548"/>
      <c r="B43" s="548"/>
      <c r="C43" s="540" t="s">
        <v>559</v>
      </c>
      <c r="D43" s="541"/>
      <c r="E43" s="542" t="s">
        <v>560</v>
      </c>
      <c r="F43" s="543"/>
      <c r="G43" s="544" t="s">
        <v>449</v>
      </c>
      <c r="H43" s="544"/>
      <c r="I43" s="544"/>
      <c r="J43" s="544"/>
    </row>
    <row r="44" spans="1:10" ht="48" customHeight="1" x14ac:dyDescent="0.25">
      <c r="A44" s="548"/>
      <c r="B44" s="548"/>
      <c r="C44" s="545" t="s">
        <v>561</v>
      </c>
      <c r="D44" s="546"/>
      <c r="E44" s="547"/>
      <c r="F44" s="547"/>
      <c r="G44" s="526"/>
      <c r="H44" s="526"/>
      <c r="I44" s="526"/>
      <c r="J44" s="526"/>
    </row>
    <row r="45" spans="1:10" ht="45.75" customHeight="1" x14ac:dyDescent="0.25">
      <c r="A45" s="548"/>
      <c r="B45" s="548"/>
      <c r="C45" s="538" t="s">
        <v>562</v>
      </c>
      <c r="D45" s="539"/>
      <c r="E45" s="526"/>
      <c r="F45" s="526"/>
      <c r="G45" s="526"/>
      <c r="H45" s="526"/>
      <c r="I45" s="526"/>
      <c r="J45" s="526"/>
    </row>
    <row r="46" spans="1:10" ht="45.75" customHeight="1" x14ac:dyDescent="0.25">
      <c r="A46" s="548"/>
      <c r="B46" s="548"/>
      <c r="C46" s="538" t="s">
        <v>563</v>
      </c>
      <c r="D46" s="539"/>
      <c r="E46" s="526"/>
      <c r="F46" s="526"/>
      <c r="G46" s="526"/>
      <c r="H46" s="526"/>
      <c r="I46" s="526"/>
      <c r="J46" s="526"/>
    </row>
    <row r="47" spans="1:10" ht="45" customHeight="1" x14ac:dyDescent="0.25">
      <c r="A47" s="548"/>
      <c r="B47" s="548"/>
      <c r="C47" s="538" t="s">
        <v>564</v>
      </c>
      <c r="D47" s="539"/>
      <c r="E47" s="530"/>
      <c r="F47" s="531"/>
      <c r="G47" s="530"/>
      <c r="H47" s="532"/>
      <c r="I47" s="532"/>
      <c r="J47" s="531"/>
    </row>
    <row r="48" spans="1:10" ht="50.25" customHeight="1" x14ac:dyDescent="0.25">
      <c r="A48" s="548"/>
      <c r="B48" s="548"/>
      <c r="C48" s="538" t="s">
        <v>565</v>
      </c>
      <c r="D48" s="539"/>
      <c r="E48" s="530"/>
      <c r="F48" s="531"/>
      <c r="G48" s="530"/>
      <c r="H48" s="532"/>
      <c r="I48" s="532"/>
      <c r="J48" s="531"/>
    </row>
    <row r="49" spans="1:10" ht="52.5" customHeight="1" x14ac:dyDescent="0.25">
      <c r="A49" s="548"/>
      <c r="B49" s="548"/>
      <c r="C49" s="538" t="s">
        <v>566</v>
      </c>
      <c r="D49" s="539"/>
      <c r="E49" s="535"/>
      <c r="F49" s="536"/>
      <c r="G49" s="535"/>
      <c r="H49" s="537"/>
      <c r="I49" s="537"/>
      <c r="J49" s="536"/>
    </row>
    <row r="50" spans="1:10" ht="48" customHeight="1" x14ac:dyDescent="0.25">
      <c r="A50" s="548"/>
      <c r="B50" s="548"/>
      <c r="C50" s="538" t="s">
        <v>567</v>
      </c>
      <c r="D50" s="539"/>
      <c r="E50" s="530"/>
      <c r="F50" s="531"/>
      <c r="G50" s="530"/>
      <c r="H50" s="532"/>
      <c r="I50" s="532"/>
      <c r="J50" s="531"/>
    </row>
    <row r="51" spans="1:10" ht="46.5" customHeight="1" x14ac:dyDescent="0.25">
      <c r="A51" s="548"/>
      <c r="B51" s="548"/>
      <c r="C51" s="533" t="s">
        <v>568</v>
      </c>
      <c r="D51" s="534"/>
      <c r="E51" s="535"/>
      <c r="F51" s="536"/>
      <c r="G51" s="535"/>
      <c r="H51" s="537"/>
      <c r="I51" s="537"/>
      <c r="J51" s="536"/>
    </row>
    <row r="52" spans="1:10" ht="48" customHeight="1" x14ac:dyDescent="0.25">
      <c r="A52" s="548"/>
      <c r="B52" s="548"/>
      <c r="C52" s="528" t="s">
        <v>569</v>
      </c>
      <c r="D52" s="529"/>
      <c r="E52" s="530"/>
      <c r="F52" s="531"/>
      <c r="G52" s="530"/>
      <c r="H52" s="532"/>
      <c r="I52" s="532"/>
      <c r="J52" s="531"/>
    </row>
    <row r="53" spans="1:10" ht="53.25" customHeight="1" x14ac:dyDescent="0.25">
      <c r="A53" s="548"/>
      <c r="B53" s="548"/>
      <c r="C53" s="528" t="s">
        <v>570</v>
      </c>
      <c r="D53" s="529"/>
      <c r="E53" s="530"/>
      <c r="F53" s="531"/>
      <c r="G53" s="530"/>
      <c r="H53" s="532"/>
      <c r="I53" s="532"/>
      <c r="J53" s="531"/>
    </row>
    <row r="54" spans="1:10" ht="43.5" customHeight="1" x14ac:dyDescent="0.25">
      <c r="A54" s="548"/>
      <c r="B54" s="548"/>
      <c r="C54" s="524"/>
      <c r="D54" s="525"/>
      <c r="E54" s="526"/>
      <c r="F54" s="526"/>
      <c r="G54" s="526"/>
      <c r="H54" s="526"/>
      <c r="I54" s="526"/>
      <c r="J54" s="526"/>
    </row>
    <row r="55" spans="1:10" ht="48.75" customHeight="1" x14ac:dyDescent="0.25">
      <c r="A55" s="548"/>
      <c r="B55" s="548"/>
      <c r="C55" s="524"/>
      <c r="D55" s="525"/>
      <c r="E55" s="526"/>
      <c r="F55" s="526"/>
      <c r="G55" s="526"/>
      <c r="H55" s="526"/>
      <c r="I55" s="526"/>
      <c r="J55" s="526"/>
    </row>
    <row r="56" spans="1:10" x14ac:dyDescent="0.25">
      <c r="C56" s="252"/>
      <c r="D56" s="252"/>
      <c r="E56" s="527"/>
      <c r="F56" s="527"/>
      <c r="G56" s="527"/>
      <c r="H56" s="527"/>
      <c r="I56" s="527"/>
      <c r="J56" s="527"/>
    </row>
    <row r="57" spans="1:10" x14ac:dyDescent="0.25">
      <c r="C57" s="252"/>
      <c r="D57" s="252"/>
      <c r="E57" s="527"/>
      <c r="F57" s="527"/>
      <c r="G57" s="527"/>
      <c r="H57" s="527"/>
      <c r="I57" s="527"/>
      <c r="J57" s="527"/>
    </row>
    <row r="58" spans="1:10" x14ac:dyDescent="0.25">
      <c r="E58" s="495"/>
      <c r="F58" s="495"/>
      <c r="G58" s="495"/>
      <c r="H58" s="495"/>
      <c r="I58" s="495"/>
      <c r="J58" s="495"/>
    </row>
    <row r="59" spans="1:10" x14ac:dyDescent="0.25">
      <c r="E59" s="495"/>
      <c r="F59" s="495"/>
      <c r="G59" s="495"/>
      <c r="H59" s="495"/>
      <c r="I59" s="495"/>
      <c r="J59" s="495"/>
    </row>
    <row r="60" spans="1:10" x14ac:dyDescent="0.25">
      <c r="E60" s="495"/>
      <c r="F60" s="495"/>
      <c r="G60" s="495"/>
      <c r="H60" s="495"/>
      <c r="I60" s="495"/>
      <c r="J60" s="495"/>
    </row>
    <row r="61" spans="1:10" x14ac:dyDescent="0.25">
      <c r="E61" s="495"/>
      <c r="F61" s="495"/>
      <c r="G61" s="495"/>
      <c r="H61" s="495"/>
      <c r="I61" s="495"/>
      <c r="J61" s="495"/>
    </row>
    <row r="62" spans="1:10" x14ac:dyDescent="0.25">
      <c r="E62" s="495"/>
      <c r="F62" s="495"/>
      <c r="G62" s="495"/>
      <c r="H62" s="495"/>
      <c r="I62" s="495"/>
      <c r="J62" s="495"/>
    </row>
    <row r="63" spans="1:10" x14ac:dyDescent="0.25">
      <c r="E63" s="495"/>
      <c r="F63" s="495"/>
      <c r="G63" s="495"/>
      <c r="H63" s="495"/>
      <c r="I63" s="495"/>
      <c r="J63" s="495"/>
    </row>
    <row r="64" spans="1:10" x14ac:dyDescent="0.25">
      <c r="E64" s="495"/>
      <c r="F64" s="495"/>
      <c r="G64" s="495"/>
      <c r="H64" s="495"/>
      <c r="I64" s="495"/>
      <c r="J64" s="495"/>
    </row>
    <row r="65" spans="5:10" x14ac:dyDescent="0.25">
      <c r="E65" s="495"/>
      <c r="F65" s="495"/>
      <c r="G65" s="495"/>
      <c r="H65" s="495"/>
      <c r="I65" s="495"/>
      <c r="J65" s="495"/>
    </row>
    <row r="66" spans="5:10" x14ac:dyDescent="0.25">
      <c r="E66" s="495"/>
      <c r="F66" s="495"/>
      <c r="G66" s="495"/>
      <c r="H66" s="495"/>
      <c r="I66" s="495"/>
      <c r="J66" s="495"/>
    </row>
    <row r="67" spans="5:10" x14ac:dyDescent="0.25">
      <c r="E67" s="495"/>
      <c r="F67" s="495"/>
      <c r="G67" s="495"/>
      <c r="H67" s="495"/>
      <c r="I67" s="495"/>
      <c r="J67" s="495"/>
    </row>
    <row r="68" spans="5:10" x14ac:dyDescent="0.25">
      <c r="E68" s="495"/>
      <c r="F68" s="495"/>
      <c r="G68" s="495"/>
      <c r="H68" s="495"/>
      <c r="I68" s="495"/>
      <c r="J68" s="495"/>
    </row>
    <row r="69" spans="5:10" x14ac:dyDescent="0.25">
      <c r="E69" s="495"/>
      <c r="F69" s="495"/>
      <c r="G69" s="495"/>
      <c r="H69" s="495"/>
      <c r="I69" s="495"/>
      <c r="J69" s="495"/>
    </row>
    <row r="70" spans="5:10" x14ac:dyDescent="0.25">
      <c r="E70" s="495"/>
      <c r="F70" s="495"/>
      <c r="G70" s="495"/>
      <c r="H70" s="495"/>
      <c r="I70" s="495"/>
      <c r="J70" s="495"/>
    </row>
    <row r="71" spans="5:10" x14ac:dyDescent="0.25">
      <c r="E71" s="495"/>
      <c r="F71" s="495"/>
      <c r="G71" s="495"/>
      <c r="H71" s="495"/>
      <c r="I71" s="495"/>
      <c r="J71" s="495"/>
    </row>
    <row r="72" spans="5:10" x14ac:dyDescent="0.25">
      <c r="E72" s="495"/>
      <c r="F72" s="495"/>
      <c r="G72" s="495"/>
      <c r="H72" s="495"/>
      <c r="I72" s="495"/>
      <c r="J72" s="495"/>
    </row>
    <row r="73" spans="5:10" x14ac:dyDescent="0.25">
      <c r="E73" s="495"/>
      <c r="F73" s="495"/>
      <c r="G73" s="495"/>
      <c r="H73" s="495"/>
      <c r="I73" s="495"/>
      <c r="J73" s="495"/>
    </row>
    <row r="74" spans="5:10" x14ac:dyDescent="0.25">
      <c r="E74" s="495"/>
      <c r="F74" s="495"/>
      <c r="G74" s="495"/>
      <c r="H74" s="495"/>
      <c r="I74" s="495"/>
      <c r="J74" s="495"/>
    </row>
    <row r="75" spans="5:10" x14ac:dyDescent="0.25">
      <c r="E75" s="495"/>
      <c r="F75" s="495"/>
      <c r="G75" s="495"/>
      <c r="H75" s="495"/>
      <c r="I75" s="495"/>
      <c r="J75" s="495"/>
    </row>
    <row r="76" spans="5:10" x14ac:dyDescent="0.25">
      <c r="E76" s="495"/>
      <c r="F76" s="495"/>
      <c r="G76" s="495"/>
      <c r="H76" s="495"/>
      <c r="I76" s="495"/>
      <c r="J76" s="495"/>
    </row>
    <row r="77" spans="5:10" x14ac:dyDescent="0.25">
      <c r="E77" s="495"/>
      <c r="F77" s="495"/>
      <c r="G77" s="495"/>
      <c r="H77" s="495"/>
      <c r="I77" s="495"/>
      <c r="J77" s="495"/>
    </row>
    <row r="78" spans="5:10" x14ac:dyDescent="0.25">
      <c r="E78" s="495"/>
      <c r="F78" s="495"/>
      <c r="G78" s="495"/>
      <c r="H78" s="495"/>
      <c r="I78" s="495"/>
      <c r="J78" s="495"/>
    </row>
    <row r="79" spans="5:10" x14ac:dyDescent="0.25">
      <c r="E79" s="495"/>
      <c r="F79" s="495"/>
      <c r="G79" s="495"/>
      <c r="H79" s="495"/>
      <c r="I79" s="495"/>
      <c r="J79" s="495"/>
    </row>
    <row r="80" spans="5:10" x14ac:dyDescent="0.25">
      <c r="E80" s="495"/>
      <c r="F80" s="495"/>
      <c r="G80" s="495"/>
      <c r="H80" s="495"/>
      <c r="I80" s="495"/>
      <c r="J80" s="495"/>
    </row>
    <row r="81" spans="5:10" x14ac:dyDescent="0.25">
      <c r="E81" s="495"/>
      <c r="F81" s="495"/>
      <c r="G81" s="495"/>
      <c r="H81" s="495"/>
      <c r="I81" s="495"/>
      <c r="J81" s="495"/>
    </row>
    <row r="82" spans="5:10" x14ac:dyDescent="0.25">
      <c r="E82" s="495"/>
      <c r="F82" s="495"/>
      <c r="G82" s="495"/>
      <c r="H82" s="495"/>
      <c r="I82" s="495"/>
      <c r="J82" s="495"/>
    </row>
    <row r="83" spans="5:10" x14ac:dyDescent="0.25">
      <c r="E83" s="495"/>
      <c r="F83" s="495"/>
      <c r="G83" s="495"/>
      <c r="H83" s="495"/>
      <c r="I83" s="495"/>
      <c r="J83" s="495"/>
    </row>
    <row r="84" spans="5:10" x14ac:dyDescent="0.25">
      <c r="E84" s="495"/>
      <c r="F84" s="495"/>
      <c r="G84" s="495"/>
      <c r="H84" s="495"/>
      <c r="I84" s="495"/>
      <c r="J84" s="495"/>
    </row>
    <row r="85" spans="5:10" x14ac:dyDescent="0.25">
      <c r="E85" s="495"/>
      <c r="F85" s="495"/>
      <c r="G85" s="495"/>
      <c r="H85" s="495"/>
      <c r="I85" s="495"/>
      <c r="J85" s="495"/>
    </row>
    <row r="86" spans="5:10" x14ac:dyDescent="0.25">
      <c r="E86" s="495"/>
      <c r="F86" s="495"/>
      <c r="G86" s="495"/>
      <c r="H86" s="495"/>
      <c r="I86" s="495"/>
      <c r="J86" s="495"/>
    </row>
    <row r="87" spans="5:10" x14ac:dyDescent="0.25">
      <c r="E87" s="495"/>
      <c r="F87" s="495"/>
      <c r="G87" s="495"/>
      <c r="H87" s="495"/>
      <c r="I87" s="495"/>
      <c r="J87" s="495"/>
    </row>
    <row r="88" spans="5:10" x14ac:dyDescent="0.25">
      <c r="E88" s="495"/>
      <c r="F88" s="495"/>
      <c r="G88" s="495"/>
      <c r="H88" s="495"/>
      <c r="I88" s="495"/>
      <c r="J88" s="495"/>
    </row>
    <row r="89" spans="5:10" x14ac:dyDescent="0.25">
      <c r="E89" s="495"/>
      <c r="F89" s="495"/>
      <c r="G89" s="495"/>
      <c r="H89" s="495"/>
      <c r="I89" s="495"/>
      <c r="J89" s="495"/>
    </row>
    <row r="90" spans="5:10" x14ac:dyDescent="0.25">
      <c r="E90" s="495"/>
      <c r="F90" s="495"/>
      <c r="G90" s="495"/>
      <c r="H90" s="495"/>
      <c r="I90" s="495"/>
      <c r="J90" s="495"/>
    </row>
    <row r="91" spans="5:10" x14ac:dyDescent="0.25">
      <c r="E91" s="495"/>
      <c r="F91" s="495"/>
      <c r="G91" s="495"/>
      <c r="H91" s="495"/>
      <c r="I91" s="495"/>
      <c r="J91" s="495"/>
    </row>
    <row r="92" spans="5:10" x14ac:dyDescent="0.25">
      <c r="E92" s="495"/>
      <c r="F92" s="495"/>
      <c r="G92" s="495"/>
      <c r="H92" s="495"/>
      <c r="I92" s="495"/>
      <c r="J92" s="495"/>
    </row>
    <row r="93" spans="5:10" x14ac:dyDescent="0.25">
      <c r="E93" s="495"/>
      <c r="F93" s="495"/>
      <c r="G93" s="495"/>
      <c r="H93" s="495"/>
      <c r="I93" s="495"/>
      <c r="J93" s="495"/>
    </row>
    <row r="94" spans="5:10" x14ac:dyDescent="0.25">
      <c r="E94" s="495"/>
      <c r="F94" s="495"/>
      <c r="G94" s="495"/>
      <c r="H94" s="495"/>
      <c r="I94" s="495"/>
      <c r="J94" s="495"/>
    </row>
    <row r="95" spans="5:10" x14ac:dyDescent="0.25">
      <c r="E95" s="495"/>
      <c r="F95" s="495"/>
      <c r="G95" s="495"/>
      <c r="H95" s="495"/>
      <c r="I95" s="495"/>
      <c r="J95" s="495"/>
    </row>
    <row r="96" spans="5:10" x14ac:dyDescent="0.25">
      <c r="E96" s="495"/>
      <c r="F96" s="495"/>
      <c r="G96" s="495"/>
      <c r="H96" s="495"/>
      <c r="I96" s="495"/>
      <c r="J96" s="495"/>
    </row>
    <row r="97" spans="5:10" x14ac:dyDescent="0.25">
      <c r="E97" s="495"/>
      <c r="F97" s="495"/>
      <c r="G97" s="495"/>
      <c r="H97" s="495"/>
      <c r="I97" s="495"/>
      <c r="J97" s="495"/>
    </row>
    <row r="98" spans="5:10" x14ac:dyDescent="0.25">
      <c r="E98" s="495"/>
      <c r="F98" s="495"/>
      <c r="G98" s="495"/>
      <c r="H98" s="495"/>
      <c r="I98" s="495"/>
      <c r="J98" s="495"/>
    </row>
    <row r="99" spans="5:10" x14ac:dyDescent="0.25">
      <c r="E99" s="495"/>
      <c r="F99" s="495"/>
      <c r="G99" s="495"/>
      <c r="H99" s="495"/>
      <c r="I99" s="495"/>
      <c r="J99" s="495"/>
    </row>
    <row r="100" spans="5:10" x14ac:dyDescent="0.25">
      <c r="E100" s="495"/>
      <c r="F100" s="495"/>
      <c r="G100" s="495"/>
      <c r="H100" s="495"/>
      <c r="I100" s="495"/>
      <c r="J100" s="495"/>
    </row>
    <row r="101" spans="5:10" x14ac:dyDescent="0.25">
      <c r="E101" s="495"/>
      <c r="F101" s="495"/>
      <c r="G101" s="495"/>
      <c r="H101" s="495"/>
      <c r="I101" s="495"/>
      <c r="J101" s="495"/>
    </row>
    <row r="102" spans="5:10" x14ac:dyDescent="0.25">
      <c r="E102" s="495"/>
      <c r="F102" s="495"/>
      <c r="G102" s="495"/>
      <c r="H102" s="495"/>
      <c r="I102" s="495"/>
      <c r="J102" s="495"/>
    </row>
    <row r="103" spans="5:10" x14ac:dyDescent="0.25">
      <c r="E103" s="495"/>
      <c r="F103" s="495"/>
      <c r="G103" s="495"/>
      <c r="H103" s="495"/>
      <c r="I103" s="495"/>
      <c r="J103" s="495"/>
    </row>
    <row r="104" spans="5:10" x14ac:dyDescent="0.25">
      <c r="E104" s="495"/>
      <c r="F104" s="495"/>
      <c r="G104" s="495"/>
      <c r="H104" s="495"/>
      <c r="I104" s="495"/>
      <c r="J104" s="495"/>
    </row>
    <row r="105" spans="5:10" x14ac:dyDescent="0.25">
      <c r="E105" s="495"/>
      <c r="F105" s="495"/>
      <c r="G105" s="495"/>
      <c r="H105" s="495"/>
      <c r="I105" s="495"/>
      <c r="J105" s="495"/>
    </row>
    <row r="106" spans="5:10" x14ac:dyDescent="0.25">
      <c r="E106" s="495"/>
      <c r="F106" s="495"/>
      <c r="G106" s="495"/>
      <c r="H106" s="495"/>
      <c r="I106" s="495"/>
      <c r="J106" s="495"/>
    </row>
    <row r="107" spans="5:10" x14ac:dyDescent="0.25">
      <c r="E107" s="495"/>
      <c r="F107" s="495"/>
      <c r="G107" s="495"/>
      <c r="H107" s="495"/>
      <c r="I107" s="495"/>
      <c r="J107" s="495"/>
    </row>
    <row r="108" spans="5:10" x14ac:dyDescent="0.25">
      <c r="E108" s="495"/>
      <c r="F108" s="495"/>
      <c r="G108" s="495"/>
      <c r="H108" s="495"/>
      <c r="I108" s="495"/>
      <c r="J108" s="495"/>
    </row>
    <row r="109" spans="5:10" x14ac:dyDescent="0.25">
      <c r="E109" s="495"/>
      <c r="F109" s="495"/>
      <c r="G109" s="495"/>
      <c r="H109" s="495"/>
      <c r="I109" s="495"/>
      <c r="J109" s="495"/>
    </row>
    <row r="110" spans="5:10" x14ac:dyDescent="0.25">
      <c r="E110" s="495"/>
      <c r="F110" s="495"/>
      <c r="G110" s="495"/>
      <c r="H110" s="495"/>
      <c r="I110" s="495"/>
      <c r="J110" s="495"/>
    </row>
    <row r="111" spans="5:10" x14ac:dyDescent="0.25">
      <c r="E111" s="495"/>
      <c r="F111" s="495"/>
      <c r="G111" s="495"/>
      <c r="H111" s="495"/>
      <c r="I111" s="495"/>
      <c r="J111" s="495"/>
    </row>
    <row r="112" spans="5:10" x14ac:dyDescent="0.25">
      <c r="E112" s="495"/>
      <c r="F112" s="495"/>
      <c r="G112" s="495"/>
      <c r="H112" s="495"/>
      <c r="I112" s="495"/>
      <c r="J112" s="495"/>
    </row>
    <row r="113" spans="5:10" x14ac:dyDescent="0.25">
      <c r="E113" s="495"/>
      <c r="F113" s="495"/>
      <c r="G113" s="495"/>
      <c r="H113" s="495"/>
      <c r="I113" s="495"/>
      <c r="J113" s="495"/>
    </row>
    <row r="114" spans="5:10" x14ac:dyDescent="0.25">
      <c r="E114" s="495"/>
      <c r="F114" s="495"/>
      <c r="G114" s="495"/>
      <c r="H114" s="495"/>
      <c r="I114" s="495"/>
      <c r="J114" s="495"/>
    </row>
    <row r="115" spans="5:10" x14ac:dyDescent="0.25">
      <c r="E115" s="495"/>
      <c r="F115" s="495"/>
      <c r="G115" s="495"/>
      <c r="H115" s="495"/>
      <c r="I115" s="495"/>
      <c r="J115" s="495"/>
    </row>
    <row r="116" spans="5:10" x14ac:dyDescent="0.25">
      <c r="E116" s="495"/>
      <c r="F116" s="495"/>
      <c r="G116" s="495"/>
      <c r="H116" s="495"/>
      <c r="I116" s="495"/>
      <c r="J116" s="495"/>
    </row>
    <row r="117" spans="5:10" x14ac:dyDescent="0.25">
      <c r="E117" s="495"/>
      <c r="F117" s="495"/>
      <c r="G117" s="495"/>
      <c r="H117" s="495"/>
      <c r="I117" s="495"/>
      <c r="J117" s="495"/>
    </row>
    <row r="118" spans="5:10" x14ac:dyDescent="0.25">
      <c r="E118" s="495"/>
      <c r="F118" s="495"/>
      <c r="G118" s="495"/>
      <c r="H118" s="495"/>
      <c r="I118" s="495"/>
      <c r="J118" s="495"/>
    </row>
    <row r="119" spans="5:10" x14ac:dyDescent="0.25">
      <c r="E119" s="495"/>
      <c r="F119" s="495"/>
      <c r="G119" s="495"/>
      <c r="H119" s="495"/>
      <c r="I119" s="495"/>
      <c r="J119" s="495"/>
    </row>
    <row r="120" spans="5:10" x14ac:dyDescent="0.25">
      <c r="E120" s="495"/>
      <c r="F120" s="495"/>
      <c r="G120" s="495"/>
      <c r="H120" s="495"/>
      <c r="I120" s="495"/>
      <c r="J120" s="495"/>
    </row>
    <row r="121" spans="5:10" x14ac:dyDescent="0.25">
      <c r="E121" s="495"/>
      <c r="F121" s="495"/>
      <c r="G121" s="495"/>
      <c r="H121" s="495"/>
      <c r="I121" s="495"/>
      <c r="J121" s="495"/>
    </row>
    <row r="122" spans="5:10" x14ac:dyDescent="0.25">
      <c r="E122" s="495"/>
      <c r="F122" s="495"/>
      <c r="G122" s="495"/>
      <c r="H122" s="495"/>
      <c r="I122" s="495"/>
      <c r="J122" s="495"/>
    </row>
    <row r="123" spans="5:10" x14ac:dyDescent="0.25">
      <c r="E123" s="495"/>
      <c r="F123" s="495"/>
      <c r="G123" s="495"/>
      <c r="H123" s="495"/>
      <c r="I123" s="495"/>
      <c r="J123" s="495"/>
    </row>
    <row r="124" spans="5:10" x14ac:dyDescent="0.25">
      <c r="E124" s="495"/>
      <c r="F124" s="495"/>
      <c r="G124" s="495"/>
      <c r="H124" s="495"/>
      <c r="I124" s="495"/>
      <c r="J124" s="495"/>
    </row>
    <row r="125" spans="5:10" x14ac:dyDescent="0.25">
      <c r="E125" s="495"/>
      <c r="F125" s="495"/>
      <c r="G125" s="495"/>
      <c r="H125" s="495"/>
      <c r="I125" s="495"/>
      <c r="J125" s="495"/>
    </row>
    <row r="126" spans="5:10" x14ac:dyDescent="0.25">
      <c r="E126" s="495"/>
      <c r="F126" s="495"/>
      <c r="G126" s="495"/>
      <c r="H126" s="495"/>
      <c r="I126" s="495"/>
      <c r="J126" s="495"/>
    </row>
    <row r="127" spans="5:10" x14ac:dyDescent="0.25">
      <c r="E127" s="495"/>
      <c r="F127" s="495"/>
      <c r="G127" s="495"/>
      <c r="H127" s="495"/>
      <c r="I127" s="495"/>
      <c r="J127" s="495"/>
    </row>
    <row r="128" spans="5:10" x14ac:dyDescent="0.25">
      <c r="E128" s="495"/>
      <c r="F128" s="495"/>
      <c r="G128" s="495"/>
      <c r="H128" s="495"/>
      <c r="I128" s="495"/>
      <c r="J128" s="495"/>
    </row>
    <row r="129" spans="5:10" x14ac:dyDescent="0.25">
      <c r="E129" s="495"/>
      <c r="F129" s="495"/>
      <c r="G129" s="495"/>
      <c r="H129" s="495"/>
      <c r="I129" s="495"/>
      <c r="J129" s="495"/>
    </row>
    <row r="130" spans="5:10" x14ac:dyDescent="0.25">
      <c r="E130" s="495"/>
      <c r="F130" s="495"/>
      <c r="G130" s="495"/>
      <c r="H130" s="495"/>
      <c r="I130" s="495"/>
      <c r="J130" s="495"/>
    </row>
    <row r="131" spans="5:10" x14ac:dyDescent="0.25">
      <c r="E131" s="495"/>
      <c r="F131" s="495"/>
      <c r="G131" s="495"/>
      <c r="H131" s="495"/>
      <c r="I131" s="495"/>
      <c r="J131" s="495"/>
    </row>
    <row r="132" spans="5:10" x14ac:dyDescent="0.25">
      <c r="E132" s="495"/>
      <c r="F132" s="495"/>
      <c r="G132" s="495"/>
      <c r="H132" s="495"/>
      <c r="I132" s="495"/>
      <c r="J132" s="495"/>
    </row>
    <row r="133" spans="5:10" x14ac:dyDescent="0.25">
      <c r="E133" s="495"/>
      <c r="F133" s="495"/>
      <c r="G133" s="495"/>
      <c r="H133" s="495"/>
      <c r="I133" s="495"/>
      <c r="J133" s="495"/>
    </row>
  </sheetData>
  <sheetProtection selectLockedCells="1"/>
  <mergeCells count="294">
    <mergeCell ref="A1:G2"/>
    <mergeCell ref="H1:I1"/>
    <mergeCell ref="J1:J4"/>
    <mergeCell ref="N1:N4"/>
    <mergeCell ref="H2:I2"/>
    <mergeCell ref="A3:G4"/>
    <mergeCell ref="H3:I3"/>
    <mergeCell ref="H4:I4"/>
    <mergeCell ref="E12:F12"/>
    <mergeCell ref="G12:J12"/>
    <mergeCell ref="E13:F13"/>
    <mergeCell ref="G13:J13"/>
    <mergeCell ref="E14:F14"/>
    <mergeCell ref="G14:J14"/>
    <mergeCell ref="A5:J5"/>
    <mergeCell ref="A6:J7"/>
    <mergeCell ref="A8:D26"/>
    <mergeCell ref="E8:J8"/>
    <mergeCell ref="E9:F9"/>
    <mergeCell ref="G9:J9"/>
    <mergeCell ref="E10:F10"/>
    <mergeCell ref="G10:J10"/>
    <mergeCell ref="E11:F11"/>
    <mergeCell ref="G11:J11"/>
    <mergeCell ref="E18:F18"/>
    <mergeCell ref="G18:J18"/>
    <mergeCell ref="E19:F19"/>
    <mergeCell ref="G19:J19"/>
    <mergeCell ref="E20:F20"/>
    <mergeCell ref="G20:J20"/>
    <mergeCell ref="E15:F15"/>
    <mergeCell ref="G15:J15"/>
    <mergeCell ref="E16:F16"/>
    <mergeCell ref="G16:J16"/>
    <mergeCell ref="E17:F17"/>
    <mergeCell ref="G17:J17"/>
    <mergeCell ref="E24:F24"/>
    <mergeCell ref="G24:J24"/>
    <mergeCell ref="E25:F25"/>
    <mergeCell ref="G25:J25"/>
    <mergeCell ref="E26:F26"/>
    <mergeCell ref="G26:J26"/>
    <mergeCell ref="E21:F21"/>
    <mergeCell ref="G21:J21"/>
    <mergeCell ref="E22:F22"/>
    <mergeCell ref="G22:J22"/>
    <mergeCell ref="E23:F23"/>
    <mergeCell ref="G23:J23"/>
    <mergeCell ref="G29:J29"/>
    <mergeCell ref="C30:D30"/>
    <mergeCell ref="E30:F30"/>
    <mergeCell ref="G30:J30"/>
    <mergeCell ref="C31:D31"/>
    <mergeCell ref="E31:F31"/>
    <mergeCell ref="G31:J31"/>
    <mergeCell ref="A27:A55"/>
    <mergeCell ref="B27:B39"/>
    <mergeCell ref="C27:D27"/>
    <mergeCell ref="E27:F27"/>
    <mergeCell ref="G27:J27"/>
    <mergeCell ref="C28:D28"/>
    <mergeCell ref="E28:F28"/>
    <mergeCell ref="G28:J28"/>
    <mergeCell ref="C29:D29"/>
    <mergeCell ref="E29:F29"/>
    <mergeCell ref="C34:D34"/>
    <mergeCell ref="E34:F34"/>
    <mergeCell ref="G34:J34"/>
    <mergeCell ref="C35:D35"/>
    <mergeCell ref="E35:F35"/>
    <mergeCell ref="G35:J35"/>
    <mergeCell ref="C32:D32"/>
    <mergeCell ref="E32:F32"/>
    <mergeCell ref="G32:J32"/>
    <mergeCell ref="C33:D33"/>
    <mergeCell ref="E33:F33"/>
    <mergeCell ref="G33:J33"/>
    <mergeCell ref="C38:D38"/>
    <mergeCell ref="E38:F38"/>
    <mergeCell ref="G38:J38"/>
    <mergeCell ref="C39:D39"/>
    <mergeCell ref="E39:F39"/>
    <mergeCell ref="G39:J39"/>
    <mergeCell ref="C36:D36"/>
    <mergeCell ref="E36:F36"/>
    <mergeCell ref="G36:J36"/>
    <mergeCell ref="C37:D37"/>
    <mergeCell ref="E37:F37"/>
    <mergeCell ref="G37:J37"/>
    <mergeCell ref="B40:B55"/>
    <mergeCell ref="C40:D40"/>
    <mergeCell ref="E40:F40"/>
    <mergeCell ref="G40:J40"/>
    <mergeCell ref="C41:D41"/>
    <mergeCell ref="E41:F41"/>
    <mergeCell ref="G41:J41"/>
    <mergeCell ref="C42:D42"/>
    <mergeCell ref="E42:F42"/>
    <mergeCell ref="G42:J42"/>
    <mergeCell ref="C45:D45"/>
    <mergeCell ref="E45:F45"/>
    <mergeCell ref="G45:J45"/>
    <mergeCell ref="C46:D46"/>
    <mergeCell ref="E46:F46"/>
    <mergeCell ref="G46:J46"/>
    <mergeCell ref="C43:D43"/>
    <mergeCell ref="E43:F43"/>
    <mergeCell ref="G43:J43"/>
    <mergeCell ref="C44:D44"/>
    <mergeCell ref="E44:F44"/>
    <mergeCell ref="G44:J44"/>
    <mergeCell ref="C49:D49"/>
    <mergeCell ref="E49:F49"/>
    <mergeCell ref="G49:J49"/>
    <mergeCell ref="C50:D50"/>
    <mergeCell ref="E50:F50"/>
    <mergeCell ref="G50:J50"/>
    <mergeCell ref="C47:D47"/>
    <mergeCell ref="E47:F47"/>
    <mergeCell ref="G47:J47"/>
    <mergeCell ref="C48:D48"/>
    <mergeCell ref="E48:F48"/>
    <mergeCell ref="G48:J48"/>
    <mergeCell ref="C53:D53"/>
    <mergeCell ref="E53:F53"/>
    <mergeCell ref="G53:J53"/>
    <mergeCell ref="C54:D54"/>
    <mergeCell ref="E54:F54"/>
    <mergeCell ref="G54:J54"/>
    <mergeCell ref="C51:D51"/>
    <mergeCell ref="E51:F51"/>
    <mergeCell ref="G51:J51"/>
    <mergeCell ref="C52:D52"/>
    <mergeCell ref="E52:F52"/>
    <mergeCell ref="G52:J52"/>
    <mergeCell ref="E58:F58"/>
    <mergeCell ref="G58:J58"/>
    <mergeCell ref="E59:F59"/>
    <mergeCell ref="G59:J59"/>
    <mergeCell ref="E60:F60"/>
    <mergeCell ref="G60:J60"/>
    <mergeCell ref="C55:D55"/>
    <mergeCell ref="E55:F55"/>
    <mergeCell ref="G55:J55"/>
    <mergeCell ref="E56:F56"/>
    <mergeCell ref="G56:J56"/>
    <mergeCell ref="E57:F57"/>
    <mergeCell ref="G57:J57"/>
    <mergeCell ref="E64:F64"/>
    <mergeCell ref="G64:J64"/>
    <mergeCell ref="E65:F65"/>
    <mergeCell ref="G65:J65"/>
    <mergeCell ref="E66:F66"/>
    <mergeCell ref="G66:J66"/>
    <mergeCell ref="E61:F61"/>
    <mergeCell ref="G61:J61"/>
    <mergeCell ref="E62:F62"/>
    <mergeCell ref="G62:J62"/>
    <mergeCell ref="E63:F63"/>
    <mergeCell ref="G63:J63"/>
    <mergeCell ref="E70:F70"/>
    <mergeCell ref="G70:J70"/>
    <mergeCell ref="E71:F71"/>
    <mergeCell ref="G71:J71"/>
    <mergeCell ref="E72:F72"/>
    <mergeCell ref="G72:J72"/>
    <mergeCell ref="E67:F67"/>
    <mergeCell ref="G67:J67"/>
    <mergeCell ref="E68:F68"/>
    <mergeCell ref="G68:J68"/>
    <mergeCell ref="E69:F69"/>
    <mergeCell ref="G69:J69"/>
    <mergeCell ref="E76:F76"/>
    <mergeCell ref="G76:J76"/>
    <mergeCell ref="E77:F77"/>
    <mergeCell ref="G77:J77"/>
    <mergeCell ref="E78:F78"/>
    <mergeCell ref="G78:J78"/>
    <mergeCell ref="E73:F73"/>
    <mergeCell ref="G73:J73"/>
    <mergeCell ref="E74:F74"/>
    <mergeCell ref="G74:J74"/>
    <mergeCell ref="E75:F75"/>
    <mergeCell ref="G75:J75"/>
    <mergeCell ref="E82:F82"/>
    <mergeCell ref="G82:J82"/>
    <mergeCell ref="E83:F83"/>
    <mergeCell ref="G83:J83"/>
    <mergeCell ref="E84:F84"/>
    <mergeCell ref="G84:J84"/>
    <mergeCell ref="E79:F79"/>
    <mergeCell ref="G79:J79"/>
    <mergeCell ref="E80:F80"/>
    <mergeCell ref="G80:J80"/>
    <mergeCell ref="E81:F81"/>
    <mergeCell ref="G81:J81"/>
    <mergeCell ref="E88:F88"/>
    <mergeCell ref="G88:J88"/>
    <mergeCell ref="E89:F89"/>
    <mergeCell ref="G89:J89"/>
    <mergeCell ref="E90:F90"/>
    <mergeCell ref="G90:J90"/>
    <mergeCell ref="E85:F85"/>
    <mergeCell ref="G85:J85"/>
    <mergeCell ref="E86:F86"/>
    <mergeCell ref="G86:J86"/>
    <mergeCell ref="E87:F87"/>
    <mergeCell ref="G87:J87"/>
    <mergeCell ref="E94:F94"/>
    <mergeCell ref="G94:J94"/>
    <mergeCell ref="E95:F95"/>
    <mergeCell ref="G95:J95"/>
    <mergeCell ref="E96:F96"/>
    <mergeCell ref="G96:J96"/>
    <mergeCell ref="E91:F91"/>
    <mergeCell ref="G91:J91"/>
    <mergeCell ref="E92:F92"/>
    <mergeCell ref="G92:J92"/>
    <mergeCell ref="E93:F93"/>
    <mergeCell ref="G93:J93"/>
    <mergeCell ref="E100:F100"/>
    <mergeCell ref="G100:J100"/>
    <mergeCell ref="E101:F101"/>
    <mergeCell ref="G101:J101"/>
    <mergeCell ref="E102:F102"/>
    <mergeCell ref="G102:J102"/>
    <mergeCell ref="E97:F97"/>
    <mergeCell ref="G97:J97"/>
    <mergeCell ref="E98:F98"/>
    <mergeCell ref="G98:J98"/>
    <mergeCell ref="E99:F99"/>
    <mergeCell ref="G99:J99"/>
    <mergeCell ref="E106:F106"/>
    <mergeCell ref="G106:J106"/>
    <mergeCell ref="E107:F107"/>
    <mergeCell ref="G107:J107"/>
    <mergeCell ref="E108:F108"/>
    <mergeCell ref="G108:J108"/>
    <mergeCell ref="E103:F103"/>
    <mergeCell ref="G103:J103"/>
    <mergeCell ref="E104:F104"/>
    <mergeCell ref="G104:J104"/>
    <mergeCell ref="E105:F105"/>
    <mergeCell ref="G105:J105"/>
    <mergeCell ref="E112:F112"/>
    <mergeCell ref="G112:J112"/>
    <mergeCell ref="E113:F113"/>
    <mergeCell ref="G113:J113"/>
    <mergeCell ref="E114:F114"/>
    <mergeCell ref="G114:J114"/>
    <mergeCell ref="E109:F109"/>
    <mergeCell ref="G109:J109"/>
    <mergeCell ref="E110:F110"/>
    <mergeCell ref="G110:J110"/>
    <mergeCell ref="E111:F111"/>
    <mergeCell ref="G111:J111"/>
    <mergeCell ref="E118:F118"/>
    <mergeCell ref="G118:J118"/>
    <mergeCell ref="E119:F119"/>
    <mergeCell ref="G119:J119"/>
    <mergeCell ref="E120:F120"/>
    <mergeCell ref="G120:J120"/>
    <mergeCell ref="E115:F115"/>
    <mergeCell ref="G115:J115"/>
    <mergeCell ref="E116:F116"/>
    <mergeCell ref="G116:J116"/>
    <mergeCell ref="E117:F117"/>
    <mergeCell ref="G117:J117"/>
    <mergeCell ref="E124:F124"/>
    <mergeCell ref="G124:J124"/>
    <mergeCell ref="E125:F125"/>
    <mergeCell ref="G125:J125"/>
    <mergeCell ref="E126:F126"/>
    <mergeCell ref="G126:J126"/>
    <mergeCell ref="E121:F121"/>
    <mergeCell ref="G121:J121"/>
    <mergeCell ref="E122:F122"/>
    <mergeCell ref="G122:J122"/>
    <mergeCell ref="E123:F123"/>
    <mergeCell ref="G123:J123"/>
    <mergeCell ref="E133:F133"/>
    <mergeCell ref="G133:J133"/>
    <mergeCell ref="E130:F130"/>
    <mergeCell ref="G130:J130"/>
    <mergeCell ref="E131:F131"/>
    <mergeCell ref="G131:J131"/>
    <mergeCell ref="E132:F132"/>
    <mergeCell ref="G132:J132"/>
    <mergeCell ref="E127:F127"/>
    <mergeCell ref="G127:J127"/>
    <mergeCell ref="E128:F128"/>
    <mergeCell ref="G128:J128"/>
    <mergeCell ref="E129:F129"/>
    <mergeCell ref="G129:J129"/>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PRIORIZACIÓN DE CAUSA</vt:lpstr>
      <vt:lpstr>Hoja1</vt:lpstr>
      <vt:lpstr>LISTAS CONTEXTO</vt:lpstr>
      <vt:lpstr>matriz definicion riesgo</vt:lpstr>
      <vt:lpstr>IDENTIFICACION</vt:lpstr>
      <vt:lpstr>PRIORIZ CAUSA R CORUP TRÁMITES</vt:lpstr>
      <vt:lpstr>DOFA</vt:lpstr>
      <vt:lpstr>IDENTIFICACIÓN DEL RIESGO</vt:lpstr>
      <vt:lpstr>DESCRIPCION</vt:lpstr>
      <vt:lpstr>PROBABILIDAD</vt:lpstr>
      <vt:lpstr> IMPACTO RIESGOS CORRUPCION </vt:lpstr>
      <vt:lpstr>VALORACION RIESGOS INHERENTES</vt:lpstr>
      <vt:lpstr>CONTROLES Y EVALUACIÓN</vt:lpstr>
      <vt:lpstr>EVALUACIÓN SOLIDEZ CONTROLES</vt:lpstr>
      <vt:lpstr>VALORACIÓN RIESGOS RESIDUAL</vt:lpstr>
      <vt:lpstr>MAPA DE RIESGO CORRUPCION</vt:lpstr>
      <vt:lpstr>Hoja4</vt:lpstr>
      <vt:lpstr>Hoja5</vt:lpstr>
      <vt:lpstr>Hoja6</vt:lpstr>
      <vt:lpstr>Hoja7</vt:lpstr>
      <vt:lpstr>Hoja8</vt:lpstr>
      <vt:lpstr>Hoja9</vt:lpstr>
      <vt:lpstr>Hoja10</vt:lpstr>
      <vt:lpstr>Hoja11</vt:lpstr>
      <vt:lpstr>Hoja12</vt:lpstr>
      <vt:lpstr>Hoja3</vt:lpstr>
      <vt:lpstr>NOOO</vt:lpstr>
      <vt:lpstr>Hoja2</vt:lpstr>
      <vt:lpstr>NOO</vt:lpstr>
      <vt:lpstr>NO</vt:lpstr>
      <vt:lpstr>DESCRIPCION!Títulos_a_imprimir</vt:lpstr>
      <vt:lpstr>'IDENTIFICACIÓN DEL RIESGO'!Títulos_a_imprimir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USER</cp:lastModifiedBy>
  <cp:revision/>
  <cp:lastPrinted>2018-11-07T13:36:21Z</cp:lastPrinted>
  <dcterms:created xsi:type="dcterms:W3CDTF">2014-12-30T19:27:19Z</dcterms:created>
  <dcterms:modified xsi:type="dcterms:W3CDTF">2025-05-06T23:30:13Z</dcterms:modified>
</cp:coreProperties>
</file>