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uctivo" sheetId="1" r:id="rId4"/>
    <sheet state="visible" name="Contexto" sheetId="2" r:id="rId5"/>
    <sheet state="visible" name="Priorizacion de Causas" sheetId="3" r:id="rId6"/>
    <sheet state="visible" name="DOFA" sheetId="4" r:id="rId7"/>
    <sheet state="visible" name="Mapa final" sheetId="5" r:id="rId8"/>
    <sheet state="visible" name="Matriz Calor Inherente" sheetId="6" r:id="rId9"/>
    <sheet state="visible" name="Matriz Calor Residual" sheetId="7" r:id="rId10"/>
    <sheet state="visible" name="Tabla probabilidad" sheetId="8" r:id="rId11"/>
    <sheet state="visible" name="Tabla Impacto" sheetId="9" r:id="rId12"/>
    <sheet state="visible" name="Tabla Valoración controles" sheetId="10" r:id="rId13"/>
    <sheet state="hidden" name="Opciones Tratamiento" sheetId="11" r:id="rId14"/>
    <sheet state="hidden" name="Hoja1" sheetId="12" r:id="rId15"/>
  </sheets>
  <definedNames/>
  <calcPr/>
</workbook>
</file>

<file path=xl/sharedStrings.xml><?xml version="1.0" encoding="utf-8"?>
<sst xmlns="http://schemas.openxmlformats.org/spreadsheetml/2006/main" count="595" uniqueCount="392">
  <si>
    <t>Matriz Mapa de Riesgos</t>
  </si>
  <si>
    <r>
      <rPr>
        <rFont val="Arial Narrow"/>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rFont val="Arial Narrow"/>
        <b/>
        <color rgb="FFE36C09"/>
        <sz val="10.0"/>
      </rPr>
      <t>Guía para la Administración del Riesgo y el diseño de controles V5</t>
    </r>
    <r>
      <rPr>
        <rFont val="Arial Narrow"/>
        <color theme="1"/>
        <sz val="10.0"/>
      </rPr>
      <t>. El formato cuenta con celdas parametrizadas y permite contar con los respectivos mapas de calor para riesgo inherente y riesgo residual.</t>
    </r>
  </si>
  <si>
    <t>Orientaciones Generales</t>
  </si>
  <si>
    <r>
      <rPr>
        <rFont val="Arial Narrow"/>
        <color theme="1"/>
        <sz val="11.0"/>
      </rPr>
      <t xml:space="preserve">Antes de iniciar con el diligenciamiento de la información en la matriz, se requiere haber avanzado en el análisis del </t>
    </r>
    <r>
      <rPr>
        <rFont val="Arial Narrow"/>
        <b/>
        <color theme="1"/>
        <sz val="11.0"/>
      </rPr>
      <t>proceso, su objetivo, alcance, actividades clave</t>
    </r>
    <r>
      <rPr>
        <rFont val="Arial Narrow"/>
        <color theme="1"/>
        <sz val="11.0"/>
      </rPr>
      <t xml:space="preserve">, considere los lineamientos establecidos en el </t>
    </r>
    <r>
      <rPr>
        <rFont val="Arial Narrow"/>
        <b/>
        <color rgb="FFE36C09"/>
        <sz val="11.0"/>
      </rPr>
      <t>Paso 2: identificación del riesgo</t>
    </r>
    <r>
      <rPr>
        <rFont val="Arial Narrow"/>
        <color theme="1"/>
        <sz val="11.0"/>
      </rPr>
      <t xml:space="preserve">, donde se explica ampliamente las bases para adelanter este análisis.
Así mismo, considere en el </t>
    </r>
    <r>
      <rPr>
        <rFont val="Arial Narrow"/>
        <b/>
        <color rgb="FFE36C09"/>
        <sz val="11.0"/>
      </rPr>
      <t>Paso 3: valoración del riesgo</t>
    </r>
    <r>
      <rPr>
        <rFont val="Arial Narrow"/>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Arial Narrow"/>
        <b/>
        <color rgb="FFE36C09"/>
        <sz val="11.0"/>
      </rPr>
      <t>NOTA:</t>
    </r>
    <r>
      <rPr>
        <rFont val="Arial Narrow"/>
        <color theme="1"/>
        <sz val="11.0"/>
      </rPr>
      <t xml:space="preserve"> Si lo considera pertinente, es posible agregar hojas de trabajo adicionales al presente formato que permitan incluir la traza de estos análisis.</t>
    </r>
  </si>
  <si>
    <r>
      <rPr>
        <rFont val="Arial Narrow"/>
        <color theme="1"/>
        <sz val="10.0"/>
      </rPr>
      <t xml:space="preserve">El archivo contiene las siguientes hojas:
-   </t>
    </r>
    <r>
      <rPr>
        <rFont val="Arial Narrow"/>
        <b/>
        <color theme="1"/>
        <sz val="11.0"/>
      </rPr>
      <t>Hoja 1 Instructivo</t>
    </r>
    <r>
      <rPr>
        <rFont val="Arial Narrow"/>
        <color theme="1"/>
        <sz val="10.0"/>
      </rPr>
      <t xml:space="preserve">
 -  </t>
    </r>
    <r>
      <rPr>
        <rFont val="Arial Narrow"/>
        <b/>
        <color theme="1"/>
        <sz val="11.0"/>
      </rPr>
      <t xml:space="preserve">Hoja 2 Mapa Final: </t>
    </r>
    <r>
      <rPr>
        <rFont val="Arial Narrow"/>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</si>
  <si>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</si>
  <si>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</si>
  <si>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</si>
  <si>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</si>
  <si>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</si>
  <si>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</si>
  <si>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</si>
  <si>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</si>
  <si>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</si>
  <si>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</si>
  <si>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</si>
  <si>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</si>
  <si>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</si>
  <si>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</si>
  <si>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</si>
  <si>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</si>
  <si>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</si>
  <si>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rFont val="Arial Narrow"/>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Arial Narrow"/>
        <b/>
        <color rgb="FFE36C09"/>
        <sz val="9.0"/>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</si>
  <si>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</si>
  <si>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</si>
  <si>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</si>
  <si>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</si>
  <si>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</si>
  <si>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</si>
  <si>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</si>
  <si>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</si>
  <si>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</si>
  <si>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Arial Narrow"/>
        <color theme="1"/>
        <sz val="9.0"/>
      </rPr>
      <t xml:space="preserve">Recuerde que el control se define como la medida que permite reducir o mitigar un riesgo. Defina el control (es) que atacan la causa raíz del riesgo, considere la estructura explicada en la guía: </t>
    </r>
    <r>
      <rPr>
        <rFont val="Arial Narrow"/>
        <b/>
        <color rgb="FFE36C09"/>
        <sz val="9.0"/>
      </rPr>
      <t>Responsable de ejecutar el control + Acción + Complemento</t>
    </r>
  </si>
  <si>
    <t>Afectación</t>
  </si>
  <si>
    <t>Esta casilla no se diligencia, depende de la selección en la columna R.</t>
  </si>
  <si>
    <r>
      <rPr>
        <rFont val="Arial Narrow"/>
        <b/>
        <color theme="1"/>
        <sz val="9.0"/>
      </rPr>
      <t xml:space="preserve">ATRIBUTOS EFICIENCIA
</t>
    </r>
    <r>
      <rPr>
        <rFont val="Arial Narrow"/>
        <b val="0"/>
        <color theme="1"/>
        <sz val="9.0"/>
      </rPr>
      <t>Tipo</t>
    </r>
  </si>
  <si>
    <t>Utilice la lista de despligue que se encuentra parametrizada, le aparecerán las opciones: i)Preventivo, ii)Detectivo, iii)Correctivo.</t>
  </si>
  <si>
    <r>
      <rPr>
        <rFont val="Arial Narrow"/>
        <b/>
        <color theme="1"/>
        <sz val="9.0"/>
      </rPr>
      <t xml:space="preserve">ATRIBUTOS EFICIENCIA
</t>
    </r>
    <r>
      <rPr>
        <rFont val="Arial Narrow"/>
        <b val="0"/>
        <color theme="1"/>
        <sz val="9.0"/>
      </rPr>
      <t>Implementación</t>
    </r>
  </si>
  <si>
    <t>Utilice la lista de despligue que se encuentra parametrizada, le aparecerán las opciones: i)Automático, ii)Manual.</t>
  </si>
  <si>
    <r>
      <rPr>
        <rFont val="Arial Narrow"/>
        <b/>
        <color theme="1"/>
        <sz val="9.0"/>
      </rPr>
      <t xml:space="preserve">ATRIBUTOS EFICIENCIA
</t>
    </r>
    <r>
      <rPr>
        <rFont val="Arial Narrow"/>
        <b val="0"/>
        <color theme="1"/>
        <sz val="9.0"/>
      </rPr>
      <t>Implementación</t>
    </r>
  </si>
  <si>
    <r>
      <rPr>
        <rFont val="Arial Narrow"/>
        <b/>
        <color theme="1"/>
        <sz val="9.0"/>
      </rPr>
      <t xml:space="preserve">ATRIBUTOS EFICIENCIA
</t>
    </r>
    <r>
      <rPr>
        <rFont val="Arial Narrow"/>
        <b val="0"/>
        <color theme="1"/>
        <sz val="9.0"/>
      </rPr>
      <t>Calificación</t>
    </r>
  </si>
  <si>
    <t xml:space="preserve">La matriz automáticamente hará el cálculo para el control analizado (Columna T) </t>
  </si>
  <si>
    <r>
      <rPr>
        <rFont val="Arial Narrow"/>
        <b/>
        <color theme="1"/>
        <sz val="9.0"/>
      </rPr>
      <t xml:space="preserve">ATRIBUTOS INFORMATIVOS
</t>
    </r>
    <r>
      <rPr>
        <rFont val="Arial Narrow"/>
        <b val="0"/>
        <color theme="1"/>
        <sz val="9.0"/>
      </rPr>
      <t>Documentación</t>
    </r>
  </si>
  <si>
    <t>Utilice la lista de despligue que se encuentra parametrizada, le aparecerán las opciones: i)Documentado, ii)Sin documentar.</t>
  </si>
  <si>
    <r>
      <rPr>
        <rFont val="Arial Narrow"/>
        <b/>
        <color theme="1"/>
        <sz val="9.0"/>
      </rPr>
      <t xml:space="preserve">ATRIBUTOS INFORMATIVOS
</t>
    </r>
    <r>
      <rPr>
        <rFont val="Arial Narrow"/>
        <b val="0"/>
        <color theme="1"/>
        <sz val="9.0"/>
      </rPr>
      <t>Frecuencia</t>
    </r>
  </si>
  <si>
    <t>Utilice la lista de despligue que se encuentra parametrizada, le aparecerán las opciones: i)Continua, ii)Aleatoria.</t>
  </si>
  <si>
    <r>
      <rPr>
        <rFont val="Arial Narrow"/>
        <b/>
        <color theme="1"/>
        <sz val="9.0"/>
      </rPr>
      <t xml:space="preserve">ATRIBUTOS INFORMATIVOS
</t>
    </r>
    <r>
      <rPr>
        <rFont val="Arial Narrow"/>
        <b val="0"/>
        <color theme="1"/>
        <sz val="9.0"/>
      </rPr>
      <t>Registro</t>
    </r>
  </si>
  <si>
    <t>Utilice la lista de despligue que se encuentra parametrizada, le aparecerán las opciones: i)Con Registro, ii) Sin Registro.</t>
  </si>
  <si>
    <t>Evaluación del Nivel de Riesgo - Nivel de Riesgo Residual</t>
  </si>
  <si>
    <r>
      <rPr>
        <rFont val="Arial Narrow"/>
        <color theme="1"/>
        <sz val="9.0"/>
      </rPr>
      <t>La matriz automáticamente hará el cálculo, acorde con el control o controles definidos con sus atributos analizados, lo que permitirá establecer el</t>
    </r>
    <r>
      <rPr>
        <rFont val="Arial Narrow"/>
        <b/>
        <color rgb="FFE36C09"/>
        <sz val="9.0"/>
      </rPr>
      <t xml:space="preserve"> nivel de riesgo inherente</t>
    </r>
    <r>
      <rPr>
        <rFont val="Arial Narrow"/>
        <color theme="1"/>
        <sz val="9.0"/>
      </rPr>
      <t xml:space="preserve"> (Columnas Y- Z- AA -AB- AC).</t>
    </r>
  </si>
  <si>
    <t>Tratamiento</t>
  </si>
  <si>
    <t>Utilice la lista de despligue que se encuentra parametrizada, le aparecerán las opciones: i)Aceptar, ii)Evitar, iii)Reducir (compartir), iv)Reducir (mitigar).</t>
  </si>
  <si>
    <r>
      <rPr>
        <rFont val="Arial Narrow"/>
        <b/>
        <color theme="1"/>
        <sz val="9.0"/>
      </rPr>
      <t xml:space="preserve">Plan de Acción
</t>
    </r>
    <r>
      <rPr>
        <rFont val="Arial Narrow"/>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</si>
  <si>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</si>
  <si>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</si>
  <si>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</si>
  <si>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Arial Narrow"/>
        <color theme="1"/>
        <sz val="10.0"/>
      </rPr>
      <t xml:space="preserve"> -</t>
    </r>
    <r>
      <rPr>
        <rFont val="Arial Narrow"/>
        <color theme="1"/>
        <sz val="11.0"/>
      </rPr>
      <t xml:space="preserve"> </t>
    </r>
    <r>
      <rPr>
        <rFont val="Arial Narrow"/>
        <b/>
        <color theme="1"/>
        <sz val="11.0"/>
      </rPr>
      <t xml:space="preserve"> Hoja 3 Matriz de Calor Inherente: </t>
    </r>
    <r>
      <rPr>
        <rFont val="Arial Narrow"/>
        <color theme="1"/>
        <sz val="11.0"/>
      </rPr>
      <t xml:space="preserve"> 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</si>
  <si>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4 Matriz de Calor Residual: </t>
    </r>
    <r>
      <rPr>
        <rFont val="Arial Narrow"/>
        <color theme="1"/>
        <sz val="11.0"/>
      </rPr>
      <t>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</si>
  <si>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5 Tabla de probabilidad: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</si>
  <si>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6 Tabla de Impacto: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</si>
  <si>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7 Tabla de Valoración de Controles: </t>
    </r>
    <r>
      <rPr>
        <rFont val="Arial Narrow"/>
        <color theme="1"/>
        <sz val="11.0"/>
      </rPr>
      <t>Tabla referente para todos los cálculos (no se diligencia)</t>
    </r>
  </si>
  <si>
    <t xml:space="preserve">PROCESO: SISTEMA INTEGRADO DE GESTIÓN </t>
  </si>
  <si>
    <t>Codigo:FOR-029-PRO-SIG-01</t>
  </si>
  <si>
    <t>Versión: 01</t>
  </si>
  <si>
    <t>FORMATO: CONTEXTO ESTRATEGICO</t>
  </si>
  <si>
    <t>Fecha: 21/02/2024</t>
  </si>
  <si>
    <t>Pagina:  1 de 1</t>
  </si>
  <si>
    <t xml:space="preserve">CONTEXTO ESTRATEGICO </t>
  </si>
  <si>
    <t>PROCESO: GESTIÓN HUMANA</t>
  </si>
  <si>
    <t xml:space="preserve">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</si>
  <si>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FACTORES EXTERNOS</t>
  </si>
  <si>
    <t>CAUSAS</t>
  </si>
  <si>
    <t>FACTORES INTERNOS</t>
  </si>
  <si>
    <t>FACTORES DEL PROCESO</t>
  </si>
  <si>
    <t>SOCIALES Y CULTURALES</t>
  </si>
  <si>
    <t>Situaciones de orden público</t>
  </si>
  <si>
    <t>PERSONAL DE LA ENTIDAD (Capacidad del personal, políticas de manejo del talento humano, idoneidad)</t>
  </si>
  <si>
    <t>Capacidad operativa insuficientes para el desarrollo de las actividades en las diferentes dependencias</t>
  </si>
  <si>
    <t>INTERACCIÓN CON LOS PROCESOS</t>
  </si>
  <si>
    <t>Demora en la adjudicación del proceso contractual para adelantar la actividades de bienestar social</t>
  </si>
  <si>
    <t>LEGALES Y REGLAMENTARIOS</t>
  </si>
  <si>
    <t>Cambios normativos en los que establecen responsabilidades del área de Talento Humano</t>
  </si>
  <si>
    <t>TECNOLOGÍA (integridad de datos, disponibilidad de datos y sistemas, desarrollo, producción, mantenimiento de sistemas de información)</t>
  </si>
  <si>
    <t>Falta de continuidad en el proceso de digitalización de las hojas de vida</t>
  </si>
  <si>
    <t>PROCEDIMIENTOS DEL PROCESO</t>
  </si>
  <si>
    <t xml:space="preserve">Desconocimiento del proceso, actividad o procedimiento </t>
  </si>
  <si>
    <t>POLÍTICOS</t>
  </si>
  <si>
    <t>Cambios de Gobierno</t>
  </si>
  <si>
    <t xml:space="preserve"> Equipos tecnologicos obsoletos, Sistema de Información no integrados</t>
  </si>
  <si>
    <t>TRANSVERSALIDAD</t>
  </si>
  <si>
    <t>Dificultad en acatar los lineamientos y directrices de Talento Humano en los difentes procesos</t>
  </si>
  <si>
    <t>AMBIENTALES</t>
  </si>
  <si>
    <t>Declaratoria de emergecia sanitaria por pandemias y/o catastrofes naturales</t>
  </si>
  <si>
    <t xml:space="preserve">Resistencia al cambio </t>
  </si>
  <si>
    <t>COMUNICACIÓN ENTRE LOS PROCESOS</t>
  </si>
  <si>
    <t>Falta de claridad en las solicitudes realizadas por otros procesos</t>
  </si>
  <si>
    <t>TECNOLÓGICOS</t>
  </si>
  <si>
    <t xml:space="preserve">Dificultad y/o desconocimientos  del manejo de las diferentes plataformas tecnologicas externas
</t>
  </si>
  <si>
    <t>Falta de aplicación y apropiación de la normatividad vigente</t>
  </si>
  <si>
    <t>Falta de oportunidad  en los tiempos de respuesta establecidas por la entidad</t>
  </si>
  <si>
    <t>OTROS</t>
  </si>
  <si>
    <t>Dificultad de comunicación con las entidades del orden público y privado</t>
  </si>
  <si>
    <t xml:space="preserve"> Carencia de las competencias requeridas para desarrollar la actividad</t>
  </si>
  <si>
    <t xml:space="preserve">Prevalecer el interés particular en vez del común en una situación determinada </t>
  </si>
  <si>
    <t>Falta de apropiación a los valores y principios  establecidos en el  Código de Integridad y Buen Gobierno</t>
  </si>
  <si>
    <t>Desinterés de los funcionarios publicos en la participación de actividades de bienestar social y capacitación</t>
  </si>
  <si>
    <t>FINANCIEROS</t>
  </si>
  <si>
    <t>Baja asignación presupuestal  para la ejecución de las actividades del Plan Estrategico de Talento Humano</t>
  </si>
  <si>
    <t>Desinteres por parte de los funcionarios en conocer la información emitida por la Entidad</t>
  </si>
  <si>
    <t>COMMUNICACIÓN INTERNA</t>
  </si>
  <si>
    <t>Deficiencia en las estrategias de comunicación interna implementadas en la Entidad.</t>
  </si>
  <si>
    <t>ESTRATÉGICOS</t>
  </si>
  <si>
    <t xml:space="preserve">Falta de transferencia del conocimiento entre los funcionarios de la Administración Municipal </t>
  </si>
  <si>
    <t>Falta de documentacion y socializacion del identificacion y declaracion de conflictos de intereses</t>
  </si>
  <si>
    <t>FORMATO: PRIORIZACION DE CAUSAS (Amenazas y Debilidades)</t>
  </si>
  <si>
    <t>Fecha:21/02/2024</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</si>
  <si>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</si>
  <si>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</si>
  <si>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</si>
  <si>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</si>
  <si>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</si>
  <si>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</si>
  <si>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</si>
  <si>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</si>
  <si>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</si>
  <si>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</si>
  <si>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</si>
  <si>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</si>
  <si>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</si>
  <si>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</si>
  <si>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</si>
  <si>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</si>
  <si>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</si>
  <si>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</si>
  <si>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</si>
  <si>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</si>
  <si>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SI</t>
  </si>
  <si>
    <t>SUMA TOTAL</t>
  </si>
  <si>
    <t xml:space="preserve">Codigo: </t>
  </si>
  <si>
    <t xml:space="preserve">Versión: </t>
  </si>
  <si>
    <t>FORMATO: MATRIZ DOFA</t>
  </si>
  <si>
    <t xml:space="preserve">Fecha: </t>
  </si>
  <si>
    <t xml:space="preserve">Pagina:  </t>
  </si>
  <si>
    <t xml:space="preserve">
MATRIZ DOFA
IDENTIFICACION DE FACTORES 
Y
DEFINICION DE ESTRATEGIAS
</t>
  </si>
  <si>
    <t>NEGATIVOS</t>
  </si>
  <si>
    <t>POSITIVOS</t>
  </si>
  <si>
    <t>DEBILIDADES (D)</t>
  </si>
  <si>
    <t>FORTALEZAS (F)</t>
  </si>
  <si>
    <t xml:space="preserve">1)  Capacidad operativa insuficientes para el desarrollo de las actividadesen las diferentes dependencias </t>
  </si>
  <si>
    <t>1) Catacterización del personal -Matriz</t>
  </si>
  <si>
    <t>2) Incumplimiento en la ejecución de las actividades establecidas en el  programa de bienestar y estímulos.</t>
  </si>
  <si>
    <t xml:space="preserve">2) Aplicativos  de nómina desarrollado e implementado en la entidad, para facilitar la ejecución de los procedimientos </t>
  </si>
  <si>
    <t xml:space="preserve">3) Equipos tecnologicos obsoletos, Sistema de Información no integrados. </t>
  </si>
  <si>
    <r>
      <rPr>
        <rFont val="Arial"/>
        <color rgb="FF000000"/>
        <sz val="11.0"/>
      </rPr>
      <t>3) Talento Humano con formación multidisciplinaria, especializado y con experiencia.</t>
    </r>
  </si>
  <si>
    <t xml:space="preserve">4) Falta de transferencia del conocimiento entre los funcionarios de la Administración Municipal </t>
  </si>
  <si>
    <t xml:space="preserve">4) Plan Institucional de Capacitación con asignación de recursos para su ejecución </t>
  </si>
  <si>
    <t xml:space="preserve">5) Omisión en la aplicación de la normatividad </t>
  </si>
  <si>
    <t xml:space="preserve">5) Conocimiento de la entidad, Documentación de procesos y procedimientos. </t>
  </si>
  <si>
    <t>6) Desconocimiento del proceso, actividad o procedimiento</t>
  </si>
  <si>
    <t>6)Plan de Estímulos (Programa de Bienestar Social : Programa de Salud Ocupacional, Prepensionados, Vinculacion y desvinculacion asistida, Clima laboral, Incentivos )</t>
  </si>
  <si>
    <t>7) Carencia de las competencias requeridas para desarrollar la actividad</t>
  </si>
  <si>
    <t>7) Codigo de Etica Formulado y adoptado</t>
  </si>
  <si>
    <t>8) Omisión del seguimiento del cumplimiento de los  requisitos</t>
  </si>
  <si>
    <t>8) Plan Estrategico de Talento Humano</t>
  </si>
  <si>
    <t>9) Falta de apropiación a los valores y principios  establecidos en el  Código de Integridad y Buen Gobierno</t>
  </si>
  <si>
    <t xml:space="preserve">9)Reorganización administrativa de la Alcaldía. </t>
  </si>
  <si>
    <t>10) Desinterés de los funcionarios publicos en la participación de actividades de bienestar social y capacitación</t>
  </si>
  <si>
    <t>11) Baja asignación presupuestal  para la ejecución de las actividades del Plan Estrategico de Talento Humano</t>
  </si>
  <si>
    <t>12) Presupuesto insuficiente para la ejecución de las actividades del Plan Estrategico de Talento Humano</t>
  </si>
  <si>
    <t>13) Falta de aplicación y apropiación de la normatividad vigente</t>
  </si>
  <si>
    <t xml:space="preserve">14) Resistencia al cambio </t>
  </si>
  <si>
    <t>15) Baja ejecución de las actividades establecidas en el PIC.</t>
  </si>
  <si>
    <t>OPORTUNIDADES (O)</t>
  </si>
  <si>
    <r>
      <rPr>
        <rFont val="Arial"/>
        <b/>
        <color theme="1"/>
        <sz val="14.0"/>
      </rPr>
      <t xml:space="preserve">ESTRATEGIA DO (SUPERVIVENCIA)
</t>
    </r>
    <r>
      <rPr>
        <rFont val="Arial"/>
        <b/>
        <color theme="1"/>
        <sz val="11.0"/>
      </rPr>
      <t>consiste en contrarrestar Debilidades por medio de Oportunidades.</t>
    </r>
  </si>
  <si>
    <r>
      <rPr>
        <rFont val="Arial"/>
        <b/>
        <color theme="1"/>
        <sz val="14.0"/>
      </rPr>
      <t xml:space="preserve">ESTRATEGIA FO (CRECIMIENTO)
</t>
    </r>
    <r>
      <rPr>
        <rFont val="Arial"/>
        <b/>
        <color theme="1"/>
        <sz val="11.0"/>
      </rPr>
      <t>Utilizar fortalezas para optimizar oportunidades.</t>
    </r>
  </si>
  <si>
    <r>
      <rPr>
        <rFont val="Arial"/>
        <b/>
        <color theme="1"/>
        <sz val="11.0"/>
      </rPr>
      <t xml:space="preserve">1) </t>
    </r>
    <r>
      <rPr>
        <rFont val="Arial"/>
        <color theme="1"/>
        <sz val="11.0"/>
      </rPr>
      <t xml:space="preserve">Cambios de Gobierno (Estilos de Dirección) </t>
    </r>
  </si>
  <si>
    <t>D2-O6. Realizar contratos con entidades ídoneas que garanticen la ejecución del programa bienestar y de estímulos.</t>
  </si>
  <si>
    <t>F1-F4-F8 -F9-O6-O7 Consultar en el plan de prevision de talento humano verificando la necesidad de personal por unidad administrativa y el  perfil requerido, con el fin de suministrarlo mediante el uso  de las siguientes estrategias:                                                                           -realizar encargos, comisiónes, traslados.                                                                      -capacitar al personal que la  requiera.                                                                          - si no hay disponibilidad de personal, suplirlo mediante provisionalidad  o contratos de prestacion de servicio.</t>
  </si>
  <si>
    <r>
      <rPr>
        <rFont val="Arial"/>
        <b/>
        <color theme="1"/>
        <sz val="11.0"/>
      </rPr>
      <t xml:space="preserve">2) </t>
    </r>
    <r>
      <rPr>
        <rFont val="Arial"/>
        <color theme="1"/>
        <sz val="11.0"/>
      </rPr>
      <t>Constante innovación tecnológica. Acceso a páginas web de entes de control y entidades reguladoras (DAFP,  CNSC, DNP, etc.), facilitando la consulta de normas y disposiciones  que regulan el accionar de la Dirección De Talento Humano).</t>
    </r>
  </si>
  <si>
    <t>O2-D3.Solicitar a la Dirección de Informatica la necesidad de equipos tecnologicos para la realización de funciones del personal adscrito a la Dirección de Talento Humano.</t>
  </si>
  <si>
    <t>O3 y O4- F10. Acceder  a sistemas de información para verificar la formación profesional, antecedentes disciplinarios del personal a vincular.</t>
  </si>
  <si>
    <r>
      <rPr>
        <rFont val="Arial"/>
        <b/>
        <color theme="1"/>
        <sz val="11.0"/>
      </rPr>
      <t xml:space="preserve">3) </t>
    </r>
    <r>
      <rPr>
        <rFont val="Arial"/>
        <color theme="1"/>
        <sz val="11.0"/>
      </rPr>
      <t>Acceso a sistemas de información externo, Gobierno en Línea</t>
    </r>
  </si>
  <si>
    <t>O9-D13 Realizar traslados presupuestales que permitan  ejecutar las actividades  del Plan Estrategico de Talento Humano, que no contaban con rubro presupuestal teniendo en cuenta lo permitido en la norma.</t>
  </si>
  <si>
    <t>O5- F8- F10. Realizar el cargue y actualizacion constante  de la hoja  de vida y  declaración de bienes y rentas en cumplimiento de las Dirección de Talento Humano.(personal de planta  y contratistas)</t>
  </si>
  <si>
    <t xml:space="preserve">4)Alianzas con entidades educativas y empresas públicas y privadas
</t>
  </si>
  <si>
    <t>O8-D4 Aplicación de la normatividad  regulada por la CNSC relacionada con  el otorgamiento de encargos</t>
  </si>
  <si>
    <t>5) Acceso y cargue de informacion aplicativo SIGEP  del DAFP (Hoja  de vida de servidores públicos  y Decraración de Bienes y rentas)</t>
  </si>
  <si>
    <t>08- D16 Aplicación de la normatividad  regulada por la CNSC y el DAFP para las entidades públicas</t>
  </si>
  <si>
    <t>6) Ley de Contratación Estatal (Modalidad de contratación directa)</t>
  </si>
  <si>
    <t>D15,O6 Realizar contrataciones con entidades o personal ídoneo, que garantice la ejecución del Plan Institucional de Capacitación</t>
  </si>
  <si>
    <t>7) Ley 909 de 2004 ( Vinculación de provisionalidad- Concursos  de carrera administrativa (CNSC)).</t>
  </si>
  <si>
    <t>D5, O8. Actualización del normograma (Proceso, procedimiento)</t>
  </si>
  <si>
    <t>8) Regulaciones emitidas  por la Comisión Nacional del Serivico Civil  y el Departamento Administrativo de la Función Pública.</t>
  </si>
  <si>
    <t>D8, O8. Revisión del cumplimiento de los requisitos avalados para los encargos otorgados.</t>
  </si>
  <si>
    <t>9) Normatividad  relacionada con apropiaciones o traslados presupuestales</t>
  </si>
  <si>
    <t xml:space="preserve">D4 Crear e implementar una politica o procedimiento para la trasnferencia del conocmiento al interior de la Entidad </t>
  </si>
  <si>
    <t>10) Constante documentación de los procesos</t>
  </si>
  <si>
    <t>D6 O10 Documentación actualizada frente a conflicto de intereses y socialización de la misma</t>
  </si>
  <si>
    <t xml:space="preserve">11) Aplicación del código de Integridad y buen gobierno </t>
  </si>
  <si>
    <t>D6 O 11 Aplicación permanente del código de integridad y buen gobierno</t>
  </si>
  <si>
    <t>AMENAZAS (A)</t>
  </si>
  <si>
    <r>
      <rPr>
        <rFont val="Arial"/>
        <b/>
        <color theme="1"/>
        <sz val="14.0"/>
      </rPr>
      <t xml:space="preserve">ESTRATEGIA DA (CONTINGENCIA)
</t>
    </r>
    <r>
      <rPr>
        <rFont val="Arial"/>
        <b/>
        <color theme="1"/>
        <sz val="11.0"/>
      </rPr>
      <t>Cuando el riesgo se materialice a partir de la combinación de debilidades
con amenazas, para formular acciones de contingencia.</t>
    </r>
  </si>
  <si>
    <r>
      <rPr>
        <rFont val="Arial"/>
        <b/>
        <color theme="1"/>
        <sz val="14.0"/>
      </rPr>
      <t xml:space="preserve">ESTRATEGIA FA (SUPERVIVENCIA)
</t>
    </r>
    <r>
      <rPr>
        <rFont val="Arial"/>
        <b/>
        <color theme="1"/>
        <sz val="11.0"/>
      </rPr>
      <t>Utilizar fortalezas para contrarrestar amenazas</t>
    </r>
    <r>
      <rPr>
        <rFont val="Arial"/>
        <b/>
        <color theme="1"/>
        <sz val="14.0"/>
      </rPr>
      <t xml:space="preserve">
</t>
    </r>
  </si>
  <si>
    <t xml:space="preserve">Formato Mapa Riesgos </t>
  </si>
  <si>
    <t>Proceso:</t>
  </si>
  <si>
    <t>GESTIÓN HUMANA</t>
  </si>
  <si>
    <t>Objetivo:</t>
  </si>
  <si>
    <t>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t>
  </si>
  <si>
    <t>Alcance:</t>
  </si>
  <si>
    <t>INICIA CON LA IDENTIFICACIÓN DE LAS NECESIDADES DE PERSONAL, PARA SU VINCULACIÓN, TRAMITANDO LAS SITUACIONES ADMINISTRATIVAS, IMPLEMENTANDO EL PLAN INSTITUCIONAL DE CAPACITACIÓN Y EL SISTEMA DE ESTÍMULOS, GESTIONANDO LOS PROGRAMAS DE INDUCCIÓN, RE INDUCCIÓN, BIENESTAR E INCENTIVOS. AL IGUAL QUE GESTIONAR EL PAGO DE LA NÓMINA, IMPLEMENTAR LA ADAPTACIÓN AL CAMBIO ORGANIZACIONAL, HASTA EL RETIRO DEL SERVIDOR PÚBLICO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</si>
  <si>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</si>
  <si>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</si>
  <si>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</si>
  <si>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</si>
  <si>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</si>
  <si>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</si>
  <si>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</si>
  <si>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</si>
  <si>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</si>
  <si>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</si>
  <si>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</si>
  <si>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</si>
  <si>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</si>
  <si>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</si>
  <si>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</si>
  <si>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</si>
  <si>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</si>
  <si>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</si>
  <si>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</si>
  <si>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</si>
  <si>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</si>
  <si>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</si>
  <si>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</si>
  <si>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 de Riesgos</t>
  </si>
  <si>
    <t>Actividades de Riesgo</t>
  </si>
  <si>
    <t>Tipo</t>
  </si>
  <si>
    <t>Implementación</t>
  </si>
  <si>
    <t>Calificación</t>
  </si>
  <si>
    <t>Documentación</t>
  </si>
  <si>
    <t>Frecuencia</t>
  </si>
  <si>
    <t>Evidencia</t>
  </si>
  <si>
    <t>Reputacional</t>
  </si>
  <si>
    <t>Debilidad en las competencias, habilidades, conocimientos de los servidores públicos</t>
  </si>
  <si>
    <t>La inoportuna ejecución de las actividades establecidas en el plan estratégico de talento humano</t>
  </si>
  <si>
    <t>Posibilidad de pérdida reputacional por debilidad en las competencias, habilidades, conocimientos y la fuga de conocimiento de los servidores públicos, debido a la inoportuna ejecución de las actividades establecidas en el plan estratégico de talento humano</t>
  </si>
  <si>
    <t>Gestión</t>
  </si>
  <si>
    <t>Plan Estrategico de talento humano, plan de bienestar e incentivos,plan anual de vacantes, plan de prevision de recursos humanos y plan institucional de capacitación</t>
  </si>
  <si>
    <t>Ejecucion y Administracion de procesos</t>
  </si>
  <si>
    <t xml:space="preserve">     El riesgo afecta la imagen de la entidad con algunos usuarios de relevancia frente al logro de los objetivos</t>
  </si>
  <si>
    <t>El Director de Talento Humano con su equipo de trabajo verifica el cumplimiento del cronograma del proceso contractual para su adjudicacion dentro de los tiempos establecidos</t>
  </si>
  <si>
    <t>Preventivo</t>
  </si>
  <si>
    <t>Manual</t>
  </si>
  <si>
    <t>Sin Documentar</t>
  </si>
  <si>
    <t>Continua</t>
  </si>
  <si>
    <t>Sin Registro</t>
  </si>
  <si>
    <t>Reducir (mitigar)</t>
  </si>
  <si>
    <t>Asignación de personal para el proceso pre contractual del proceso de plan de bienestar</t>
  </si>
  <si>
    <t>Director (a) Talento Humano</t>
  </si>
  <si>
    <t>Durante los meses de Noviembre y Diciembre se ejecutaron las siguientes actividades dentro del contrato del plan de bienestar:
1. Incentivo Servidor Pubico 
2. Fiesta fin de año "Navidad de encanto"
3. Anchetas Navideñas</t>
  </si>
  <si>
    <t>En curso</t>
  </si>
  <si>
    <t>Demora en la implementación de las actividades programadas en en los planes a cargo de Talento Humano</t>
  </si>
  <si>
    <t>El Director de Talento Humano con su equipo de trabajo verifica la ejecución de las actividades establecidas en el cronograma de PIC y plan de bienestar, revisando la matriz pic y seguimiento de actividades</t>
  </si>
  <si>
    <t xml:space="preserve">Identificar las actividades no ejecutadas y reprogramarlas </t>
  </si>
  <si>
    <t xml:space="preserve">Durante el periodo se ejecutaron las siguientes capacitaciones: 1.DIPLOMADO ANTICORRUPCION, 2. CATASTRO MULTIPROPOSITO, 3. GESTORES DE CONVIVENCIA, 4. FINANZAS PUBLICAS Y PRESUPUESTO, 5. RIESGOS FISCALES, 6. PLANEACION  Y TRABAJO EN EQUIPO, 7. INDICADORES -RENDICION CUENTAS </t>
  </si>
  <si>
    <t xml:space="preserve"> El Director de Talento Humano con su equipo de trabajo verifica que las evidencias de transferencia de conocimiento de las capacitaciones individuales, y solicita por medio de memorando las evidencias no entregadas</t>
  </si>
  <si>
    <t>Remitir memorando solicitando evidencias de tranferencia del conocimiento</t>
  </si>
  <si>
    <t>Durante el período no se solicitaron  evidencias</t>
  </si>
  <si>
    <t>Debilidad en el  cumplimiento del Código de integridad y buen gobierno</t>
  </si>
  <si>
    <t>El inoportuno cumplimiento del Código de integridad y buen gobierno</t>
  </si>
  <si>
    <t xml:space="preserve">Incumplimiento de los valores institucionales por parte de los servidores públicos </t>
  </si>
  <si>
    <t>Posibilidad de pérdida reputacional por  el  incumplimiento del Código de integridad y buen gobierno</t>
  </si>
  <si>
    <t xml:space="preserve">Código de Intergidad y Buen Gobierno </t>
  </si>
  <si>
    <t>Fraude Interno</t>
  </si>
  <si>
    <t xml:space="preserve">     El riesgo afecta la imagen de alguna área de la organización</t>
  </si>
  <si>
    <t xml:space="preserve">El Director de Talento Humano con su equipo de trabajo verifica el  informe de las desviaciones, el cual consolida las quejas de comité de convivencia laboral y los procesos de control disciplinario y se encuentra Documentado en el  Decreto 1000-0612 del 24 de Noviembre de 2020 en los  articulos 14 y 29 </t>
  </si>
  <si>
    <t xml:space="preserve">Solicitar a La Oficina de Control Disciplinario el informe de quejas y denuncias que no ha sido enviado para su verificación por parte de la Dirección de Talento Humano </t>
  </si>
  <si>
    <t xml:space="preserve">Durante el período no se presentaron declaraciones de conflictos de intereses </t>
  </si>
  <si>
    <t>Incumplimiento a la Ley 2013 del 2019  de los servidores  afectados por esta normativa</t>
  </si>
  <si>
    <t>Ley 2013 del 2019</t>
  </si>
  <si>
    <t>El Director de Talento Humano con su equipo  realiza revisión de las declaraciones de conflcitos de intereses</t>
  </si>
  <si>
    <t xml:space="preserve"> Se realiza revisión de las declaraciones de conflcitos de intereses</t>
  </si>
  <si>
    <t>Incumplimiento al Decreto 830 del 2021 de los servidores  afectados por esta normativa</t>
  </si>
  <si>
    <t>Decreto 830 del 2021</t>
  </si>
  <si>
    <r>
      <rPr>
        <rFont val="Arial Narrow"/>
        <b/>
        <color rgb="FFE36C09"/>
        <sz val="11.0"/>
      </rPr>
      <t xml:space="preserve">*Nota: </t>
    </r>
    <r>
      <rPr>
        <rFont val="Arial Narrow"/>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</si>
  <si>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</si>
  <si>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</si>
  <si>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</si>
  <si>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</si>
  <si>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</si>
  <si>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</si>
  <si>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</si>
  <si>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</si>
  <si>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</si>
  <si>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</si>
  <si>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</si>
  <si>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</si>
  <si>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</si>
  <si>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</si>
  <si>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</si>
  <si>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</si>
  <si>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</si>
  <si>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</si>
  <si>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</si>
  <si>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</si>
  <si>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</si>
  <si>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</si>
  <si>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</si>
  <si>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</si>
  <si>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</si>
  <si>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</si>
  <si>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</si>
  <si>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</si>
  <si>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</si>
  <si>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</si>
  <si>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</si>
  <si>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</si>
  <si>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</si>
  <si>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</si>
  <si>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</si>
  <si>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Afectación menor a 200 SMLMV</t>
  </si>
  <si>
    <t>El riesgo afecta la imagen de alguna área de la organización</t>
  </si>
  <si>
    <t>Menor</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</si>
  <si>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</si>
  <si>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</si>
  <si>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</si>
  <si>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</si>
  <si>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</si>
  <si>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</si>
  <si>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</si>
  <si>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</si>
  <si>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</si>
  <si>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</si>
  <si>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</si>
  <si>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</si>
  <si>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</si>
  <si>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</si>
  <si>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</si>
  <si>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</si>
  <si>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Pérdida_Reputacional</t>
  </si>
  <si>
    <t xml:space="preserve">     Entre 200 y 1000 SMLMV</t>
  </si>
  <si>
    <t xml:space="preserve">     El riesgo afecta la imagen de la entidad internamente, de conocimiento general, nivel interno, de junta dircetiva y accionistas y/o de provedores</t>
  </si>
  <si>
    <t xml:space="preserve">     Entre 1000 y 5000 SMLMV </t>
  </si>
  <si>
    <t xml:space="preserve">     Entre 5000 y 10000 SMLMV</t>
  </si>
  <si>
    <t xml:space="preserve">     El riesgo afecta la imagen de de la entidad con efecto publicitario sostenido a nivel de sector administrativo, nivel departamental o municipal</t>
  </si>
  <si>
    <t xml:space="preserve">     Mayor a 10000 SMLMV</t>
  </si>
  <si>
    <t xml:space="preserve">     El riesgo afecta la imagen de la entidad a nivel nacional, con efecto publicitarios sostenible a nivel país</t>
  </si>
  <si>
    <t>Criterios</t>
  </si>
  <si>
    <t>Subcriterios</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</si>
  <si>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</si>
  <si>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</si>
  <si>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</si>
  <si>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</si>
  <si>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</si>
  <si>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</si>
  <si>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</si>
  <si>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</si>
  <si>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</si>
  <si>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</si>
  <si>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</si>
  <si>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</si>
  <si>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</si>
  <si>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</si>
  <si>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</si>
  <si>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</si>
  <si>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Arial Narrow"/>
        <b/>
        <color rgb="FFE36C09"/>
        <sz val="12.0"/>
      </rPr>
      <t>*</t>
    </r>
    <r>
      <rPr>
        <rFont val="Arial Narrow"/>
        <b/>
        <color rgb="FF000000"/>
        <sz val="12.0"/>
      </rPr>
      <t>Atributos de</t>
    </r>
    <r>
      <rPr>
        <rFont val="Arial Narrow"/>
        <b/>
        <color rgb="FFE36C09"/>
        <sz val="12.0"/>
      </rPr>
      <t xml:space="preserve"> </t>
    </r>
    <r>
      <rPr>
        <rFont val="Arial Narrow"/>
        <b/>
        <color rgb="FF000000"/>
        <sz val="12.0"/>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</si>
  <si>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</si>
  <si>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</si>
  <si>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</si>
  <si>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</si>
  <si>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</si>
  <si>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</si>
  <si>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</si>
  <si>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</si>
  <si>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</si>
  <si>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El control no deja registro de la ejecución del control</t>
  </si>
  <si>
    <r>
      <rPr>
        <rFont val="Arial Narrow"/>
        <b/>
        <color rgb="FFE36C09"/>
        <sz val="12.0"/>
      </rPr>
      <t>*Nota 1:</t>
    </r>
    <r>
      <rPr>
        <rFont val="Arial Narrow"/>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</si>
  <si>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</si>
  <si>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</si>
  <si>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</si>
  <si>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</si>
  <si>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</si>
  <si>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</si>
  <si>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</si>
  <si>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Daños Activos Fisicos</t>
  </si>
  <si>
    <t>Fallas Tecnologicas</t>
  </si>
  <si>
    <t>Fraude Externo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</si>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</sst>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
    <numFmt numFmtId="166" formatCode="0.0%"/>
    <numFmt numFmtId="167" formatCode="d/m/yyyy"/>
  </numFmts>
  <fonts count="59">
    <font>
      <sz val="11.0"/>
      <color theme="1"/>
      <name val="Calibri"/>
      <scheme val="minor"/>
    </font>
    <font>
      <sz val="11.0"/>
      <color theme="1"/>
      <name val="Calibri"/>
    </font>
    <font>
      <b/>
      <sz val="14.0"/>
      <color theme="1"/>
      <name val="Arial Narrow"/>
    </font>
    <font/>
    <font>
      <sz val="10.0"/>
      <color theme="1"/>
      <name val="Arial Narrow"/>
    </font>
    <font>
      <b/>
      <u/>
      <sz val="11.0"/>
      <color theme="1"/>
      <name val="Arial Narrow"/>
    </font>
    <font>
      <sz val="11.0"/>
      <color theme="1"/>
      <name val="Arial Narrow"/>
    </font>
    <font>
      <b/>
      <u/>
      <sz val="11.0"/>
      <color theme="1"/>
      <name val="Arial Narrow"/>
    </font>
    <font>
      <b/>
      <sz val="11.0"/>
      <color theme="1"/>
      <name val="Arial Narrow"/>
    </font>
    <font>
      <b/>
      <sz val="10.0"/>
      <color theme="1"/>
      <name val="Arial Narrow"/>
    </font>
    <font>
      <b/>
      <sz val="9.0"/>
      <color theme="1"/>
      <name val="Arial Narrow"/>
    </font>
    <font>
      <sz val="9.0"/>
      <color theme="1"/>
      <name val="Arial Narrow"/>
    </font>
    <font>
      <b/>
      <sz val="12.0"/>
      <color rgb="FF000000"/>
      <name val="Arial"/>
    </font>
    <font>
      <b/>
      <sz val="11.0"/>
      <color rgb="FF000000"/>
      <name val="Arial"/>
    </font>
    <font>
      <sz val="11.0"/>
      <color theme="1"/>
      <name val="Arial"/>
    </font>
    <font>
      <b/>
      <sz val="11.0"/>
      <color rgb="FF008000"/>
      <name val="Arial"/>
    </font>
    <font>
      <b/>
      <sz val="12.0"/>
      <color theme="1"/>
      <name val="Arial"/>
    </font>
    <font>
      <sz val="11.0"/>
      <color rgb="FF000000"/>
      <name val="Arial"/>
    </font>
    <font>
      <sz val="10.0"/>
      <color theme="1"/>
      <name val="Arial"/>
    </font>
    <font>
      <b/>
      <sz val="11.0"/>
      <color theme="1"/>
      <name val="Arial"/>
    </font>
    <font>
      <b/>
      <sz val="10.0"/>
      <color theme="1"/>
      <name val="Arial"/>
    </font>
    <font>
      <b/>
      <sz val="9.0"/>
      <color theme="1"/>
      <name val="Arial"/>
    </font>
    <font>
      <b/>
      <sz val="9.0"/>
      <color theme="1"/>
      <name val="Calibri"/>
    </font>
    <font>
      <b/>
      <sz val="11.0"/>
      <color theme="1"/>
      <name val="Calibri"/>
    </font>
    <font>
      <b/>
      <sz val="20.0"/>
      <color theme="1"/>
      <name val="Arial"/>
    </font>
    <font>
      <b/>
      <sz val="14.0"/>
      <color theme="1"/>
      <name val="Arial"/>
    </font>
    <font>
      <b/>
      <sz val="22.0"/>
      <color theme="1"/>
      <name val="Arial Narrow"/>
    </font>
    <font>
      <b/>
      <sz val="18.0"/>
      <color theme="1"/>
      <name val="Arial Narrow"/>
    </font>
    <font>
      <sz val="12.0"/>
      <color theme="1"/>
      <name val="Arial Narrow"/>
    </font>
    <font>
      <b/>
      <sz val="12.0"/>
      <color theme="1"/>
      <name val="Arial Narrow"/>
    </font>
    <font>
      <b/>
      <sz val="40.0"/>
      <color rgb="FF000000"/>
      <name val="Calibri"/>
    </font>
    <font>
      <sz val="28.0"/>
      <color theme="1"/>
      <name val="Calibri"/>
    </font>
    <font>
      <b/>
      <sz val="28.0"/>
      <color rgb="FF000000"/>
      <name val="Calibri"/>
    </font>
    <font>
      <b/>
      <sz val="36.0"/>
      <color rgb="FF000000"/>
      <name val="Calibri"/>
    </font>
    <font>
      <sz val="16.0"/>
      <color theme="1"/>
      <name val="Calibri"/>
    </font>
    <font>
      <sz val="24.0"/>
      <color theme="1"/>
      <name val="Arial Narrow"/>
    </font>
    <font>
      <b/>
      <sz val="20.0"/>
      <color theme="1"/>
      <name val="Calibri"/>
    </font>
    <font>
      <b/>
      <sz val="12.0"/>
      <color rgb="FF000000"/>
      <name val="Calibri"/>
    </font>
    <font>
      <b/>
      <sz val="24.0"/>
      <color rgb="FF000000"/>
      <name val="Calibri"/>
    </font>
    <font>
      <b/>
      <sz val="18.0"/>
      <color rgb="FF000000"/>
      <name val="Calibri"/>
    </font>
    <font>
      <sz val="18.0"/>
      <color theme="1"/>
      <name val="Arial"/>
    </font>
    <font>
      <b/>
      <sz val="20.0"/>
      <color rgb="FF000000"/>
      <name val="Arial Narrow"/>
    </font>
    <font>
      <sz val="20.0"/>
      <color rgb="FF000000"/>
      <name val="Arial Narrow"/>
    </font>
    <font>
      <sz val="20.0"/>
      <color rgb="FFFFFFFF"/>
      <name val="Arial Narrow"/>
    </font>
    <font>
      <b/>
      <sz val="26.0"/>
      <color theme="1"/>
      <name val="Arial Narrow"/>
    </font>
    <font>
      <sz val="24.0"/>
      <color theme="1"/>
      <name val="Arial"/>
    </font>
    <font>
      <b/>
      <sz val="24.0"/>
      <color theme="1"/>
      <name val="Arial Narrow"/>
    </font>
    <font>
      <sz val="26.0"/>
      <color theme="1"/>
      <name val="Arial Narrow"/>
    </font>
    <font>
      <sz val="11.0"/>
      <color theme="0"/>
      <name val="Calibri"/>
    </font>
    <font>
      <sz val="16.0"/>
      <color theme="0"/>
      <name val="Arial Narrow"/>
    </font>
    <font>
      <b/>
      <sz val="11.0"/>
      <color theme="0"/>
      <name val="Arial Narrow"/>
    </font>
    <font>
      <sz val="16.0"/>
      <color theme="0"/>
      <name val="Calibri"/>
    </font>
    <font>
      <sz val="11.0"/>
      <color theme="0"/>
      <name val="Arial"/>
    </font>
    <font>
      <sz val="10.0"/>
      <color theme="1"/>
      <name val="Calibri"/>
    </font>
    <font>
      <b/>
      <sz val="14.0"/>
      <color rgb="FF000000"/>
      <name val="Arial Narrow"/>
    </font>
    <font>
      <sz val="12.0"/>
      <color theme="1"/>
      <name val="Calibri"/>
    </font>
    <font>
      <b/>
      <sz val="12.0"/>
      <color rgb="FF000000"/>
      <name val="Arial Narrow"/>
    </font>
    <font>
      <sz val="12.0"/>
      <color rgb="FF000000"/>
      <name val="Arial Narrow"/>
    </font>
    <font>
      <sz val="10.0"/>
      <color rgb="FF000000"/>
      <name val="Arial Narrow"/>
    </font>
  </fonts>
  <fills count="21">
    <fill>
      <patternFill patternType="none"/>
    </fill>
    <fill>
      <patternFill patternType="lightGray"/>
    </fill>
    <fill>
      <patternFill patternType="solid">
        <fgColor theme="0"/>
        <bgColor theme="0"/>
      </patternFill>
    </fill>
    <fill>
      <patternFill patternType="solid">
        <fgColor rgb="FFFABF8F"/>
        <bgColor rgb="FFFABF8F"/>
      </patternFill>
    </fill>
    <fill>
      <patternFill patternType="solid">
        <fgColor rgb="FFDDD9C3"/>
        <bgColor rgb="FFDDD9C3"/>
      </patternFill>
    </fill>
    <fill>
      <patternFill patternType="solid">
        <fgColor theme="9"/>
        <bgColor theme="9"/>
      </patternFill>
    </fill>
    <fill>
      <patternFill patternType="solid">
        <fgColor rgb="FFF2F2F2"/>
        <bgColor rgb="FFF2F2F2"/>
      </patternFill>
    </fill>
    <fill>
      <patternFill patternType="solid">
        <fgColor rgb="FFFFA365"/>
        <bgColor rgb="FFFFA365"/>
      </patternFill>
    </fill>
    <fill>
      <patternFill patternType="solid">
        <fgColor rgb="FFC4BD97"/>
        <bgColor rgb="FFC4BD97"/>
      </patternFill>
    </fill>
    <fill>
      <patternFill patternType="solid">
        <fgColor rgb="FFFFC000"/>
        <bgColor rgb="FFFFC000"/>
      </patternFill>
    </fill>
    <fill>
      <patternFill patternType="solid">
        <fgColor rgb="FFFBD4B4"/>
        <bgColor rgb="FFFBD4B4"/>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FDE9D9"/>
        <bgColor rgb="FFFDE9D9"/>
      </patternFill>
    </fill>
  </fills>
  <borders count="174">
    <border/>
    <border>
      <left/>
      <right/>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top style="thin">
        <color rgb="FF000000"/>
      </top>
      <bottom/>
    </border>
    <border>
      <top style="thin">
        <color rgb="FF000000"/>
      </top>
      <bottom/>
    </border>
    <border>
      <right style="medium">
        <color rgb="FF000000"/>
      </right>
      <top style="thin">
        <color rgb="FF000000"/>
      </top>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top/>
      <bottom/>
    </border>
    <border>
      <left/>
      <right style="medium">
        <color rgb="FF000000"/>
      </right>
      <top/>
      <bottom/>
    </border>
    <border>
      <left style="double">
        <color rgb="FF000000"/>
      </left>
      <top style="double">
        <color rgb="FF000000"/>
      </top>
      <bottom/>
    </border>
    <border>
      <right style="thin">
        <color theme="0"/>
      </right>
      <top style="double">
        <color rgb="FF000000"/>
      </top>
      <bottom/>
    </border>
    <border>
      <left style="thin">
        <color theme="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top/>
      <bottom/>
    </border>
    <border>
      <top/>
      <bottom/>
    </border>
    <border>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right style="medium">
        <color rgb="FF000000"/>
      </right>
      <top style="thin">
        <color rgb="FF000000"/>
      </top>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top/>
      <bottom/>
    </border>
    <border>
      <right/>
      <top/>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medium">
        <color rgb="FF000000"/>
      </top>
      <bottom style="thin">
        <color rgb="FF000000"/>
      </bottom>
    </border>
    <border>
      <right style="thin">
        <color rgb="FF000000"/>
      </right>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bottom style="medium">
        <color rgb="FF000000"/>
      </bottom>
    </border>
    <border>
      <right style="medium">
        <color rgb="FF000000"/>
      </right>
      <bottom style="medium">
        <color rgb="FF000000"/>
      </bottom>
    </border>
    <border>
      <left/>
      <right style="thin">
        <color rgb="FF000000"/>
      </right>
      <top/>
      <bottom/>
    </border>
    <border>
      <left style="thin">
        <color theme="0"/>
      </left>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medium">
        <color rgb="FF000000"/>
      </right>
      <top/>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medium">
        <color rgb="FF000000"/>
      </right>
      <top style="thin">
        <color rgb="FF000000"/>
      </top>
      <bottom style="medium">
        <color rgb="FF000000"/>
      </bottom>
    </border>
    <border>
      <left style="medium">
        <color rgb="FF000000"/>
      </left>
      <top style="medium">
        <color rgb="FF000000"/>
      </top>
      <bottom/>
    </border>
    <border>
      <top style="medium">
        <color rgb="FF000000"/>
      </top>
      <bottom/>
    </border>
    <border>
      <right style="thin">
        <color rgb="FF000000"/>
      </right>
      <top style="medium">
        <color rgb="FF000000"/>
      </top>
      <bottom/>
    </border>
    <border>
      <left style="thin">
        <color rgb="FF000000"/>
      </left>
      <right style="medium">
        <color rgb="FF000000"/>
      </right>
      <top style="medium">
        <color rgb="FF000000"/>
      </top>
      <bottom style="thin">
        <color rgb="FF000000"/>
      </bottom>
    </border>
    <border>
      <left style="medium">
        <color rgb="FF000000"/>
      </left>
      <top style="medium">
        <color rgb="FF000000"/>
      </top>
    </border>
    <border>
      <right style="thin">
        <color rgb="FF000000"/>
      </right>
      <top style="medium">
        <color rgb="FF000000"/>
      </top>
      <bottom style="thin">
        <color rgb="FF000000"/>
      </bottom>
    </border>
    <border>
      <left style="medium">
        <color rgb="FF000000"/>
      </left>
      <bottom style="medium">
        <color rgb="FF000000"/>
      </bottom>
    </border>
    <border>
      <left style="thin">
        <color rgb="FF000000"/>
      </lef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border>
    <border>
      <right style="thin">
        <color rgb="FF000000"/>
      </right>
      <top style="thin">
        <color rgb="FF000000"/>
      </top>
      <bottom/>
    </border>
    <border>
      <left style="dotted">
        <color rgb="FFE36C09"/>
      </left>
      <top style="dotted">
        <color rgb="FFE36C09"/>
      </top>
    </border>
    <border>
      <top style="dotted">
        <color rgb="FFE36C09"/>
      </top>
    </border>
    <border>
      <right style="dotted">
        <color rgb="FFE36C09"/>
      </right>
      <top style="dotted">
        <color rgb="FFE36C09"/>
      </top>
    </border>
    <border>
      <left style="dotted">
        <color rgb="FFE36C09"/>
      </left>
      <bottom style="dotted">
        <color rgb="FFE36C09"/>
      </bottom>
    </border>
    <border>
      <bottom style="dotted">
        <color rgb="FFE36C09"/>
      </bottom>
    </border>
    <border>
      <right style="dotted">
        <color rgb="FFE36C09"/>
      </right>
      <bottom style="dotted">
        <color rgb="FFE36C09"/>
      </bottom>
    </border>
    <border>
      <left style="dotted">
        <color rgb="FFE36C09"/>
      </left>
      <top style="dotted">
        <color rgb="FFE36C09"/>
      </top>
      <bottom style="dotted">
        <color rgb="FFE36C09"/>
      </bottom>
    </border>
    <border>
      <right/>
      <top style="dotted">
        <color rgb="FFE36C09"/>
      </top>
      <bottom style="dotted">
        <color rgb="FFE36C09"/>
      </bottom>
    </border>
    <border>
      <top style="dotted">
        <color rgb="FFE36C09"/>
      </top>
      <bottom style="dotted">
        <color rgb="FFE36C09"/>
      </bottom>
    </border>
    <border>
      <right style="dotted">
        <color rgb="FFE36C09"/>
      </right>
      <top style="dotted">
        <color rgb="FFE36C09"/>
      </top>
      <bottom style="dotted">
        <color rgb="FFE36C09"/>
      </bottom>
    </border>
    <border>
      <left style="dotted">
        <color rgb="FFE36C09"/>
      </left>
      <top/>
      <bottom style="dotted">
        <color rgb="FFE36C09"/>
      </bottom>
    </border>
    <border>
      <top/>
      <bottom style="dotted">
        <color rgb="FFE36C09"/>
      </bottom>
    </border>
    <border>
      <right style="dotted">
        <color rgb="FFE36C09"/>
      </right>
      <top/>
      <bottom style="dotted">
        <color rgb="FFE36C09"/>
      </bottom>
    </border>
    <border>
      <left style="dotted">
        <color rgb="FFE36C09"/>
      </left>
      <right style="dotted">
        <color rgb="FFE36C09"/>
      </right>
      <top style="dotted">
        <color rgb="FFE36C09"/>
      </top>
    </border>
    <border>
      <left style="dotted">
        <color rgb="FFE36C09"/>
      </left>
      <right style="dotted">
        <color rgb="FFE36C09"/>
      </right>
      <top/>
    </border>
    <border>
      <left style="dotted">
        <color rgb="FFE36C09"/>
      </left>
      <right style="dotted">
        <color rgb="FFE36C09"/>
      </right>
      <top/>
      <bottom/>
    </border>
    <border>
      <left style="dotted">
        <color rgb="FFE36C09"/>
      </left>
      <right/>
      <top/>
    </border>
    <border>
      <left style="dotted">
        <color rgb="FFE36C09"/>
      </left>
      <right style="dotted">
        <color rgb="FFE36C09"/>
      </right>
      <bottom style="dotted">
        <color rgb="FFE36C09"/>
      </bottom>
    </border>
    <border>
      <left style="dotted">
        <color rgb="FFE36C09"/>
      </left>
      <right style="dotted">
        <color rgb="FFE36C09"/>
      </right>
      <bottom/>
    </border>
    <border>
      <left style="dotted">
        <color rgb="FFE36C09"/>
      </left>
      <right/>
      <bottom style="dotted">
        <color rgb="FFE36C09"/>
      </bottom>
    </border>
    <border>
      <left style="dotted">
        <color rgb="FFE36C09"/>
      </left>
      <right style="dotted">
        <color rgb="FFE36C09"/>
      </right>
      <top style="dotted">
        <color rgb="FFE36C09"/>
      </top>
      <bottom style="dotted">
        <color rgb="FFE36C09"/>
      </bottom>
    </border>
    <border>
      <left style="dotted">
        <color rgb="FFE36C09"/>
      </left>
      <right style="dotted">
        <color rgb="FFE36C09"/>
      </right>
    </border>
    <border>
      <left style="dotted">
        <color rgb="FFE36C09"/>
      </left>
    </border>
    <border>
      <right style="dotted">
        <color rgb="FFE36C09"/>
      </right>
    </border>
    <border>
      <left/>
      <top/>
    </border>
    <border>
      <top/>
    </border>
    <border>
      <right/>
      <top/>
    </border>
    <border>
      <left/>
    </border>
    <border>
      <right/>
    </border>
    <border>
      <left/>
      <bottom/>
    </border>
    <border>
      <bottom/>
    </border>
    <border>
      <right/>
      <bottom/>
    </border>
    <border>
      <right style="medium">
        <color rgb="FF000000"/>
      </right>
      <top/>
    </border>
    <border>
      <right style="medium">
        <color rgb="FF000000"/>
      </right>
      <top style="medium">
        <color rgb="FF000000"/>
      </top>
    </border>
    <border>
      <right/>
      <top style="medium">
        <color rgb="FF000000"/>
      </top>
    </border>
    <border>
      <left/>
      <top style="medium">
        <color rgb="FF000000"/>
      </top>
    </border>
    <border>
      <left style="medium">
        <color theme="0"/>
      </left>
      <top style="medium">
        <color theme="0"/>
      </top>
    </border>
    <border>
      <top style="medium">
        <color theme="0"/>
      </top>
    </border>
    <border>
      <right style="medium">
        <color theme="0"/>
      </right>
      <top style="medium">
        <color theme="0"/>
      </top>
    </border>
    <border>
      <left style="medium">
        <color rgb="FF000000"/>
      </left>
      <bottom/>
    </border>
    <border>
      <right style="medium">
        <color rgb="FF000000"/>
      </right>
      <bottom/>
    </border>
    <border>
      <left style="medium">
        <color theme="0"/>
      </left>
    </border>
    <border>
      <right style="medium">
        <color theme="0"/>
      </right>
    </border>
    <border>
      <left style="medium">
        <color rgb="FF000000"/>
      </left>
      <top/>
    </border>
    <border>
      <right/>
      <bottom style="medium">
        <color rgb="FF000000"/>
      </bottom>
    </border>
    <border>
      <left/>
      <bottom style="medium">
        <color rgb="FF000000"/>
      </bottom>
    </border>
    <border>
      <left style="medium">
        <color theme="0"/>
      </left>
      <bottom style="medium">
        <color theme="0"/>
      </bottom>
    </border>
    <border>
      <bottom style="medium">
        <color theme="0"/>
      </bottom>
    </border>
    <border>
      <right style="medium">
        <color theme="0"/>
      </right>
      <bottom style="medium">
        <color theme="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rder>
    <border>
      <left style="thin">
        <color rgb="FF000000"/>
      </left>
      <right style="thin">
        <color rgb="FF000000"/>
      </right>
      <top/>
    </border>
    <border>
      <left style="thin">
        <color rgb="FF000000"/>
      </left>
      <right style="medium">
        <color rgb="FF000000"/>
      </right>
      <top/>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415">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shrinkToFit="0" vertical="center" wrapText="1"/>
    </xf>
    <xf borderId="3" fillId="0" fontId="3" numFmtId="0" xfId="0" applyBorder="1" applyFont="1"/>
    <xf borderId="4" fillId="0" fontId="3" numFmtId="0" xfId="0" applyBorder="1" applyFont="1"/>
    <xf borderId="5" fillId="2" fontId="4" numFmtId="0" xfId="0" applyBorder="1" applyFont="1"/>
    <xf borderId="6" fillId="2" fontId="4" numFmtId="0" xfId="0" applyBorder="1" applyFont="1"/>
    <xf borderId="7" fillId="2" fontId="4" numFmtId="0" xfId="0" applyBorder="1" applyFont="1"/>
    <xf borderId="8" fillId="0" fontId="4" numFmtId="0" xfId="0" applyAlignment="1" applyBorder="1" applyFont="1">
      <alignment horizontal="left" shrinkToFit="0" vertical="center" wrapText="1"/>
    </xf>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quotePrefix="1" borderId="13" fillId="2" fontId="5" numFmtId="0" xfId="0" applyAlignment="1" applyBorder="1" applyFont="1">
      <alignment horizontal="left" shrinkToFit="0" vertical="top" wrapText="1"/>
    </xf>
    <xf borderId="14" fillId="0" fontId="3" numFmtId="0" xfId="0" applyBorder="1" applyFont="1"/>
    <xf borderId="15" fillId="0" fontId="3" numFmtId="0" xfId="0" applyBorder="1" applyFont="1"/>
    <xf borderId="16" fillId="2" fontId="6" numFmtId="0" xfId="0" applyAlignment="1" applyBorder="1" applyFont="1">
      <alignment horizontal="left" shrinkToFit="0" vertical="center" wrapText="1"/>
    </xf>
    <xf borderId="17" fillId="0" fontId="3" numFmtId="0" xfId="0" applyBorder="1" applyFont="1"/>
    <xf borderId="18" fillId="0" fontId="3" numFmtId="0" xfId="0" applyBorder="1" applyFont="1"/>
    <xf borderId="19" fillId="2" fontId="7" numFmtId="0" xfId="0" applyAlignment="1" applyBorder="1" applyFont="1">
      <alignment horizontal="left" shrinkToFit="0" vertical="top" wrapText="1"/>
    </xf>
    <xf borderId="1" fillId="2" fontId="8" numFmtId="0" xfId="0" applyAlignment="1" applyBorder="1" applyFont="1">
      <alignment horizontal="left" shrinkToFit="0" vertical="top" wrapText="1"/>
    </xf>
    <xf borderId="20" fillId="2" fontId="8" numFmtId="0" xfId="0" applyAlignment="1" applyBorder="1" applyFont="1">
      <alignment horizontal="left" shrinkToFit="0" vertical="top" wrapText="1"/>
    </xf>
    <xf borderId="8" fillId="0" fontId="4" numFmtId="0" xfId="0" applyAlignment="1" applyBorder="1" applyFont="1">
      <alignment horizontal="left" shrinkToFit="0" vertical="top" wrapText="1"/>
    </xf>
    <xf borderId="8" fillId="0" fontId="3" numFmtId="0" xfId="0" applyBorder="1" applyFont="1"/>
    <xf borderId="19" fillId="2" fontId="4" numFmtId="0" xfId="0" applyBorder="1" applyFont="1"/>
    <xf borderId="1" fillId="2" fontId="4" numFmtId="0" xfId="0" applyBorder="1" applyFont="1"/>
    <xf borderId="1" fillId="2" fontId="9" numFmtId="0" xfId="0" applyAlignment="1" applyBorder="1" applyFont="1">
      <alignment horizontal="left" shrinkToFit="0" vertical="center" wrapText="1"/>
    </xf>
    <xf borderId="1" fillId="2" fontId="4" numFmtId="0" xfId="0" applyAlignment="1" applyBorder="1" applyFont="1">
      <alignment horizontal="left" shrinkToFit="0" vertical="center" wrapText="1"/>
    </xf>
    <xf borderId="20" fillId="2" fontId="4" numFmtId="0" xfId="0" applyBorder="1" applyFont="1"/>
    <xf borderId="21" fillId="3" fontId="10" numFmtId="0" xfId="0" applyAlignment="1" applyBorder="1" applyFont="1">
      <alignment horizontal="center" shrinkToFit="0" vertical="center" wrapText="1"/>
    </xf>
    <xf borderId="22" fillId="0" fontId="3" numFmtId="0" xfId="0" applyBorder="1" applyFont="1"/>
    <xf borderId="23" fillId="3" fontId="10" numFmtId="0" xfId="0" applyAlignment="1" applyBorder="1" applyFont="1">
      <alignment horizontal="center" vertical="center"/>
    </xf>
    <xf borderId="24" fillId="0" fontId="3" numFmtId="0" xfId="0" applyBorder="1" applyFont="1"/>
    <xf borderId="25" fillId="2" fontId="10" numFmtId="0" xfId="0" applyAlignment="1" applyBorder="1" applyFont="1">
      <alignment horizontal="left" readingOrder="1" shrinkToFit="0" vertical="top" wrapText="1"/>
    </xf>
    <xf borderId="26" fillId="0" fontId="3" numFmtId="0" xfId="0" applyBorder="1" applyFont="1"/>
    <xf borderId="27" fillId="2" fontId="11" numFmtId="0" xfId="0" applyAlignment="1" applyBorder="1" applyFont="1">
      <alignment horizontal="left" shrinkToFit="0" vertical="center" wrapText="1"/>
    </xf>
    <xf borderId="28" fillId="0" fontId="3" numFmtId="0" xfId="0" applyBorder="1" applyFont="1"/>
    <xf borderId="29" fillId="2" fontId="10" numFmtId="0" xfId="0" applyAlignment="1" applyBorder="1" applyFont="1">
      <alignment horizontal="left" shrinkToFit="0" vertical="center" wrapText="1"/>
    </xf>
    <xf borderId="30" fillId="0" fontId="3" numFmtId="0" xfId="0" applyBorder="1" applyFont="1"/>
    <xf borderId="31" fillId="2" fontId="11" numFmtId="0" xfId="0" applyAlignment="1" applyBorder="1" applyFont="1">
      <alignment horizontal="left" shrinkToFit="0" vertical="center" wrapText="1"/>
    </xf>
    <xf borderId="32" fillId="0" fontId="3" numFmtId="0" xfId="0" applyBorder="1" applyFont="1"/>
    <xf borderId="33" fillId="2" fontId="10" numFmtId="0" xfId="0" applyAlignment="1" applyBorder="1" applyFont="1">
      <alignment horizontal="left" shrinkToFit="0" vertical="center" wrapText="1"/>
    </xf>
    <xf borderId="34" fillId="0" fontId="3" numFmtId="0" xfId="0" applyBorder="1" applyFont="1"/>
    <xf borderId="35" fillId="2" fontId="11" numFmtId="0" xfId="0" applyAlignment="1" applyBorder="1" applyFont="1">
      <alignment horizontal="left" shrinkToFit="0" vertical="center" wrapText="1"/>
    </xf>
    <xf borderId="36" fillId="0" fontId="3" numFmtId="0" xfId="0" applyBorder="1" applyFont="1"/>
    <xf borderId="1" fillId="2" fontId="10" numFmtId="0" xfId="0" applyAlignment="1" applyBorder="1" applyFont="1">
      <alignment horizontal="left" shrinkToFit="0" vertical="center" wrapText="1"/>
    </xf>
    <xf borderId="1" fillId="2" fontId="11" numFmtId="0" xfId="0" applyAlignment="1" applyBorder="1" applyFont="1">
      <alignment horizontal="left" shrinkToFit="0" vertical="top" wrapText="1"/>
    </xf>
    <xf borderId="37" fillId="2" fontId="4" numFmtId="0" xfId="0" applyAlignment="1" applyBorder="1" applyFont="1">
      <alignment horizontal="left" shrinkToFit="0" vertical="top" wrapText="1"/>
    </xf>
    <xf borderId="38" fillId="0" fontId="3" numFmtId="0" xfId="0" applyBorder="1" applyFont="1"/>
    <xf borderId="39" fillId="0" fontId="3" numFmtId="0" xfId="0" applyBorder="1" applyFont="1"/>
    <xf borderId="40" fillId="2" fontId="4" numFmtId="0" xfId="0" applyBorder="1" applyFont="1"/>
    <xf borderId="41" fillId="2" fontId="4" numFmtId="0" xfId="0" applyBorder="1" applyFont="1"/>
    <xf borderId="42" fillId="2" fontId="4" numFmtId="0" xfId="0" applyBorder="1" applyFont="1"/>
    <xf borderId="43" fillId="0" fontId="12" numFmtId="0" xfId="0" applyAlignment="1" applyBorder="1" applyFont="1">
      <alignment shrinkToFit="0" vertical="center" wrapText="1"/>
    </xf>
    <xf borderId="44" fillId="0" fontId="13" numFmtId="0" xfId="0" applyAlignment="1" applyBorder="1" applyFont="1">
      <alignment horizontal="center" shrinkToFit="0" vertical="center" wrapText="1"/>
    </xf>
    <xf borderId="45" fillId="0" fontId="3" numFmtId="0" xfId="0" applyBorder="1" applyFont="1"/>
    <xf borderId="46" fillId="0" fontId="3" numFmtId="0" xfId="0" applyBorder="1" applyFont="1"/>
    <xf borderId="47" fillId="0" fontId="14" numFmtId="0" xfId="0" applyAlignment="1" applyBorder="1" applyFont="1">
      <alignment shrinkToFit="0" vertical="center" wrapText="1"/>
    </xf>
    <xf borderId="48" fillId="0" fontId="15" numFmtId="0" xfId="0" applyAlignment="1" applyBorder="1" applyFont="1">
      <alignment horizontal="center" shrinkToFit="0" vertical="center" wrapText="1"/>
    </xf>
    <xf borderId="0" fillId="0" fontId="12" numFmtId="0" xfId="0" applyAlignment="1" applyFont="1">
      <alignment shrinkToFit="0" vertical="center" wrapText="1"/>
    </xf>
    <xf borderId="0" fillId="0" fontId="14" numFmtId="0" xfId="0" applyFont="1"/>
    <xf borderId="0" fillId="0" fontId="12" numFmtId="0" xfId="0" applyAlignment="1" applyFont="1">
      <alignment horizontal="center" shrinkToFit="0" vertical="center" wrapText="1"/>
    </xf>
    <xf borderId="49" fillId="0" fontId="3" numFmtId="0" xfId="0" applyBorder="1" applyFont="1"/>
    <xf borderId="50" fillId="0" fontId="3" numFmtId="0" xfId="0" applyBorder="1" applyFont="1"/>
    <xf borderId="51" fillId="0" fontId="3" numFmtId="0" xfId="0" applyBorder="1" applyFont="1"/>
    <xf borderId="52" fillId="0" fontId="14" numFmtId="0" xfId="0" applyAlignment="1" applyBorder="1" applyFont="1">
      <alignment shrinkToFit="0" vertical="center" wrapText="1"/>
    </xf>
    <xf borderId="53" fillId="0" fontId="3" numFmtId="0" xfId="0" applyBorder="1" applyFont="1"/>
    <xf borderId="54" fillId="0" fontId="13" numFmtId="0" xfId="0" applyAlignment="1" applyBorder="1" applyFont="1">
      <alignment horizontal="center" shrinkToFit="0" vertical="center" wrapText="1"/>
    </xf>
    <xf borderId="55" fillId="0" fontId="3" numFmtId="0" xfId="0" applyBorder="1" applyFont="1"/>
    <xf borderId="56" fillId="0" fontId="3" numFmtId="0" xfId="0" applyBorder="1" applyFont="1"/>
    <xf borderId="57" fillId="0" fontId="3" numFmtId="0" xfId="0" applyBorder="1" applyFont="1"/>
    <xf borderId="58" fillId="0" fontId="3" numFmtId="0" xfId="0" applyBorder="1" applyFont="1"/>
    <xf borderId="59" fillId="0" fontId="12" numFmtId="0" xfId="0" applyAlignment="1" applyBorder="1" applyFont="1">
      <alignment horizontal="center" shrinkToFit="0" vertical="center" wrapText="1"/>
    </xf>
    <xf borderId="60" fillId="0" fontId="3" numFmtId="0" xfId="0" applyBorder="1" applyFont="1"/>
    <xf borderId="61" fillId="0" fontId="3" numFmtId="0" xfId="0" applyBorder="1" applyFont="1"/>
    <xf borderId="62" fillId="4" fontId="16" numFmtId="0" xfId="0" applyAlignment="1" applyBorder="1" applyFill="1" applyFont="1">
      <alignment horizontal="center" shrinkToFit="0" vertical="center" wrapText="1"/>
    </xf>
    <xf borderId="63" fillId="0" fontId="3" numFmtId="0" xfId="0" applyBorder="1" applyFont="1"/>
    <xf borderId="59" fillId="4" fontId="14" numFmtId="0" xfId="0" applyAlignment="1" applyBorder="1" applyFont="1">
      <alignment horizontal="left" vertical="center"/>
    </xf>
    <xf borderId="64" fillId="4" fontId="17" numFmtId="0" xfId="0" applyAlignment="1" applyBorder="1" applyFont="1">
      <alignment horizontal="left" shrinkToFit="0" vertical="top" wrapText="1"/>
    </xf>
    <xf borderId="65" fillId="0" fontId="3" numFmtId="0" xfId="0" applyBorder="1" applyFont="1"/>
    <xf borderId="66" fillId="0" fontId="3" numFmtId="0" xfId="0" applyBorder="1" applyFont="1"/>
    <xf borderId="67" fillId="2" fontId="17" numFmtId="0" xfId="0" applyAlignment="1" applyBorder="1" applyFont="1">
      <alignment horizontal="center" shrinkToFit="0" vertical="center" wrapText="1"/>
    </xf>
    <xf borderId="68" fillId="0" fontId="3" numFmtId="0" xfId="0" applyBorder="1" applyFont="1"/>
    <xf borderId="69" fillId="5" fontId="16" numFmtId="0" xfId="0" applyAlignment="1" applyBorder="1" applyFill="1" applyFont="1">
      <alignment vertical="center"/>
    </xf>
    <xf borderId="70" fillId="5" fontId="16" numFmtId="0" xfId="0" applyAlignment="1" applyBorder="1" applyFont="1">
      <alignment horizontal="center" vertical="center"/>
    </xf>
    <xf borderId="71" fillId="5" fontId="16" numFmtId="0" xfId="0" applyAlignment="1" applyBorder="1" applyFont="1">
      <alignment horizontal="center" vertical="center"/>
    </xf>
    <xf borderId="72" fillId="6" fontId="14" numFmtId="0" xfId="0" applyAlignment="1" applyBorder="1" applyFill="1" applyFont="1">
      <alignment shrinkToFit="0" vertical="center" wrapText="1"/>
    </xf>
    <xf borderId="52" fillId="2" fontId="14" numFmtId="0" xfId="0" applyAlignment="1" applyBorder="1" applyFont="1">
      <alignment horizontal="left" shrinkToFit="0" vertical="center" wrapText="1"/>
    </xf>
    <xf borderId="52" fillId="6" fontId="14" numFmtId="0" xfId="0" applyAlignment="1" applyBorder="1" applyFont="1">
      <alignment shrinkToFit="0" vertical="center" wrapText="1"/>
    </xf>
    <xf borderId="52" fillId="0" fontId="14" numFmtId="0" xfId="0" applyAlignment="1" applyBorder="1" applyFont="1">
      <alignment horizontal="left" shrinkToFit="0" vertical="center" wrapText="1"/>
    </xf>
    <xf borderId="73" fillId="0" fontId="14" numFmtId="0" xfId="0" applyAlignment="1" applyBorder="1" applyFont="1">
      <alignment horizontal="left" shrinkToFit="0" vertical="center" wrapText="1"/>
    </xf>
    <xf borderId="52" fillId="0" fontId="14" numFmtId="0" xfId="0" applyAlignment="1" applyBorder="1" applyFont="1">
      <alignment horizontal="left" vertical="center"/>
    </xf>
    <xf borderId="74" fillId="6" fontId="14" numFmtId="0" xfId="0" applyAlignment="1" applyBorder="1" applyFont="1">
      <alignment shrinkToFit="0" vertical="center" wrapText="1"/>
    </xf>
    <xf borderId="75" fillId="0" fontId="14" numFmtId="0" xfId="0" applyAlignment="1" applyBorder="1" applyFont="1">
      <alignment horizontal="left" shrinkToFit="0" vertical="center" wrapText="1"/>
    </xf>
    <xf borderId="75" fillId="6" fontId="14" numFmtId="0" xfId="0" applyAlignment="1" applyBorder="1" applyFont="1">
      <alignment shrinkToFit="0" vertical="center" wrapText="1"/>
    </xf>
    <xf borderId="76" fillId="0" fontId="14" numFmtId="0" xfId="0" applyAlignment="1" applyBorder="1" applyFont="1">
      <alignment horizontal="left" shrinkToFit="0" vertical="center" wrapText="1"/>
    </xf>
    <xf borderId="0" fillId="0" fontId="14" numFmtId="0" xfId="0" applyAlignment="1" applyFont="1">
      <alignment shrinkToFit="0" vertical="center" wrapText="1"/>
    </xf>
    <xf borderId="0" fillId="0" fontId="14" numFmtId="0" xfId="0" applyAlignment="1" applyFont="1">
      <alignment horizontal="left" shrinkToFit="0" vertical="center" wrapText="1"/>
    </xf>
    <xf borderId="0" fillId="0" fontId="14" numFmtId="0" xfId="0" applyAlignment="1" applyFont="1">
      <alignment horizontal="left" vertical="center"/>
    </xf>
    <xf borderId="0" fillId="0" fontId="18" numFmtId="0" xfId="0" applyAlignment="1" applyFont="1">
      <alignment horizontal="left" shrinkToFit="0" vertical="center" wrapText="1"/>
    </xf>
    <xf borderId="0" fillId="0" fontId="18" numFmtId="0" xfId="0" applyAlignment="1" applyFont="1">
      <alignment horizontal="left" vertical="center"/>
    </xf>
    <xf borderId="45" fillId="0" fontId="1" numFmtId="0" xfId="0" applyAlignment="1" applyBorder="1" applyFont="1">
      <alignment horizontal="center"/>
    </xf>
    <xf borderId="45" fillId="0" fontId="13" numFmtId="0" xfId="0" applyAlignment="1" applyBorder="1" applyFont="1">
      <alignment horizontal="center" shrinkToFit="0" vertical="center" wrapText="1"/>
    </xf>
    <xf borderId="77" fillId="0" fontId="14" numFmtId="0" xfId="0" applyAlignment="1" applyBorder="1" applyFont="1">
      <alignment horizontal="left" shrinkToFit="0" vertical="center" wrapText="1"/>
    </xf>
    <xf borderId="78" fillId="0" fontId="3" numFmtId="0" xfId="0" applyBorder="1" applyFont="1"/>
    <xf borderId="79" fillId="0" fontId="14" numFmtId="0" xfId="0" applyAlignment="1" applyBorder="1" applyFont="1">
      <alignment horizontal="left" shrinkToFit="0" vertical="center" wrapText="1"/>
    </xf>
    <xf borderId="0" fillId="0" fontId="13" numFmtId="0" xfId="0" applyAlignment="1" applyFont="1">
      <alignment horizontal="center" shrinkToFit="0" vertical="center" wrapText="1"/>
    </xf>
    <xf borderId="11" fillId="0" fontId="1" numFmtId="0" xfId="0" applyAlignment="1" applyBorder="1" applyFont="1">
      <alignment horizontal="center"/>
    </xf>
    <xf borderId="9" fillId="0" fontId="14" numFmtId="0" xfId="0" applyAlignment="1" applyBorder="1" applyFont="1">
      <alignment horizontal="left" shrinkToFit="0" vertical="center" wrapText="1"/>
    </xf>
    <xf borderId="79" fillId="4" fontId="14" numFmtId="0" xfId="0" applyAlignment="1" applyBorder="1" applyFont="1">
      <alignment vertical="center"/>
    </xf>
    <xf borderId="80" fillId="0" fontId="3" numFmtId="0" xfId="0" applyBorder="1" applyFont="1"/>
    <xf borderId="9" fillId="0" fontId="14" numFmtId="0" xfId="0" applyBorder="1" applyFont="1"/>
    <xf borderId="81" fillId="4" fontId="14" numFmtId="0" xfId="0" applyAlignment="1" applyBorder="1" applyFont="1">
      <alignment horizontal="left" shrinkToFit="0" vertical="center" wrapText="1"/>
    </xf>
    <xf borderId="82" fillId="0" fontId="3" numFmtId="0" xfId="0" applyBorder="1" applyFont="1"/>
    <xf borderId="83" fillId="0" fontId="14" numFmtId="0" xfId="0" applyBorder="1" applyFont="1"/>
    <xf borderId="84" fillId="0" fontId="14" numFmtId="0" xfId="0" applyBorder="1" applyFont="1"/>
    <xf borderId="1" fillId="2" fontId="14" numFmtId="0" xfId="0" applyAlignment="1" applyBorder="1" applyFont="1">
      <alignment horizontal="left" shrinkToFit="0" vertical="center" wrapText="1"/>
    </xf>
    <xf borderId="85" fillId="2" fontId="14" numFmtId="0" xfId="0" applyAlignment="1" applyBorder="1" applyFont="1">
      <alignment horizontal="left" shrinkToFit="0" vertical="center" wrapText="1"/>
    </xf>
    <xf borderId="86" fillId="0" fontId="14" numFmtId="0" xfId="0" applyBorder="1" applyFont="1"/>
    <xf borderId="87" fillId="7" fontId="19" numFmtId="0" xfId="0" applyAlignment="1" applyBorder="1" applyFill="1" applyFont="1">
      <alignment horizontal="center" shrinkToFit="0" vertical="center" wrapText="1"/>
    </xf>
    <xf borderId="88" fillId="0" fontId="3" numFmtId="0" xfId="0" applyBorder="1" applyFont="1"/>
    <xf borderId="89" fillId="0" fontId="3" numFmtId="0" xfId="0" applyBorder="1" applyFont="1"/>
    <xf borderId="90" fillId="7" fontId="20" numFmtId="0" xfId="0" applyAlignment="1" applyBorder="1" applyFont="1">
      <alignment horizontal="center" shrinkToFit="0" vertical="center" wrapText="1"/>
    </xf>
    <xf borderId="90" fillId="7" fontId="19" numFmtId="0" xfId="0" applyAlignment="1" applyBorder="1" applyFont="1">
      <alignment horizontal="center" shrinkToFit="0" vertical="center" wrapText="1"/>
    </xf>
    <xf borderId="90" fillId="7" fontId="21" numFmtId="0" xfId="0" applyAlignment="1" applyBorder="1" applyFont="1">
      <alignment horizontal="center" shrinkToFit="0" vertical="center" wrapText="1"/>
    </xf>
    <xf borderId="91" fillId="7" fontId="21" numFmtId="164" xfId="0" applyAlignment="1" applyBorder="1" applyFont="1" applyNumberFormat="1">
      <alignment horizontal="center" shrinkToFit="0" vertical="center" wrapText="1"/>
    </xf>
    <xf borderId="92" fillId="7" fontId="22" numFmtId="0" xfId="0" applyAlignment="1" applyBorder="1" applyFont="1">
      <alignment horizontal="center" shrinkToFit="0" vertical="center" wrapText="1"/>
    </xf>
    <xf borderId="0" fillId="0" fontId="23" numFmtId="0" xfId="0" applyAlignment="1" applyFont="1">
      <alignment horizontal="center" shrinkToFit="0" vertical="center" wrapText="1"/>
    </xf>
    <xf borderId="52" fillId="0" fontId="14" numFmtId="0" xfId="0" applyAlignment="1" applyBorder="1" applyFont="1">
      <alignment horizontal="center" vertical="center"/>
    </xf>
    <xf borderId="79" fillId="0" fontId="14" numFmtId="165" xfId="0" applyAlignment="1" applyBorder="1" applyFont="1" applyNumberFormat="1">
      <alignment horizontal="center" vertical="center"/>
    </xf>
    <xf borderId="93" fillId="0" fontId="1" numFmtId="0" xfId="0" applyAlignment="1" applyBorder="1" applyFont="1">
      <alignment horizontal="center" vertical="top"/>
    </xf>
    <xf borderId="94" fillId="0" fontId="1" numFmtId="0" xfId="0" applyAlignment="1" applyBorder="1" applyFont="1">
      <alignment vertical="top"/>
    </xf>
    <xf borderId="94" fillId="0" fontId="1" numFmtId="0" xfId="0" applyBorder="1" applyFont="1"/>
    <xf borderId="79" fillId="0" fontId="14" numFmtId="164" xfId="0" applyAlignment="1" applyBorder="1" applyFont="1" applyNumberFormat="1">
      <alignment horizontal="center" vertical="center"/>
    </xf>
    <xf borderId="95" fillId="0" fontId="14" numFmtId="0" xfId="0" applyAlignment="1" applyBorder="1" applyFont="1">
      <alignment horizontal="center" vertical="center"/>
    </xf>
    <xf borderId="95" fillId="0" fontId="14" numFmtId="0" xfId="0" applyAlignment="1" applyBorder="1" applyFont="1">
      <alignment horizontal="left" shrinkToFit="0" vertical="center" wrapText="1"/>
    </xf>
    <xf borderId="54" fillId="0" fontId="14" numFmtId="164" xfId="0" applyAlignment="1" applyBorder="1" applyFont="1" applyNumberFormat="1">
      <alignment horizontal="center" vertical="center"/>
    </xf>
    <xf borderId="96" fillId="0" fontId="1" numFmtId="0" xfId="0" applyBorder="1" applyFont="1"/>
    <xf borderId="97" fillId="8" fontId="19" numFmtId="0" xfId="0" applyAlignment="1" applyBorder="1" applyFill="1" applyFont="1">
      <alignment horizontal="right" vertical="center"/>
    </xf>
    <xf borderId="98" fillId="0" fontId="3" numFmtId="0" xfId="0" applyBorder="1" applyFont="1"/>
    <xf borderId="99" fillId="0" fontId="3" numFmtId="0" xfId="0" applyBorder="1" applyFont="1"/>
    <xf borderId="100" fillId="8" fontId="14" numFmtId="164" xfId="0" applyAlignment="1" applyBorder="1" applyFont="1" applyNumberFormat="1">
      <alignment vertical="center"/>
    </xf>
    <xf borderId="64" fillId="8" fontId="19" numFmtId="0" xfId="0" applyAlignment="1" applyBorder="1" applyFont="1">
      <alignment horizontal="right" vertical="center"/>
    </xf>
    <xf borderId="76" fillId="9" fontId="14" numFmtId="164" xfId="0" applyAlignment="1" applyBorder="1" applyFill="1" applyFont="1" applyNumberFormat="1">
      <alignment vertical="center"/>
    </xf>
    <xf borderId="0" fillId="0" fontId="1" numFmtId="0" xfId="0" applyAlignment="1" applyFont="1">
      <alignment horizontal="center"/>
    </xf>
    <xf borderId="0" fillId="0" fontId="1" numFmtId="0" xfId="0" applyFont="1"/>
    <xf borderId="0" fillId="0" fontId="1" numFmtId="164" xfId="0" applyFont="1" applyNumberFormat="1"/>
    <xf borderId="101" fillId="0" fontId="13" numFmtId="0" xfId="0" applyAlignment="1" applyBorder="1" applyFont="1">
      <alignment horizontal="center" shrinkToFit="0" vertical="center" wrapText="1"/>
    </xf>
    <xf borderId="102" fillId="0" fontId="3" numFmtId="0" xfId="0" applyBorder="1" applyFont="1"/>
    <xf borderId="48" fillId="0" fontId="14" numFmtId="0" xfId="0" applyAlignment="1" applyBorder="1" applyFont="1">
      <alignment horizontal="center" shrinkToFit="0" vertical="center" wrapText="1"/>
    </xf>
    <xf borderId="8" fillId="0" fontId="13" numFmtId="0" xfId="0" applyAlignment="1" applyBorder="1" applyFont="1">
      <alignment horizontal="center" shrinkToFit="0" vertical="center" wrapText="1"/>
    </xf>
    <xf borderId="59" fillId="0" fontId="13" numFmtId="0" xfId="0" applyAlignment="1" applyBorder="1" applyFont="1">
      <alignment horizontal="center" shrinkToFit="0" vertical="center" wrapText="1"/>
    </xf>
    <xf borderId="62" fillId="8" fontId="19" numFmtId="0" xfId="0" applyAlignment="1" applyBorder="1" applyFont="1">
      <alignment horizontal="left" vertical="center"/>
    </xf>
    <xf borderId="103" fillId="0" fontId="3" numFmtId="0" xfId="0" applyBorder="1" applyFont="1"/>
    <xf borderId="83" fillId="0" fontId="3" numFmtId="0" xfId="0" applyBorder="1" applyFont="1"/>
    <xf borderId="84" fillId="0" fontId="3" numFmtId="0" xfId="0" applyBorder="1" applyFont="1"/>
    <xf borderId="54" fillId="7" fontId="24" numFmtId="0" xfId="0" applyAlignment="1" applyBorder="1" applyFont="1">
      <alignment horizontal="center" shrinkToFit="0" vertical="center" wrapText="1"/>
    </xf>
    <xf borderId="79" fillId="7" fontId="25" numFmtId="0" xfId="0" applyAlignment="1" applyBorder="1" applyFont="1">
      <alignment horizontal="center" shrinkToFit="0" vertical="center" wrapText="1"/>
    </xf>
    <xf borderId="104" fillId="0" fontId="3" numFmtId="0" xfId="0" applyBorder="1" applyFont="1"/>
    <xf borderId="79" fillId="7" fontId="25" numFmtId="0" xfId="0" applyAlignment="1" applyBorder="1" applyFont="1">
      <alignment horizontal="center" vertical="center"/>
    </xf>
    <xf borderId="79" fillId="7" fontId="25" numFmtId="0" xfId="0" applyAlignment="1" applyBorder="1" applyFont="1">
      <alignment horizontal="center"/>
    </xf>
    <xf borderId="79" fillId="2" fontId="14" numFmtId="0" xfId="0" applyAlignment="1" applyBorder="1" applyFont="1">
      <alignment horizontal="center" shrinkToFit="0" vertical="center" wrapText="1"/>
    </xf>
    <xf borderId="79" fillId="0" fontId="14" numFmtId="0" xfId="0" applyAlignment="1" applyBorder="1" applyFont="1">
      <alignment horizontal="center" shrinkToFit="0" vertical="center" wrapText="1"/>
    </xf>
    <xf borderId="79" fillId="0" fontId="14" numFmtId="0" xfId="0" applyAlignment="1" applyBorder="1" applyFont="1">
      <alignment horizontal="center" vertical="center"/>
    </xf>
    <xf borderId="79" fillId="0" fontId="18" numFmtId="0" xfId="0" applyAlignment="1" applyBorder="1" applyFont="1">
      <alignment horizontal="left" vertical="center"/>
    </xf>
    <xf borderId="79" fillId="0" fontId="18" numFmtId="0" xfId="0" applyAlignment="1" applyBorder="1" applyFont="1">
      <alignment horizontal="center" vertical="center"/>
    </xf>
    <xf borderId="95" fillId="7" fontId="25" numFmtId="0" xfId="0" applyAlignment="1" applyBorder="1" applyFont="1">
      <alignment horizontal="center" textRotation="255" vertical="center"/>
    </xf>
    <xf borderId="105" fillId="0" fontId="3" numFmtId="0" xfId="0" applyBorder="1" applyFont="1"/>
    <xf borderId="79" fillId="0" fontId="14" numFmtId="0" xfId="0" applyAlignment="1" applyBorder="1" applyFont="1">
      <alignment horizontal="left" shrinkToFit="0" vertical="top" wrapText="1"/>
    </xf>
    <xf borderId="79" fillId="0" fontId="14" numFmtId="0" xfId="0" applyAlignment="1" applyBorder="1" applyFont="1">
      <alignment horizontal="center" shrinkToFit="0" vertical="top" wrapText="1"/>
    </xf>
    <xf borderId="79" fillId="2" fontId="17" numFmtId="0" xfId="0" applyAlignment="1" applyBorder="1" applyFont="1">
      <alignment horizontal="center" shrinkToFit="0" vertical="top" wrapText="1"/>
    </xf>
    <xf borderId="79" fillId="2" fontId="18" numFmtId="0" xfId="0" applyAlignment="1" applyBorder="1" applyFont="1">
      <alignment horizontal="left" shrinkToFit="0" vertical="center" wrapText="1"/>
    </xf>
    <xf borderId="79" fillId="2" fontId="18" numFmtId="0" xfId="0" applyAlignment="1" applyBorder="1" applyFont="1">
      <alignment horizontal="left" vertical="center"/>
    </xf>
    <xf borderId="79" fillId="0" fontId="14" numFmtId="0" xfId="0" applyAlignment="1" applyBorder="1" applyFont="1">
      <alignment horizontal="center" shrinkToFit="0" wrapText="1"/>
    </xf>
    <xf borderId="79" fillId="2" fontId="14" numFmtId="0" xfId="0" applyAlignment="1" applyBorder="1" applyFont="1">
      <alignment horizontal="center" vertical="center"/>
    </xf>
    <xf borderId="106" fillId="0" fontId="3" numFmtId="0" xfId="0" applyBorder="1" applyFont="1"/>
    <xf borderId="107" fillId="2" fontId="18" numFmtId="0" xfId="0" applyAlignment="1" applyBorder="1" applyFont="1">
      <alignment horizontal="left" vertical="center"/>
    </xf>
    <xf borderId="108" fillId="0" fontId="3" numFmtId="0" xfId="0" applyBorder="1" applyFont="1"/>
    <xf borderId="79" fillId="7" fontId="25" numFmtId="0" xfId="0" applyAlignment="1" applyBorder="1" applyFont="1">
      <alignment horizontal="center" shrinkToFit="0" wrapText="1"/>
    </xf>
    <xf borderId="79" fillId="7" fontId="25" numFmtId="0" xfId="0" applyAlignment="1" applyBorder="1" applyFont="1">
      <alignment horizontal="center" shrinkToFit="0" vertical="top" wrapText="1"/>
    </xf>
    <xf borderId="79" fillId="2" fontId="18" numFmtId="0" xfId="0" applyAlignment="1" applyBorder="1" applyFont="1">
      <alignment horizontal="center" vertical="center"/>
    </xf>
    <xf borderId="1" fillId="2" fontId="18" numFmtId="0" xfId="0" applyAlignment="1" applyBorder="1" applyFont="1">
      <alignment horizontal="left"/>
    </xf>
    <xf borderId="67" fillId="2" fontId="18" numFmtId="0" xfId="0" applyAlignment="1" applyBorder="1" applyFont="1">
      <alignment horizontal="left"/>
    </xf>
    <xf borderId="0" fillId="0" fontId="14" numFmtId="0" xfId="0" applyAlignment="1" applyFont="1">
      <alignment horizontal="center"/>
    </xf>
    <xf borderId="109" fillId="10" fontId="26" numFmtId="0" xfId="0" applyAlignment="1" applyBorder="1" applyFill="1" applyFont="1">
      <alignment horizontal="center" vertical="center"/>
    </xf>
    <xf borderId="110" fillId="0" fontId="3" numFmtId="0" xfId="0" applyBorder="1" applyFont="1"/>
    <xf borderId="111" fillId="0" fontId="3" numFmtId="0" xfId="0" applyBorder="1" applyFont="1"/>
    <xf borderId="1" fillId="2" fontId="6" numFmtId="0" xfId="0" applyBorder="1" applyFont="1"/>
    <xf borderId="112" fillId="0" fontId="3" numFmtId="0" xfId="0" applyBorder="1" applyFont="1"/>
    <xf borderId="113" fillId="0" fontId="3" numFmtId="0" xfId="0" applyBorder="1" applyFont="1"/>
    <xf borderId="114" fillId="0" fontId="3" numFmtId="0" xfId="0" applyBorder="1" applyFont="1"/>
    <xf borderId="1" fillId="2" fontId="6" numFmtId="0" xfId="0" applyAlignment="1" applyBorder="1" applyFont="1">
      <alignment horizontal="center" vertical="center"/>
    </xf>
    <xf borderId="1" fillId="2" fontId="6" numFmtId="0" xfId="0" applyAlignment="1" applyBorder="1" applyFont="1">
      <alignment horizontal="left" vertical="center"/>
    </xf>
    <xf borderId="1" fillId="2" fontId="6" numFmtId="0" xfId="0" applyAlignment="1" applyBorder="1" applyFont="1">
      <alignment horizontal="center"/>
    </xf>
    <xf borderId="115" fillId="10" fontId="27" numFmtId="0" xfId="0" applyAlignment="1" applyBorder="1" applyFont="1">
      <alignment horizontal="left" vertical="center"/>
    </xf>
    <xf borderId="116" fillId="0" fontId="3" numFmtId="0" xfId="0" applyBorder="1" applyFont="1"/>
    <xf borderId="115" fillId="2" fontId="28" numFmtId="0" xfId="0" applyAlignment="1" applyBorder="1" applyFont="1">
      <alignment horizontal="center" vertical="center"/>
    </xf>
    <xf borderId="117" fillId="0" fontId="3" numFmtId="0" xfId="0" applyBorder="1" applyFont="1"/>
    <xf borderId="118" fillId="0" fontId="3" numFmtId="0" xfId="0" applyBorder="1" applyFont="1"/>
    <xf borderId="115" fillId="2" fontId="28" numFmtId="0" xfId="0" applyAlignment="1" applyBorder="1" applyFont="1">
      <alignment horizontal="center" shrinkToFit="0" vertical="center" wrapText="1"/>
    </xf>
    <xf borderId="115" fillId="10" fontId="8" numFmtId="0" xfId="0" applyAlignment="1" applyBorder="1" applyFont="1">
      <alignment horizontal="center" vertical="center"/>
    </xf>
    <xf borderId="119" fillId="10" fontId="8" numFmtId="0" xfId="0" applyAlignment="1" applyBorder="1" applyFont="1">
      <alignment horizontal="center" vertical="center"/>
    </xf>
    <xf borderId="120" fillId="0" fontId="3" numFmtId="0" xfId="0" applyBorder="1" applyFont="1"/>
    <xf borderId="121" fillId="0" fontId="3" numFmtId="0" xfId="0" applyBorder="1" applyFont="1"/>
    <xf borderId="122" fillId="10" fontId="2" numFmtId="0" xfId="0" applyAlignment="1" applyBorder="1" applyFont="1">
      <alignment horizontal="center" textRotation="90" vertical="center"/>
    </xf>
    <xf borderId="122" fillId="10" fontId="8" numFmtId="0" xfId="0" applyAlignment="1" applyBorder="1" applyFont="1">
      <alignment horizontal="center" vertical="center"/>
    </xf>
    <xf borderId="123" fillId="10" fontId="8" numFmtId="0" xfId="0" applyAlignment="1" applyBorder="1" applyFont="1">
      <alignment horizontal="center" shrinkToFit="0" vertical="center" wrapText="1"/>
    </xf>
    <xf borderId="122" fillId="10" fontId="8" numFmtId="0" xfId="0" applyAlignment="1" applyBorder="1" applyFont="1">
      <alignment horizontal="center" shrinkToFit="0" vertical="center" wrapText="1"/>
    </xf>
    <xf borderId="123" fillId="10" fontId="8" numFmtId="0" xfId="0" applyAlignment="1" applyBorder="1" applyFont="1">
      <alignment horizontal="center" vertical="center"/>
    </xf>
    <xf borderId="124" fillId="10" fontId="8" numFmtId="0" xfId="0" applyAlignment="1" applyBorder="1" applyFont="1">
      <alignment horizontal="center" vertical="center"/>
    </xf>
    <xf borderId="125" fillId="10" fontId="8" numFmtId="0" xfId="0" applyAlignment="1" applyBorder="1" applyFont="1">
      <alignment horizontal="center" vertical="center"/>
    </xf>
    <xf borderId="125" fillId="10" fontId="8" numFmtId="0" xfId="0" applyAlignment="1" applyBorder="1" applyFont="1">
      <alignment horizontal="center" shrinkToFit="0" vertical="center" wrapText="1"/>
    </xf>
    <xf borderId="122" fillId="10" fontId="8" numFmtId="0" xfId="0" applyAlignment="1" applyBorder="1" applyFont="1">
      <alignment horizontal="center" shrinkToFit="0" textRotation="90" vertical="center" wrapText="1"/>
    </xf>
    <xf borderId="115" fillId="10" fontId="8" numFmtId="0" xfId="0" applyAlignment="1" applyBorder="1" applyFont="1">
      <alignment horizontal="center" shrinkToFit="0" vertical="center" wrapText="1"/>
    </xf>
    <xf borderId="126" fillId="0" fontId="3" numFmtId="0" xfId="0" applyBorder="1" applyFont="1"/>
    <xf borderId="127" fillId="0" fontId="3" numFmtId="0" xfId="0" applyBorder="1" applyFont="1"/>
    <xf borderId="128" fillId="0" fontId="3" numFmtId="0" xfId="0" applyBorder="1" applyFont="1"/>
    <xf borderId="129" fillId="10" fontId="8" numFmtId="0" xfId="0" applyAlignment="1" applyBorder="1" applyFont="1">
      <alignment horizontal="center" textRotation="90" vertical="center"/>
    </xf>
    <xf borderId="1" fillId="2" fontId="8" numFmtId="0" xfId="0" applyAlignment="1" applyBorder="1" applyFont="1">
      <alignment horizontal="center" vertical="center"/>
    </xf>
    <xf borderId="122" fillId="0" fontId="6" numFmtId="0" xfId="0" applyAlignment="1" applyBorder="1" applyFont="1">
      <alignment horizontal="center" vertical="center"/>
    </xf>
    <xf borderId="122" fillId="0" fontId="28" numFmtId="0" xfId="0" applyAlignment="1" applyBorder="1" applyFont="1">
      <alignment horizontal="center" shrinkToFit="0" vertical="top" wrapText="1"/>
    </xf>
    <xf borderId="109" fillId="0" fontId="28" numFmtId="0" xfId="0" applyAlignment="1" applyBorder="1" applyFont="1">
      <alignment horizontal="center" shrinkToFit="0" vertical="top" wrapText="1"/>
    </xf>
    <xf borderId="129" fillId="2" fontId="6" numFmtId="0" xfId="0" applyAlignment="1" applyBorder="1" applyFont="1">
      <alignment shrinkToFit="0" vertical="center" wrapText="1"/>
    </xf>
    <xf borderId="111" fillId="0" fontId="28" numFmtId="0" xfId="0" applyAlignment="1" applyBorder="1" applyFont="1">
      <alignment horizontal="center" shrinkToFit="0" vertical="top" wrapText="1"/>
    </xf>
    <xf borderId="122" fillId="0" fontId="28" numFmtId="0" xfId="0" applyAlignment="1" applyBorder="1" applyFont="1">
      <alignment horizontal="center" vertical="top"/>
    </xf>
    <xf borderId="122" fillId="0" fontId="29" numFmtId="0" xfId="0" applyAlignment="1" applyBorder="1" applyFont="1">
      <alignment horizontal="center" shrinkToFit="0" vertical="top" wrapText="1"/>
    </xf>
    <xf borderId="122" fillId="0" fontId="28" numFmtId="9" xfId="0" applyAlignment="1" applyBorder="1" applyFont="1" applyNumberFormat="1">
      <alignment horizontal="center" shrinkToFit="0" vertical="top" wrapText="1"/>
    </xf>
    <xf borderId="122" fillId="0" fontId="29" numFmtId="0" xfId="0" applyAlignment="1" applyBorder="1" applyFont="1">
      <alignment horizontal="center" vertical="top"/>
    </xf>
    <xf borderId="129" fillId="0" fontId="6" numFmtId="0" xfId="0" applyAlignment="1" applyBorder="1" applyFont="1">
      <alignment horizontal="center" vertical="top"/>
    </xf>
    <xf borderId="129" fillId="0" fontId="6" numFmtId="0" xfId="0" applyAlignment="1" applyBorder="1" applyFont="1">
      <alignment horizontal="left" shrinkToFit="0" vertical="top" wrapText="1"/>
    </xf>
    <xf borderId="129" fillId="0" fontId="28" numFmtId="0" xfId="0" applyAlignment="1" applyBorder="1" applyFont="1">
      <alignment horizontal="center" textRotation="90" vertical="top"/>
    </xf>
    <xf borderId="129" fillId="0" fontId="28" numFmtId="9" xfId="0" applyAlignment="1" applyBorder="1" applyFont="1" applyNumberFormat="1">
      <alignment horizontal="center" vertical="top"/>
    </xf>
    <xf borderId="129" fillId="0" fontId="6" numFmtId="166" xfId="0" applyAlignment="1" applyBorder="1" applyFont="1" applyNumberFormat="1">
      <alignment horizontal="center" vertical="top"/>
    </xf>
    <xf borderId="129" fillId="0" fontId="29" numFmtId="0" xfId="0" applyAlignment="1" applyBorder="1" applyFont="1">
      <alignment horizontal="center" shrinkToFit="0" textRotation="90" vertical="top" wrapText="1"/>
    </xf>
    <xf borderId="122" fillId="0" fontId="28" numFmtId="9" xfId="0" applyAlignment="1" applyBorder="1" applyFont="1" applyNumberFormat="1">
      <alignment horizontal="center" vertical="top"/>
    </xf>
    <xf borderId="129" fillId="0" fontId="29" numFmtId="0" xfId="0" applyAlignment="1" applyBorder="1" applyFont="1">
      <alignment horizontal="center" textRotation="90" vertical="top"/>
    </xf>
    <xf borderId="122" fillId="0" fontId="28" numFmtId="0" xfId="0" applyAlignment="1" applyBorder="1" applyFont="1">
      <alignment horizontal="center" textRotation="90" vertical="top"/>
    </xf>
    <xf borderId="129" fillId="0" fontId="28" numFmtId="0" xfId="0" applyAlignment="1" applyBorder="1" applyFont="1">
      <alignment horizontal="center" shrinkToFit="0" vertical="top" wrapText="1"/>
    </xf>
    <xf borderId="129" fillId="0" fontId="28" numFmtId="167" xfId="0" applyAlignment="1" applyBorder="1" applyFont="1" applyNumberFormat="1">
      <alignment horizontal="center" vertical="top"/>
    </xf>
    <xf borderId="129" fillId="0" fontId="28" numFmtId="0" xfId="0" applyAlignment="1" applyBorder="1" applyFont="1">
      <alignment horizontal="center" vertical="top"/>
    </xf>
    <xf borderId="1" fillId="2" fontId="6" numFmtId="0" xfId="0" applyAlignment="1" applyBorder="1" applyFont="1">
      <alignment vertical="center"/>
    </xf>
    <xf borderId="130" fillId="0" fontId="3" numFmtId="0" xfId="0" applyBorder="1" applyFont="1"/>
    <xf borderId="131" fillId="0" fontId="3" numFmtId="0" xfId="0" applyBorder="1" applyFont="1"/>
    <xf borderId="132" fillId="0" fontId="3" numFmtId="0" xfId="0" applyBorder="1" applyFont="1"/>
    <xf borderId="122" fillId="0" fontId="28" numFmtId="0" xfId="0" applyAlignment="1" applyBorder="1" applyFont="1">
      <alignment horizontal="center" textRotation="90" vertical="center"/>
    </xf>
    <xf borderId="129" fillId="0" fontId="6" numFmtId="0" xfId="0" applyAlignment="1" applyBorder="1" applyFont="1">
      <alignment horizontal="center" shrinkToFit="0" vertical="top" wrapText="1"/>
    </xf>
    <xf borderId="129" fillId="0" fontId="6" numFmtId="0" xfId="0" applyAlignment="1" applyBorder="1" applyFont="1">
      <alignment horizontal="left" vertical="top"/>
    </xf>
    <xf borderId="129" fillId="0" fontId="6" numFmtId="0" xfId="0" applyAlignment="1" applyBorder="1" applyFont="1">
      <alignment horizontal="center" shrinkToFit="0" vertical="center" wrapText="1"/>
    </xf>
    <xf borderId="129" fillId="0" fontId="28" numFmtId="167" xfId="0" applyAlignment="1" applyBorder="1" applyFont="1" applyNumberFormat="1">
      <alignment horizontal="center" vertical="center"/>
    </xf>
    <xf borderId="129" fillId="0" fontId="4" numFmtId="0" xfId="0" applyAlignment="1" applyBorder="1" applyFont="1">
      <alignment horizontal="left" shrinkToFit="0" vertical="top" wrapText="1"/>
    </xf>
    <xf borderId="129" fillId="0" fontId="6" numFmtId="167" xfId="0" applyAlignment="1" applyBorder="1" applyFont="1" applyNumberFormat="1">
      <alignment horizontal="center" vertical="top"/>
    </xf>
    <xf borderId="122" fillId="0" fontId="6" numFmtId="0" xfId="0" applyAlignment="1" applyBorder="1" applyFont="1">
      <alignment horizontal="center" shrinkToFit="0" vertical="top" wrapText="1"/>
    </xf>
    <xf borderId="109" fillId="0" fontId="6" numFmtId="0" xfId="0" applyAlignment="1" applyBorder="1" applyFont="1">
      <alignment horizontal="center" shrinkToFit="0" vertical="top" wrapText="1"/>
    </xf>
    <xf borderId="111" fillId="0" fontId="6" numFmtId="0" xfId="0" applyAlignment="1" applyBorder="1" applyFont="1">
      <alignment horizontal="center" shrinkToFit="0" vertical="top" wrapText="1"/>
    </xf>
    <xf borderId="122" fillId="0" fontId="6" numFmtId="0" xfId="0" applyAlignment="1" applyBorder="1" applyFont="1">
      <alignment horizontal="center" vertical="top"/>
    </xf>
    <xf borderId="122" fillId="0" fontId="8" numFmtId="0" xfId="0" applyAlignment="1" applyBorder="1" applyFont="1">
      <alignment horizontal="center" shrinkToFit="0" vertical="top" wrapText="1"/>
    </xf>
    <xf borderId="122" fillId="0" fontId="6" numFmtId="9" xfId="0" applyAlignment="1" applyBorder="1" applyFont="1" applyNumberFormat="1">
      <alignment horizontal="center" shrinkToFit="0" vertical="top" wrapText="1"/>
    </xf>
    <xf borderId="122" fillId="0" fontId="8" numFmtId="0" xfId="0" applyAlignment="1" applyBorder="1" applyFont="1">
      <alignment horizontal="center" vertical="top"/>
    </xf>
    <xf borderId="130" fillId="0" fontId="6" numFmtId="0" xfId="0" applyAlignment="1" applyBorder="1" applyFont="1">
      <alignment horizontal="center" shrinkToFit="0" vertical="top" wrapText="1"/>
    </xf>
    <xf borderId="126" fillId="0" fontId="6" numFmtId="0" xfId="0" applyAlignment="1" applyBorder="1" applyFont="1">
      <alignment horizontal="center" shrinkToFit="0" vertical="top" wrapText="1"/>
    </xf>
    <xf borderId="0" fillId="0" fontId="6" numFmtId="0" xfId="0" applyFont="1"/>
    <xf borderId="129" fillId="0" fontId="6" numFmtId="0" xfId="0" applyAlignment="1" applyBorder="1" applyFont="1">
      <alignment horizontal="center" vertical="center"/>
    </xf>
    <xf borderId="115" fillId="0" fontId="6" numFmtId="0" xfId="0" applyAlignment="1" applyBorder="1" applyFont="1">
      <alignment horizontal="left" shrinkToFit="0" vertical="center" wrapText="1"/>
    </xf>
    <xf borderId="0" fillId="0" fontId="6" numFmtId="0" xfId="0" applyAlignment="1" applyFont="1">
      <alignment horizontal="center" vertical="center"/>
    </xf>
    <xf borderId="0" fillId="0" fontId="6" numFmtId="0" xfId="0" applyAlignment="1" applyFont="1">
      <alignment horizontal="center"/>
    </xf>
    <xf borderId="0" fillId="0" fontId="8" numFmtId="0" xfId="0" applyAlignment="1" applyFont="1">
      <alignment horizontal="left" vertical="center"/>
    </xf>
    <xf borderId="0" fillId="0" fontId="26" numFmtId="0" xfId="0" applyAlignment="1" applyFont="1">
      <alignment horizontal="center" shrinkToFit="0" vertical="center" wrapText="1"/>
    </xf>
    <xf borderId="133" fillId="11" fontId="30" numFmtId="0" xfId="0" applyAlignment="1" applyBorder="1" applyFill="1" applyFont="1">
      <alignment horizontal="center" readingOrder="1" shrinkToFit="0" vertical="center" wrapText="1"/>
    </xf>
    <xf borderId="134" fillId="0" fontId="3" numFmtId="0" xfId="0" applyBorder="1" applyFont="1"/>
    <xf borderId="135" fillId="0" fontId="3" numFmtId="0" xfId="0" applyBorder="1" applyFont="1"/>
    <xf borderId="136" fillId="0" fontId="3" numFmtId="0" xfId="0" applyBorder="1" applyFont="1"/>
    <xf borderId="137" fillId="0" fontId="3" numFmtId="0" xfId="0" applyBorder="1" applyFont="1"/>
    <xf borderId="138" fillId="0" fontId="3" numFmtId="0" xfId="0" applyBorder="1" applyFont="1"/>
    <xf borderId="139" fillId="0" fontId="3" numFmtId="0" xfId="0" applyBorder="1" applyFont="1"/>
    <xf borderId="140" fillId="0" fontId="3" numFmtId="0" xfId="0" applyBorder="1" applyFont="1"/>
    <xf borderId="133" fillId="11" fontId="30" numFmtId="0" xfId="0" applyAlignment="1" applyBorder="1" applyFont="1">
      <alignment horizontal="center" readingOrder="1" shrinkToFit="0" textRotation="90" vertical="center" wrapText="1"/>
    </xf>
    <xf borderId="141" fillId="0" fontId="3" numFmtId="0" xfId="0" applyBorder="1" applyFont="1"/>
    <xf borderId="101" fillId="0" fontId="31" numFmtId="0" xfId="0" applyAlignment="1" applyBorder="1" applyFont="1">
      <alignment horizontal="center" shrinkToFit="0" vertical="center" wrapText="1"/>
    </xf>
    <xf borderId="142" fillId="0" fontId="3" numFmtId="0" xfId="0" applyBorder="1" applyFont="1"/>
    <xf borderId="101" fillId="12" fontId="32" numFmtId="0" xfId="0" applyAlignment="1" applyBorder="1" applyFill="1" applyFont="1">
      <alignment horizontal="center" readingOrder="1" shrinkToFit="0" vertical="center" wrapText="1"/>
    </xf>
    <xf borderId="143" fillId="0" fontId="3" numFmtId="0" xfId="0" applyBorder="1" applyFont="1"/>
    <xf borderId="144" fillId="12" fontId="32" numFmtId="0" xfId="0" applyAlignment="1" applyBorder="1" applyFont="1">
      <alignment horizontal="center" readingOrder="1" shrinkToFit="0" vertical="center" wrapText="1"/>
    </xf>
    <xf borderId="101" fillId="13" fontId="32" numFmtId="0" xfId="0" applyAlignment="1" applyBorder="1" applyFill="1" applyFont="1">
      <alignment horizontal="center" readingOrder="1" shrinkToFit="0" wrapText="1"/>
    </xf>
    <xf borderId="144" fillId="13" fontId="32" numFmtId="0" xfId="0" applyAlignment="1" applyBorder="1" applyFont="1">
      <alignment horizontal="center" readingOrder="1" shrinkToFit="0" wrapText="1"/>
    </xf>
    <xf borderId="145" fillId="13" fontId="33" numFmtId="0" xfId="0" applyAlignment="1" applyBorder="1" applyFont="1">
      <alignment horizontal="center" readingOrder="1" shrinkToFit="0" vertical="center" wrapText="1"/>
    </xf>
    <xf borderId="146" fillId="0" fontId="3" numFmtId="0" xfId="0" applyBorder="1" applyFont="1"/>
    <xf borderId="147" fillId="0" fontId="3" numFmtId="0" xfId="0" applyBorder="1" applyFont="1"/>
    <xf borderId="148" fillId="0" fontId="3" numFmtId="0" xfId="0" applyBorder="1" applyFont="1"/>
    <xf borderId="149" fillId="0" fontId="3" numFmtId="0" xfId="0" applyBorder="1" applyFont="1"/>
    <xf borderId="150" fillId="0" fontId="3" numFmtId="0" xfId="0" applyBorder="1" applyFont="1"/>
    <xf borderId="151" fillId="0" fontId="3" numFmtId="0" xfId="0" applyBorder="1" applyFont="1"/>
    <xf borderId="152" fillId="12" fontId="32" numFmtId="0" xfId="0" applyAlignment="1" applyBorder="1" applyFont="1">
      <alignment horizontal="center" readingOrder="1" shrinkToFit="0" vertical="center" wrapText="1"/>
    </xf>
    <xf borderId="133" fillId="12" fontId="32" numFmtId="0" xfId="0" applyAlignment="1" applyBorder="1" applyFont="1">
      <alignment horizontal="center" readingOrder="1" shrinkToFit="0" vertical="center" wrapText="1"/>
    </xf>
    <xf borderId="152" fillId="13" fontId="32" numFmtId="0" xfId="0" applyAlignment="1" applyBorder="1" applyFont="1">
      <alignment horizontal="center" readingOrder="1" shrinkToFit="0" wrapText="1"/>
    </xf>
    <xf borderId="133" fillId="13" fontId="32" numFmtId="0" xfId="0" applyAlignment="1" applyBorder="1" applyFont="1">
      <alignment horizontal="center" readingOrder="1" shrinkToFit="0" wrapText="1"/>
    </xf>
    <xf borderId="153" fillId="0" fontId="3" numFmtId="0" xfId="0" applyBorder="1" applyFont="1"/>
    <xf borderId="154" fillId="0" fontId="3" numFmtId="0" xfId="0" applyBorder="1" applyFont="1"/>
    <xf borderId="155" fillId="0" fontId="3" numFmtId="0" xfId="0" applyBorder="1" applyFont="1"/>
    <xf borderId="156" fillId="0" fontId="3" numFmtId="0" xfId="0" applyBorder="1" applyFont="1"/>
    <xf borderId="157" fillId="0" fontId="3" numFmtId="0" xfId="0" applyBorder="1" applyFont="1"/>
    <xf borderId="101" fillId="14" fontId="32" numFmtId="0" xfId="0" applyAlignment="1" applyBorder="1" applyFill="1" applyFont="1">
      <alignment horizontal="center" readingOrder="1" shrinkToFit="0" wrapText="1"/>
    </xf>
    <xf borderId="144" fillId="14" fontId="32" numFmtId="0" xfId="0" applyAlignment="1" applyBorder="1" applyFont="1">
      <alignment horizontal="center" readingOrder="1" shrinkToFit="0" wrapText="1"/>
    </xf>
    <xf borderId="145" fillId="12" fontId="33" numFmtId="0" xfId="0" applyAlignment="1" applyBorder="1" applyFont="1">
      <alignment horizontal="center" readingOrder="1" shrinkToFit="0" vertical="center" wrapText="1"/>
    </xf>
    <xf borderId="152" fillId="14" fontId="32" numFmtId="0" xfId="0" applyAlignment="1" applyBorder="1" applyFont="1">
      <alignment horizontal="center" readingOrder="1" shrinkToFit="0" wrapText="1"/>
    </xf>
    <xf borderId="133" fillId="14" fontId="32" numFmtId="0" xfId="0" applyAlignment="1" applyBorder="1" applyFont="1">
      <alignment horizontal="center" readingOrder="1" shrinkToFit="0" wrapText="1"/>
    </xf>
    <xf borderId="145" fillId="14" fontId="33" numFmtId="0" xfId="0" applyAlignment="1" applyBorder="1" applyFont="1">
      <alignment horizontal="center" readingOrder="1" shrinkToFit="0" vertical="center" wrapText="1"/>
    </xf>
    <xf borderId="101" fillId="15" fontId="32" numFmtId="0" xfId="0" applyAlignment="1" applyBorder="1" applyFill="1" applyFont="1">
      <alignment horizontal="center" readingOrder="1" shrinkToFit="0" wrapText="1"/>
    </xf>
    <xf borderId="144" fillId="15" fontId="32" numFmtId="0" xfId="0" applyAlignment="1" applyBorder="1" applyFont="1">
      <alignment horizontal="center" readingOrder="1" shrinkToFit="0" wrapText="1"/>
    </xf>
    <xf borderId="145" fillId="15" fontId="33" numFmtId="0" xfId="0" applyAlignment="1" applyBorder="1" applyFont="1">
      <alignment horizontal="center" readingOrder="1" shrinkToFit="0" vertical="center" wrapText="1"/>
    </xf>
    <xf borderId="152" fillId="15" fontId="32" numFmtId="0" xfId="0" applyAlignment="1" applyBorder="1" applyFont="1">
      <alignment horizontal="center" readingOrder="1" shrinkToFit="0" wrapText="1"/>
    </xf>
    <xf borderId="133" fillId="15" fontId="32" numFmtId="0" xfId="0" applyAlignment="1" applyBorder="1" applyFont="1">
      <alignment horizontal="center" readingOrder="1" shrinkToFit="0" wrapText="1"/>
    </xf>
    <xf borderId="1" fillId="2" fontId="34" numFmtId="0" xfId="0" applyAlignment="1" applyBorder="1" applyFont="1">
      <alignment vertical="center"/>
    </xf>
    <xf borderId="0" fillId="0" fontId="35" numFmtId="0" xfId="0" applyAlignment="1" applyFont="1">
      <alignment horizontal="center" shrinkToFit="0" vertical="center" wrapText="1"/>
    </xf>
    <xf borderId="101" fillId="0" fontId="36" numFmtId="0" xfId="0" applyAlignment="1" applyBorder="1" applyFont="1">
      <alignment horizontal="center" shrinkToFit="0" vertical="center" wrapText="1"/>
    </xf>
    <xf borderId="158" fillId="12" fontId="37" numFmtId="0" xfId="0" applyAlignment="1" applyBorder="1" applyFont="1">
      <alignment horizontal="center" readingOrder="1" shrinkToFit="0" vertical="center" wrapText="1"/>
    </xf>
    <xf borderId="159" fillId="12" fontId="37" numFmtId="0" xfId="0" applyAlignment="1" applyBorder="1" applyFont="1">
      <alignment horizontal="center" readingOrder="1" shrinkToFit="0" vertical="center" wrapText="1"/>
    </xf>
    <xf borderId="160" fillId="12" fontId="37" numFmtId="0" xfId="0" applyAlignment="1" applyBorder="1" applyFont="1">
      <alignment horizontal="center" readingOrder="1" shrinkToFit="0" vertical="center" wrapText="1"/>
    </xf>
    <xf borderId="158" fillId="13" fontId="37" numFmtId="0" xfId="0" applyAlignment="1" applyBorder="1" applyFont="1">
      <alignment horizontal="center" readingOrder="1" shrinkToFit="0" wrapText="1"/>
    </xf>
    <xf borderId="159" fillId="13" fontId="37" numFmtId="0" xfId="0" applyAlignment="1" applyBorder="1" applyFont="1">
      <alignment horizontal="center" readingOrder="1" shrinkToFit="0" wrapText="1"/>
    </xf>
    <xf borderId="160" fillId="13" fontId="37" numFmtId="0" xfId="0" applyAlignment="1" applyBorder="1" applyFont="1">
      <alignment horizontal="center" readingOrder="1" shrinkToFit="0" wrapText="1"/>
    </xf>
    <xf borderId="145" fillId="13" fontId="38" numFmtId="0" xfId="0" applyAlignment="1" applyBorder="1" applyFont="1">
      <alignment horizontal="center" readingOrder="1" shrinkToFit="0" vertical="center" wrapText="1"/>
    </xf>
    <xf borderId="19" fillId="12" fontId="37" numFmtId="0" xfId="0" applyAlignment="1" applyBorder="1" applyFont="1">
      <alignment horizontal="center" readingOrder="1" shrinkToFit="0" vertical="center" wrapText="1"/>
    </xf>
    <xf borderId="1" fillId="12" fontId="37" numFmtId="0" xfId="0" applyAlignment="1" applyBorder="1" applyFont="1">
      <alignment horizontal="center" readingOrder="1" shrinkToFit="0" vertical="center" wrapText="1"/>
    </xf>
    <xf borderId="20" fillId="12" fontId="37" numFmtId="0" xfId="0" applyAlignment="1" applyBorder="1" applyFont="1">
      <alignment horizontal="center" readingOrder="1" shrinkToFit="0" vertical="center" wrapText="1"/>
    </xf>
    <xf borderId="19" fillId="13" fontId="37" numFmtId="0" xfId="0" applyAlignment="1" applyBorder="1" applyFont="1">
      <alignment horizontal="center" readingOrder="1" shrinkToFit="0" wrapText="1"/>
    </xf>
    <xf borderId="1" fillId="13" fontId="37" numFmtId="0" xfId="0" applyAlignment="1" applyBorder="1" applyFont="1">
      <alignment horizontal="center" readingOrder="1" shrinkToFit="0" wrapText="1"/>
    </xf>
    <xf borderId="20" fillId="13" fontId="37" numFmtId="0" xfId="0" applyAlignment="1" applyBorder="1" applyFont="1">
      <alignment horizontal="center" readingOrder="1" shrinkToFit="0" wrapText="1"/>
    </xf>
    <xf borderId="40" fillId="12" fontId="37" numFmtId="0" xfId="0" applyAlignment="1" applyBorder="1" applyFont="1">
      <alignment horizontal="center" readingOrder="1" shrinkToFit="0" vertical="center" wrapText="1"/>
    </xf>
    <xf borderId="41" fillId="12" fontId="37" numFmtId="0" xfId="0" applyAlignment="1" applyBorder="1" applyFont="1">
      <alignment horizontal="center" readingOrder="1" shrinkToFit="0" vertical="center" wrapText="1"/>
    </xf>
    <xf borderId="42" fillId="12" fontId="37" numFmtId="0" xfId="0" applyAlignment="1" applyBorder="1" applyFont="1">
      <alignment horizontal="center" readingOrder="1" shrinkToFit="0" vertical="center" wrapText="1"/>
    </xf>
    <xf borderId="40" fillId="13" fontId="37" numFmtId="0" xfId="0" applyAlignment="1" applyBorder="1" applyFont="1">
      <alignment horizontal="center" readingOrder="1" shrinkToFit="0" wrapText="1"/>
    </xf>
    <xf borderId="41" fillId="13" fontId="37" numFmtId="0" xfId="0" applyAlignment="1" applyBorder="1" applyFont="1">
      <alignment horizontal="center" readingOrder="1" shrinkToFit="0" wrapText="1"/>
    </xf>
    <xf borderId="42" fillId="13" fontId="37" numFmtId="0" xfId="0" applyAlignment="1" applyBorder="1" applyFont="1">
      <alignment horizontal="center" readingOrder="1" shrinkToFit="0" wrapText="1"/>
    </xf>
    <xf borderId="158" fillId="14" fontId="37" numFmtId="0" xfId="0" applyAlignment="1" applyBorder="1" applyFont="1">
      <alignment horizontal="center" readingOrder="1" shrinkToFit="0" wrapText="1"/>
    </xf>
    <xf borderId="159" fillId="14" fontId="37" numFmtId="0" xfId="0" applyAlignment="1" applyBorder="1" applyFont="1">
      <alignment horizontal="center" readingOrder="1" shrinkToFit="0" wrapText="1"/>
    </xf>
    <xf borderId="160" fillId="14" fontId="37" numFmtId="0" xfId="0" applyAlignment="1" applyBorder="1" applyFont="1">
      <alignment horizontal="center" readingOrder="1" shrinkToFit="0" wrapText="1"/>
    </xf>
    <xf borderId="145" fillId="12" fontId="38" numFmtId="0" xfId="0" applyAlignment="1" applyBorder="1" applyFont="1">
      <alignment horizontal="center" readingOrder="1" shrinkToFit="0" vertical="center" wrapText="1"/>
    </xf>
    <xf borderId="19" fillId="14" fontId="37" numFmtId="0" xfId="0" applyAlignment="1" applyBorder="1" applyFont="1">
      <alignment horizontal="center" readingOrder="1" shrinkToFit="0" wrapText="1"/>
    </xf>
    <xf borderId="1" fillId="14" fontId="37" numFmtId="0" xfId="0" applyAlignment="1" applyBorder="1" applyFont="1">
      <alignment horizontal="center" readingOrder="1" shrinkToFit="0" wrapText="1"/>
    </xf>
    <xf borderId="20" fillId="14" fontId="37" numFmtId="0" xfId="0" applyAlignment="1" applyBorder="1" applyFont="1">
      <alignment horizontal="center" readingOrder="1" shrinkToFit="0" wrapText="1"/>
    </xf>
    <xf borderId="40" fillId="14" fontId="37" numFmtId="0" xfId="0" applyAlignment="1" applyBorder="1" applyFont="1">
      <alignment horizontal="center" readingOrder="1" shrinkToFit="0" wrapText="1"/>
    </xf>
    <xf borderId="41" fillId="14" fontId="37" numFmtId="0" xfId="0" applyAlignment="1" applyBorder="1" applyFont="1">
      <alignment horizontal="center" readingOrder="1" shrinkToFit="0" wrapText="1"/>
    </xf>
    <xf borderId="42" fillId="14" fontId="37" numFmtId="0" xfId="0" applyAlignment="1" applyBorder="1" applyFont="1">
      <alignment horizontal="center" readingOrder="1" shrinkToFit="0" wrapText="1"/>
    </xf>
    <xf borderId="145" fillId="14" fontId="38" numFmtId="0" xfId="0" applyAlignment="1" applyBorder="1" applyFont="1">
      <alignment horizontal="center" readingOrder="1" shrinkToFit="0" vertical="center" wrapText="1"/>
    </xf>
    <xf borderId="158" fillId="15" fontId="37" numFmtId="0" xfId="0" applyAlignment="1" applyBorder="1" applyFont="1">
      <alignment horizontal="center" readingOrder="1" shrinkToFit="0" wrapText="1"/>
    </xf>
    <xf borderId="159" fillId="15" fontId="37" numFmtId="0" xfId="0" applyAlignment="1" applyBorder="1" applyFont="1">
      <alignment horizontal="center" readingOrder="1" shrinkToFit="0" wrapText="1"/>
    </xf>
    <xf borderId="160" fillId="15" fontId="37" numFmtId="0" xfId="0" applyAlignment="1" applyBorder="1" applyFont="1">
      <alignment horizontal="center" readingOrder="1" shrinkToFit="0" wrapText="1"/>
    </xf>
    <xf borderId="145" fillId="15" fontId="38" numFmtId="0" xfId="0" applyAlignment="1" applyBorder="1" applyFont="1">
      <alignment horizontal="center" readingOrder="1" shrinkToFit="0" vertical="center" wrapText="1"/>
    </xf>
    <xf borderId="19" fillId="15" fontId="37" numFmtId="0" xfId="0" applyAlignment="1" applyBorder="1" applyFont="1">
      <alignment horizontal="center" readingOrder="1" shrinkToFit="0" wrapText="1"/>
    </xf>
    <xf borderId="1" fillId="15" fontId="37" numFmtId="0" xfId="0" applyAlignment="1" applyBorder="1" applyFont="1">
      <alignment horizontal="center" readingOrder="1" shrinkToFit="0" wrapText="1"/>
    </xf>
    <xf borderId="20" fillId="15" fontId="37" numFmtId="0" xfId="0" applyAlignment="1" applyBorder="1" applyFont="1">
      <alignment horizontal="center" readingOrder="1" shrinkToFit="0" wrapText="1"/>
    </xf>
    <xf borderId="40" fillId="15" fontId="37" numFmtId="0" xfId="0" applyAlignment="1" applyBorder="1" applyFont="1">
      <alignment horizontal="center" readingOrder="1" shrinkToFit="0" wrapText="1"/>
    </xf>
    <xf borderId="41" fillId="15" fontId="37" numFmtId="0" xfId="0" applyAlignment="1" applyBorder="1" applyFont="1">
      <alignment horizontal="center" readingOrder="1" shrinkToFit="0" wrapText="1"/>
    </xf>
    <xf borderId="42" fillId="15" fontId="37" numFmtId="0" xfId="0" applyAlignment="1" applyBorder="1" applyFont="1">
      <alignment horizontal="center" readingOrder="1" shrinkToFit="0" wrapText="1"/>
    </xf>
    <xf borderId="159" fillId="14" fontId="39" numFmtId="0" xfId="0" applyAlignment="1" applyBorder="1" applyFont="1">
      <alignment horizontal="center" readingOrder="1" shrinkToFit="0" wrapText="1"/>
    </xf>
    <xf borderId="0" fillId="0" fontId="27" numFmtId="0" xfId="0" applyAlignment="1" applyFont="1">
      <alignment horizontal="center" vertical="center"/>
    </xf>
    <xf borderId="0" fillId="0" fontId="40" numFmtId="0" xfId="0" applyAlignment="1" applyFont="1">
      <alignment horizontal="center" shrinkToFit="0" vertical="center" wrapText="1"/>
    </xf>
    <xf borderId="1" fillId="16" fontId="41" numFmtId="0" xfId="0" applyAlignment="1" applyBorder="1" applyFill="1" applyFont="1">
      <alignment horizontal="center" readingOrder="1" shrinkToFit="0" vertical="center" wrapText="1"/>
    </xf>
    <xf borderId="161" fillId="15" fontId="42" numFmtId="0" xfId="0" applyAlignment="1" applyBorder="1" applyFont="1">
      <alignment horizontal="center" readingOrder="1" shrinkToFit="0" vertical="center" wrapText="1"/>
    </xf>
    <xf borderId="162" fillId="0" fontId="42" numFmtId="0" xfId="0" applyAlignment="1" applyBorder="1" applyFont="1">
      <alignment horizontal="left" readingOrder="1" shrinkToFit="0" vertical="center" wrapText="1"/>
    </xf>
    <xf borderId="162" fillId="0" fontId="42" numFmtId="9" xfId="0" applyAlignment="1" applyBorder="1" applyFont="1" applyNumberFormat="1">
      <alignment horizontal="center" readingOrder="1" shrinkToFit="0" vertical="center" wrapText="1"/>
    </xf>
    <xf borderId="163" fillId="17" fontId="42" numFmtId="0" xfId="0" applyAlignment="1" applyBorder="1" applyFill="1" applyFont="1">
      <alignment horizontal="center" readingOrder="1" shrinkToFit="0" vertical="center" wrapText="1"/>
    </xf>
    <xf borderId="163" fillId="0" fontId="42" numFmtId="0" xfId="0" applyAlignment="1" applyBorder="1" applyFont="1">
      <alignment horizontal="left" readingOrder="1" shrinkToFit="0" vertical="center" wrapText="1"/>
    </xf>
    <xf borderId="163" fillId="0" fontId="42" numFmtId="9" xfId="0" applyAlignment="1" applyBorder="1" applyFont="1" applyNumberFormat="1">
      <alignment horizontal="center" readingOrder="1" shrinkToFit="0" vertical="center" wrapText="1"/>
    </xf>
    <xf borderId="163" fillId="18" fontId="42" numFmtId="0" xfId="0" applyAlignment="1" applyBorder="1" applyFill="1" applyFont="1">
      <alignment horizontal="center" readingOrder="1" shrinkToFit="0" vertical="center" wrapText="1"/>
    </xf>
    <xf borderId="163" fillId="9" fontId="42" numFmtId="0" xfId="0" applyAlignment="1" applyBorder="1" applyFont="1">
      <alignment horizontal="center" readingOrder="1" shrinkToFit="0" vertical="center" wrapText="1"/>
    </xf>
    <xf borderId="163" fillId="19" fontId="43" numFmtId="0" xfId="0" applyAlignment="1" applyBorder="1" applyFill="1" applyFont="1">
      <alignment horizontal="center" readingOrder="1" shrinkToFit="0" vertical="center" wrapText="1"/>
    </xf>
    <xf borderId="1" fillId="2" fontId="8" numFmtId="0" xfId="0" applyAlignment="1" applyBorder="1" applyFont="1">
      <alignment horizontal="left" vertical="center"/>
    </xf>
    <xf borderId="0" fillId="0" fontId="44" numFmtId="0" xfId="0" applyAlignment="1" applyFont="1">
      <alignment horizontal="center" vertical="center"/>
    </xf>
    <xf borderId="1" fillId="2" fontId="45" numFmtId="0" xfId="0" applyAlignment="1" applyBorder="1" applyFont="1">
      <alignment horizontal="center" shrinkToFit="0" vertical="center" wrapText="1"/>
    </xf>
    <xf borderId="1" fillId="16" fontId="46" numFmtId="0" xfId="0" applyAlignment="1" applyBorder="1" applyFont="1">
      <alignment horizontal="center" readingOrder="1" shrinkToFit="0" vertical="center" wrapText="1"/>
    </xf>
    <xf borderId="161" fillId="15" fontId="47" numFmtId="0" xfId="0" applyAlignment="1" applyBorder="1" applyFont="1">
      <alignment horizontal="center" readingOrder="1" shrinkToFit="0" vertical="center" wrapText="1"/>
    </xf>
    <xf borderId="162" fillId="0" fontId="47" numFmtId="0" xfId="0" applyAlignment="1" applyBorder="1" applyFont="1">
      <alignment horizontal="center" readingOrder="1" shrinkToFit="0" vertical="center" wrapText="1"/>
    </xf>
    <xf borderId="162" fillId="0" fontId="47" numFmtId="0" xfId="0" applyAlignment="1" applyBorder="1" applyFont="1">
      <alignment horizontal="left" readingOrder="1" shrinkToFit="0" vertical="center" wrapText="1"/>
    </xf>
    <xf borderId="163" fillId="17" fontId="47" numFmtId="0" xfId="0" applyAlignment="1" applyBorder="1" applyFont="1">
      <alignment horizontal="center" readingOrder="1" shrinkToFit="0" vertical="center" wrapText="1"/>
    </xf>
    <xf borderId="163" fillId="0" fontId="47" numFmtId="0" xfId="0" applyAlignment="1" applyBorder="1" applyFont="1">
      <alignment horizontal="center" readingOrder="1" shrinkToFit="0" vertical="center" wrapText="1"/>
    </xf>
    <xf borderId="163" fillId="0" fontId="47" numFmtId="0" xfId="0" applyAlignment="1" applyBorder="1" applyFont="1">
      <alignment horizontal="left" readingOrder="1" shrinkToFit="0" vertical="center" wrapText="1"/>
    </xf>
    <xf borderId="163" fillId="18" fontId="47" numFmtId="0" xfId="0" applyAlignment="1" applyBorder="1" applyFont="1">
      <alignment horizontal="center" readingOrder="1" shrinkToFit="0" vertical="center" wrapText="1"/>
    </xf>
    <xf borderId="163" fillId="9" fontId="47" numFmtId="0" xfId="0" applyAlignment="1" applyBorder="1" applyFont="1">
      <alignment horizontal="center" readingOrder="1" shrinkToFit="0" vertical="center" wrapText="1"/>
    </xf>
    <xf borderId="163" fillId="19" fontId="47" numFmtId="0" xfId="0" applyAlignment="1" applyBorder="1" applyFont="1">
      <alignment horizontal="center" readingOrder="1" shrinkToFit="0" vertical="center" wrapText="1"/>
    </xf>
    <xf borderId="1" fillId="2" fontId="48" numFmtId="0" xfId="0" applyBorder="1" applyFont="1"/>
    <xf borderId="1" fillId="2" fontId="49" numFmtId="0" xfId="0" applyAlignment="1" applyBorder="1" applyFont="1">
      <alignment horizontal="left" readingOrder="1" shrinkToFit="0" vertical="center" wrapText="1"/>
    </xf>
    <xf borderId="0" fillId="0" fontId="48" numFmtId="0" xfId="0" applyFont="1"/>
    <xf borderId="1" fillId="2" fontId="50" numFmtId="0" xfId="0" applyAlignment="1" applyBorder="1" applyFont="1">
      <alignment vertical="center"/>
    </xf>
    <xf borderId="0" fillId="0" fontId="49" numFmtId="0" xfId="0" applyAlignment="1" applyFont="1">
      <alignment horizontal="left" readingOrder="1" shrinkToFit="0" vertical="center" wrapText="1"/>
    </xf>
    <xf borderId="0" fillId="0" fontId="49" numFmtId="0" xfId="0" applyAlignment="1" applyFont="1">
      <alignment vertical="center"/>
    </xf>
    <xf borderId="0" fillId="0" fontId="51" numFmtId="0" xfId="0" applyAlignment="1" applyFont="1">
      <alignment horizontal="center" shrinkToFit="0" wrapText="1"/>
    </xf>
    <xf borderId="0" fillId="0" fontId="52" numFmtId="0" xfId="0" applyFont="1"/>
    <xf borderId="1" fillId="2" fontId="53" numFmtId="0" xfId="0" applyBorder="1" applyFont="1"/>
    <xf borderId="164" fillId="20" fontId="54" numFmtId="0" xfId="0" applyAlignment="1" applyBorder="1" applyFill="1" applyFont="1">
      <alignment horizontal="center" readingOrder="1" shrinkToFit="0" vertical="center" wrapText="1"/>
    </xf>
    <xf borderId="1" fillId="2" fontId="55" numFmtId="0" xfId="0" applyBorder="1" applyFont="1"/>
    <xf borderId="164" fillId="20" fontId="56" numFmtId="0" xfId="0" applyAlignment="1" applyBorder="1" applyFont="1">
      <alignment horizontal="center" readingOrder="1" shrinkToFit="0" vertical="center" wrapText="1"/>
    </xf>
    <xf borderId="165" fillId="0" fontId="3" numFmtId="0" xfId="0" applyBorder="1" applyFont="1"/>
    <xf borderId="166" fillId="20" fontId="56" numFmtId="0" xfId="0" applyAlignment="1" applyBorder="1" applyFont="1">
      <alignment horizontal="center" readingOrder="1" shrinkToFit="0" vertical="center" wrapText="1"/>
    </xf>
    <xf borderId="167" fillId="20" fontId="56" numFmtId="0" xfId="0" applyAlignment="1" applyBorder="1" applyFont="1">
      <alignment horizontal="center" readingOrder="1" shrinkToFit="0" vertical="center" wrapText="1"/>
    </xf>
    <xf borderId="168" fillId="2" fontId="56" numFmtId="0" xfId="0" applyAlignment="1" applyBorder="1" applyFont="1">
      <alignment horizontal="center" readingOrder="1" shrinkToFit="0" vertical="center" wrapText="1"/>
    </xf>
    <xf borderId="169" fillId="2" fontId="56" numFmtId="0" xfId="0" applyAlignment="1" applyBorder="1" applyFont="1">
      <alignment horizontal="center" readingOrder="1" shrinkToFit="0" vertical="center" wrapText="1"/>
    </xf>
    <xf borderId="90" fillId="2" fontId="56" numFmtId="0" xfId="0" applyAlignment="1" applyBorder="1" applyFont="1">
      <alignment horizontal="center" readingOrder="1" shrinkToFit="0" vertical="center" wrapText="1"/>
    </xf>
    <xf borderId="90" fillId="2" fontId="57" numFmtId="0" xfId="0" applyAlignment="1" applyBorder="1" applyFont="1">
      <alignment horizontal="left" readingOrder="1" shrinkToFit="0" vertical="center" wrapText="1"/>
    </xf>
    <xf borderId="170" fillId="2" fontId="56" numFmtId="9" xfId="0" applyAlignment="1" applyBorder="1" applyFont="1" applyNumberFormat="1">
      <alignment horizontal="center" readingOrder="1" shrinkToFit="0" vertical="center" wrapText="1"/>
    </xf>
    <xf borderId="52" fillId="2" fontId="56" numFmtId="0" xfId="0" applyAlignment="1" applyBorder="1" applyFont="1">
      <alignment horizontal="center" readingOrder="1" shrinkToFit="0" vertical="center" wrapText="1"/>
    </xf>
    <xf borderId="52" fillId="2" fontId="57" numFmtId="0" xfId="0" applyAlignment="1" applyBorder="1" applyFont="1">
      <alignment horizontal="left" readingOrder="1" shrinkToFit="0" vertical="center" wrapText="1"/>
    </xf>
    <xf borderId="73" fillId="2" fontId="56" numFmtId="9" xfId="0" applyAlignment="1" applyBorder="1" applyFont="1" applyNumberFormat="1">
      <alignment horizontal="center" readingOrder="1" shrinkToFit="0" vertical="center" wrapText="1"/>
    </xf>
    <xf borderId="95" fillId="2" fontId="56" numFmtId="0" xfId="0" applyAlignment="1" applyBorder="1" applyFont="1">
      <alignment horizontal="center" readingOrder="1" shrinkToFit="0" vertical="center" wrapText="1"/>
    </xf>
    <xf borderId="171" fillId="2" fontId="56" numFmtId="0" xfId="0" applyAlignment="1" applyBorder="1" applyFont="1">
      <alignment horizontal="center" readingOrder="1" shrinkToFit="0" vertical="center" wrapText="1"/>
    </xf>
    <xf borderId="73" fillId="2" fontId="57" numFmtId="0" xfId="0" applyAlignment="1" applyBorder="1" applyFont="1">
      <alignment horizontal="center" readingOrder="1" shrinkToFit="0" vertical="center" wrapText="1"/>
    </xf>
    <xf borderId="172" fillId="0" fontId="3" numFmtId="0" xfId="0" applyBorder="1" applyFont="1"/>
    <xf borderId="173" fillId="0" fontId="3" numFmtId="0" xfId="0" applyBorder="1" applyFont="1"/>
    <xf borderId="75" fillId="2" fontId="56" numFmtId="0" xfId="0" applyAlignment="1" applyBorder="1" applyFont="1">
      <alignment horizontal="center" readingOrder="1" shrinkToFit="0" vertical="center" wrapText="1"/>
    </xf>
    <xf borderId="75" fillId="2" fontId="57" numFmtId="0" xfId="0" applyAlignment="1" applyBorder="1" applyFont="1">
      <alignment horizontal="left" readingOrder="1" shrinkToFit="0" vertical="center" wrapText="1"/>
    </xf>
    <xf borderId="76" fillId="2" fontId="57" numFmtId="0" xfId="0" applyAlignment="1" applyBorder="1" applyFont="1">
      <alignment horizontal="center" readingOrder="1" shrinkToFit="0" vertical="center" wrapText="1"/>
    </xf>
    <xf borderId="67" fillId="2" fontId="28" numFmtId="0" xfId="0" applyAlignment="1" applyBorder="1" applyFont="1">
      <alignment horizontal="left" shrinkToFit="0" vertical="center" wrapText="1"/>
    </xf>
    <xf borderId="1" fillId="2" fontId="10" numFmtId="0" xfId="0" applyBorder="1" applyFont="1"/>
    <xf borderId="0" fillId="0" fontId="53" numFmtId="0" xfId="0" applyFont="1"/>
    <xf borderId="163" fillId="0" fontId="58" numFmtId="0" xfId="0" applyAlignment="1" applyBorder="1" applyFont="1">
      <alignment horizontal="left" readingOrder="1" shrinkToFit="0" vertical="center" wrapText="1"/>
    </xf>
  </cellXfs>
  <cellStyles count="1">
    <cellStyle xfId="0" name="Normal" builtinId="0"/>
  </cellStyles>
  <dxfs count="13">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theme="4"/>
          <bgColor theme="4"/>
        </patternFill>
      </fill>
      <border/>
    </dxf>
    <dxf>
      <font/>
      <fill>
        <patternFill patternType="solid">
          <fgColor rgb="FFDBE5F1"/>
          <bgColor rgb="FFDBE5F1"/>
        </patternFill>
      </fill>
      <border/>
    </dxf>
    <dxf>
      <font/>
      <fill>
        <patternFill patternType="solid">
          <fgColor rgb="FFB8CCE4"/>
          <bgColor rgb="FFB8CCE4"/>
        </patternFill>
      </fill>
      <border/>
    </dxf>
  </dxfs>
  <tableStyles count="1">
    <tableStyle count="3" pivot="0" name="Tabla Impacto-style">
      <tableStyleElement dxfId="10" type="headerRow"/>
      <tableStyleElement dxfId="11" type="firstRowStripe"/>
      <tableStyleElement dxfId="1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733425</xdr:colOff>
      <xdr:row>0</xdr:row>
      <xdr:rowOff>38100</xdr:rowOff>
    </xdr:from>
    <xdr:ext cx="514350" cy="676275"/>
    <xdr:pic>
      <xdr:nvPicPr>
        <xdr:cNvPr descr="logocapitalmusical"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314325</xdr:colOff>
      <xdr:row>0</xdr:row>
      <xdr:rowOff>47625</xdr:rowOff>
    </xdr:from>
    <xdr:ext cx="1304925" cy="5715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25</xdr:row>
      <xdr:rowOff>276225</xdr:rowOff>
    </xdr:from>
    <xdr:ext cx="47625" cy="7896225"/>
    <xdr:sp>
      <xdr:nvSpPr>
        <xdr:cNvPr id="3" name="Shape 3"/>
        <xdr:cNvSpPr txBox="1"/>
      </xdr:nvSpPr>
      <xdr:spPr>
        <a:xfrm rot="-5400000">
          <a:off x="1402650" y="3760950"/>
          <a:ext cx="7886700" cy="38100"/>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Clr>
              <a:schemeClr val="dk1"/>
            </a:buClr>
            <a:buSzPts val="1200"/>
            <a:buFont typeface="Arial"/>
            <a:buNone/>
          </a:pPr>
          <a:r>
            <a:rPr b="1" lang="en-US" sz="1200">
              <a:solidFill>
                <a:schemeClr val="dk1"/>
              </a:solidFill>
              <a:latin typeface="Arial"/>
              <a:ea typeface="Arial"/>
              <a:cs typeface="Arial"/>
              <a:sym typeface="Arial"/>
            </a:rPr>
            <a:t>F  A  C  T  O  R  E  S     I  N  T  E  R  N  O  S</a:t>
          </a:r>
          <a:endParaRPr sz="1400"/>
        </a:p>
        <a:p>
          <a:pPr indent="0" lvl="0" marL="0" rtl="0" algn="ctr">
            <a:spcBef>
              <a:spcPts val="0"/>
            </a:spcBef>
            <a:spcAft>
              <a:spcPts val="0"/>
            </a:spcAft>
            <a:buClr>
              <a:schemeClr val="dk1"/>
            </a:buClr>
            <a:buSzPts val="1200"/>
            <a:buFont typeface="Arial"/>
            <a:buNone/>
          </a:pPr>
          <a:r>
            <a:rPr b="1" lang="en-US" sz="1200">
              <a:solidFill>
                <a:schemeClr val="dk1"/>
              </a:solidFill>
              <a:latin typeface="Arial"/>
              <a:ea typeface="Arial"/>
              <a:cs typeface="Arial"/>
              <a:sym typeface="Arial"/>
            </a:rPr>
            <a:t>D  E  B  I  L  I  D  A  D  E   S</a:t>
          </a:r>
          <a:endParaRPr sz="1400"/>
        </a:p>
      </xdr:txBody>
    </xdr:sp>
    <xdr:clientData fLocksWithSheet="0"/>
  </xdr:oneCellAnchor>
  <xdr:oneCellAnchor>
    <xdr:from>
      <xdr:col>19</xdr:col>
      <xdr:colOff>2200275</xdr:colOff>
      <xdr:row>0</xdr:row>
      <xdr:rowOff>0</xdr:rowOff>
    </xdr:from>
    <xdr:ext cx="819150" cy="1104900"/>
    <xdr:sp>
      <xdr:nvSpPr>
        <xdr:cNvPr id="4" name="Shape 4"/>
        <xdr:cNvSpPr txBox="1"/>
      </xdr:nvSpPr>
      <xdr:spPr>
        <a:xfrm>
          <a:off x="4941188" y="3232313"/>
          <a:ext cx="809625" cy="1095375"/>
        </a:xfrm>
        <a:prstGeom prst="rect">
          <a:avLst/>
        </a:prstGeom>
        <a:solidFill>
          <a:schemeClr val="lt1"/>
        </a:solidFill>
        <a:ln cap="flat" cmpd="sng" w="9525">
          <a:solidFill>
            <a:srgbClr val="000000"/>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0</xdr:col>
      <xdr:colOff>-19050</xdr:colOff>
      <xdr:row>40</xdr:row>
      <xdr:rowOff>-19050</xdr:rowOff>
    </xdr:from>
    <xdr:ext cx="38100" cy="38100"/>
    <xdr:sp>
      <xdr:nvSpPr>
        <xdr:cNvPr id="5" name="Shape 5"/>
        <xdr:cNvSpPr txBox="1"/>
      </xdr:nvSpPr>
      <xdr:spPr>
        <a:xfrm>
          <a:off x="5326950" y="3780000"/>
          <a:ext cx="38100" cy="0"/>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Clr>
              <a:schemeClr val="dk1"/>
            </a:buClr>
            <a:buSzPts val="1200"/>
            <a:buFont typeface="Arial"/>
            <a:buNone/>
          </a:pPr>
          <a:r>
            <a:rPr b="1" lang="en-US" sz="1200">
              <a:solidFill>
                <a:schemeClr val="dk1"/>
              </a:solidFill>
              <a:latin typeface="Arial"/>
              <a:ea typeface="Arial"/>
              <a:cs typeface="Arial"/>
              <a:sym typeface="Arial"/>
            </a:rPr>
            <a:t>F  A  C  T  O  R  E  S     I  N  T  E  R  N  O  S</a:t>
          </a:r>
          <a:endParaRPr sz="1400"/>
        </a:p>
        <a:p>
          <a:pPr indent="0" lvl="0" marL="0" rtl="0" algn="ctr">
            <a:spcBef>
              <a:spcPts val="0"/>
            </a:spcBef>
            <a:spcAft>
              <a:spcPts val="0"/>
            </a:spcAft>
            <a:buClr>
              <a:schemeClr val="dk1"/>
            </a:buClr>
            <a:buSzPts val="1200"/>
            <a:buFont typeface="Arial"/>
            <a:buNone/>
          </a:pPr>
          <a:r>
            <a:rPr b="1" lang="en-US" sz="1200">
              <a:solidFill>
                <a:schemeClr val="dk1"/>
              </a:solidFill>
              <a:latin typeface="Arial"/>
              <a:ea typeface="Arial"/>
              <a:cs typeface="Arial"/>
              <a:sym typeface="Arial"/>
            </a:rPr>
            <a:t>D E L  P R O C E S O</a:t>
          </a:r>
          <a:endParaRPr sz="1400"/>
        </a:p>
      </xdr:txBody>
    </xdr:sp>
    <xdr:clientData fLocksWithSheet="0"/>
  </xdr:oneCellAnchor>
  <xdr:oneCellAnchor>
    <xdr:from>
      <xdr:col>18</xdr:col>
      <xdr:colOff>133350</xdr:colOff>
      <xdr:row>0</xdr:row>
      <xdr:rowOff>190500</xdr:rowOff>
    </xdr:from>
    <xdr:ext cx="542925" cy="7810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57150</xdr:colOff>
      <xdr:row>0</xdr:row>
      <xdr:rowOff>104775</xdr:rowOff>
    </xdr:from>
    <xdr:ext cx="1485900" cy="742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219075</xdr:colOff>
      <xdr:row>0</xdr:row>
      <xdr:rowOff>66675</xdr:rowOff>
    </xdr:from>
    <xdr:ext cx="523875" cy="676275"/>
    <xdr:pic>
      <xdr:nvPicPr>
        <xdr:cNvPr descr="logocapitalmusical"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180975</xdr:colOff>
      <xdr:row>0</xdr:row>
      <xdr:rowOff>0</xdr:rowOff>
    </xdr:from>
    <xdr:ext cx="1609725" cy="7905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09:C219" displayName="Table_1" name="Table_1" id="1">
  <tableColumns count="2">
    <tableColumn name="Criterios" id="1"/>
    <tableColumn name="Subcriterios" id="2"/>
  </tableColumns>
  <tableStyleInfo name="Tabla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3" width="24.71"/>
    <col customWidth="1" min="4" max="4" width="16.0"/>
    <col customWidth="1" min="5" max="5" width="24.71"/>
    <col customWidth="1" min="6" max="6" width="27.71"/>
    <col customWidth="1" min="7" max="8" width="24.71"/>
    <col customWidth="1" min="9" max="25" width="11.43"/>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3"/>
      <c r="D2" s="3"/>
      <c r="E2" s="3"/>
      <c r="F2" s="3"/>
      <c r="G2" s="3"/>
      <c r="H2" s="4"/>
      <c r="I2" s="1"/>
      <c r="J2" s="1"/>
      <c r="K2" s="1"/>
      <c r="L2" s="1"/>
      <c r="M2" s="1"/>
      <c r="N2" s="1"/>
      <c r="O2" s="1"/>
      <c r="P2" s="1"/>
      <c r="Q2" s="1"/>
      <c r="R2" s="1"/>
      <c r="S2" s="1"/>
      <c r="T2" s="1"/>
      <c r="U2" s="1"/>
      <c r="V2" s="1"/>
      <c r="W2" s="1"/>
      <c r="X2" s="1"/>
      <c r="Y2" s="1"/>
      <c r="Z2" s="1"/>
    </row>
    <row r="3">
      <c r="A3" s="1"/>
      <c r="B3" s="5"/>
      <c r="C3" s="6"/>
      <c r="D3" s="6"/>
      <c r="E3" s="6"/>
      <c r="F3" s="6"/>
      <c r="G3" s="6"/>
      <c r="H3" s="7"/>
      <c r="I3" s="1"/>
      <c r="J3" s="1"/>
      <c r="K3" s="1"/>
      <c r="L3" s="1"/>
      <c r="M3" s="1"/>
      <c r="N3" s="1"/>
      <c r="O3" s="1"/>
      <c r="P3" s="1"/>
      <c r="Q3" s="1"/>
      <c r="R3" s="1"/>
      <c r="S3" s="1"/>
      <c r="T3" s="1"/>
      <c r="U3" s="1"/>
      <c r="V3" s="1"/>
      <c r="W3" s="1"/>
      <c r="X3" s="1"/>
      <c r="Y3" s="1"/>
      <c r="Z3" s="1"/>
    </row>
    <row r="4" ht="63.0" customHeight="1">
      <c r="A4" s="1"/>
      <c r="B4" s="8" t="s">
        <v>1</v>
      </c>
      <c r="H4" s="9"/>
      <c r="I4" s="1"/>
      <c r="J4" s="1"/>
      <c r="K4" s="1"/>
      <c r="L4" s="1"/>
      <c r="M4" s="1"/>
      <c r="N4" s="1"/>
      <c r="O4" s="1"/>
      <c r="P4" s="1"/>
      <c r="Q4" s="1"/>
      <c r="R4" s="1"/>
      <c r="S4" s="1"/>
      <c r="T4" s="1"/>
      <c r="U4" s="1"/>
      <c r="V4" s="1"/>
      <c r="W4" s="1"/>
      <c r="X4" s="1"/>
      <c r="Y4" s="1"/>
      <c r="Z4" s="1"/>
    </row>
    <row r="5" ht="63.0" customHeight="1">
      <c r="A5" s="1"/>
      <c r="B5" s="10"/>
      <c r="C5" s="11"/>
      <c r="D5" s="11"/>
      <c r="E5" s="11"/>
      <c r="F5" s="11"/>
      <c r="G5" s="11"/>
      <c r="H5" s="12"/>
      <c r="I5" s="1"/>
      <c r="J5" s="1"/>
      <c r="K5" s="1"/>
      <c r="L5" s="1"/>
      <c r="M5" s="1"/>
      <c r="N5" s="1"/>
      <c r="O5" s="1"/>
      <c r="P5" s="1"/>
      <c r="Q5" s="1"/>
      <c r="R5" s="1"/>
      <c r="S5" s="1"/>
      <c r="T5" s="1"/>
      <c r="U5" s="1"/>
      <c r="V5" s="1"/>
      <c r="W5" s="1"/>
      <c r="X5" s="1"/>
      <c r="Y5" s="1"/>
      <c r="Z5" s="1"/>
    </row>
    <row r="6">
      <c r="A6" s="1"/>
      <c r="B6" s="13" t="s">
        <v>2</v>
      </c>
      <c r="C6" s="14"/>
      <c r="D6" s="14"/>
      <c r="E6" s="14"/>
      <c r="F6" s="14"/>
      <c r="G6" s="14"/>
      <c r="H6" s="15"/>
      <c r="I6" s="1"/>
      <c r="J6" s="1"/>
      <c r="K6" s="1"/>
      <c r="L6" s="1"/>
      <c r="M6" s="1"/>
      <c r="N6" s="1"/>
      <c r="O6" s="1"/>
      <c r="P6" s="1"/>
      <c r="Q6" s="1"/>
      <c r="R6" s="1"/>
      <c r="S6" s="1"/>
      <c r="T6" s="1"/>
      <c r="U6" s="1"/>
      <c r="V6" s="1"/>
      <c r="W6" s="1"/>
      <c r="X6" s="1"/>
      <c r="Y6" s="1"/>
      <c r="Z6" s="1"/>
    </row>
    <row r="7" ht="95.25" customHeight="1">
      <c r="A7" s="1"/>
      <c r="B7" s="16" t="s">
        <v>3</v>
      </c>
      <c r="C7" s="17"/>
      <c r="D7" s="17"/>
      <c r="E7" s="17"/>
      <c r="F7" s="17"/>
      <c r="G7" s="17"/>
      <c r="H7" s="18"/>
      <c r="I7" s="1"/>
      <c r="J7" s="1"/>
      <c r="K7" s="1"/>
      <c r="L7" s="1"/>
      <c r="M7" s="1"/>
      <c r="N7" s="1"/>
      <c r="O7" s="1"/>
      <c r="P7" s="1"/>
      <c r="Q7" s="1"/>
      <c r="R7" s="1"/>
      <c r="S7" s="1"/>
      <c r="T7" s="1"/>
      <c r="U7" s="1"/>
      <c r="V7" s="1"/>
      <c r="W7" s="1"/>
      <c r="X7" s="1"/>
      <c r="Y7" s="1"/>
      <c r="Z7" s="1"/>
    </row>
    <row r="8">
      <c r="A8" s="1"/>
      <c r="B8" s="19"/>
      <c r="C8" s="20"/>
      <c r="D8" s="20"/>
      <c r="E8" s="20"/>
      <c r="F8" s="20"/>
      <c r="G8" s="20"/>
      <c r="H8" s="21"/>
      <c r="I8" s="1"/>
      <c r="J8" s="1"/>
      <c r="K8" s="1"/>
      <c r="L8" s="1"/>
      <c r="M8" s="1"/>
      <c r="N8" s="1"/>
      <c r="O8" s="1"/>
      <c r="P8" s="1"/>
      <c r="Q8" s="1"/>
      <c r="R8" s="1"/>
      <c r="S8" s="1"/>
      <c r="T8" s="1"/>
      <c r="U8" s="1"/>
      <c r="V8" s="1"/>
      <c r="W8" s="1"/>
      <c r="X8" s="1"/>
      <c r="Y8" s="1"/>
      <c r="Z8" s="1"/>
    </row>
    <row r="9" ht="16.5" customHeight="1">
      <c r="A9" s="1"/>
      <c r="B9" s="22" t="s">
        <v>4</v>
      </c>
      <c r="H9" s="9"/>
      <c r="I9" s="1"/>
      <c r="J9" s="1"/>
      <c r="K9" s="1"/>
      <c r="L9" s="1"/>
      <c r="M9" s="1"/>
      <c r="N9" s="1"/>
      <c r="O9" s="1"/>
      <c r="P9" s="1"/>
      <c r="Q9" s="1"/>
      <c r="R9" s="1"/>
      <c r="S9" s="1"/>
      <c r="T9" s="1"/>
      <c r="U9" s="1"/>
      <c r="V9" s="1"/>
      <c r="W9" s="1"/>
      <c r="X9" s="1"/>
      <c r="Y9" s="1"/>
      <c r="Z9" s="1"/>
    </row>
    <row r="10" ht="44.25" customHeight="1">
      <c r="A10" s="1"/>
      <c r="B10" s="23"/>
      <c r="H10" s="9"/>
      <c r="I10" s="1"/>
      <c r="J10" s="1"/>
      <c r="K10" s="1"/>
      <c r="L10" s="1"/>
      <c r="M10" s="1"/>
      <c r="N10" s="1"/>
      <c r="O10" s="1"/>
      <c r="P10" s="1"/>
      <c r="Q10" s="1"/>
      <c r="R10" s="1"/>
      <c r="S10" s="1"/>
      <c r="T10" s="1"/>
      <c r="U10" s="1"/>
      <c r="V10" s="1"/>
      <c r="W10" s="1"/>
      <c r="X10" s="1"/>
      <c r="Y10" s="1"/>
      <c r="Z10" s="1"/>
    </row>
    <row r="11">
      <c r="A11" s="1"/>
      <c r="B11" s="24"/>
      <c r="C11" s="25"/>
      <c r="D11" s="26"/>
      <c r="E11" s="27"/>
      <c r="F11" s="27"/>
      <c r="G11" s="27"/>
      <c r="H11" s="28"/>
      <c r="I11" s="1"/>
      <c r="J11" s="1"/>
      <c r="K11" s="1"/>
      <c r="L11" s="1"/>
      <c r="M11" s="1"/>
      <c r="N11" s="1"/>
      <c r="O11" s="1"/>
      <c r="P11" s="1"/>
      <c r="Q11" s="1"/>
      <c r="R11" s="1"/>
      <c r="S11" s="1"/>
      <c r="T11" s="1"/>
      <c r="U11" s="1"/>
      <c r="V11" s="1"/>
      <c r="W11" s="1"/>
      <c r="X11" s="1"/>
      <c r="Y11" s="1"/>
      <c r="Z11" s="1"/>
    </row>
    <row r="12">
      <c r="A12" s="1"/>
      <c r="B12" s="24"/>
      <c r="C12" s="29" t="s">
        <v>5</v>
      </c>
      <c r="D12" s="30"/>
      <c r="E12" s="31" t="s">
        <v>6</v>
      </c>
      <c r="F12" s="32"/>
      <c r="G12" s="25"/>
      <c r="H12" s="28"/>
      <c r="I12" s="1"/>
      <c r="J12" s="1"/>
      <c r="K12" s="1"/>
      <c r="L12" s="1"/>
      <c r="M12" s="1"/>
      <c r="N12" s="1"/>
      <c r="O12" s="1"/>
      <c r="P12" s="1"/>
      <c r="Q12" s="1"/>
      <c r="R12" s="1"/>
      <c r="S12" s="1"/>
      <c r="T12" s="1"/>
      <c r="U12" s="1"/>
      <c r="V12" s="1"/>
      <c r="W12" s="1"/>
      <c r="X12" s="1"/>
      <c r="Y12" s="1"/>
      <c r="Z12" s="1"/>
    </row>
    <row r="13" ht="35.25" customHeight="1">
      <c r="A13" s="1"/>
      <c r="B13" s="24"/>
      <c r="C13" s="33" t="s">
        <v>7</v>
      </c>
      <c r="D13" s="34"/>
      <c r="E13" s="35" t="s">
        <v>8</v>
      </c>
      <c r="F13" s="36"/>
      <c r="G13" s="25"/>
      <c r="H13" s="28"/>
      <c r="I13" s="1"/>
      <c r="J13" s="1"/>
      <c r="K13" s="1"/>
      <c r="L13" s="1"/>
      <c r="M13" s="1"/>
      <c r="N13" s="1"/>
      <c r="O13" s="1"/>
      <c r="P13" s="1"/>
      <c r="Q13" s="1"/>
      <c r="R13" s="1"/>
      <c r="S13" s="1"/>
      <c r="T13" s="1"/>
      <c r="U13" s="1"/>
      <c r="V13" s="1"/>
      <c r="W13" s="1"/>
      <c r="X13" s="1"/>
      <c r="Y13" s="1"/>
      <c r="Z13" s="1"/>
    </row>
    <row r="14" ht="17.25" customHeight="1">
      <c r="A14" s="1"/>
      <c r="B14" s="24"/>
      <c r="C14" s="33" t="s">
        <v>9</v>
      </c>
      <c r="D14" s="34"/>
      <c r="E14" s="35" t="s">
        <v>10</v>
      </c>
      <c r="F14" s="36"/>
      <c r="G14" s="25"/>
      <c r="H14" s="28"/>
      <c r="I14" s="1"/>
      <c r="J14" s="1"/>
      <c r="K14" s="1"/>
      <c r="L14" s="1"/>
      <c r="M14" s="1"/>
      <c r="N14" s="1"/>
      <c r="O14" s="1"/>
      <c r="P14" s="1"/>
      <c r="Q14" s="1"/>
      <c r="R14" s="1"/>
      <c r="S14" s="1"/>
      <c r="T14" s="1"/>
      <c r="U14" s="1"/>
      <c r="V14" s="1"/>
      <c r="W14" s="1"/>
      <c r="X14" s="1"/>
      <c r="Y14" s="1"/>
      <c r="Z14" s="1"/>
    </row>
    <row r="15" ht="19.5" customHeight="1">
      <c r="A15" s="1"/>
      <c r="B15" s="24"/>
      <c r="C15" s="33" t="s">
        <v>11</v>
      </c>
      <c r="D15" s="34"/>
      <c r="E15" s="35" t="s">
        <v>12</v>
      </c>
      <c r="F15" s="36"/>
      <c r="G15" s="25"/>
      <c r="H15" s="28"/>
      <c r="I15" s="1"/>
      <c r="J15" s="1"/>
      <c r="K15" s="1"/>
      <c r="L15" s="1"/>
      <c r="M15" s="1"/>
      <c r="N15" s="1"/>
      <c r="O15" s="1"/>
      <c r="P15" s="1"/>
      <c r="Q15" s="1"/>
      <c r="R15" s="1"/>
      <c r="S15" s="1"/>
      <c r="T15" s="1"/>
      <c r="U15" s="1"/>
      <c r="V15" s="1"/>
      <c r="W15" s="1"/>
      <c r="X15" s="1"/>
      <c r="Y15" s="1"/>
      <c r="Z15" s="1"/>
    </row>
    <row r="16" ht="69.75" customHeight="1">
      <c r="A16" s="1"/>
      <c r="B16" s="24"/>
      <c r="C16" s="33" t="s">
        <v>13</v>
      </c>
      <c r="D16" s="34"/>
      <c r="E16" s="35" t="s">
        <v>14</v>
      </c>
      <c r="F16" s="36"/>
      <c r="G16" s="25"/>
      <c r="H16" s="28"/>
      <c r="I16" s="1"/>
      <c r="J16" s="1"/>
      <c r="K16" s="1"/>
      <c r="L16" s="1"/>
      <c r="M16" s="1"/>
      <c r="N16" s="1"/>
      <c r="O16" s="1"/>
      <c r="P16" s="1"/>
      <c r="Q16" s="1"/>
      <c r="R16" s="1"/>
      <c r="S16" s="1"/>
      <c r="T16" s="1"/>
      <c r="U16" s="1"/>
      <c r="V16" s="1"/>
      <c r="W16" s="1"/>
      <c r="X16" s="1"/>
      <c r="Y16" s="1"/>
      <c r="Z16" s="1"/>
    </row>
    <row r="17" ht="34.5" customHeight="1">
      <c r="A17" s="1"/>
      <c r="B17" s="24"/>
      <c r="C17" s="37" t="s">
        <v>15</v>
      </c>
      <c r="D17" s="38"/>
      <c r="E17" s="39" t="s">
        <v>16</v>
      </c>
      <c r="F17" s="40"/>
      <c r="G17" s="25"/>
      <c r="H17" s="28"/>
      <c r="I17" s="1"/>
      <c r="J17" s="1"/>
      <c r="K17" s="1"/>
      <c r="L17" s="1"/>
      <c r="M17" s="1"/>
      <c r="N17" s="1"/>
      <c r="O17" s="1"/>
      <c r="P17" s="1"/>
      <c r="Q17" s="1"/>
      <c r="R17" s="1"/>
      <c r="S17" s="1"/>
      <c r="T17" s="1"/>
      <c r="U17" s="1"/>
      <c r="V17" s="1"/>
      <c r="W17" s="1"/>
      <c r="X17" s="1"/>
      <c r="Y17" s="1"/>
      <c r="Z17" s="1"/>
    </row>
    <row r="18" ht="27.75" customHeight="1">
      <c r="A18" s="1"/>
      <c r="B18" s="24"/>
      <c r="C18" s="37" t="s">
        <v>17</v>
      </c>
      <c r="D18" s="38"/>
      <c r="E18" s="39" t="s">
        <v>18</v>
      </c>
      <c r="F18" s="40"/>
      <c r="G18" s="25"/>
      <c r="H18" s="28"/>
      <c r="I18" s="1"/>
      <c r="J18" s="1"/>
      <c r="K18" s="1"/>
      <c r="L18" s="1"/>
      <c r="M18" s="1"/>
      <c r="N18" s="1"/>
      <c r="O18" s="1"/>
      <c r="P18" s="1"/>
      <c r="Q18" s="1"/>
      <c r="R18" s="1"/>
      <c r="S18" s="1"/>
      <c r="T18" s="1"/>
      <c r="U18" s="1"/>
      <c r="V18" s="1"/>
      <c r="W18" s="1"/>
      <c r="X18" s="1"/>
      <c r="Y18" s="1"/>
      <c r="Z18" s="1"/>
    </row>
    <row r="19" ht="28.5" customHeight="1">
      <c r="A19" s="1"/>
      <c r="B19" s="24"/>
      <c r="C19" s="37" t="s">
        <v>19</v>
      </c>
      <c r="D19" s="38"/>
      <c r="E19" s="39" t="s">
        <v>20</v>
      </c>
      <c r="F19" s="40"/>
      <c r="G19" s="25"/>
      <c r="H19" s="28"/>
      <c r="I19" s="1"/>
      <c r="J19" s="1"/>
      <c r="K19" s="1"/>
      <c r="L19" s="1"/>
      <c r="M19" s="1"/>
      <c r="N19" s="1"/>
      <c r="O19" s="1"/>
      <c r="P19" s="1"/>
      <c r="Q19" s="1"/>
      <c r="R19" s="1"/>
      <c r="S19" s="1"/>
      <c r="T19" s="1"/>
      <c r="U19" s="1"/>
      <c r="V19" s="1"/>
      <c r="W19" s="1"/>
      <c r="X19" s="1"/>
      <c r="Y19" s="1"/>
      <c r="Z19" s="1"/>
    </row>
    <row r="20" ht="72.75" customHeight="1">
      <c r="A20" s="1"/>
      <c r="B20" s="24"/>
      <c r="C20" s="37" t="s">
        <v>21</v>
      </c>
      <c r="D20" s="38"/>
      <c r="E20" s="39" t="s">
        <v>22</v>
      </c>
      <c r="F20" s="40"/>
      <c r="G20" s="25"/>
      <c r="H20" s="28"/>
      <c r="I20" s="1"/>
      <c r="J20" s="1"/>
      <c r="K20" s="1"/>
      <c r="L20" s="1"/>
      <c r="M20" s="1"/>
      <c r="N20" s="1"/>
      <c r="O20" s="1"/>
      <c r="P20" s="1"/>
      <c r="Q20" s="1"/>
      <c r="R20" s="1"/>
      <c r="S20" s="1"/>
      <c r="T20" s="1"/>
      <c r="U20" s="1"/>
      <c r="V20" s="1"/>
      <c r="W20" s="1"/>
      <c r="X20" s="1"/>
      <c r="Y20" s="1"/>
      <c r="Z20" s="1"/>
    </row>
    <row r="21" ht="64.5" customHeight="1">
      <c r="A21" s="1"/>
      <c r="B21" s="24"/>
      <c r="C21" s="37" t="s">
        <v>23</v>
      </c>
      <c r="D21" s="38"/>
      <c r="E21" s="39" t="s">
        <v>24</v>
      </c>
      <c r="F21" s="40"/>
      <c r="G21" s="25"/>
      <c r="H21" s="28"/>
      <c r="I21" s="1"/>
      <c r="J21" s="1"/>
      <c r="K21" s="1"/>
      <c r="L21" s="1"/>
      <c r="M21" s="1"/>
      <c r="N21" s="1"/>
      <c r="O21" s="1"/>
      <c r="P21" s="1"/>
      <c r="Q21" s="1"/>
      <c r="R21" s="1"/>
      <c r="S21" s="1"/>
      <c r="T21" s="1"/>
      <c r="U21" s="1"/>
      <c r="V21" s="1"/>
      <c r="W21" s="1"/>
      <c r="X21" s="1"/>
      <c r="Y21" s="1"/>
      <c r="Z21" s="1"/>
    </row>
    <row r="22" ht="71.25" customHeight="1">
      <c r="A22" s="1"/>
      <c r="B22" s="24"/>
      <c r="C22" s="37" t="s">
        <v>25</v>
      </c>
      <c r="D22" s="38"/>
      <c r="E22" s="39" t="s">
        <v>26</v>
      </c>
      <c r="F22" s="40"/>
      <c r="G22" s="25"/>
      <c r="H22" s="28"/>
      <c r="I22" s="1"/>
      <c r="J22" s="1"/>
      <c r="K22" s="1"/>
      <c r="L22" s="1"/>
      <c r="M22" s="1"/>
      <c r="N22" s="1"/>
      <c r="O22" s="1"/>
      <c r="P22" s="1"/>
      <c r="Q22" s="1"/>
      <c r="R22" s="1"/>
      <c r="S22" s="1"/>
      <c r="T22" s="1"/>
      <c r="U22" s="1"/>
      <c r="V22" s="1"/>
      <c r="W22" s="1"/>
      <c r="X22" s="1"/>
      <c r="Y22" s="1"/>
      <c r="Z22" s="1"/>
    </row>
    <row r="23" ht="55.5" customHeight="1">
      <c r="A23" s="1"/>
      <c r="B23" s="24"/>
      <c r="C23" s="37" t="s">
        <v>27</v>
      </c>
      <c r="D23" s="38"/>
      <c r="E23" s="39" t="s">
        <v>28</v>
      </c>
      <c r="F23" s="40"/>
      <c r="G23" s="25"/>
      <c r="H23" s="28"/>
      <c r="I23" s="1"/>
      <c r="J23" s="1"/>
      <c r="K23" s="1"/>
      <c r="L23" s="1"/>
      <c r="M23" s="1"/>
      <c r="N23" s="1"/>
      <c r="O23" s="1"/>
      <c r="P23" s="1"/>
      <c r="Q23" s="1"/>
      <c r="R23" s="1"/>
      <c r="S23" s="1"/>
      <c r="T23" s="1"/>
      <c r="U23" s="1"/>
      <c r="V23" s="1"/>
      <c r="W23" s="1"/>
      <c r="X23" s="1"/>
      <c r="Y23" s="1"/>
      <c r="Z23" s="1"/>
    </row>
    <row r="24" ht="42.0" customHeight="1">
      <c r="A24" s="1"/>
      <c r="B24" s="24"/>
      <c r="C24" s="37" t="s">
        <v>29</v>
      </c>
      <c r="D24" s="38"/>
      <c r="E24" s="39" t="s">
        <v>30</v>
      </c>
      <c r="F24" s="40"/>
      <c r="G24" s="25"/>
      <c r="H24" s="28"/>
      <c r="I24" s="1"/>
      <c r="J24" s="1"/>
      <c r="K24" s="1"/>
      <c r="L24" s="1"/>
      <c r="M24" s="1"/>
      <c r="N24" s="1"/>
      <c r="O24" s="1"/>
      <c r="P24" s="1"/>
      <c r="Q24" s="1"/>
      <c r="R24" s="1"/>
      <c r="S24" s="1"/>
      <c r="T24" s="1"/>
      <c r="U24" s="1"/>
      <c r="V24" s="1"/>
      <c r="W24" s="1"/>
      <c r="X24" s="1"/>
      <c r="Y24" s="1"/>
      <c r="Z24" s="1"/>
    </row>
    <row r="25" ht="59.25" customHeight="1">
      <c r="A25" s="1"/>
      <c r="B25" s="24"/>
      <c r="C25" s="37" t="s">
        <v>31</v>
      </c>
      <c r="D25" s="38"/>
      <c r="E25" s="39" t="s">
        <v>32</v>
      </c>
      <c r="F25" s="40"/>
      <c r="G25" s="25"/>
      <c r="H25" s="28"/>
      <c r="I25" s="1"/>
      <c r="J25" s="1"/>
      <c r="K25" s="1"/>
      <c r="L25" s="1"/>
      <c r="M25" s="1"/>
      <c r="N25" s="1"/>
      <c r="O25" s="1"/>
      <c r="P25" s="1"/>
      <c r="Q25" s="1"/>
      <c r="R25" s="1"/>
      <c r="S25" s="1"/>
      <c r="T25" s="1"/>
      <c r="U25" s="1"/>
      <c r="V25" s="1"/>
      <c r="W25" s="1"/>
      <c r="X25" s="1"/>
      <c r="Y25" s="1"/>
      <c r="Z25" s="1"/>
    </row>
    <row r="26" ht="23.25" customHeight="1">
      <c r="A26" s="1"/>
      <c r="B26" s="24"/>
      <c r="C26" s="37" t="s">
        <v>33</v>
      </c>
      <c r="D26" s="38"/>
      <c r="E26" s="39" t="s">
        <v>34</v>
      </c>
      <c r="F26" s="40"/>
      <c r="G26" s="25"/>
      <c r="H26" s="28"/>
      <c r="I26" s="1"/>
      <c r="J26" s="1"/>
      <c r="K26" s="1"/>
      <c r="L26" s="1"/>
      <c r="M26" s="1"/>
      <c r="N26" s="1"/>
      <c r="O26" s="1"/>
      <c r="P26" s="1"/>
      <c r="Q26" s="1"/>
      <c r="R26" s="1"/>
      <c r="S26" s="1"/>
      <c r="T26" s="1"/>
      <c r="U26" s="1"/>
      <c r="V26" s="1"/>
      <c r="W26" s="1"/>
      <c r="X26" s="1"/>
      <c r="Y26" s="1"/>
      <c r="Z26" s="1"/>
    </row>
    <row r="27" ht="30.75" customHeight="1">
      <c r="A27" s="1"/>
      <c r="B27" s="24"/>
      <c r="C27" s="37" t="s">
        <v>35</v>
      </c>
      <c r="D27" s="38"/>
      <c r="E27" s="39" t="s">
        <v>36</v>
      </c>
      <c r="F27" s="40"/>
      <c r="G27" s="25"/>
      <c r="H27" s="28"/>
      <c r="I27" s="1"/>
      <c r="J27" s="1"/>
      <c r="K27" s="1"/>
      <c r="L27" s="1"/>
      <c r="M27" s="1"/>
      <c r="N27" s="1"/>
      <c r="O27" s="1"/>
      <c r="P27" s="1"/>
      <c r="Q27" s="1"/>
      <c r="R27" s="1"/>
      <c r="S27" s="1"/>
      <c r="T27" s="1"/>
      <c r="U27" s="1"/>
      <c r="V27" s="1"/>
      <c r="W27" s="1"/>
      <c r="X27" s="1"/>
      <c r="Y27" s="1"/>
      <c r="Z27" s="1"/>
    </row>
    <row r="28" ht="35.25" customHeight="1">
      <c r="A28" s="1"/>
      <c r="B28" s="24"/>
      <c r="C28" s="37" t="s">
        <v>37</v>
      </c>
      <c r="D28" s="38"/>
      <c r="E28" s="39" t="s">
        <v>38</v>
      </c>
      <c r="F28" s="40"/>
      <c r="G28" s="25"/>
      <c r="H28" s="28"/>
      <c r="I28" s="1"/>
      <c r="J28" s="1"/>
      <c r="K28" s="1"/>
      <c r="L28" s="1"/>
      <c r="M28" s="1"/>
      <c r="N28" s="1"/>
      <c r="O28" s="1"/>
      <c r="P28" s="1"/>
      <c r="Q28" s="1"/>
      <c r="R28" s="1"/>
      <c r="S28" s="1"/>
      <c r="T28" s="1"/>
      <c r="U28" s="1"/>
      <c r="V28" s="1"/>
      <c r="W28" s="1"/>
      <c r="X28" s="1"/>
      <c r="Y28" s="1"/>
      <c r="Z28" s="1"/>
    </row>
    <row r="29" ht="33.0" customHeight="1">
      <c r="A29" s="1"/>
      <c r="B29" s="24"/>
      <c r="C29" s="37" t="s">
        <v>39</v>
      </c>
      <c r="D29" s="38"/>
      <c r="E29" s="39" t="s">
        <v>38</v>
      </c>
      <c r="F29" s="40"/>
      <c r="G29" s="25"/>
      <c r="H29" s="28"/>
      <c r="I29" s="1"/>
      <c r="J29" s="1"/>
      <c r="K29" s="1"/>
      <c r="L29" s="1"/>
      <c r="M29" s="1"/>
      <c r="N29" s="1"/>
      <c r="O29" s="1"/>
      <c r="P29" s="1"/>
      <c r="Q29" s="1"/>
      <c r="R29" s="1"/>
      <c r="S29" s="1"/>
      <c r="T29" s="1"/>
      <c r="U29" s="1"/>
      <c r="V29" s="1"/>
      <c r="W29" s="1"/>
      <c r="X29" s="1"/>
      <c r="Y29" s="1"/>
      <c r="Z29" s="1"/>
    </row>
    <row r="30" ht="30.0" customHeight="1">
      <c r="A30" s="1"/>
      <c r="B30" s="24"/>
      <c r="C30" s="37" t="s">
        <v>40</v>
      </c>
      <c r="D30" s="38"/>
      <c r="E30" s="39" t="s">
        <v>41</v>
      </c>
      <c r="F30" s="40"/>
      <c r="G30" s="25"/>
      <c r="H30" s="28"/>
      <c r="I30" s="1"/>
      <c r="J30" s="1"/>
      <c r="K30" s="1"/>
      <c r="L30" s="1"/>
      <c r="M30" s="1"/>
      <c r="N30" s="1"/>
      <c r="O30" s="1"/>
      <c r="P30" s="1"/>
      <c r="Q30" s="1"/>
      <c r="R30" s="1"/>
      <c r="S30" s="1"/>
      <c r="T30" s="1"/>
      <c r="U30" s="1"/>
      <c r="V30" s="1"/>
      <c r="W30" s="1"/>
      <c r="X30" s="1"/>
      <c r="Y30" s="1"/>
      <c r="Z30" s="1"/>
    </row>
    <row r="31" ht="35.25" customHeight="1">
      <c r="A31" s="1"/>
      <c r="B31" s="24"/>
      <c r="C31" s="37" t="s">
        <v>42</v>
      </c>
      <c r="D31" s="38"/>
      <c r="E31" s="39" t="s">
        <v>43</v>
      </c>
      <c r="F31" s="40"/>
      <c r="G31" s="25"/>
      <c r="H31" s="28"/>
      <c r="I31" s="1"/>
      <c r="J31" s="1"/>
      <c r="K31" s="1"/>
      <c r="L31" s="1"/>
      <c r="M31" s="1"/>
      <c r="N31" s="1"/>
      <c r="O31" s="1"/>
      <c r="P31" s="1"/>
      <c r="Q31" s="1"/>
      <c r="R31" s="1"/>
      <c r="S31" s="1"/>
      <c r="T31" s="1"/>
      <c r="U31" s="1"/>
      <c r="V31" s="1"/>
      <c r="W31" s="1"/>
      <c r="X31" s="1"/>
      <c r="Y31" s="1"/>
      <c r="Z31" s="1"/>
    </row>
    <row r="32" ht="31.5" customHeight="1">
      <c r="A32" s="1"/>
      <c r="B32" s="24"/>
      <c r="C32" s="37" t="s">
        <v>44</v>
      </c>
      <c r="D32" s="38"/>
      <c r="E32" s="39" t="s">
        <v>45</v>
      </c>
      <c r="F32" s="40"/>
      <c r="G32" s="25"/>
      <c r="H32" s="28"/>
      <c r="I32" s="1"/>
      <c r="J32" s="1"/>
      <c r="K32" s="1"/>
      <c r="L32" s="1"/>
      <c r="M32" s="1"/>
      <c r="N32" s="1"/>
      <c r="O32" s="1"/>
      <c r="P32" s="1"/>
      <c r="Q32" s="1"/>
      <c r="R32" s="1"/>
      <c r="S32" s="1"/>
      <c r="T32" s="1"/>
      <c r="U32" s="1"/>
      <c r="V32" s="1"/>
      <c r="W32" s="1"/>
      <c r="X32" s="1"/>
      <c r="Y32" s="1"/>
      <c r="Z32" s="1"/>
    </row>
    <row r="33" ht="35.25" customHeight="1">
      <c r="A33" s="1"/>
      <c r="B33" s="24"/>
      <c r="C33" s="37" t="s">
        <v>46</v>
      </c>
      <c r="D33" s="38"/>
      <c r="E33" s="39" t="s">
        <v>47</v>
      </c>
      <c r="F33" s="40"/>
      <c r="G33" s="25"/>
      <c r="H33" s="28"/>
      <c r="I33" s="1"/>
      <c r="J33" s="1"/>
      <c r="K33" s="1"/>
      <c r="L33" s="1"/>
      <c r="M33" s="1"/>
      <c r="N33" s="1"/>
      <c r="O33" s="1"/>
      <c r="P33" s="1"/>
      <c r="Q33" s="1"/>
      <c r="R33" s="1"/>
      <c r="S33" s="1"/>
      <c r="T33" s="1"/>
      <c r="U33" s="1"/>
      <c r="V33" s="1"/>
      <c r="W33" s="1"/>
      <c r="X33" s="1"/>
      <c r="Y33" s="1"/>
      <c r="Z33" s="1"/>
    </row>
    <row r="34" ht="59.25" customHeight="1">
      <c r="A34" s="1"/>
      <c r="B34" s="24"/>
      <c r="C34" s="37" t="s">
        <v>48</v>
      </c>
      <c r="D34" s="38"/>
      <c r="E34" s="39" t="s">
        <v>49</v>
      </c>
      <c r="F34" s="40"/>
      <c r="G34" s="25"/>
      <c r="H34" s="28"/>
      <c r="I34" s="1"/>
      <c r="J34" s="1"/>
      <c r="K34" s="1"/>
      <c r="L34" s="1"/>
      <c r="M34" s="1"/>
      <c r="N34" s="1"/>
      <c r="O34" s="1"/>
      <c r="P34" s="1"/>
      <c r="Q34" s="1"/>
      <c r="R34" s="1"/>
      <c r="S34" s="1"/>
      <c r="T34" s="1"/>
      <c r="U34" s="1"/>
      <c r="V34" s="1"/>
      <c r="W34" s="1"/>
      <c r="X34" s="1"/>
      <c r="Y34" s="1"/>
      <c r="Z34" s="1"/>
    </row>
    <row r="35" ht="29.25" customHeight="1">
      <c r="A35" s="1"/>
      <c r="B35" s="24"/>
      <c r="C35" s="37" t="s">
        <v>50</v>
      </c>
      <c r="D35" s="38"/>
      <c r="E35" s="39" t="s">
        <v>51</v>
      </c>
      <c r="F35" s="40"/>
      <c r="G35" s="25"/>
      <c r="H35" s="28"/>
      <c r="I35" s="1"/>
      <c r="J35" s="1"/>
      <c r="K35" s="1"/>
      <c r="L35" s="1"/>
      <c r="M35" s="1"/>
      <c r="N35" s="1"/>
      <c r="O35" s="1"/>
      <c r="P35" s="1"/>
      <c r="Q35" s="1"/>
      <c r="R35" s="1"/>
      <c r="S35" s="1"/>
      <c r="T35" s="1"/>
      <c r="U35" s="1"/>
      <c r="V35" s="1"/>
      <c r="W35" s="1"/>
      <c r="X35" s="1"/>
      <c r="Y35" s="1"/>
      <c r="Z35" s="1"/>
    </row>
    <row r="36" ht="82.5" customHeight="1">
      <c r="A36" s="1"/>
      <c r="B36" s="24"/>
      <c r="C36" s="37" t="s">
        <v>52</v>
      </c>
      <c r="D36" s="38"/>
      <c r="E36" s="39" t="s">
        <v>53</v>
      </c>
      <c r="F36" s="40"/>
      <c r="G36" s="25"/>
      <c r="H36" s="28"/>
      <c r="I36" s="1"/>
      <c r="J36" s="1"/>
      <c r="K36" s="1"/>
      <c r="L36" s="1"/>
      <c r="M36" s="1"/>
      <c r="N36" s="1"/>
      <c r="O36" s="1"/>
      <c r="P36" s="1"/>
      <c r="Q36" s="1"/>
      <c r="R36" s="1"/>
      <c r="S36" s="1"/>
      <c r="T36" s="1"/>
      <c r="U36" s="1"/>
      <c r="V36" s="1"/>
      <c r="W36" s="1"/>
      <c r="X36" s="1"/>
      <c r="Y36" s="1"/>
      <c r="Z36" s="1"/>
    </row>
    <row r="37" ht="46.5" customHeight="1">
      <c r="A37" s="1"/>
      <c r="B37" s="24"/>
      <c r="C37" s="37" t="s">
        <v>54</v>
      </c>
      <c r="D37" s="38"/>
      <c r="E37" s="39" t="s">
        <v>55</v>
      </c>
      <c r="F37" s="40"/>
      <c r="G37" s="25"/>
      <c r="H37" s="28"/>
      <c r="I37" s="1"/>
      <c r="J37" s="1"/>
      <c r="K37" s="1"/>
      <c r="L37" s="1"/>
      <c r="M37" s="1"/>
      <c r="N37" s="1"/>
      <c r="O37" s="1"/>
      <c r="P37" s="1"/>
      <c r="Q37" s="1"/>
      <c r="R37" s="1"/>
      <c r="S37" s="1"/>
      <c r="T37" s="1"/>
      <c r="U37" s="1"/>
      <c r="V37" s="1"/>
      <c r="W37" s="1"/>
      <c r="X37" s="1"/>
      <c r="Y37" s="1"/>
      <c r="Z37" s="1"/>
    </row>
    <row r="38" ht="6.75" customHeight="1">
      <c r="A38" s="1"/>
      <c r="B38" s="24"/>
      <c r="C38" s="41"/>
      <c r="D38" s="42"/>
      <c r="E38" s="43"/>
      <c r="F38" s="44"/>
      <c r="G38" s="25"/>
      <c r="H38" s="28"/>
      <c r="I38" s="1"/>
      <c r="J38" s="1"/>
      <c r="K38" s="1"/>
      <c r="L38" s="1"/>
      <c r="M38" s="1"/>
      <c r="N38" s="1"/>
      <c r="O38" s="1"/>
      <c r="P38" s="1"/>
      <c r="Q38" s="1"/>
      <c r="R38" s="1"/>
      <c r="S38" s="1"/>
      <c r="T38" s="1"/>
      <c r="U38" s="1"/>
      <c r="V38" s="1"/>
      <c r="W38" s="1"/>
      <c r="X38" s="1"/>
      <c r="Y38" s="1"/>
      <c r="Z38" s="1"/>
    </row>
    <row r="39" ht="15.75" customHeight="1">
      <c r="A39" s="1"/>
      <c r="B39" s="24"/>
      <c r="C39" s="45"/>
      <c r="D39" s="45"/>
      <c r="E39" s="46"/>
      <c r="F39" s="46"/>
      <c r="G39" s="25"/>
      <c r="H39" s="28"/>
      <c r="I39" s="1"/>
      <c r="J39" s="1"/>
      <c r="K39" s="1"/>
      <c r="L39" s="1"/>
      <c r="M39" s="1"/>
      <c r="N39" s="1"/>
      <c r="O39" s="1"/>
      <c r="P39" s="1"/>
      <c r="Q39" s="1"/>
      <c r="R39" s="1"/>
      <c r="S39" s="1"/>
      <c r="T39" s="1"/>
      <c r="U39" s="1"/>
      <c r="V39" s="1"/>
      <c r="W39" s="1"/>
      <c r="X39" s="1"/>
      <c r="Y39" s="1"/>
      <c r="Z39" s="1"/>
    </row>
    <row r="40" ht="21.0" customHeight="1">
      <c r="A40" s="1"/>
      <c r="B40" s="47" t="s">
        <v>56</v>
      </c>
      <c r="C40" s="48"/>
      <c r="D40" s="48"/>
      <c r="E40" s="48"/>
      <c r="F40" s="48"/>
      <c r="G40" s="48"/>
      <c r="H40" s="49"/>
      <c r="I40" s="1"/>
      <c r="J40" s="1"/>
      <c r="K40" s="1"/>
      <c r="L40" s="1"/>
      <c r="M40" s="1"/>
      <c r="N40" s="1"/>
      <c r="O40" s="1"/>
      <c r="P40" s="1"/>
      <c r="Q40" s="1"/>
      <c r="R40" s="1"/>
      <c r="S40" s="1"/>
      <c r="T40" s="1"/>
      <c r="U40" s="1"/>
      <c r="V40" s="1"/>
      <c r="W40" s="1"/>
      <c r="X40" s="1"/>
      <c r="Y40" s="1"/>
      <c r="Z40" s="1"/>
    </row>
    <row r="41" ht="20.25" customHeight="1">
      <c r="A41" s="1"/>
      <c r="B41" s="47" t="s">
        <v>57</v>
      </c>
      <c r="C41" s="48"/>
      <c r="D41" s="48"/>
      <c r="E41" s="48"/>
      <c r="F41" s="48"/>
      <c r="G41" s="48"/>
      <c r="H41" s="49"/>
      <c r="I41" s="1"/>
      <c r="J41" s="1"/>
      <c r="K41" s="1"/>
      <c r="L41" s="1"/>
      <c r="M41" s="1"/>
      <c r="N41" s="1"/>
      <c r="O41" s="1"/>
      <c r="P41" s="1"/>
      <c r="Q41" s="1"/>
      <c r="R41" s="1"/>
      <c r="S41" s="1"/>
      <c r="T41" s="1"/>
      <c r="U41" s="1"/>
      <c r="V41" s="1"/>
      <c r="W41" s="1"/>
      <c r="X41" s="1"/>
      <c r="Y41" s="1"/>
      <c r="Z41" s="1"/>
    </row>
    <row r="42" ht="20.25" customHeight="1">
      <c r="A42" s="1"/>
      <c r="B42" s="47" t="s">
        <v>58</v>
      </c>
      <c r="C42" s="48"/>
      <c r="D42" s="48"/>
      <c r="E42" s="48"/>
      <c r="F42" s="48"/>
      <c r="G42" s="48"/>
      <c r="H42" s="49"/>
      <c r="I42" s="1"/>
      <c r="J42" s="1"/>
      <c r="K42" s="1"/>
      <c r="L42" s="1"/>
      <c r="M42" s="1"/>
      <c r="N42" s="1"/>
      <c r="O42" s="1"/>
      <c r="P42" s="1"/>
      <c r="Q42" s="1"/>
      <c r="R42" s="1"/>
      <c r="S42" s="1"/>
      <c r="T42" s="1"/>
      <c r="U42" s="1"/>
      <c r="V42" s="1"/>
      <c r="W42" s="1"/>
      <c r="X42" s="1"/>
      <c r="Y42" s="1"/>
      <c r="Z42" s="1"/>
    </row>
    <row r="43" ht="20.25" customHeight="1">
      <c r="A43" s="1"/>
      <c r="B43" s="47" t="s">
        <v>59</v>
      </c>
      <c r="C43" s="48"/>
      <c r="D43" s="48"/>
      <c r="E43" s="48"/>
      <c r="F43" s="48"/>
      <c r="G43" s="48"/>
      <c r="H43" s="49"/>
      <c r="I43" s="1"/>
      <c r="J43" s="1"/>
      <c r="K43" s="1"/>
      <c r="L43" s="1"/>
      <c r="M43" s="1"/>
      <c r="N43" s="1"/>
      <c r="O43" s="1"/>
      <c r="P43" s="1"/>
      <c r="Q43" s="1"/>
      <c r="R43" s="1"/>
      <c r="S43" s="1"/>
      <c r="T43" s="1"/>
      <c r="U43" s="1"/>
      <c r="V43" s="1"/>
      <c r="W43" s="1"/>
      <c r="X43" s="1"/>
      <c r="Y43" s="1"/>
      <c r="Z43" s="1"/>
    </row>
    <row r="44" ht="15.75" customHeight="1">
      <c r="A44" s="1"/>
      <c r="B44" s="47" t="s">
        <v>60</v>
      </c>
      <c r="C44" s="48"/>
      <c r="D44" s="48"/>
      <c r="E44" s="48"/>
      <c r="F44" s="48"/>
      <c r="G44" s="48"/>
      <c r="H44" s="49"/>
      <c r="I44" s="1"/>
      <c r="J44" s="1"/>
      <c r="K44" s="1"/>
      <c r="L44" s="1"/>
      <c r="M44" s="1"/>
      <c r="N44" s="1"/>
      <c r="O44" s="1"/>
      <c r="P44" s="1"/>
      <c r="Q44" s="1"/>
      <c r="R44" s="1"/>
      <c r="S44" s="1"/>
      <c r="T44" s="1"/>
      <c r="U44" s="1"/>
      <c r="V44" s="1"/>
      <c r="W44" s="1"/>
      <c r="X44" s="1"/>
      <c r="Y44" s="1"/>
      <c r="Z44" s="1"/>
    </row>
    <row r="45" ht="15.75" customHeight="1">
      <c r="A45" s="1"/>
      <c r="B45" s="50"/>
      <c r="C45" s="51"/>
      <c r="D45" s="51"/>
      <c r="E45" s="51"/>
      <c r="F45" s="51"/>
      <c r="G45" s="51"/>
      <c r="H45" s="52"/>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4.29"/>
    <col customWidth="1" min="3" max="3" width="17.0"/>
    <col customWidth="1" min="4" max="4" width="14.29"/>
    <col customWidth="1" min="5" max="5" width="46.0"/>
    <col customWidth="1" min="6" max="26" width="14.29"/>
  </cols>
  <sheetData>
    <row r="1" ht="24.0" customHeight="1">
      <c r="A1" s="388"/>
      <c r="B1" s="389" t="s">
        <v>351</v>
      </c>
      <c r="C1" s="120"/>
      <c r="D1" s="120"/>
      <c r="E1" s="120"/>
      <c r="F1" s="121"/>
      <c r="G1" s="388"/>
      <c r="H1" s="388"/>
      <c r="I1" s="388"/>
      <c r="J1" s="388"/>
      <c r="K1" s="388"/>
      <c r="L1" s="388"/>
      <c r="M1" s="388"/>
      <c r="N1" s="388"/>
      <c r="O1" s="388"/>
      <c r="P1" s="388"/>
      <c r="Q1" s="388"/>
      <c r="R1" s="388"/>
      <c r="S1" s="388"/>
      <c r="T1" s="388"/>
      <c r="U1" s="388"/>
      <c r="V1" s="388"/>
      <c r="W1" s="388"/>
      <c r="X1" s="388"/>
      <c r="Y1" s="388"/>
      <c r="Z1" s="388"/>
    </row>
    <row r="2" ht="12.75" customHeight="1">
      <c r="A2" s="388"/>
      <c r="B2" s="390"/>
      <c r="C2" s="390"/>
      <c r="D2" s="390"/>
      <c r="E2" s="390"/>
      <c r="F2" s="390"/>
      <c r="G2" s="388"/>
      <c r="H2" s="388"/>
      <c r="I2" s="388"/>
      <c r="J2" s="388"/>
      <c r="K2" s="388"/>
      <c r="L2" s="388"/>
      <c r="M2" s="388"/>
      <c r="N2" s="388"/>
      <c r="O2" s="388"/>
      <c r="P2" s="388"/>
      <c r="Q2" s="388"/>
      <c r="R2" s="388"/>
      <c r="S2" s="388"/>
      <c r="T2" s="388"/>
      <c r="U2" s="388"/>
      <c r="V2" s="388"/>
      <c r="W2" s="388"/>
      <c r="X2" s="388"/>
      <c r="Y2" s="388"/>
      <c r="Z2" s="388"/>
    </row>
    <row r="3" ht="12.75" customHeight="1">
      <c r="A3" s="388"/>
      <c r="B3" s="391" t="s">
        <v>352</v>
      </c>
      <c r="C3" s="120"/>
      <c r="D3" s="392"/>
      <c r="E3" s="393" t="s">
        <v>353</v>
      </c>
      <c r="F3" s="394" t="s">
        <v>354</v>
      </c>
      <c r="G3" s="388"/>
      <c r="H3" s="388"/>
      <c r="I3" s="388"/>
      <c r="J3" s="388"/>
      <c r="K3" s="388"/>
      <c r="L3" s="388"/>
      <c r="M3" s="388"/>
      <c r="N3" s="388"/>
      <c r="O3" s="388"/>
      <c r="P3" s="388"/>
      <c r="Q3" s="388"/>
      <c r="R3" s="388"/>
      <c r="S3" s="388"/>
      <c r="T3" s="388"/>
      <c r="U3" s="388"/>
      <c r="V3" s="388"/>
      <c r="W3" s="388"/>
      <c r="X3" s="388"/>
      <c r="Y3" s="388"/>
      <c r="Z3" s="388"/>
    </row>
    <row r="4" ht="12.75" customHeight="1">
      <c r="A4" s="388"/>
      <c r="B4" s="395" t="s">
        <v>355</v>
      </c>
      <c r="C4" s="396" t="s">
        <v>235</v>
      </c>
      <c r="D4" s="397" t="s">
        <v>250</v>
      </c>
      <c r="E4" s="398" t="s">
        <v>356</v>
      </c>
      <c r="F4" s="399">
        <v>0.25</v>
      </c>
      <c r="G4" s="388"/>
      <c r="H4" s="388"/>
      <c r="I4" s="388"/>
      <c r="J4" s="388"/>
      <c r="K4" s="388"/>
      <c r="L4" s="388"/>
      <c r="M4" s="388"/>
      <c r="N4" s="388"/>
      <c r="O4" s="388"/>
      <c r="P4" s="388"/>
      <c r="Q4" s="388"/>
      <c r="R4" s="388"/>
      <c r="S4" s="388"/>
      <c r="T4" s="388"/>
      <c r="U4" s="388"/>
      <c r="V4" s="388"/>
      <c r="W4" s="388"/>
      <c r="X4" s="388"/>
      <c r="Y4" s="388"/>
      <c r="Z4" s="388"/>
    </row>
    <row r="5" ht="12.75" customHeight="1">
      <c r="A5" s="388"/>
      <c r="B5" s="62"/>
      <c r="C5" s="167"/>
      <c r="D5" s="400" t="s">
        <v>357</v>
      </c>
      <c r="E5" s="401" t="s">
        <v>358</v>
      </c>
      <c r="F5" s="402">
        <v>0.15</v>
      </c>
      <c r="G5" s="388"/>
      <c r="H5" s="388"/>
      <c r="I5" s="388"/>
      <c r="J5" s="388"/>
      <c r="K5" s="388"/>
      <c r="L5" s="388"/>
      <c r="M5" s="388"/>
      <c r="N5" s="388"/>
      <c r="O5" s="388"/>
      <c r="P5" s="388"/>
      <c r="Q5" s="388"/>
      <c r="R5" s="388"/>
      <c r="S5" s="388"/>
      <c r="T5" s="388"/>
      <c r="U5" s="388"/>
      <c r="V5" s="388"/>
      <c r="W5" s="388"/>
      <c r="X5" s="388"/>
      <c r="Y5" s="388"/>
      <c r="Z5" s="388"/>
    </row>
    <row r="6" ht="12.75" customHeight="1">
      <c r="A6" s="388"/>
      <c r="B6" s="62"/>
      <c r="C6" s="175"/>
      <c r="D6" s="400" t="s">
        <v>359</v>
      </c>
      <c r="E6" s="401" t="s">
        <v>360</v>
      </c>
      <c r="F6" s="402">
        <v>0.1</v>
      </c>
      <c r="G6" s="388"/>
      <c r="H6" s="388"/>
      <c r="I6" s="388"/>
      <c r="J6" s="388"/>
      <c r="K6" s="388"/>
      <c r="L6" s="388"/>
      <c r="M6" s="388"/>
      <c r="N6" s="388"/>
      <c r="O6" s="388"/>
      <c r="P6" s="388"/>
      <c r="Q6" s="388"/>
      <c r="R6" s="388"/>
      <c r="S6" s="388"/>
      <c r="T6" s="388"/>
      <c r="U6" s="388"/>
      <c r="V6" s="388"/>
      <c r="W6" s="388"/>
      <c r="X6" s="388"/>
      <c r="Y6" s="388"/>
      <c r="Z6" s="388"/>
    </row>
    <row r="7" ht="12.75" customHeight="1">
      <c r="A7" s="388"/>
      <c r="B7" s="62"/>
      <c r="C7" s="403" t="s">
        <v>236</v>
      </c>
      <c r="D7" s="400" t="s">
        <v>361</v>
      </c>
      <c r="E7" s="401" t="s">
        <v>362</v>
      </c>
      <c r="F7" s="402">
        <v>0.25</v>
      </c>
      <c r="G7" s="388"/>
      <c r="H7" s="388"/>
      <c r="I7" s="388"/>
      <c r="J7" s="388"/>
      <c r="K7" s="388"/>
      <c r="L7" s="388"/>
      <c r="M7" s="388"/>
      <c r="N7" s="388"/>
      <c r="O7" s="388"/>
      <c r="P7" s="388"/>
      <c r="Q7" s="388"/>
      <c r="R7" s="388"/>
      <c r="S7" s="388"/>
      <c r="T7" s="388"/>
      <c r="U7" s="388"/>
      <c r="V7" s="388"/>
      <c r="W7" s="388"/>
      <c r="X7" s="388"/>
      <c r="Y7" s="388"/>
      <c r="Z7" s="388"/>
    </row>
    <row r="8" ht="12.75" customHeight="1">
      <c r="A8" s="388"/>
      <c r="B8" s="70"/>
      <c r="C8" s="175"/>
      <c r="D8" s="400" t="s">
        <v>251</v>
      </c>
      <c r="E8" s="401" t="s">
        <v>363</v>
      </c>
      <c r="F8" s="402">
        <v>0.15</v>
      </c>
      <c r="G8" s="388"/>
      <c r="H8" s="388"/>
      <c r="I8" s="388"/>
      <c r="J8" s="388"/>
      <c r="K8" s="388"/>
      <c r="L8" s="388"/>
      <c r="M8" s="388"/>
      <c r="N8" s="388"/>
      <c r="O8" s="388"/>
      <c r="P8" s="388"/>
      <c r="Q8" s="388"/>
      <c r="R8" s="388"/>
      <c r="S8" s="388"/>
      <c r="T8" s="388"/>
      <c r="U8" s="388"/>
      <c r="V8" s="388"/>
      <c r="W8" s="388"/>
      <c r="X8" s="388"/>
      <c r="Y8" s="388"/>
      <c r="Z8" s="388"/>
    </row>
    <row r="9" ht="12.75" customHeight="1">
      <c r="A9" s="388"/>
      <c r="B9" s="404" t="s">
        <v>364</v>
      </c>
      <c r="C9" s="403" t="s">
        <v>238</v>
      </c>
      <c r="D9" s="400" t="s">
        <v>365</v>
      </c>
      <c r="E9" s="401" t="s">
        <v>366</v>
      </c>
      <c r="F9" s="405" t="s">
        <v>367</v>
      </c>
      <c r="G9" s="388"/>
      <c r="H9" s="388"/>
      <c r="I9" s="388"/>
      <c r="J9" s="388"/>
      <c r="K9" s="388"/>
      <c r="L9" s="388"/>
      <c r="M9" s="388"/>
      <c r="N9" s="388"/>
      <c r="O9" s="388"/>
      <c r="P9" s="388"/>
      <c r="Q9" s="388"/>
      <c r="R9" s="388"/>
      <c r="S9" s="388"/>
      <c r="T9" s="388"/>
      <c r="U9" s="388"/>
      <c r="V9" s="388"/>
      <c r="W9" s="388"/>
      <c r="X9" s="388"/>
      <c r="Y9" s="388"/>
      <c r="Z9" s="388"/>
    </row>
    <row r="10" ht="12.75" customHeight="1">
      <c r="A10" s="388"/>
      <c r="B10" s="62"/>
      <c r="C10" s="175"/>
      <c r="D10" s="400" t="s">
        <v>252</v>
      </c>
      <c r="E10" s="401" t="s">
        <v>368</v>
      </c>
      <c r="F10" s="405" t="s">
        <v>367</v>
      </c>
      <c r="G10" s="388"/>
      <c r="H10" s="388"/>
      <c r="I10" s="388"/>
      <c r="J10" s="388"/>
      <c r="K10" s="388"/>
      <c r="L10" s="388"/>
      <c r="M10" s="388"/>
      <c r="N10" s="388"/>
      <c r="O10" s="388"/>
      <c r="P10" s="388"/>
      <c r="Q10" s="388"/>
      <c r="R10" s="388"/>
      <c r="S10" s="388"/>
      <c r="T10" s="388"/>
      <c r="U10" s="388"/>
      <c r="V10" s="388"/>
      <c r="W10" s="388"/>
      <c r="X10" s="388"/>
      <c r="Y10" s="388"/>
      <c r="Z10" s="388"/>
    </row>
    <row r="11" ht="12.75" customHeight="1">
      <c r="A11" s="388"/>
      <c r="B11" s="62"/>
      <c r="C11" s="403" t="s">
        <v>239</v>
      </c>
      <c r="D11" s="400" t="s">
        <v>253</v>
      </c>
      <c r="E11" s="401" t="s">
        <v>369</v>
      </c>
      <c r="F11" s="405" t="s">
        <v>367</v>
      </c>
      <c r="G11" s="388"/>
      <c r="H11" s="388"/>
      <c r="I11" s="388"/>
      <c r="J11" s="388"/>
      <c r="K11" s="388"/>
      <c r="L11" s="388"/>
      <c r="M11" s="388"/>
      <c r="N11" s="388"/>
      <c r="O11" s="388"/>
      <c r="P11" s="388"/>
      <c r="Q11" s="388"/>
      <c r="R11" s="388"/>
      <c r="S11" s="388"/>
      <c r="T11" s="388"/>
      <c r="U11" s="388"/>
      <c r="V11" s="388"/>
      <c r="W11" s="388"/>
      <c r="X11" s="388"/>
      <c r="Y11" s="388"/>
      <c r="Z11" s="388"/>
    </row>
    <row r="12" ht="12.75" customHeight="1">
      <c r="A12" s="388"/>
      <c r="B12" s="62"/>
      <c r="C12" s="175"/>
      <c r="D12" s="400" t="s">
        <v>370</v>
      </c>
      <c r="E12" s="401" t="s">
        <v>371</v>
      </c>
      <c r="F12" s="405" t="s">
        <v>367</v>
      </c>
      <c r="G12" s="388"/>
      <c r="H12" s="388"/>
      <c r="I12" s="388"/>
      <c r="J12" s="388"/>
      <c r="K12" s="388"/>
      <c r="L12" s="388"/>
      <c r="M12" s="388"/>
      <c r="N12" s="388"/>
      <c r="O12" s="388"/>
      <c r="P12" s="388"/>
      <c r="Q12" s="388"/>
      <c r="R12" s="388"/>
      <c r="S12" s="388"/>
      <c r="T12" s="388"/>
      <c r="U12" s="388"/>
      <c r="V12" s="388"/>
      <c r="W12" s="388"/>
      <c r="X12" s="388"/>
      <c r="Y12" s="388"/>
      <c r="Z12" s="388"/>
    </row>
    <row r="13" ht="12.75" customHeight="1">
      <c r="A13" s="388"/>
      <c r="B13" s="62"/>
      <c r="C13" s="403" t="s">
        <v>240</v>
      </c>
      <c r="D13" s="400" t="s">
        <v>372</v>
      </c>
      <c r="E13" s="401" t="s">
        <v>373</v>
      </c>
      <c r="F13" s="405" t="s">
        <v>367</v>
      </c>
      <c r="G13" s="388"/>
      <c r="H13" s="388"/>
      <c r="I13" s="388"/>
      <c r="J13" s="388"/>
      <c r="K13" s="388"/>
      <c r="L13" s="388"/>
      <c r="M13" s="388"/>
      <c r="N13" s="388"/>
      <c r="O13" s="388"/>
      <c r="P13" s="388"/>
      <c r="Q13" s="388"/>
      <c r="R13" s="388"/>
      <c r="S13" s="388"/>
      <c r="T13" s="388"/>
      <c r="U13" s="388"/>
      <c r="V13" s="388"/>
      <c r="W13" s="388"/>
      <c r="X13" s="388"/>
      <c r="Y13" s="388"/>
      <c r="Z13" s="388"/>
    </row>
    <row r="14" ht="12.75" customHeight="1">
      <c r="A14" s="388"/>
      <c r="B14" s="406"/>
      <c r="C14" s="407"/>
      <c r="D14" s="408" t="s">
        <v>254</v>
      </c>
      <c r="E14" s="409" t="s">
        <v>374</v>
      </c>
      <c r="F14" s="410" t="s">
        <v>367</v>
      </c>
      <c r="G14" s="388"/>
      <c r="H14" s="388"/>
      <c r="I14" s="388"/>
      <c r="J14" s="388"/>
      <c r="K14" s="388"/>
      <c r="L14" s="388"/>
      <c r="M14" s="388"/>
      <c r="N14" s="388"/>
      <c r="O14" s="388"/>
      <c r="P14" s="388"/>
      <c r="Q14" s="388"/>
      <c r="R14" s="388"/>
      <c r="S14" s="388"/>
      <c r="T14" s="388"/>
      <c r="U14" s="388"/>
      <c r="V14" s="388"/>
      <c r="W14" s="388"/>
      <c r="X14" s="388"/>
      <c r="Y14" s="388"/>
      <c r="Z14" s="388"/>
    </row>
    <row r="15" ht="49.5" customHeight="1">
      <c r="A15" s="388"/>
      <c r="B15" s="411" t="s">
        <v>375</v>
      </c>
      <c r="C15" s="48"/>
      <c r="D15" s="48"/>
      <c r="E15" s="48"/>
      <c r="F15" s="82"/>
      <c r="G15" s="388"/>
      <c r="H15" s="388"/>
      <c r="I15" s="388"/>
      <c r="J15" s="388"/>
      <c r="K15" s="388"/>
      <c r="L15" s="388"/>
      <c r="M15" s="388"/>
      <c r="N15" s="388"/>
      <c r="O15" s="388"/>
      <c r="P15" s="388"/>
      <c r="Q15" s="388"/>
      <c r="R15" s="388"/>
      <c r="S15" s="388"/>
      <c r="T15" s="388"/>
      <c r="U15" s="388"/>
      <c r="V15" s="388"/>
      <c r="W15" s="388"/>
      <c r="X15" s="388"/>
      <c r="Y15" s="388"/>
      <c r="Z15" s="388"/>
    </row>
    <row r="16" ht="27.0" customHeight="1">
      <c r="A16" s="388"/>
      <c r="B16" s="412"/>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row>
    <row r="17" ht="12.75" customHeight="1">
      <c r="A17" s="388"/>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row>
    <row r="18" ht="12.75" customHeight="1">
      <c r="A18" s="388"/>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row>
    <row r="19" ht="12.75" customHeight="1">
      <c r="A19" s="388"/>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row>
    <row r="20" ht="12.75" customHeight="1">
      <c r="A20" s="388"/>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row>
    <row r="21" ht="12.75" customHeight="1">
      <c r="A21" s="388"/>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row>
    <row r="22" ht="12.75" customHeight="1">
      <c r="A22" s="388"/>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row>
    <row r="23" ht="12.75" customHeight="1">
      <c r="A23" s="388"/>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row>
    <row r="24" ht="12.75" customHeight="1">
      <c r="A24" s="388"/>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row>
    <row r="25" ht="12.75" customHeight="1">
      <c r="A25" s="388"/>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row>
    <row r="26" ht="12.75" customHeight="1">
      <c r="A26" s="388"/>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row>
    <row r="27" ht="12.75" customHeight="1">
      <c r="A27" s="388"/>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row>
    <row r="28" ht="12.75" customHeight="1">
      <c r="A28" s="38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row>
    <row r="29" ht="12.75" customHeight="1">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row>
    <row r="30" ht="12.75" customHeight="1">
      <c r="A30" s="38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row>
    <row r="31" ht="12.75" customHeight="1">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row>
    <row r="32" ht="12.75" customHeight="1">
      <c r="A32" s="388"/>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row>
    <row r="33" ht="12.75" customHeight="1">
      <c r="A33" s="388"/>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row>
    <row r="34" ht="12.75" customHeight="1">
      <c r="A34" s="388"/>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row>
    <row r="35" ht="12.75" customHeight="1">
      <c r="A35" s="388"/>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row>
    <row r="36" ht="12.75" customHeight="1">
      <c r="A36" s="388"/>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row>
    <row r="37" ht="12.75" customHeight="1">
      <c r="A37" s="388"/>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row>
    <row r="38" ht="12.75" customHeight="1">
      <c r="A38" s="388"/>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row>
    <row r="39" ht="12.75" customHeight="1">
      <c r="A39" s="388"/>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row>
    <row r="40" ht="12.75" customHeight="1">
      <c r="A40" s="388"/>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row>
    <row r="41" ht="12.75" customHeight="1">
      <c r="A41" s="388"/>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row>
    <row r="42" ht="12.75" customHeight="1">
      <c r="A42" s="388"/>
      <c r="B42" s="388"/>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row>
    <row r="43" ht="12.75" customHeight="1">
      <c r="A43" s="388"/>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row>
    <row r="44" ht="12.75" customHeight="1">
      <c r="A44" s="388"/>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row>
    <row r="45" ht="12.75" customHeight="1">
      <c r="A45" s="388"/>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row>
    <row r="46" ht="12.75" customHeight="1">
      <c r="A46" s="388"/>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row>
    <row r="47" ht="12.75" customHeight="1">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row>
    <row r="48" ht="12.75" customHeight="1">
      <c r="A48" s="388"/>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row>
    <row r="49" ht="12.75" customHeight="1">
      <c r="A49" s="388"/>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row>
    <row r="50" ht="12.75" customHeight="1">
      <c r="A50" s="388"/>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row>
    <row r="51" ht="12.75" customHeight="1">
      <c r="A51" s="388"/>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row>
    <row r="52" ht="12.75" customHeight="1">
      <c r="A52" s="388"/>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row>
    <row r="53" ht="12.75" customHeight="1">
      <c r="A53" s="388"/>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row>
    <row r="54" ht="12.75" customHeight="1">
      <c r="A54" s="388"/>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row>
    <row r="55" ht="12.75" customHeight="1">
      <c r="A55" s="388"/>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row>
    <row r="56" ht="12.75" customHeight="1">
      <c r="A56" s="388"/>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row>
    <row r="57" ht="12.75" customHeight="1">
      <c r="A57" s="388"/>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row>
    <row r="58" ht="12.75" customHeight="1">
      <c r="A58" s="388"/>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row>
    <row r="59" ht="12.75" customHeight="1">
      <c r="A59" s="388"/>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row>
    <row r="60" ht="12.75" customHeight="1">
      <c r="A60" s="388"/>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row>
    <row r="61" ht="12.75" customHeight="1">
      <c r="A61" s="388"/>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row>
    <row r="62" ht="12.75" customHeight="1">
      <c r="A62" s="388"/>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row>
    <row r="63" ht="12.75" customHeight="1">
      <c r="A63" s="388"/>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row>
    <row r="64" ht="12.75" customHeight="1">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row>
    <row r="65" ht="12.75" customHeight="1">
      <c r="A65" s="388"/>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row>
    <row r="66" ht="12.75" customHeight="1">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row>
    <row r="67" ht="12.75" customHeight="1">
      <c r="A67" s="388"/>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row>
    <row r="68" ht="12.75" customHeight="1">
      <c r="A68" s="388"/>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row>
    <row r="69" ht="12.75" customHeight="1">
      <c r="A69" s="388"/>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row>
    <row r="70" ht="12.75" customHeight="1">
      <c r="A70" s="388"/>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row>
    <row r="71" ht="12.75" customHeight="1">
      <c r="A71" s="388"/>
      <c r="B71" s="388"/>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row>
    <row r="72" ht="12.75" customHeight="1">
      <c r="A72" s="388"/>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row>
    <row r="73" ht="12.75" customHeight="1">
      <c r="A73" s="388"/>
      <c r="B73" s="388"/>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row>
    <row r="74" ht="12.75" customHeight="1">
      <c r="A74" s="388"/>
      <c r="B74" s="388"/>
      <c r="C74" s="388"/>
      <c r="D74" s="388"/>
      <c r="E74" s="388"/>
      <c r="F74" s="388"/>
      <c r="G74" s="388"/>
      <c r="H74" s="388"/>
      <c r="I74" s="388"/>
      <c r="J74" s="388"/>
      <c r="K74" s="388"/>
      <c r="L74" s="388"/>
      <c r="M74" s="388"/>
      <c r="N74" s="388"/>
      <c r="O74" s="388"/>
      <c r="P74" s="388"/>
      <c r="Q74" s="388"/>
      <c r="R74" s="388"/>
      <c r="S74" s="388"/>
      <c r="T74" s="388"/>
      <c r="U74" s="388"/>
      <c r="V74" s="388"/>
      <c r="W74" s="388"/>
      <c r="X74" s="388"/>
      <c r="Y74" s="388"/>
      <c r="Z74" s="388"/>
    </row>
    <row r="75" ht="12.75" customHeight="1">
      <c r="A75" s="388"/>
      <c r="B75" s="388"/>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row>
    <row r="76" ht="12.75" customHeight="1">
      <c r="A76" s="388"/>
      <c r="B76" s="388"/>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row>
    <row r="77" ht="12.75" customHeight="1">
      <c r="A77" s="388"/>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row>
    <row r="78" ht="12.75" customHeight="1">
      <c r="A78" s="388"/>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row>
    <row r="79" ht="12.75" customHeight="1">
      <c r="A79" s="388"/>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row>
    <row r="80" ht="12.75" customHeight="1">
      <c r="A80" s="388"/>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row>
    <row r="81" ht="12.75" customHeight="1">
      <c r="A81" s="388"/>
      <c r="B81" s="38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row>
    <row r="82" ht="12.75" customHeight="1">
      <c r="A82" s="388"/>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row>
    <row r="83" ht="12.75" customHeight="1">
      <c r="A83" s="388"/>
      <c r="B83" s="388"/>
      <c r="C83" s="388"/>
      <c r="D83" s="388"/>
      <c r="E83" s="388"/>
      <c r="F83" s="388"/>
      <c r="G83" s="388"/>
      <c r="H83" s="388"/>
      <c r="I83" s="388"/>
      <c r="J83" s="388"/>
      <c r="K83" s="388"/>
      <c r="L83" s="388"/>
      <c r="M83" s="388"/>
      <c r="N83" s="388"/>
      <c r="O83" s="388"/>
      <c r="P83" s="388"/>
      <c r="Q83" s="388"/>
      <c r="R83" s="388"/>
      <c r="S83" s="388"/>
      <c r="T83" s="388"/>
      <c r="U83" s="388"/>
      <c r="V83" s="388"/>
      <c r="W83" s="388"/>
      <c r="X83" s="388"/>
      <c r="Y83" s="388"/>
      <c r="Z83" s="388"/>
    </row>
    <row r="84" ht="12.75" customHeight="1">
      <c r="A84" s="388"/>
      <c r="B84" s="388"/>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row>
    <row r="85" ht="12.75" customHeight="1">
      <c r="A85" s="388"/>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row>
    <row r="86" ht="12.75" customHeight="1">
      <c r="A86" s="388"/>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row>
    <row r="87" ht="12.75" customHeight="1">
      <c r="A87" s="388"/>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row>
    <row r="88" ht="12.75" customHeight="1">
      <c r="A88" s="388"/>
      <c r="B88" s="388"/>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row>
    <row r="89" ht="12.75" customHeight="1">
      <c r="A89" s="388"/>
      <c r="B89" s="388"/>
      <c r="C89" s="388"/>
      <c r="D89" s="388"/>
      <c r="E89" s="388"/>
      <c r="F89" s="388"/>
      <c r="G89" s="388"/>
      <c r="H89" s="388"/>
      <c r="I89" s="388"/>
      <c r="J89" s="388"/>
      <c r="K89" s="388"/>
      <c r="L89" s="388"/>
      <c r="M89" s="388"/>
      <c r="N89" s="388"/>
      <c r="O89" s="388"/>
      <c r="P89" s="388"/>
      <c r="Q89" s="388"/>
      <c r="R89" s="388"/>
      <c r="S89" s="388"/>
      <c r="T89" s="388"/>
      <c r="U89" s="388"/>
      <c r="V89" s="388"/>
      <c r="W89" s="388"/>
      <c r="X89" s="388"/>
      <c r="Y89" s="388"/>
      <c r="Z89" s="388"/>
    </row>
    <row r="90" ht="12.75" customHeight="1">
      <c r="A90" s="388"/>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row>
    <row r="91" ht="12.75" customHeight="1">
      <c r="A91" s="388"/>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row>
    <row r="92" ht="12.75" customHeight="1">
      <c r="A92" s="388"/>
      <c r="B92" s="388"/>
      <c r="C92" s="388"/>
      <c r="D92" s="388"/>
      <c r="E92" s="388"/>
      <c r="F92" s="388"/>
      <c r="G92" s="388"/>
      <c r="H92" s="388"/>
      <c r="I92" s="388"/>
      <c r="J92" s="388"/>
      <c r="K92" s="388"/>
      <c r="L92" s="388"/>
      <c r="M92" s="388"/>
      <c r="N92" s="388"/>
      <c r="O92" s="388"/>
      <c r="P92" s="388"/>
      <c r="Q92" s="388"/>
      <c r="R92" s="388"/>
      <c r="S92" s="388"/>
      <c r="T92" s="388"/>
      <c r="U92" s="388"/>
      <c r="V92" s="388"/>
      <c r="W92" s="388"/>
      <c r="X92" s="388"/>
      <c r="Y92" s="388"/>
      <c r="Z92" s="388"/>
    </row>
    <row r="93" ht="12.75" customHeight="1">
      <c r="A93" s="388"/>
      <c r="B93" s="388"/>
      <c r="C93" s="388"/>
      <c r="D93" s="388"/>
      <c r="E93" s="388"/>
      <c r="F93" s="388"/>
      <c r="G93" s="388"/>
      <c r="H93" s="388"/>
      <c r="I93" s="388"/>
      <c r="J93" s="388"/>
      <c r="K93" s="388"/>
      <c r="L93" s="388"/>
      <c r="M93" s="388"/>
      <c r="N93" s="388"/>
      <c r="O93" s="388"/>
      <c r="P93" s="388"/>
      <c r="Q93" s="388"/>
      <c r="R93" s="388"/>
      <c r="S93" s="388"/>
      <c r="T93" s="388"/>
      <c r="U93" s="388"/>
      <c r="V93" s="388"/>
      <c r="W93" s="388"/>
      <c r="X93" s="388"/>
      <c r="Y93" s="388"/>
      <c r="Z93" s="388"/>
    </row>
    <row r="94" ht="12.75" customHeight="1">
      <c r="A94" s="388"/>
      <c r="B94" s="388"/>
      <c r="C94" s="388"/>
      <c r="D94" s="388"/>
      <c r="E94" s="388"/>
      <c r="F94" s="388"/>
      <c r="G94" s="388"/>
      <c r="H94" s="388"/>
      <c r="I94" s="388"/>
      <c r="J94" s="388"/>
      <c r="K94" s="388"/>
      <c r="L94" s="388"/>
      <c r="M94" s="388"/>
      <c r="N94" s="388"/>
      <c r="O94" s="388"/>
      <c r="P94" s="388"/>
      <c r="Q94" s="388"/>
      <c r="R94" s="388"/>
      <c r="S94" s="388"/>
      <c r="T94" s="388"/>
      <c r="U94" s="388"/>
      <c r="V94" s="388"/>
      <c r="W94" s="388"/>
      <c r="X94" s="388"/>
      <c r="Y94" s="388"/>
      <c r="Z94" s="388"/>
    </row>
    <row r="95" ht="12.75" customHeight="1">
      <c r="A95" s="388"/>
      <c r="B95" s="388"/>
      <c r="C95" s="388"/>
      <c r="D95" s="388"/>
      <c r="E95" s="388"/>
      <c r="F95" s="388"/>
      <c r="G95" s="388"/>
      <c r="H95" s="388"/>
      <c r="I95" s="388"/>
      <c r="J95" s="388"/>
      <c r="K95" s="388"/>
      <c r="L95" s="388"/>
      <c r="M95" s="388"/>
      <c r="N95" s="388"/>
      <c r="O95" s="388"/>
      <c r="P95" s="388"/>
      <c r="Q95" s="388"/>
      <c r="R95" s="388"/>
      <c r="S95" s="388"/>
      <c r="T95" s="388"/>
      <c r="U95" s="388"/>
      <c r="V95" s="388"/>
      <c r="W95" s="388"/>
      <c r="X95" s="388"/>
      <c r="Y95" s="388"/>
      <c r="Z95" s="388"/>
    </row>
    <row r="96" ht="12.75" customHeight="1">
      <c r="A96" s="388"/>
      <c r="B96" s="388"/>
      <c r="C96" s="388"/>
      <c r="D96" s="388"/>
      <c r="E96" s="388"/>
      <c r="F96" s="388"/>
      <c r="G96" s="388"/>
      <c r="H96" s="388"/>
      <c r="I96" s="388"/>
      <c r="J96" s="388"/>
      <c r="K96" s="388"/>
      <c r="L96" s="388"/>
      <c r="M96" s="388"/>
      <c r="N96" s="388"/>
      <c r="O96" s="388"/>
      <c r="P96" s="388"/>
      <c r="Q96" s="388"/>
      <c r="R96" s="388"/>
      <c r="S96" s="388"/>
      <c r="T96" s="388"/>
      <c r="U96" s="388"/>
      <c r="V96" s="388"/>
      <c r="W96" s="388"/>
      <c r="X96" s="388"/>
      <c r="Y96" s="388"/>
      <c r="Z96" s="388"/>
    </row>
    <row r="97" ht="12.75" customHeight="1">
      <c r="A97" s="388"/>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row>
    <row r="98" ht="12.75" customHeight="1">
      <c r="A98" s="388"/>
      <c r="B98" s="388"/>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row>
    <row r="99" ht="12.75" customHeight="1">
      <c r="A99" s="388"/>
      <c r="B99" s="388"/>
      <c r="C99" s="388"/>
      <c r="D99" s="388"/>
      <c r="E99" s="388"/>
      <c r="F99" s="388"/>
      <c r="G99" s="388"/>
      <c r="H99" s="388"/>
      <c r="I99" s="388"/>
      <c r="J99" s="388"/>
      <c r="K99" s="388"/>
      <c r="L99" s="388"/>
      <c r="M99" s="388"/>
      <c r="N99" s="388"/>
      <c r="O99" s="388"/>
      <c r="P99" s="388"/>
      <c r="Q99" s="388"/>
      <c r="R99" s="388"/>
      <c r="S99" s="388"/>
      <c r="T99" s="388"/>
      <c r="U99" s="388"/>
      <c r="V99" s="388"/>
      <c r="W99" s="388"/>
      <c r="X99" s="388"/>
      <c r="Y99" s="388"/>
      <c r="Z99" s="388"/>
    </row>
    <row r="100" ht="12.75" customHeight="1">
      <c r="A100" s="388"/>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row>
    <row r="101" ht="12.75" customHeight="1">
      <c r="A101" s="388"/>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row>
    <row r="102" ht="12.75" customHeight="1">
      <c r="A102" s="388"/>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row>
    <row r="103" ht="12.75" customHeight="1">
      <c r="A103" s="388"/>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row>
    <row r="104" ht="12.75" customHeight="1">
      <c r="A104" s="388"/>
      <c r="B104" s="388"/>
      <c r="C104" s="388"/>
      <c r="D104" s="388"/>
      <c r="E104" s="388"/>
      <c r="F104" s="388"/>
      <c r="G104" s="388"/>
      <c r="H104" s="388"/>
      <c r="I104" s="388"/>
      <c r="J104" s="388"/>
      <c r="K104" s="388"/>
      <c r="L104" s="388"/>
      <c r="M104" s="388"/>
      <c r="N104" s="388"/>
      <c r="O104" s="388"/>
      <c r="P104" s="388"/>
      <c r="Q104" s="388"/>
      <c r="R104" s="388"/>
      <c r="S104" s="388"/>
      <c r="T104" s="388"/>
      <c r="U104" s="388"/>
      <c r="V104" s="388"/>
      <c r="W104" s="388"/>
      <c r="X104" s="388"/>
      <c r="Y104" s="388"/>
      <c r="Z104" s="388"/>
    </row>
    <row r="105" ht="12.75" customHeight="1">
      <c r="A105" s="388"/>
      <c r="B105" s="388"/>
      <c r="C105" s="388"/>
      <c r="D105" s="388"/>
      <c r="E105" s="388"/>
      <c r="F105" s="388"/>
      <c r="G105" s="388"/>
      <c r="H105" s="388"/>
      <c r="I105" s="388"/>
      <c r="J105" s="388"/>
      <c r="K105" s="388"/>
      <c r="L105" s="388"/>
      <c r="M105" s="388"/>
      <c r="N105" s="388"/>
      <c r="O105" s="388"/>
      <c r="P105" s="388"/>
      <c r="Q105" s="388"/>
      <c r="R105" s="388"/>
      <c r="S105" s="388"/>
      <c r="T105" s="388"/>
      <c r="U105" s="388"/>
      <c r="V105" s="388"/>
      <c r="W105" s="388"/>
      <c r="X105" s="388"/>
      <c r="Y105" s="388"/>
      <c r="Z105" s="388"/>
    </row>
    <row r="106" ht="12.75" customHeight="1">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88"/>
      <c r="Z106" s="388"/>
    </row>
    <row r="107" ht="12.75" customHeight="1">
      <c r="A107" s="388"/>
      <c r="B107" s="388"/>
      <c r="C107" s="388"/>
      <c r="D107" s="388"/>
      <c r="E107" s="388"/>
      <c r="F107" s="388"/>
      <c r="G107" s="388"/>
      <c r="H107" s="388"/>
      <c r="I107" s="388"/>
      <c r="J107" s="388"/>
      <c r="K107" s="388"/>
      <c r="L107" s="388"/>
      <c r="M107" s="388"/>
      <c r="N107" s="388"/>
      <c r="O107" s="388"/>
      <c r="P107" s="388"/>
      <c r="Q107" s="388"/>
      <c r="R107" s="388"/>
      <c r="S107" s="388"/>
      <c r="T107" s="388"/>
      <c r="U107" s="388"/>
      <c r="V107" s="388"/>
      <c r="W107" s="388"/>
      <c r="X107" s="388"/>
      <c r="Y107" s="388"/>
      <c r="Z107" s="388"/>
    </row>
    <row r="108" ht="12.75" customHeight="1">
      <c r="A108" s="388"/>
      <c r="B108" s="388"/>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88"/>
      <c r="Z108" s="388"/>
    </row>
    <row r="109" ht="12.75" customHeight="1">
      <c r="A109" s="388"/>
      <c r="B109" s="388"/>
      <c r="C109" s="388"/>
      <c r="D109" s="388"/>
      <c r="E109" s="388"/>
      <c r="F109" s="388"/>
      <c r="G109" s="388"/>
      <c r="H109" s="388"/>
      <c r="I109" s="388"/>
      <c r="J109" s="388"/>
      <c r="K109" s="388"/>
      <c r="L109" s="388"/>
      <c r="M109" s="388"/>
      <c r="N109" s="388"/>
      <c r="O109" s="388"/>
      <c r="P109" s="388"/>
      <c r="Q109" s="388"/>
      <c r="R109" s="388"/>
      <c r="S109" s="388"/>
      <c r="T109" s="388"/>
      <c r="U109" s="388"/>
      <c r="V109" s="388"/>
      <c r="W109" s="388"/>
      <c r="X109" s="388"/>
      <c r="Y109" s="388"/>
      <c r="Z109" s="388"/>
    </row>
    <row r="110" ht="12.75" customHeight="1">
      <c r="A110" s="388"/>
      <c r="B110" s="388"/>
      <c r="C110" s="388"/>
      <c r="D110" s="388"/>
      <c r="E110" s="388"/>
      <c r="F110" s="388"/>
      <c r="G110" s="388"/>
      <c r="H110" s="388"/>
      <c r="I110" s="388"/>
      <c r="J110" s="388"/>
      <c r="K110" s="388"/>
      <c r="L110" s="388"/>
      <c r="M110" s="388"/>
      <c r="N110" s="388"/>
      <c r="O110" s="388"/>
      <c r="P110" s="388"/>
      <c r="Q110" s="388"/>
      <c r="R110" s="388"/>
      <c r="S110" s="388"/>
      <c r="T110" s="388"/>
      <c r="U110" s="388"/>
      <c r="V110" s="388"/>
      <c r="W110" s="388"/>
      <c r="X110" s="388"/>
      <c r="Y110" s="388"/>
      <c r="Z110" s="388"/>
    </row>
    <row r="111" ht="12.75" customHeight="1">
      <c r="A111" s="388"/>
      <c r="B111" s="388"/>
      <c r="C111" s="388"/>
      <c r="D111" s="388"/>
      <c r="E111" s="388"/>
      <c r="F111" s="388"/>
      <c r="G111" s="388"/>
      <c r="H111" s="388"/>
      <c r="I111" s="388"/>
      <c r="J111" s="388"/>
      <c r="K111" s="388"/>
      <c r="L111" s="388"/>
      <c r="M111" s="388"/>
      <c r="N111" s="388"/>
      <c r="O111" s="388"/>
      <c r="P111" s="388"/>
      <c r="Q111" s="388"/>
      <c r="R111" s="388"/>
      <c r="S111" s="388"/>
      <c r="T111" s="388"/>
      <c r="U111" s="388"/>
      <c r="V111" s="388"/>
      <c r="W111" s="388"/>
      <c r="X111" s="388"/>
      <c r="Y111" s="388"/>
      <c r="Z111" s="388"/>
    </row>
    <row r="112" ht="12.75" customHeight="1">
      <c r="A112" s="388"/>
      <c r="B112" s="388"/>
      <c r="C112" s="388"/>
      <c r="D112" s="388"/>
      <c r="E112" s="388"/>
      <c r="F112" s="388"/>
      <c r="G112" s="388"/>
      <c r="H112" s="388"/>
      <c r="I112" s="388"/>
      <c r="J112" s="388"/>
      <c r="K112" s="388"/>
      <c r="L112" s="388"/>
      <c r="M112" s="388"/>
      <c r="N112" s="388"/>
      <c r="O112" s="388"/>
      <c r="P112" s="388"/>
      <c r="Q112" s="388"/>
      <c r="R112" s="388"/>
      <c r="S112" s="388"/>
      <c r="T112" s="388"/>
      <c r="U112" s="388"/>
      <c r="V112" s="388"/>
      <c r="W112" s="388"/>
      <c r="X112" s="388"/>
      <c r="Y112" s="388"/>
      <c r="Z112" s="388"/>
    </row>
    <row r="113" ht="12.75" customHeight="1">
      <c r="A113" s="388"/>
      <c r="B113" s="388"/>
      <c r="C113" s="388"/>
      <c r="D113" s="388"/>
      <c r="E113" s="388"/>
      <c r="F113" s="388"/>
      <c r="G113" s="388"/>
      <c r="H113" s="388"/>
      <c r="I113" s="388"/>
      <c r="J113" s="388"/>
      <c r="K113" s="388"/>
      <c r="L113" s="388"/>
      <c r="M113" s="388"/>
      <c r="N113" s="388"/>
      <c r="O113" s="388"/>
      <c r="P113" s="388"/>
      <c r="Q113" s="388"/>
      <c r="R113" s="388"/>
      <c r="S113" s="388"/>
      <c r="T113" s="388"/>
      <c r="U113" s="388"/>
      <c r="V113" s="388"/>
      <c r="W113" s="388"/>
      <c r="X113" s="388"/>
      <c r="Y113" s="388"/>
      <c r="Z113" s="388"/>
    </row>
    <row r="114" ht="12.75" customHeight="1">
      <c r="A114" s="388"/>
      <c r="B114" s="388"/>
      <c r="C114" s="388"/>
      <c r="D114" s="388"/>
      <c r="E114" s="388"/>
      <c r="F114" s="388"/>
      <c r="G114" s="388"/>
      <c r="H114" s="388"/>
      <c r="I114" s="388"/>
      <c r="J114" s="388"/>
      <c r="K114" s="388"/>
      <c r="L114" s="388"/>
      <c r="M114" s="388"/>
      <c r="N114" s="388"/>
      <c r="O114" s="388"/>
      <c r="P114" s="388"/>
      <c r="Q114" s="388"/>
      <c r="R114" s="388"/>
      <c r="S114" s="388"/>
      <c r="T114" s="388"/>
      <c r="U114" s="388"/>
      <c r="V114" s="388"/>
      <c r="W114" s="388"/>
      <c r="X114" s="388"/>
      <c r="Y114" s="388"/>
      <c r="Z114" s="388"/>
    </row>
    <row r="115" ht="12.75" customHeight="1">
      <c r="A115" s="388"/>
      <c r="B115" s="388"/>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row>
    <row r="116" ht="12.75" customHeight="1">
      <c r="A116" s="388"/>
      <c r="B116" s="388"/>
      <c r="C116" s="388"/>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row>
    <row r="117" ht="12.75" customHeight="1">
      <c r="A117" s="388"/>
      <c r="B117" s="388"/>
      <c r="C117" s="388"/>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row>
    <row r="118" ht="12.75" customHeight="1">
      <c r="A118" s="388"/>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row>
    <row r="119" ht="12.75" customHeight="1">
      <c r="A119" s="388"/>
      <c r="B119" s="388"/>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row>
    <row r="120" ht="12.75" customHeight="1">
      <c r="A120" s="388"/>
      <c r="B120" s="388"/>
      <c r="C120" s="388"/>
      <c r="D120" s="388"/>
      <c r="E120" s="388"/>
      <c r="F120" s="388"/>
      <c r="G120" s="388"/>
      <c r="H120" s="388"/>
      <c r="I120" s="388"/>
      <c r="J120" s="388"/>
      <c r="K120" s="388"/>
      <c r="L120" s="388"/>
      <c r="M120" s="388"/>
      <c r="N120" s="388"/>
      <c r="O120" s="388"/>
      <c r="P120" s="388"/>
      <c r="Q120" s="388"/>
      <c r="R120" s="388"/>
      <c r="S120" s="388"/>
      <c r="T120" s="388"/>
      <c r="U120" s="388"/>
      <c r="V120" s="388"/>
      <c r="W120" s="388"/>
      <c r="X120" s="388"/>
      <c r="Y120" s="388"/>
      <c r="Z120" s="388"/>
    </row>
    <row r="121" ht="12.75" customHeight="1">
      <c r="A121" s="388"/>
      <c r="B121" s="388"/>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row>
    <row r="122" ht="12.7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row>
    <row r="123" ht="12.75" customHeight="1">
      <c r="A123" s="388"/>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row>
    <row r="124" ht="12.75" customHeigh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row>
    <row r="125" ht="12.75" customHeight="1">
      <c r="A125" s="388"/>
      <c r="B125" s="388"/>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c r="Y125" s="388"/>
      <c r="Z125" s="388"/>
    </row>
    <row r="126" ht="12.75" customHeight="1">
      <c r="A126" s="388"/>
      <c r="B126" s="388"/>
      <c r="C126" s="388"/>
      <c r="D126" s="388"/>
      <c r="E126" s="388"/>
      <c r="F126" s="388"/>
      <c r="G126" s="388"/>
      <c r="H126" s="388"/>
      <c r="I126" s="388"/>
      <c r="J126" s="388"/>
      <c r="K126" s="388"/>
      <c r="L126" s="388"/>
      <c r="M126" s="388"/>
      <c r="N126" s="388"/>
      <c r="O126" s="388"/>
      <c r="P126" s="388"/>
      <c r="Q126" s="388"/>
      <c r="R126" s="388"/>
      <c r="S126" s="388"/>
      <c r="T126" s="388"/>
      <c r="U126" s="388"/>
      <c r="V126" s="388"/>
      <c r="W126" s="388"/>
      <c r="X126" s="388"/>
      <c r="Y126" s="388"/>
      <c r="Z126" s="388"/>
    </row>
    <row r="127" ht="12.75" customHeight="1">
      <c r="A127" s="388"/>
      <c r="B127" s="388"/>
      <c r="C127" s="388"/>
      <c r="D127" s="388"/>
      <c r="E127" s="388"/>
      <c r="F127" s="388"/>
      <c r="G127" s="388"/>
      <c r="H127" s="388"/>
      <c r="I127" s="388"/>
      <c r="J127" s="388"/>
      <c r="K127" s="388"/>
      <c r="L127" s="388"/>
      <c r="M127" s="388"/>
      <c r="N127" s="388"/>
      <c r="O127" s="388"/>
      <c r="P127" s="388"/>
      <c r="Q127" s="388"/>
      <c r="R127" s="388"/>
      <c r="S127" s="388"/>
      <c r="T127" s="388"/>
      <c r="U127" s="388"/>
      <c r="V127" s="388"/>
      <c r="W127" s="388"/>
      <c r="X127" s="388"/>
      <c r="Y127" s="388"/>
      <c r="Z127" s="388"/>
    </row>
    <row r="128" ht="12.75" customHeight="1">
      <c r="A128" s="388"/>
      <c r="B128" s="388"/>
      <c r="C128" s="388"/>
      <c r="D128" s="388"/>
      <c r="E128" s="388"/>
      <c r="F128" s="388"/>
      <c r="G128" s="388"/>
      <c r="H128" s="388"/>
      <c r="I128" s="388"/>
      <c r="J128" s="388"/>
      <c r="K128" s="388"/>
      <c r="L128" s="388"/>
      <c r="M128" s="388"/>
      <c r="N128" s="388"/>
      <c r="O128" s="388"/>
      <c r="P128" s="388"/>
      <c r="Q128" s="388"/>
      <c r="R128" s="388"/>
      <c r="S128" s="388"/>
      <c r="T128" s="388"/>
      <c r="U128" s="388"/>
      <c r="V128" s="388"/>
      <c r="W128" s="388"/>
      <c r="X128" s="388"/>
      <c r="Y128" s="388"/>
      <c r="Z128" s="388"/>
    </row>
    <row r="129" ht="12.75" customHeight="1">
      <c r="A129" s="388"/>
      <c r="B129" s="388"/>
      <c r="C129" s="388"/>
      <c r="D129" s="388"/>
      <c r="E129" s="388"/>
      <c r="F129" s="388"/>
      <c r="G129" s="388"/>
      <c r="H129" s="388"/>
      <c r="I129" s="388"/>
      <c r="J129" s="388"/>
      <c r="K129" s="388"/>
      <c r="L129" s="388"/>
      <c r="M129" s="388"/>
      <c r="N129" s="388"/>
      <c r="O129" s="388"/>
      <c r="P129" s="388"/>
      <c r="Q129" s="388"/>
      <c r="R129" s="388"/>
      <c r="S129" s="388"/>
      <c r="T129" s="388"/>
      <c r="U129" s="388"/>
      <c r="V129" s="388"/>
      <c r="W129" s="388"/>
      <c r="X129" s="388"/>
      <c r="Y129" s="388"/>
      <c r="Z129" s="388"/>
    </row>
    <row r="130" ht="12.75" customHeight="1">
      <c r="A130" s="388"/>
      <c r="B130" s="388"/>
      <c r="C130" s="388"/>
      <c r="D130" s="388"/>
      <c r="E130" s="388"/>
      <c r="F130" s="388"/>
      <c r="G130" s="388"/>
      <c r="H130" s="388"/>
      <c r="I130" s="388"/>
      <c r="J130" s="388"/>
      <c r="K130" s="388"/>
      <c r="L130" s="388"/>
      <c r="M130" s="388"/>
      <c r="N130" s="388"/>
      <c r="O130" s="388"/>
      <c r="P130" s="388"/>
      <c r="Q130" s="388"/>
      <c r="R130" s="388"/>
      <c r="S130" s="388"/>
      <c r="T130" s="388"/>
      <c r="U130" s="388"/>
      <c r="V130" s="388"/>
      <c r="W130" s="388"/>
      <c r="X130" s="388"/>
      <c r="Y130" s="388"/>
      <c r="Z130" s="388"/>
    </row>
    <row r="131" ht="12.75" customHeight="1">
      <c r="A131" s="388"/>
      <c r="B131" s="388"/>
      <c r="C131" s="388"/>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row>
    <row r="132" ht="12.75" customHeight="1">
      <c r="A132" s="388"/>
      <c r="B132" s="388"/>
      <c r="C132" s="388"/>
      <c r="D132" s="388"/>
      <c r="E132" s="388"/>
      <c r="F132" s="388"/>
      <c r="G132" s="388"/>
      <c r="H132" s="388"/>
      <c r="I132" s="388"/>
      <c r="J132" s="388"/>
      <c r="K132" s="388"/>
      <c r="L132" s="388"/>
      <c r="M132" s="388"/>
      <c r="N132" s="388"/>
      <c r="O132" s="388"/>
      <c r="P132" s="388"/>
      <c r="Q132" s="388"/>
      <c r="R132" s="388"/>
      <c r="S132" s="388"/>
      <c r="T132" s="388"/>
      <c r="U132" s="388"/>
      <c r="V132" s="388"/>
      <c r="W132" s="388"/>
      <c r="X132" s="388"/>
      <c r="Y132" s="388"/>
      <c r="Z132" s="388"/>
    </row>
    <row r="133" ht="12.75" customHeight="1">
      <c r="A133" s="388"/>
      <c r="B133" s="388"/>
      <c r="C133" s="388"/>
      <c r="D133" s="388"/>
      <c r="E133" s="388"/>
      <c r="F133" s="388"/>
      <c r="G133" s="388"/>
      <c r="H133" s="388"/>
      <c r="I133" s="388"/>
      <c r="J133" s="388"/>
      <c r="K133" s="388"/>
      <c r="L133" s="388"/>
      <c r="M133" s="388"/>
      <c r="N133" s="388"/>
      <c r="O133" s="388"/>
      <c r="P133" s="388"/>
      <c r="Q133" s="388"/>
      <c r="R133" s="388"/>
      <c r="S133" s="388"/>
      <c r="T133" s="388"/>
      <c r="U133" s="388"/>
      <c r="V133" s="388"/>
      <c r="W133" s="388"/>
      <c r="X133" s="388"/>
      <c r="Y133" s="388"/>
      <c r="Z133" s="388"/>
    </row>
    <row r="134" ht="12.75" customHeight="1">
      <c r="A134" s="388"/>
      <c r="B134" s="388"/>
      <c r="C134" s="388"/>
      <c r="D134" s="388"/>
      <c r="E134" s="388"/>
      <c r="F134" s="388"/>
      <c r="G134" s="388"/>
      <c r="H134" s="388"/>
      <c r="I134" s="388"/>
      <c r="J134" s="388"/>
      <c r="K134" s="388"/>
      <c r="L134" s="388"/>
      <c r="M134" s="388"/>
      <c r="N134" s="388"/>
      <c r="O134" s="388"/>
      <c r="P134" s="388"/>
      <c r="Q134" s="388"/>
      <c r="R134" s="388"/>
      <c r="S134" s="388"/>
      <c r="T134" s="388"/>
      <c r="U134" s="388"/>
      <c r="V134" s="388"/>
      <c r="W134" s="388"/>
      <c r="X134" s="388"/>
      <c r="Y134" s="388"/>
      <c r="Z134" s="388"/>
    </row>
    <row r="135" ht="12.75" customHeight="1">
      <c r="A135" s="388"/>
      <c r="B135" s="388"/>
      <c r="C135" s="388"/>
      <c r="D135" s="388"/>
      <c r="E135" s="388"/>
      <c r="F135" s="388"/>
      <c r="G135" s="388"/>
      <c r="H135" s="388"/>
      <c r="I135" s="388"/>
      <c r="J135" s="388"/>
      <c r="K135" s="388"/>
      <c r="L135" s="388"/>
      <c r="M135" s="388"/>
      <c r="N135" s="388"/>
      <c r="O135" s="388"/>
      <c r="P135" s="388"/>
      <c r="Q135" s="388"/>
      <c r="R135" s="388"/>
      <c r="S135" s="388"/>
      <c r="T135" s="388"/>
      <c r="U135" s="388"/>
      <c r="V135" s="388"/>
      <c r="W135" s="388"/>
      <c r="X135" s="388"/>
      <c r="Y135" s="388"/>
      <c r="Z135" s="388"/>
    </row>
    <row r="136" ht="12.75" customHeight="1">
      <c r="A136" s="388"/>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row>
    <row r="137" ht="12.75" customHeight="1">
      <c r="A137" s="388"/>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388"/>
      <c r="X137" s="388"/>
      <c r="Y137" s="388"/>
      <c r="Z137" s="388"/>
    </row>
    <row r="138" ht="12.75" customHeight="1">
      <c r="A138" s="388"/>
      <c r="B138" s="388"/>
      <c r="C138" s="388"/>
      <c r="D138" s="388"/>
      <c r="E138" s="388"/>
      <c r="F138" s="388"/>
      <c r="G138" s="388"/>
      <c r="H138" s="388"/>
      <c r="I138" s="388"/>
      <c r="J138" s="388"/>
      <c r="K138" s="388"/>
      <c r="L138" s="388"/>
      <c r="M138" s="388"/>
      <c r="N138" s="388"/>
      <c r="O138" s="388"/>
      <c r="P138" s="388"/>
      <c r="Q138" s="388"/>
      <c r="R138" s="388"/>
      <c r="S138" s="388"/>
      <c r="T138" s="388"/>
      <c r="U138" s="388"/>
      <c r="V138" s="388"/>
      <c r="W138" s="388"/>
      <c r="X138" s="388"/>
      <c r="Y138" s="388"/>
      <c r="Z138" s="388"/>
    </row>
    <row r="139" ht="12.75" customHeight="1">
      <c r="A139" s="388"/>
      <c r="B139" s="388"/>
      <c r="C139" s="388"/>
      <c r="D139" s="388"/>
      <c r="E139" s="388"/>
      <c r="F139" s="388"/>
      <c r="G139" s="388"/>
      <c r="H139" s="388"/>
      <c r="I139" s="388"/>
      <c r="J139" s="388"/>
      <c r="K139" s="388"/>
      <c r="L139" s="388"/>
      <c r="M139" s="388"/>
      <c r="N139" s="388"/>
      <c r="O139" s="388"/>
      <c r="P139" s="388"/>
      <c r="Q139" s="388"/>
      <c r="R139" s="388"/>
      <c r="S139" s="388"/>
      <c r="T139" s="388"/>
      <c r="U139" s="388"/>
      <c r="V139" s="388"/>
      <c r="W139" s="388"/>
      <c r="X139" s="388"/>
      <c r="Y139" s="388"/>
      <c r="Z139" s="388"/>
    </row>
    <row r="140" ht="12.75" customHeight="1">
      <c r="A140" s="388"/>
      <c r="B140" s="388"/>
      <c r="C140" s="388"/>
      <c r="D140" s="388"/>
      <c r="E140" s="388"/>
      <c r="F140" s="388"/>
      <c r="G140" s="388"/>
      <c r="H140" s="388"/>
      <c r="I140" s="388"/>
      <c r="J140" s="388"/>
      <c r="K140" s="388"/>
      <c r="L140" s="388"/>
      <c r="M140" s="388"/>
      <c r="N140" s="388"/>
      <c r="O140" s="388"/>
      <c r="P140" s="388"/>
      <c r="Q140" s="388"/>
      <c r="R140" s="388"/>
      <c r="S140" s="388"/>
      <c r="T140" s="388"/>
      <c r="U140" s="388"/>
      <c r="V140" s="388"/>
      <c r="W140" s="388"/>
      <c r="X140" s="388"/>
      <c r="Y140" s="388"/>
      <c r="Z140" s="388"/>
    </row>
    <row r="141" ht="12.75" customHeight="1">
      <c r="A141" s="388"/>
      <c r="B141" s="388"/>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row>
    <row r="142" ht="12.75" customHeight="1">
      <c r="A142" s="388"/>
      <c r="B142" s="388"/>
      <c r="C142" s="388"/>
      <c r="D142" s="388"/>
      <c r="E142" s="388"/>
      <c r="F142" s="388"/>
      <c r="G142" s="388"/>
      <c r="H142" s="388"/>
      <c r="I142" s="388"/>
      <c r="J142" s="388"/>
      <c r="K142" s="388"/>
      <c r="L142" s="388"/>
      <c r="M142" s="388"/>
      <c r="N142" s="388"/>
      <c r="O142" s="388"/>
      <c r="P142" s="388"/>
      <c r="Q142" s="388"/>
      <c r="R142" s="388"/>
      <c r="S142" s="388"/>
      <c r="T142" s="388"/>
      <c r="U142" s="388"/>
      <c r="V142" s="388"/>
      <c r="W142" s="388"/>
      <c r="X142" s="388"/>
      <c r="Y142" s="388"/>
      <c r="Z142" s="388"/>
    </row>
    <row r="143" ht="12.75" customHeight="1">
      <c r="A143" s="388"/>
      <c r="B143" s="388"/>
      <c r="C143" s="388"/>
      <c r="D143" s="388"/>
      <c r="E143" s="388"/>
      <c r="F143" s="388"/>
      <c r="G143" s="388"/>
      <c r="H143" s="388"/>
      <c r="I143" s="388"/>
      <c r="J143" s="388"/>
      <c r="K143" s="388"/>
      <c r="L143" s="388"/>
      <c r="M143" s="388"/>
      <c r="N143" s="388"/>
      <c r="O143" s="388"/>
      <c r="P143" s="388"/>
      <c r="Q143" s="388"/>
      <c r="R143" s="388"/>
      <c r="S143" s="388"/>
      <c r="T143" s="388"/>
      <c r="U143" s="388"/>
      <c r="V143" s="388"/>
      <c r="W143" s="388"/>
      <c r="X143" s="388"/>
      <c r="Y143" s="388"/>
      <c r="Z143" s="388"/>
    </row>
    <row r="144" ht="12.75" customHeight="1">
      <c r="A144" s="388"/>
      <c r="B144" s="388"/>
      <c r="C144" s="388"/>
      <c r="D144" s="388"/>
      <c r="E144" s="388"/>
      <c r="F144" s="388"/>
      <c r="G144" s="388"/>
      <c r="H144" s="388"/>
      <c r="I144" s="388"/>
      <c r="J144" s="388"/>
      <c r="K144" s="388"/>
      <c r="L144" s="388"/>
      <c r="M144" s="388"/>
      <c r="N144" s="388"/>
      <c r="O144" s="388"/>
      <c r="P144" s="388"/>
      <c r="Q144" s="388"/>
      <c r="R144" s="388"/>
      <c r="S144" s="388"/>
      <c r="T144" s="388"/>
      <c r="U144" s="388"/>
      <c r="V144" s="388"/>
      <c r="W144" s="388"/>
      <c r="X144" s="388"/>
      <c r="Y144" s="388"/>
      <c r="Z144" s="388"/>
    </row>
    <row r="145" ht="12.75" customHeight="1">
      <c r="A145" s="388"/>
      <c r="B145" s="388"/>
      <c r="C145" s="388"/>
      <c r="D145" s="388"/>
      <c r="E145" s="388"/>
      <c r="F145" s="388"/>
      <c r="G145" s="388"/>
      <c r="H145" s="388"/>
      <c r="I145" s="388"/>
      <c r="J145" s="388"/>
      <c r="K145" s="388"/>
      <c r="L145" s="388"/>
      <c r="M145" s="388"/>
      <c r="N145" s="388"/>
      <c r="O145" s="388"/>
      <c r="P145" s="388"/>
      <c r="Q145" s="388"/>
      <c r="R145" s="388"/>
      <c r="S145" s="388"/>
      <c r="T145" s="388"/>
      <c r="U145" s="388"/>
      <c r="V145" s="388"/>
      <c r="W145" s="388"/>
      <c r="X145" s="388"/>
      <c r="Y145" s="388"/>
      <c r="Z145" s="388"/>
    </row>
    <row r="146" ht="12.75" customHeight="1">
      <c r="A146" s="388"/>
      <c r="B146" s="388"/>
      <c r="C146" s="388"/>
      <c r="D146" s="388"/>
      <c r="E146" s="388"/>
      <c r="F146" s="388"/>
      <c r="G146" s="388"/>
      <c r="H146" s="388"/>
      <c r="I146" s="388"/>
      <c r="J146" s="388"/>
      <c r="K146" s="388"/>
      <c r="L146" s="388"/>
      <c r="M146" s="388"/>
      <c r="N146" s="388"/>
      <c r="O146" s="388"/>
      <c r="P146" s="388"/>
      <c r="Q146" s="388"/>
      <c r="R146" s="388"/>
      <c r="S146" s="388"/>
      <c r="T146" s="388"/>
      <c r="U146" s="388"/>
      <c r="V146" s="388"/>
      <c r="W146" s="388"/>
      <c r="X146" s="388"/>
      <c r="Y146" s="388"/>
      <c r="Z146" s="388"/>
    </row>
    <row r="147" ht="12.75" customHeight="1">
      <c r="A147" s="388"/>
      <c r="B147" s="388"/>
      <c r="C147" s="388"/>
      <c r="D147" s="388"/>
      <c r="E147" s="388"/>
      <c r="F147" s="388"/>
      <c r="G147" s="388"/>
      <c r="H147" s="388"/>
      <c r="I147" s="388"/>
      <c r="J147" s="388"/>
      <c r="K147" s="388"/>
      <c r="L147" s="388"/>
      <c r="M147" s="388"/>
      <c r="N147" s="388"/>
      <c r="O147" s="388"/>
      <c r="P147" s="388"/>
      <c r="Q147" s="388"/>
      <c r="R147" s="388"/>
      <c r="S147" s="388"/>
      <c r="T147" s="388"/>
      <c r="U147" s="388"/>
      <c r="V147" s="388"/>
      <c r="W147" s="388"/>
      <c r="X147" s="388"/>
      <c r="Y147" s="388"/>
      <c r="Z147" s="388"/>
    </row>
    <row r="148" ht="12.75" customHeight="1">
      <c r="A148" s="388"/>
      <c r="B148" s="388"/>
      <c r="C148" s="388"/>
      <c r="D148" s="388"/>
      <c r="E148" s="388"/>
      <c r="F148" s="388"/>
      <c r="G148" s="388"/>
      <c r="H148" s="388"/>
      <c r="I148" s="388"/>
      <c r="J148" s="388"/>
      <c r="K148" s="388"/>
      <c r="L148" s="388"/>
      <c r="M148" s="388"/>
      <c r="N148" s="388"/>
      <c r="O148" s="388"/>
      <c r="P148" s="388"/>
      <c r="Q148" s="388"/>
      <c r="R148" s="388"/>
      <c r="S148" s="388"/>
      <c r="T148" s="388"/>
      <c r="U148" s="388"/>
      <c r="V148" s="388"/>
      <c r="W148" s="388"/>
      <c r="X148" s="388"/>
      <c r="Y148" s="388"/>
      <c r="Z148" s="388"/>
    </row>
    <row r="149" ht="12.75" customHeight="1">
      <c r="A149" s="388"/>
      <c r="B149" s="388"/>
      <c r="C149" s="388"/>
      <c r="D149" s="388"/>
      <c r="E149" s="388"/>
      <c r="F149" s="388"/>
      <c r="G149" s="388"/>
      <c r="H149" s="388"/>
      <c r="I149" s="388"/>
      <c r="J149" s="388"/>
      <c r="K149" s="388"/>
      <c r="L149" s="388"/>
      <c r="M149" s="388"/>
      <c r="N149" s="388"/>
      <c r="O149" s="388"/>
      <c r="P149" s="388"/>
      <c r="Q149" s="388"/>
      <c r="R149" s="388"/>
      <c r="S149" s="388"/>
      <c r="T149" s="388"/>
      <c r="U149" s="388"/>
      <c r="V149" s="388"/>
      <c r="W149" s="388"/>
      <c r="X149" s="388"/>
      <c r="Y149" s="388"/>
      <c r="Z149" s="388"/>
    </row>
    <row r="150" ht="12.75" customHeight="1">
      <c r="A150" s="388"/>
      <c r="B150" s="388"/>
      <c r="C150" s="388"/>
      <c r="D150" s="388"/>
      <c r="E150" s="388"/>
      <c r="F150" s="388"/>
      <c r="G150" s="388"/>
      <c r="H150" s="388"/>
      <c r="I150" s="388"/>
      <c r="J150" s="388"/>
      <c r="K150" s="388"/>
      <c r="L150" s="388"/>
      <c r="M150" s="388"/>
      <c r="N150" s="388"/>
      <c r="O150" s="388"/>
      <c r="P150" s="388"/>
      <c r="Q150" s="388"/>
      <c r="R150" s="388"/>
      <c r="S150" s="388"/>
      <c r="T150" s="388"/>
      <c r="U150" s="388"/>
      <c r="V150" s="388"/>
      <c r="W150" s="388"/>
      <c r="X150" s="388"/>
      <c r="Y150" s="388"/>
      <c r="Z150" s="388"/>
    </row>
    <row r="151" ht="12.75" customHeight="1">
      <c r="A151" s="388"/>
      <c r="B151" s="388"/>
      <c r="C151" s="388"/>
      <c r="D151" s="388"/>
      <c r="E151" s="388"/>
      <c r="F151" s="388"/>
      <c r="G151" s="388"/>
      <c r="H151" s="388"/>
      <c r="I151" s="388"/>
      <c r="J151" s="388"/>
      <c r="K151" s="388"/>
      <c r="L151" s="388"/>
      <c r="M151" s="388"/>
      <c r="N151" s="388"/>
      <c r="O151" s="388"/>
      <c r="P151" s="388"/>
      <c r="Q151" s="388"/>
      <c r="R151" s="388"/>
      <c r="S151" s="388"/>
      <c r="T151" s="388"/>
      <c r="U151" s="388"/>
      <c r="V151" s="388"/>
      <c r="W151" s="388"/>
      <c r="X151" s="388"/>
      <c r="Y151" s="388"/>
      <c r="Z151" s="388"/>
    </row>
    <row r="152" ht="12.75" customHeight="1">
      <c r="A152" s="388"/>
      <c r="B152" s="388"/>
      <c r="C152" s="388"/>
      <c r="D152" s="388"/>
      <c r="E152" s="388"/>
      <c r="F152" s="388"/>
      <c r="G152" s="388"/>
      <c r="H152" s="388"/>
      <c r="I152" s="388"/>
      <c r="J152" s="388"/>
      <c r="K152" s="388"/>
      <c r="L152" s="388"/>
      <c r="M152" s="388"/>
      <c r="N152" s="388"/>
      <c r="O152" s="388"/>
      <c r="P152" s="388"/>
      <c r="Q152" s="388"/>
      <c r="R152" s="388"/>
      <c r="S152" s="388"/>
      <c r="T152" s="388"/>
      <c r="U152" s="388"/>
      <c r="V152" s="388"/>
      <c r="W152" s="388"/>
      <c r="X152" s="388"/>
      <c r="Y152" s="388"/>
      <c r="Z152" s="388"/>
    </row>
    <row r="153" ht="12.75" customHeight="1">
      <c r="A153" s="388"/>
      <c r="B153" s="388"/>
      <c r="C153" s="388"/>
      <c r="D153" s="388"/>
      <c r="E153" s="388"/>
      <c r="F153" s="388"/>
      <c r="G153" s="388"/>
      <c r="H153" s="388"/>
      <c r="I153" s="388"/>
      <c r="J153" s="388"/>
      <c r="K153" s="388"/>
      <c r="L153" s="388"/>
      <c r="M153" s="388"/>
      <c r="N153" s="388"/>
      <c r="O153" s="388"/>
      <c r="P153" s="388"/>
      <c r="Q153" s="388"/>
      <c r="R153" s="388"/>
      <c r="S153" s="388"/>
      <c r="T153" s="388"/>
      <c r="U153" s="388"/>
      <c r="V153" s="388"/>
      <c r="W153" s="388"/>
      <c r="X153" s="388"/>
      <c r="Y153" s="388"/>
      <c r="Z153" s="388"/>
    </row>
    <row r="154" ht="12.75" customHeight="1">
      <c r="A154" s="388"/>
      <c r="B154" s="388"/>
      <c r="C154" s="388"/>
      <c r="D154" s="388"/>
      <c r="E154" s="388"/>
      <c r="F154" s="388"/>
      <c r="G154" s="388"/>
      <c r="H154" s="388"/>
      <c r="I154" s="388"/>
      <c r="J154" s="388"/>
      <c r="K154" s="388"/>
      <c r="L154" s="388"/>
      <c r="M154" s="388"/>
      <c r="N154" s="388"/>
      <c r="O154" s="388"/>
      <c r="P154" s="388"/>
      <c r="Q154" s="388"/>
      <c r="R154" s="388"/>
      <c r="S154" s="388"/>
      <c r="T154" s="388"/>
      <c r="U154" s="388"/>
      <c r="V154" s="388"/>
      <c r="W154" s="388"/>
      <c r="X154" s="388"/>
      <c r="Y154" s="388"/>
      <c r="Z154" s="388"/>
    </row>
    <row r="155" ht="12.75" customHeight="1">
      <c r="A155" s="388"/>
      <c r="B155" s="388"/>
      <c r="C155" s="388"/>
      <c r="D155" s="388"/>
      <c r="E155" s="388"/>
      <c r="F155" s="388"/>
      <c r="G155" s="388"/>
      <c r="H155" s="388"/>
      <c r="I155" s="388"/>
      <c r="J155" s="388"/>
      <c r="K155" s="388"/>
      <c r="L155" s="388"/>
      <c r="M155" s="388"/>
      <c r="N155" s="388"/>
      <c r="O155" s="388"/>
      <c r="P155" s="388"/>
      <c r="Q155" s="388"/>
      <c r="R155" s="388"/>
      <c r="S155" s="388"/>
      <c r="T155" s="388"/>
      <c r="U155" s="388"/>
      <c r="V155" s="388"/>
      <c r="W155" s="388"/>
      <c r="X155" s="388"/>
      <c r="Y155" s="388"/>
      <c r="Z155" s="388"/>
    </row>
    <row r="156" ht="12.75" customHeight="1">
      <c r="A156" s="388"/>
      <c r="B156" s="388"/>
      <c r="C156" s="388"/>
      <c r="D156" s="388"/>
      <c r="E156" s="388"/>
      <c r="F156" s="388"/>
      <c r="G156" s="388"/>
      <c r="H156" s="388"/>
      <c r="I156" s="388"/>
      <c r="J156" s="388"/>
      <c r="K156" s="388"/>
      <c r="L156" s="388"/>
      <c r="M156" s="388"/>
      <c r="N156" s="388"/>
      <c r="O156" s="388"/>
      <c r="P156" s="388"/>
      <c r="Q156" s="388"/>
      <c r="R156" s="388"/>
      <c r="S156" s="388"/>
      <c r="T156" s="388"/>
      <c r="U156" s="388"/>
      <c r="V156" s="388"/>
      <c r="W156" s="388"/>
      <c r="X156" s="388"/>
      <c r="Y156" s="388"/>
      <c r="Z156" s="388"/>
    </row>
    <row r="157" ht="12.75" customHeight="1">
      <c r="A157" s="388"/>
      <c r="B157" s="388"/>
      <c r="C157" s="388"/>
      <c r="D157" s="388"/>
      <c r="E157" s="388"/>
      <c r="F157" s="388"/>
      <c r="G157" s="388"/>
      <c r="H157" s="388"/>
      <c r="I157" s="388"/>
      <c r="J157" s="388"/>
      <c r="K157" s="388"/>
      <c r="L157" s="388"/>
      <c r="M157" s="388"/>
      <c r="N157" s="388"/>
      <c r="O157" s="388"/>
      <c r="P157" s="388"/>
      <c r="Q157" s="388"/>
      <c r="R157" s="388"/>
      <c r="S157" s="388"/>
      <c r="T157" s="388"/>
      <c r="U157" s="388"/>
      <c r="V157" s="388"/>
      <c r="W157" s="388"/>
      <c r="X157" s="388"/>
      <c r="Y157" s="388"/>
      <c r="Z157" s="388"/>
    </row>
    <row r="158" ht="12.75" customHeight="1">
      <c r="A158" s="388"/>
      <c r="B158" s="388"/>
      <c r="C158" s="388"/>
      <c r="D158" s="388"/>
      <c r="E158" s="388"/>
      <c r="F158" s="388"/>
      <c r="G158" s="388"/>
      <c r="H158" s="388"/>
      <c r="I158" s="388"/>
      <c r="J158" s="388"/>
      <c r="K158" s="388"/>
      <c r="L158" s="388"/>
      <c r="M158" s="388"/>
      <c r="N158" s="388"/>
      <c r="O158" s="388"/>
      <c r="P158" s="388"/>
      <c r="Q158" s="388"/>
      <c r="R158" s="388"/>
      <c r="S158" s="388"/>
      <c r="T158" s="388"/>
      <c r="U158" s="388"/>
      <c r="V158" s="388"/>
      <c r="W158" s="388"/>
      <c r="X158" s="388"/>
      <c r="Y158" s="388"/>
      <c r="Z158" s="388"/>
    </row>
    <row r="159" ht="12.75" customHeight="1">
      <c r="A159" s="388"/>
      <c r="B159" s="388"/>
      <c r="C159" s="388"/>
      <c r="D159" s="388"/>
      <c r="E159" s="388"/>
      <c r="F159" s="388"/>
      <c r="G159" s="388"/>
      <c r="H159" s="388"/>
      <c r="I159" s="388"/>
      <c r="J159" s="388"/>
      <c r="K159" s="388"/>
      <c r="L159" s="388"/>
      <c r="M159" s="388"/>
      <c r="N159" s="388"/>
      <c r="O159" s="388"/>
      <c r="P159" s="388"/>
      <c r="Q159" s="388"/>
      <c r="R159" s="388"/>
      <c r="S159" s="388"/>
      <c r="T159" s="388"/>
      <c r="U159" s="388"/>
      <c r="V159" s="388"/>
      <c r="W159" s="388"/>
      <c r="X159" s="388"/>
      <c r="Y159" s="388"/>
      <c r="Z159" s="388"/>
    </row>
    <row r="160" ht="12.75" customHeight="1">
      <c r="A160" s="388"/>
      <c r="B160" s="388"/>
      <c r="C160" s="388"/>
      <c r="D160" s="388"/>
      <c r="E160" s="388"/>
      <c r="F160" s="388"/>
      <c r="G160" s="388"/>
      <c r="H160" s="388"/>
      <c r="I160" s="388"/>
      <c r="J160" s="388"/>
      <c r="K160" s="388"/>
      <c r="L160" s="388"/>
      <c r="M160" s="388"/>
      <c r="N160" s="388"/>
      <c r="O160" s="388"/>
      <c r="P160" s="388"/>
      <c r="Q160" s="388"/>
      <c r="R160" s="388"/>
      <c r="S160" s="388"/>
      <c r="T160" s="388"/>
      <c r="U160" s="388"/>
      <c r="V160" s="388"/>
      <c r="W160" s="388"/>
      <c r="X160" s="388"/>
      <c r="Y160" s="388"/>
      <c r="Z160" s="388"/>
    </row>
    <row r="161" ht="12.75" customHeight="1">
      <c r="A161" s="388"/>
      <c r="B161" s="388"/>
      <c r="C161" s="388"/>
      <c r="D161" s="388"/>
      <c r="E161" s="388"/>
      <c r="F161" s="388"/>
      <c r="G161" s="388"/>
      <c r="H161" s="388"/>
      <c r="I161" s="388"/>
      <c r="J161" s="388"/>
      <c r="K161" s="388"/>
      <c r="L161" s="388"/>
      <c r="M161" s="388"/>
      <c r="N161" s="388"/>
      <c r="O161" s="388"/>
      <c r="P161" s="388"/>
      <c r="Q161" s="388"/>
      <c r="R161" s="388"/>
      <c r="S161" s="388"/>
      <c r="T161" s="388"/>
      <c r="U161" s="388"/>
      <c r="V161" s="388"/>
      <c r="W161" s="388"/>
      <c r="X161" s="388"/>
      <c r="Y161" s="388"/>
      <c r="Z161" s="388"/>
    </row>
    <row r="162" ht="12.75" customHeight="1">
      <c r="A162" s="388"/>
      <c r="B162" s="388"/>
      <c r="C162" s="388"/>
      <c r="D162" s="388"/>
      <c r="E162" s="388"/>
      <c r="F162" s="388"/>
      <c r="G162" s="388"/>
      <c r="H162" s="388"/>
      <c r="I162" s="388"/>
      <c r="J162" s="388"/>
      <c r="K162" s="388"/>
      <c r="L162" s="388"/>
      <c r="M162" s="388"/>
      <c r="N162" s="388"/>
      <c r="O162" s="388"/>
      <c r="P162" s="388"/>
      <c r="Q162" s="388"/>
      <c r="R162" s="388"/>
      <c r="S162" s="388"/>
      <c r="T162" s="388"/>
      <c r="U162" s="388"/>
      <c r="V162" s="388"/>
      <c r="W162" s="388"/>
      <c r="X162" s="388"/>
      <c r="Y162" s="388"/>
      <c r="Z162" s="388"/>
    </row>
    <row r="163" ht="12.75" customHeight="1">
      <c r="A163" s="388"/>
      <c r="B163" s="388"/>
      <c r="C163" s="388"/>
      <c r="D163" s="388"/>
      <c r="E163" s="388"/>
      <c r="F163" s="388"/>
      <c r="G163" s="388"/>
      <c r="H163" s="388"/>
      <c r="I163" s="388"/>
      <c r="J163" s="388"/>
      <c r="K163" s="388"/>
      <c r="L163" s="388"/>
      <c r="M163" s="388"/>
      <c r="N163" s="388"/>
      <c r="O163" s="388"/>
      <c r="P163" s="388"/>
      <c r="Q163" s="388"/>
      <c r="R163" s="388"/>
      <c r="S163" s="388"/>
      <c r="T163" s="388"/>
      <c r="U163" s="388"/>
      <c r="V163" s="388"/>
      <c r="W163" s="388"/>
      <c r="X163" s="388"/>
      <c r="Y163" s="388"/>
      <c r="Z163" s="388"/>
    </row>
    <row r="164" ht="12.75" customHeight="1">
      <c r="A164" s="388"/>
      <c r="B164" s="388"/>
      <c r="C164" s="388"/>
      <c r="D164" s="388"/>
      <c r="E164" s="388"/>
      <c r="F164" s="388"/>
      <c r="G164" s="388"/>
      <c r="H164" s="388"/>
      <c r="I164" s="388"/>
      <c r="J164" s="388"/>
      <c r="K164" s="388"/>
      <c r="L164" s="388"/>
      <c r="M164" s="388"/>
      <c r="N164" s="388"/>
      <c r="O164" s="388"/>
      <c r="P164" s="388"/>
      <c r="Q164" s="388"/>
      <c r="R164" s="388"/>
      <c r="S164" s="388"/>
      <c r="T164" s="388"/>
      <c r="U164" s="388"/>
      <c r="V164" s="388"/>
      <c r="W164" s="388"/>
      <c r="X164" s="388"/>
      <c r="Y164" s="388"/>
      <c r="Z164" s="388"/>
    </row>
    <row r="165" ht="12.75" customHeight="1">
      <c r="A165" s="388"/>
      <c r="B165" s="388"/>
      <c r="C165" s="388"/>
      <c r="D165" s="388"/>
      <c r="E165" s="388"/>
      <c r="F165" s="388"/>
      <c r="G165" s="388"/>
      <c r="H165" s="388"/>
      <c r="I165" s="388"/>
      <c r="J165" s="388"/>
      <c r="K165" s="388"/>
      <c r="L165" s="388"/>
      <c r="M165" s="388"/>
      <c r="N165" s="388"/>
      <c r="O165" s="388"/>
      <c r="P165" s="388"/>
      <c r="Q165" s="388"/>
      <c r="R165" s="388"/>
      <c r="S165" s="388"/>
      <c r="T165" s="388"/>
      <c r="U165" s="388"/>
      <c r="V165" s="388"/>
      <c r="W165" s="388"/>
      <c r="X165" s="388"/>
      <c r="Y165" s="388"/>
      <c r="Z165" s="388"/>
    </row>
    <row r="166" ht="12.75" customHeight="1">
      <c r="A166" s="388"/>
      <c r="B166" s="388"/>
      <c r="C166" s="388"/>
      <c r="D166" s="388"/>
      <c r="E166" s="388"/>
      <c r="F166" s="388"/>
      <c r="G166" s="388"/>
      <c r="H166" s="388"/>
      <c r="I166" s="388"/>
      <c r="J166" s="388"/>
      <c r="K166" s="388"/>
      <c r="L166" s="388"/>
      <c r="M166" s="388"/>
      <c r="N166" s="388"/>
      <c r="O166" s="388"/>
      <c r="P166" s="388"/>
      <c r="Q166" s="388"/>
      <c r="R166" s="388"/>
      <c r="S166" s="388"/>
      <c r="T166" s="388"/>
      <c r="U166" s="388"/>
      <c r="V166" s="388"/>
      <c r="W166" s="388"/>
      <c r="X166" s="388"/>
      <c r="Y166" s="388"/>
      <c r="Z166" s="388"/>
    </row>
    <row r="167" ht="12.75" customHeight="1">
      <c r="A167" s="388"/>
      <c r="B167" s="388"/>
      <c r="C167" s="388"/>
      <c r="D167" s="388"/>
      <c r="E167" s="388"/>
      <c r="F167" s="388"/>
      <c r="G167" s="388"/>
      <c r="H167" s="388"/>
      <c r="I167" s="388"/>
      <c r="J167" s="388"/>
      <c r="K167" s="388"/>
      <c r="L167" s="388"/>
      <c r="M167" s="388"/>
      <c r="N167" s="388"/>
      <c r="O167" s="388"/>
      <c r="P167" s="388"/>
      <c r="Q167" s="388"/>
      <c r="R167" s="388"/>
      <c r="S167" s="388"/>
      <c r="T167" s="388"/>
      <c r="U167" s="388"/>
      <c r="V167" s="388"/>
      <c r="W167" s="388"/>
      <c r="X167" s="388"/>
      <c r="Y167" s="388"/>
      <c r="Z167" s="388"/>
    </row>
    <row r="168" ht="12.75" customHeight="1">
      <c r="A168" s="388"/>
      <c r="B168" s="388"/>
      <c r="C168" s="388"/>
      <c r="D168" s="388"/>
      <c r="E168" s="388"/>
      <c r="F168" s="388"/>
      <c r="G168" s="388"/>
      <c r="H168" s="388"/>
      <c r="I168" s="388"/>
      <c r="J168" s="388"/>
      <c r="K168" s="388"/>
      <c r="L168" s="388"/>
      <c r="M168" s="388"/>
      <c r="N168" s="388"/>
      <c r="O168" s="388"/>
      <c r="P168" s="388"/>
      <c r="Q168" s="388"/>
      <c r="R168" s="388"/>
      <c r="S168" s="388"/>
      <c r="T168" s="388"/>
      <c r="U168" s="388"/>
      <c r="V168" s="388"/>
      <c r="W168" s="388"/>
      <c r="X168" s="388"/>
      <c r="Y168" s="388"/>
      <c r="Z168" s="388"/>
    </row>
    <row r="169" ht="12.75" customHeight="1">
      <c r="A169" s="388"/>
      <c r="B169" s="388"/>
      <c r="C169" s="388"/>
      <c r="D169" s="388"/>
      <c r="E169" s="388"/>
      <c r="F169" s="388"/>
      <c r="G169" s="388"/>
      <c r="H169" s="388"/>
      <c r="I169" s="388"/>
      <c r="J169" s="388"/>
      <c r="K169" s="388"/>
      <c r="L169" s="388"/>
      <c r="M169" s="388"/>
      <c r="N169" s="388"/>
      <c r="O169" s="388"/>
      <c r="P169" s="388"/>
      <c r="Q169" s="388"/>
      <c r="R169" s="388"/>
      <c r="S169" s="388"/>
      <c r="T169" s="388"/>
      <c r="U169" s="388"/>
      <c r="V169" s="388"/>
      <c r="W169" s="388"/>
      <c r="X169" s="388"/>
      <c r="Y169" s="388"/>
      <c r="Z169" s="388"/>
    </row>
    <row r="170" ht="12.75" customHeight="1">
      <c r="A170" s="388"/>
      <c r="B170" s="388"/>
      <c r="C170" s="388"/>
      <c r="D170" s="388"/>
      <c r="E170" s="388"/>
      <c r="F170" s="388"/>
      <c r="G170" s="388"/>
      <c r="H170" s="388"/>
      <c r="I170" s="388"/>
      <c r="J170" s="388"/>
      <c r="K170" s="388"/>
      <c r="L170" s="388"/>
      <c r="M170" s="388"/>
      <c r="N170" s="388"/>
      <c r="O170" s="388"/>
      <c r="P170" s="388"/>
      <c r="Q170" s="388"/>
      <c r="R170" s="388"/>
      <c r="S170" s="388"/>
      <c r="T170" s="388"/>
      <c r="U170" s="388"/>
      <c r="V170" s="388"/>
      <c r="W170" s="388"/>
      <c r="X170" s="388"/>
      <c r="Y170" s="388"/>
      <c r="Z170" s="388"/>
    </row>
    <row r="171" ht="12.75" customHeight="1">
      <c r="A171" s="388"/>
      <c r="B171" s="388"/>
      <c r="C171" s="388"/>
      <c r="D171" s="388"/>
      <c r="E171" s="388"/>
      <c r="F171" s="388"/>
      <c r="G171" s="388"/>
      <c r="H171" s="388"/>
      <c r="I171" s="388"/>
      <c r="J171" s="388"/>
      <c r="K171" s="388"/>
      <c r="L171" s="388"/>
      <c r="M171" s="388"/>
      <c r="N171" s="388"/>
      <c r="O171" s="388"/>
      <c r="P171" s="388"/>
      <c r="Q171" s="388"/>
      <c r="R171" s="388"/>
      <c r="S171" s="388"/>
      <c r="T171" s="388"/>
      <c r="U171" s="388"/>
      <c r="V171" s="388"/>
      <c r="W171" s="388"/>
      <c r="X171" s="388"/>
      <c r="Y171" s="388"/>
      <c r="Z171" s="388"/>
    </row>
    <row r="172" ht="12.75" customHeight="1">
      <c r="A172" s="388"/>
      <c r="B172" s="388"/>
      <c r="C172" s="388"/>
      <c r="D172" s="388"/>
      <c r="E172" s="388"/>
      <c r="F172" s="388"/>
      <c r="G172" s="388"/>
      <c r="H172" s="388"/>
      <c r="I172" s="388"/>
      <c r="J172" s="388"/>
      <c r="K172" s="388"/>
      <c r="L172" s="388"/>
      <c r="M172" s="388"/>
      <c r="N172" s="388"/>
      <c r="O172" s="388"/>
      <c r="P172" s="388"/>
      <c r="Q172" s="388"/>
      <c r="R172" s="388"/>
      <c r="S172" s="388"/>
      <c r="T172" s="388"/>
      <c r="U172" s="388"/>
      <c r="V172" s="388"/>
      <c r="W172" s="388"/>
      <c r="X172" s="388"/>
      <c r="Y172" s="388"/>
      <c r="Z172" s="388"/>
    </row>
    <row r="173" ht="12.75" customHeight="1">
      <c r="A173" s="388"/>
      <c r="B173" s="388"/>
      <c r="C173" s="388"/>
      <c r="D173" s="388"/>
      <c r="E173" s="388"/>
      <c r="F173" s="388"/>
      <c r="G173" s="388"/>
      <c r="H173" s="388"/>
      <c r="I173" s="388"/>
      <c r="J173" s="388"/>
      <c r="K173" s="388"/>
      <c r="L173" s="388"/>
      <c r="M173" s="388"/>
      <c r="N173" s="388"/>
      <c r="O173" s="388"/>
      <c r="P173" s="388"/>
      <c r="Q173" s="388"/>
      <c r="R173" s="388"/>
      <c r="S173" s="388"/>
      <c r="T173" s="388"/>
      <c r="U173" s="388"/>
      <c r="V173" s="388"/>
      <c r="W173" s="388"/>
      <c r="X173" s="388"/>
      <c r="Y173" s="388"/>
      <c r="Z173" s="388"/>
    </row>
    <row r="174" ht="12.75" customHeight="1">
      <c r="A174" s="388"/>
      <c r="B174" s="388"/>
      <c r="C174" s="388"/>
      <c r="D174" s="388"/>
      <c r="E174" s="388"/>
      <c r="F174" s="388"/>
      <c r="G174" s="388"/>
      <c r="H174" s="388"/>
      <c r="I174" s="388"/>
      <c r="J174" s="388"/>
      <c r="K174" s="388"/>
      <c r="L174" s="388"/>
      <c r="M174" s="388"/>
      <c r="N174" s="388"/>
      <c r="O174" s="388"/>
      <c r="P174" s="388"/>
      <c r="Q174" s="388"/>
      <c r="R174" s="388"/>
      <c r="S174" s="388"/>
      <c r="T174" s="388"/>
      <c r="U174" s="388"/>
      <c r="V174" s="388"/>
      <c r="W174" s="388"/>
      <c r="X174" s="388"/>
      <c r="Y174" s="388"/>
      <c r="Z174" s="388"/>
    </row>
    <row r="175" ht="12.75" customHeight="1">
      <c r="A175" s="388"/>
      <c r="B175" s="388"/>
      <c r="C175" s="388"/>
      <c r="D175" s="388"/>
      <c r="E175" s="388"/>
      <c r="F175" s="388"/>
      <c r="G175" s="388"/>
      <c r="H175" s="388"/>
      <c r="I175" s="388"/>
      <c r="J175" s="388"/>
      <c r="K175" s="388"/>
      <c r="L175" s="388"/>
      <c r="M175" s="388"/>
      <c r="N175" s="388"/>
      <c r="O175" s="388"/>
      <c r="P175" s="388"/>
      <c r="Q175" s="388"/>
      <c r="R175" s="388"/>
      <c r="S175" s="388"/>
      <c r="T175" s="388"/>
      <c r="U175" s="388"/>
      <c r="V175" s="388"/>
      <c r="W175" s="388"/>
      <c r="X175" s="388"/>
      <c r="Y175" s="388"/>
      <c r="Z175" s="388"/>
    </row>
    <row r="176" ht="12.75" customHeight="1">
      <c r="A176" s="388"/>
      <c r="B176" s="388"/>
      <c r="C176" s="388"/>
      <c r="D176" s="388"/>
      <c r="E176" s="388"/>
      <c r="F176" s="388"/>
      <c r="G176" s="388"/>
      <c r="H176" s="388"/>
      <c r="I176" s="388"/>
      <c r="J176" s="388"/>
      <c r="K176" s="388"/>
      <c r="L176" s="388"/>
      <c r="M176" s="388"/>
      <c r="N176" s="388"/>
      <c r="O176" s="388"/>
      <c r="P176" s="388"/>
      <c r="Q176" s="388"/>
      <c r="R176" s="388"/>
      <c r="S176" s="388"/>
      <c r="T176" s="388"/>
      <c r="U176" s="388"/>
      <c r="V176" s="388"/>
      <c r="W176" s="388"/>
      <c r="X176" s="388"/>
      <c r="Y176" s="388"/>
      <c r="Z176" s="388"/>
    </row>
    <row r="177" ht="12.75" customHeight="1">
      <c r="A177" s="388"/>
      <c r="B177" s="388"/>
      <c r="C177" s="388"/>
      <c r="D177" s="388"/>
      <c r="E177" s="388"/>
      <c r="F177" s="388"/>
      <c r="G177" s="388"/>
      <c r="H177" s="388"/>
      <c r="I177" s="388"/>
      <c r="J177" s="388"/>
      <c r="K177" s="388"/>
      <c r="L177" s="388"/>
      <c r="M177" s="388"/>
      <c r="N177" s="388"/>
      <c r="O177" s="388"/>
      <c r="P177" s="388"/>
      <c r="Q177" s="388"/>
      <c r="R177" s="388"/>
      <c r="S177" s="388"/>
      <c r="T177" s="388"/>
      <c r="U177" s="388"/>
      <c r="V177" s="388"/>
      <c r="W177" s="388"/>
      <c r="X177" s="388"/>
      <c r="Y177" s="388"/>
      <c r="Z177" s="388"/>
    </row>
    <row r="178" ht="12.75" customHeight="1">
      <c r="A178" s="388"/>
      <c r="B178" s="388"/>
      <c r="C178" s="388"/>
      <c r="D178" s="388"/>
      <c r="E178" s="388"/>
      <c r="F178" s="388"/>
      <c r="G178" s="388"/>
      <c r="H178" s="388"/>
      <c r="I178" s="388"/>
      <c r="J178" s="388"/>
      <c r="K178" s="388"/>
      <c r="L178" s="388"/>
      <c r="M178" s="388"/>
      <c r="N178" s="388"/>
      <c r="O178" s="388"/>
      <c r="P178" s="388"/>
      <c r="Q178" s="388"/>
      <c r="R178" s="388"/>
      <c r="S178" s="388"/>
      <c r="T178" s="388"/>
      <c r="U178" s="388"/>
      <c r="V178" s="388"/>
      <c r="W178" s="388"/>
      <c r="X178" s="388"/>
      <c r="Y178" s="388"/>
      <c r="Z178" s="388"/>
    </row>
    <row r="179" ht="12.75" customHeight="1">
      <c r="A179" s="388"/>
      <c r="B179" s="388"/>
      <c r="C179" s="388"/>
      <c r="D179" s="388"/>
      <c r="E179" s="388"/>
      <c r="F179" s="388"/>
      <c r="G179" s="388"/>
      <c r="H179" s="388"/>
      <c r="I179" s="388"/>
      <c r="J179" s="388"/>
      <c r="K179" s="388"/>
      <c r="L179" s="388"/>
      <c r="M179" s="388"/>
      <c r="N179" s="388"/>
      <c r="O179" s="388"/>
      <c r="P179" s="388"/>
      <c r="Q179" s="388"/>
      <c r="R179" s="388"/>
      <c r="S179" s="388"/>
      <c r="T179" s="388"/>
      <c r="U179" s="388"/>
      <c r="V179" s="388"/>
      <c r="W179" s="388"/>
      <c r="X179" s="388"/>
      <c r="Y179" s="388"/>
      <c r="Z179" s="388"/>
    </row>
    <row r="180" ht="12.75" customHeight="1">
      <c r="A180" s="388"/>
      <c r="B180" s="388"/>
      <c r="C180" s="388"/>
      <c r="D180" s="388"/>
      <c r="E180" s="388"/>
      <c r="F180" s="388"/>
      <c r="G180" s="388"/>
      <c r="H180" s="388"/>
      <c r="I180" s="388"/>
      <c r="J180" s="388"/>
      <c r="K180" s="388"/>
      <c r="L180" s="388"/>
      <c r="M180" s="388"/>
      <c r="N180" s="388"/>
      <c r="O180" s="388"/>
      <c r="P180" s="388"/>
      <c r="Q180" s="388"/>
      <c r="R180" s="388"/>
      <c r="S180" s="388"/>
      <c r="T180" s="388"/>
      <c r="U180" s="388"/>
      <c r="V180" s="388"/>
      <c r="W180" s="388"/>
      <c r="X180" s="388"/>
      <c r="Y180" s="388"/>
      <c r="Z180" s="388"/>
    </row>
    <row r="181" ht="12.75" customHeight="1">
      <c r="A181" s="388"/>
      <c r="B181" s="388"/>
      <c r="C181" s="388"/>
      <c r="D181" s="388"/>
      <c r="E181" s="388"/>
      <c r="F181" s="388"/>
      <c r="G181" s="388"/>
      <c r="H181" s="388"/>
      <c r="I181" s="388"/>
      <c r="J181" s="388"/>
      <c r="K181" s="388"/>
      <c r="L181" s="388"/>
      <c r="M181" s="388"/>
      <c r="N181" s="388"/>
      <c r="O181" s="388"/>
      <c r="P181" s="388"/>
      <c r="Q181" s="388"/>
      <c r="R181" s="388"/>
      <c r="S181" s="388"/>
      <c r="T181" s="388"/>
      <c r="U181" s="388"/>
      <c r="V181" s="388"/>
      <c r="W181" s="388"/>
      <c r="X181" s="388"/>
      <c r="Y181" s="388"/>
      <c r="Z181" s="388"/>
    </row>
    <row r="182" ht="12.75" customHeight="1">
      <c r="A182" s="388"/>
      <c r="B182" s="388"/>
      <c r="C182" s="388"/>
      <c r="D182" s="388"/>
      <c r="E182" s="388"/>
      <c r="F182" s="388"/>
      <c r="G182" s="388"/>
      <c r="H182" s="388"/>
      <c r="I182" s="388"/>
      <c r="J182" s="388"/>
      <c r="K182" s="388"/>
      <c r="L182" s="388"/>
      <c r="M182" s="388"/>
      <c r="N182" s="388"/>
      <c r="O182" s="388"/>
      <c r="P182" s="388"/>
      <c r="Q182" s="388"/>
      <c r="R182" s="388"/>
      <c r="S182" s="388"/>
      <c r="T182" s="388"/>
      <c r="U182" s="388"/>
      <c r="V182" s="388"/>
      <c r="W182" s="388"/>
      <c r="X182" s="388"/>
      <c r="Y182" s="388"/>
      <c r="Z182" s="388"/>
    </row>
    <row r="183" ht="12.75" customHeight="1">
      <c r="A183" s="388"/>
      <c r="B183" s="388"/>
      <c r="C183" s="388"/>
      <c r="D183" s="388"/>
      <c r="E183" s="388"/>
      <c r="F183" s="388"/>
      <c r="G183" s="388"/>
      <c r="H183" s="388"/>
      <c r="I183" s="388"/>
      <c r="J183" s="388"/>
      <c r="K183" s="388"/>
      <c r="L183" s="388"/>
      <c r="M183" s="388"/>
      <c r="N183" s="388"/>
      <c r="O183" s="388"/>
      <c r="P183" s="388"/>
      <c r="Q183" s="388"/>
      <c r="R183" s="388"/>
      <c r="S183" s="388"/>
      <c r="T183" s="388"/>
      <c r="U183" s="388"/>
      <c r="V183" s="388"/>
      <c r="W183" s="388"/>
      <c r="X183" s="388"/>
      <c r="Y183" s="388"/>
      <c r="Z183" s="388"/>
    </row>
    <row r="184" ht="12.75" customHeight="1">
      <c r="A184" s="388"/>
      <c r="B184" s="388"/>
      <c r="C184" s="388"/>
      <c r="D184" s="388"/>
      <c r="E184" s="388"/>
      <c r="F184" s="388"/>
      <c r="G184" s="388"/>
      <c r="H184" s="388"/>
      <c r="I184" s="388"/>
      <c r="J184" s="388"/>
      <c r="K184" s="388"/>
      <c r="L184" s="388"/>
      <c r="M184" s="388"/>
      <c r="N184" s="388"/>
      <c r="O184" s="388"/>
      <c r="P184" s="388"/>
      <c r="Q184" s="388"/>
      <c r="R184" s="388"/>
      <c r="S184" s="388"/>
      <c r="T184" s="388"/>
      <c r="U184" s="388"/>
      <c r="V184" s="388"/>
      <c r="W184" s="388"/>
      <c r="X184" s="388"/>
      <c r="Y184" s="388"/>
      <c r="Z184" s="388"/>
    </row>
    <row r="185" ht="12.75" customHeight="1">
      <c r="A185" s="388"/>
      <c r="B185" s="388"/>
      <c r="C185" s="388"/>
      <c r="D185" s="388"/>
      <c r="E185" s="388"/>
      <c r="F185" s="388"/>
      <c r="G185" s="388"/>
      <c r="H185" s="388"/>
      <c r="I185" s="388"/>
      <c r="J185" s="388"/>
      <c r="K185" s="388"/>
      <c r="L185" s="388"/>
      <c r="M185" s="388"/>
      <c r="N185" s="388"/>
      <c r="O185" s="388"/>
      <c r="P185" s="388"/>
      <c r="Q185" s="388"/>
      <c r="R185" s="388"/>
      <c r="S185" s="388"/>
      <c r="T185" s="388"/>
      <c r="U185" s="388"/>
      <c r="V185" s="388"/>
      <c r="W185" s="388"/>
      <c r="X185" s="388"/>
      <c r="Y185" s="388"/>
      <c r="Z185" s="388"/>
    </row>
    <row r="186" ht="12.75" customHeight="1">
      <c r="A186" s="388"/>
      <c r="B186" s="388"/>
      <c r="C186" s="388"/>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row>
    <row r="187" ht="12.75" customHeight="1">
      <c r="A187" s="388"/>
      <c r="B187" s="388"/>
      <c r="C187" s="388"/>
      <c r="D187" s="388"/>
      <c r="E187" s="388"/>
      <c r="F187" s="388"/>
      <c r="G187" s="388"/>
      <c r="H187" s="388"/>
      <c r="I187" s="388"/>
      <c r="J187" s="388"/>
      <c r="K187" s="388"/>
      <c r="L187" s="388"/>
      <c r="M187" s="388"/>
      <c r="N187" s="388"/>
      <c r="O187" s="388"/>
      <c r="P187" s="388"/>
      <c r="Q187" s="388"/>
      <c r="R187" s="388"/>
      <c r="S187" s="388"/>
      <c r="T187" s="388"/>
      <c r="U187" s="388"/>
      <c r="V187" s="388"/>
      <c r="W187" s="388"/>
      <c r="X187" s="388"/>
      <c r="Y187" s="388"/>
      <c r="Z187" s="388"/>
    </row>
    <row r="188" ht="12.75" customHeight="1">
      <c r="A188" s="388"/>
      <c r="B188" s="388"/>
      <c r="C188" s="388"/>
      <c r="D188" s="388"/>
      <c r="E188" s="388"/>
      <c r="F188" s="388"/>
      <c r="G188" s="388"/>
      <c r="H188" s="388"/>
      <c r="I188" s="388"/>
      <c r="J188" s="388"/>
      <c r="K188" s="388"/>
      <c r="L188" s="388"/>
      <c r="M188" s="388"/>
      <c r="N188" s="388"/>
      <c r="O188" s="388"/>
      <c r="P188" s="388"/>
      <c r="Q188" s="388"/>
      <c r="R188" s="388"/>
      <c r="S188" s="388"/>
      <c r="T188" s="388"/>
      <c r="U188" s="388"/>
      <c r="V188" s="388"/>
      <c r="W188" s="388"/>
      <c r="X188" s="388"/>
      <c r="Y188" s="388"/>
      <c r="Z188" s="388"/>
    </row>
    <row r="189" ht="12.75" customHeight="1">
      <c r="A189" s="388"/>
      <c r="B189" s="388"/>
      <c r="C189" s="388"/>
      <c r="D189" s="388"/>
      <c r="E189" s="388"/>
      <c r="F189" s="388"/>
      <c r="G189" s="388"/>
      <c r="H189" s="388"/>
      <c r="I189" s="388"/>
      <c r="J189" s="388"/>
      <c r="K189" s="388"/>
      <c r="L189" s="388"/>
      <c r="M189" s="388"/>
      <c r="N189" s="388"/>
      <c r="O189" s="388"/>
      <c r="P189" s="388"/>
      <c r="Q189" s="388"/>
      <c r="R189" s="388"/>
      <c r="S189" s="388"/>
      <c r="T189" s="388"/>
      <c r="U189" s="388"/>
      <c r="V189" s="388"/>
      <c r="W189" s="388"/>
      <c r="X189" s="388"/>
      <c r="Y189" s="388"/>
      <c r="Z189" s="388"/>
    </row>
    <row r="190" ht="12.75" customHeight="1">
      <c r="A190" s="388"/>
      <c r="B190" s="388"/>
      <c r="C190" s="388"/>
      <c r="D190" s="388"/>
      <c r="E190" s="388"/>
      <c r="F190" s="388"/>
      <c r="G190" s="388"/>
      <c r="H190" s="388"/>
      <c r="I190" s="388"/>
      <c r="J190" s="388"/>
      <c r="K190" s="388"/>
      <c r="L190" s="388"/>
      <c r="M190" s="388"/>
      <c r="N190" s="388"/>
      <c r="O190" s="388"/>
      <c r="P190" s="388"/>
      <c r="Q190" s="388"/>
      <c r="R190" s="388"/>
      <c r="S190" s="388"/>
      <c r="T190" s="388"/>
      <c r="U190" s="388"/>
      <c r="V190" s="388"/>
      <c r="W190" s="388"/>
      <c r="X190" s="388"/>
      <c r="Y190" s="388"/>
      <c r="Z190" s="388"/>
    </row>
    <row r="191" ht="12.75" customHeight="1">
      <c r="A191" s="388"/>
      <c r="B191" s="388"/>
      <c r="C191" s="388"/>
      <c r="D191" s="388"/>
      <c r="E191" s="388"/>
      <c r="F191" s="388"/>
      <c r="G191" s="388"/>
      <c r="H191" s="388"/>
      <c r="I191" s="388"/>
      <c r="J191" s="388"/>
      <c r="K191" s="388"/>
      <c r="L191" s="388"/>
      <c r="M191" s="388"/>
      <c r="N191" s="388"/>
      <c r="O191" s="388"/>
      <c r="P191" s="388"/>
      <c r="Q191" s="388"/>
      <c r="R191" s="388"/>
      <c r="S191" s="388"/>
      <c r="T191" s="388"/>
      <c r="U191" s="388"/>
      <c r="V191" s="388"/>
      <c r="W191" s="388"/>
      <c r="X191" s="388"/>
      <c r="Y191" s="388"/>
      <c r="Z191" s="388"/>
    </row>
    <row r="192" ht="12.75" customHeight="1">
      <c r="A192" s="388"/>
      <c r="B192" s="388"/>
      <c r="C192" s="388"/>
      <c r="D192" s="388"/>
      <c r="E192" s="388"/>
      <c r="F192" s="388"/>
      <c r="G192" s="388"/>
      <c r="H192" s="388"/>
      <c r="I192" s="388"/>
      <c r="J192" s="388"/>
      <c r="K192" s="388"/>
      <c r="L192" s="388"/>
      <c r="M192" s="388"/>
      <c r="N192" s="388"/>
      <c r="O192" s="388"/>
      <c r="P192" s="388"/>
      <c r="Q192" s="388"/>
      <c r="R192" s="388"/>
      <c r="S192" s="388"/>
      <c r="T192" s="388"/>
      <c r="U192" s="388"/>
      <c r="V192" s="388"/>
      <c r="W192" s="388"/>
      <c r="X192" s="388"/>
      <c r="Y192" s="388"/>
      <c r="Z192" s="388"/>
    </row>
    <row r="193" ht="12.75" customHeight="1">
      <c r="A193" s="388"/>
      <c r="B193" s="388"/>
      <c r="C193" s="388"/>
      <c r="D193" s="388"/>
      <c r="E193" s="388"/>
      <c r="F193" s="388"/>
      <c r="G193" s="388"/>
      <c r="H193" s="388"/>
      <c r="I193" s="388"/>
      <c r="J193" s="388"/>
      <c r="K193" s="388"/>
      <c r="L193" s="388"/>
      <c r="M193" s="388"/>
      <c r="N193" s="388"/>
      <c r="O193" s="388"/>
      <c r="P193" s="388"/>
      <c r="Q193" s="388"/>
      <c r="R193" s="388"/>
      <c r="S193" s="388"/>
      <c r="T193" s="388"/>
      <c r="U193" s="388"/>
      <c r="V193" s="388"/>
      <c r="W193" s="388"/>
      <c r="X193" s="388"/>
      <c r="Y193" s="388"/>
      <c r="Z193" s="388"/>
    </row>
    <row r="194" ht="12.75" customHeight="1">
      <c r="A194" s="388"/>
      <c r="B194" s="388"/>
      <c r="C194" s="388"/>
      <c r="D194" s="388"/>
      <c r="E194" s="388"/>
      <c r="F194" s="388"/>
      <c r="G194" s="388"/>
      <c r="H194" s="388"/>
      <c r="I194" s="388"/>
      <c r="J194" s="388"/>
      <c r="K194" s="388"/>
      <c r="L194" s="388"/>
      <c r="M194" s="388"/>
      <c r="N194" s="388"/>
      <c r="O194" s="388"/>
      <c r="P194" s="388"/>
      <c r="Q194" s="388"/>
      <c r="R194" s="388"/>
      <c r="S194" s="388"/>
      <c r="T194" s="388"/>
      <c r="U194" s="388"/>
      <c r="V194" s="388"/>
      <c r="W194" s="388"/>
      <c r="X194" s="388"/>
      <c r="Y194" s="388"/>
      <c r="Z194" s="388"/>
    </row>
    <row r="195" ht="12.75" customHeight="1">
      <c r="A195" s="388"/>
      <c r="B195" s="388"/>
      <c r="C195" s="388"/>
      <c r="D195" s="388"/>
      <c r="E195" s="388"/>
      <c r="F195" s="388"/>
      <c r="G195" s="388"/>
      <c r="H195" s="388"/>
      <c r="I195" s="388"/>
      <c r="J195" s="388"/>
      <c r="K195" s="388"/>
      <c r="L195" s="388"/>
      <c r="M195" s="388"/>
      <c r="N195" s="388"/>
      <c r="O195" s="388"/>
      <c r="P195" s="388"/>
      <c r="Q195" s="388"/>
      <c r="R195" s="388"/>
      <c r="S195" s="388"/>
      <c r="T195" s="388"/>
      <c r="U195" s="388"/>
      <c r="V195" s="388"/>
      <c r="W195" s="388"/>
      <c r="X195" s="388"/>
      <c r="Y195" s="388"/>
      <c r="Z195" s="388"/>
    </row>
    <row r="196" ht="12.75" customHeight="1">
      <c r="A196" s="388"/>
      <c r="B196" s="388"/>
      <c r="C196" s="388"/>
      <c r="D196" s="388"/>
      <c r="E196" s="388"/>
      <c r="F196" s="388"/>
      <c r="G196" s="388"/>
      <c r="H196" s="388"/>
      <c r="I196" s="388"/>
      <c r="J196" s="388"/>
      <c r="K196" s="388"/>
      <c r="L196" s="388"/>
      <c r="M196" s="388"/>
      <c r="N196" s="388"/>
      <c r="O196" s="388"/>
      <c r="P196" s="388"/>
      <c r="Q196" s="388"/>
      <c r="R196" s="388"/>
      <c r="S196" s="388"/>
      <c r="T196" s="388"/>
      <c r="U196" s="388"/>
      <c r="V196" s="388"/>
      <c r="W196" s="388"/>
      <c r="X196" s="388"/>
      <c r="Y196" s="388"/>
      <c r="Z196" s="388"/>
    </row>
    <row r="197" ht="12.75" customHeight="1">
      <c r="A197" s="388"/>
      <c r="B197" s="388"/>
      <c r="C197" s="388"/>
      <c r="D197" s="388"/>
      <c r="E197" s="388"/>
      <c r="F197" s="388"/>
      <c r="G197" s="388"/>
      <c r="H197" s="388"/>
      <c r="I197" s="388"/>
      <c r="J197" s="388"/>
      <c r="K197" s="388"/>
      <c r="L197" s="388"/>
      <c r="M197" s="388"/>
      <c r="N197" s="388"/>
      <c r="O197" s="388"/>
      <c r="P197" s="388"/>
      <c r="Q197" s="388"/>
      <c r="R197" s="388"/>
      <c r="S197" s="388"/>
      <c r="T197" s="388"/>
      <c r="U197" s="388"/>
      <c r="V197" s="388"/>
      <c r="W197" s="388"/>
      <c r="X197" s="388"/>
      <c r="Y197" s="388"/>
      <c r="Z197" s="388"/>
    </row>
    <row r="198" ht="12.75" customHeight="1">
      <c r="A198" s="388"/>
      <c r="B198" s="388"/>
      <c r="C198" s="388"/>
      <c r="D198" s="388"/>
      <c r="E198" s="388"/>
      <c r="F198" s="388"/>
      <c r="G198" s="388"/>
      <c r="H198" s="388"/>
      <c r="I198" s="388"/>
      <c r="J198" s="388"/>
      <c r="K198" s="388"/>
      <c r="L198" s="388"/>
      <c r="M198" s="388"/>
      <c r="N198" s="388"/>
      <c r="O198" s="388"/>
      <c r="P198" s="388"/>
      <c r="Q198" s="388"/>
      <c r="R198" s="388"/>
      <c r="S198" s="388"/>
      <c r="T198" s="388"/>
      <c r="U198" s="388"/>
      <c r="V198" s="388"/>
      <c r="W198" s="388"/>
      <c r="X198" s="388"/>
      <c r="Y198" s="388"/>
      <c r="Z198" s="388"/>
    </row>
    <row r="199" ht="12.75" customHeight="1">
      <c r="A199" s="388"/>
      <c r="B199" s="388"/>
      <c r="C199" s="388"/>
      <c r="D199" s="388"/>
      <c r="E199" s="388"/>
      <c r="F199" s="388"/>
      <c r="G199" s="388"/>
      <c r="H199" s="388"/>
      <c r="I199" s="388"/>
      <c r="J199" s="388"/>
      <c r="K199" s="388"/>
      <c r="L199" s="388"/>
      <c r="M199" s="388"/>
      <c r="N199" s="388"/>
      <c r="O199" s="388"/>
      <c r="P199" s="388"/>
      <c r="Q199" s="388"/>
      <c r="R199" s="388"/>
      <c r="S199" s="388"/>
      <c r="T199" s="388"/>
      <c r="U199" s="388"/>
      <c r="V199" s="388"/>
      <c r="W199" s="388"/>
      <c r="X199" s="388"/>
      <c r="Y199" s="388"/>
      <c r="Z199" s="388"/>
    </row>
    <row r="200" ht="12.75" customHeight="1">
      <c r="A200" s="388"/>
      <c r="B200" s="388"/>
      <c r="C200" s="388"/>
      <c r="D200" s="388"/>
      <c r="E200" s="388"/>
      <c r="F200" s="388"/>
      <c r="G200" s="388"/>
      <c r="H200" s="388"/>
      <c r="I200" s="388"/>
      <c r="J200" s="388"/>
      <c r="K200" s="388"/>
      <c r="L200" s="388"/>
      <c r="M200" s="388"/>
      <c r="N200" s="388"/>
      <c r="O200" s="388"/>
      <c r="P200" s="388"/>
      <c r="Q200" s="388"/>
      <c r="R200" s="388"/>
      <c r="S200" s="388"/>
      <c r="T200" s="388"/>
      <c r="U200" s="388"/>
      <c r="V200" s="388"/>
      <c r="W200" s="388"/>
      <c r="X200" s="388"/>
      <c r="Y200" s="388"/>
      <c r="Z200" s="388"/>
    </row>
    <row r="201" ht="12.75" customHeight="1">
      <c r="A201" s="388"/>
      <c r="B201" s="388"/>
      <c r="C201" s="388"/>
      <c r="D201" s="388"/>
      <c r="E201" s="388"/>
      <c r="F201" s="388"/>
      <c r="G201" s="388"/>
      <c r="H201" s="388"/>
      <c r="I201" s="388"/>
      <c r="J201" s="388"/>
      <c r="K201" s="388"/>
      <c r="L201" s="388"/>
      <c r="M201" s="388"/>
      <c r="N201" s="388"/>
      <c r="O201" s="388"/>
      <c r="P201" s="388"/>
      <c r="Q201" s="388"/>
      <c r="R201" s="388"/>
      <c r="S201" s="388"/>
      <c r="T201" s="388"/>
      <c r="U201" s="388"/>
      <c r="V201" s="388"/>
      <c r="W201" s="388"/>
      <c r="X201" s="388"/>
      <c r="Y201" s="388"/>
      <c r="Z201" s="388"/>
    </row>
    <row r="202" ht="12.75" customHeight="1">
      <c r="A202" s="388"/>
      <c r="B202" s="388"/>
      <c r="C202" s="388"/>
      <c r="D202" s="388"/>
      <c r="E202" s="388"/>
      <c r="F202" s="388"/>
      <c r="G202" s="388"/>
      <c r="H202" s="388"/>
      <c r="I202" s="388"/>
      <c r="J202" s="388"/>
      <c r="K202" s="388"/>
      <c r="L202" s="388"/>
      <c r="M202" s="388"/>
      <c r="N202" s="388"/>
      <c r="O202" s="388"/>
      <c r="P202" s="388"/>
      <c r="Q202" s="388"/>
      <c r="R202" s="388"/>
      <c r="S202" s="388"/>
      <c r="T202" s="388"/>
      <c r="U202" s="388"/>
      <c r="V202" s="388"/>
      <c r="W202" s="388"/>
      <c r="X202" s="388"/>
      <c r="Y202" s="388"/>
      <c r="Z202" s="388"/>
    </row>
    <row r="203" ht="12.75" customHeight="1">
      <c r="A203" s="388"/>
      <c r="B203" s="388"/>
      <c r="C203" s="388"/>
      <c r="D203" s="388"/>
      <c r="E203" s="388"/>
      <c r="F203" s="388"/>
      <c r="G203" s="388"/>
      <c r="H203" s="388"/>
      <c r="I203" s="388"/>
      <c r="J203" s="388"/>
      <c r="K203" s="388"/>
      <c r="L203" s="388"/>
      <c r="M203" s="388"/>
      <c r="N203" s="388"/>
      <c r="O203" s="388"/>
      <c r="P203" s="388"/>
      <c r="Q203" s="388"/>
      <c r="R203" s="388"/>
      <c r="S203" s="388"/>
      <c r="T203" s="388"/>
      <c r="U203" s="388"/>
      <c r="V203" s="388"/>
      <c r="W203" s="388"/>
      <c r="X203" s="388"/>
      <c r="Y203" s="388"/>
      <c r="Z203" s="388"/>
    </row>
    <row r="204" ht="12.75" customHeight="1">
      <c r="A204" s="388"/>
      <c r="B204" s="388"/>
      <c r="C204" s="388"/>
      <c r="D204" s="388"/>
      <c r="E204" s="388"/>
      <c r="F204" s="388"/>
      <c r="G204" s="388"/>
      <c r="H204" s="388"/>
      <c r="I204" s="388"/>
      <c r="J204" s="388"/>
      <c r="K204" s="388"/>
      <c r="L204" s="388"/>
      <c r="M204" s="388"/>
      <c r="N204" s="388"/>
      <c r="O204" s="388"/>
      <c r="P204" s="388"/>
      <c r="Q204" s="388"/>
      <c r="R204" s="388"/>
      <c r="S204" s="388"/>
      <c r="T204" s="388"/>
      <c r="U204" s="388"/>
      <c r="V204" s="388"/>
      <c r="W204" s="388"/>
      <c r="X204" s="388"/>
      <c r="Y204" s="388"/>
      <c r="Z204" s="388"/>
    </row>
    <row r="205" ht="12.75" customHeight="1">
      <c r="A205" s="388"/>
      <c r="B205" s="388"/>
      <c r="C205" s="388"/>
      <c r="D205" s="388"/>
      <c r="E205" s="388"/>
      <c r="F205" s="388"/>
      <c r="G205" s="388"/>
      <c r="H205" s="388"/>
      <c r="I205" s="388"/>
      <c r="J205" s="388"/>
      <c r="K205" s="388"/>
      <c r="L205" s="388"/>
      <c r="M205" s="388"/>
      <c r="N205" s="388"/>
      <c r="O205" s="388"/>
      <c r="P205" s="388"/>
      <c r="Q205" s="388"/>
      <c r="R205" s="388"/>
      <c r="S205" s="388"/>
      <c r="T205" s="388"/>
      <c r="U205" s="388"/>
      <c r="V205" s="388"/>
      <c r="W205" s="388"/>
      <c r="X205" s="388"/>
      <c r="Y205" s="388"/>
      <c r="Z205" s="388"/>
    </row>
    <row r="206" ht="12.75" customHeight="1">
      <c r="A206" s="388"/>
      <c r="B206" s="388"/>
      <c r="C206" s="388"/>
      <c r="D206" s="388"/>
      <c r="E206" s="388"/>
      <c r="F206" s="388"/>
      <c r="G206" s="388"/>
      <c r="H206" s="388"/>
      <c r="I206" s="388"/>
      <c r="J206" s="388"/>
      <c r="K206" s="388"/>
      <c r="L206" s="388"/>
      <c r="M206" s="388"/>
      <c r="N206" s="388"/>
      <c r="O206" s="388"/>
      <c r="P206" s="388"/>
      <c r="Q206" s="388"/>
      <c r="R206" s="388"/>
      <c r="S206" s="388"/>
      <c r="T206" s="388"/>
      <c r="U206" s="388"/>
      <c r="V206" s="388"/>
      <c r="W206" s="388"/>
      <c r="X206" s="388"/>
      <c r="Y206" s="388"/>
      <c r="Z206" s="388"/>
    </row>
    <row r="207" ht="12.75" customHeight="1">
      <c r="A207" s="388"/>
      <c r="B207" s="388"/>
      <c r="C207" s="388"/>
      <c r="D207" s="388"/>
      <c r="E207" s="388"/>
      <c r="F207" s="388"/>
      <c r="G207" s="388"/>
      <c r="H207" s="388"/>
      <c r="I207" s="388"/>
      <c r="J207" s="388"/>
      <c r="K207" s="388"/>
      <c r="L207" s="388"/>
      <c r="M207" s="388"/>
      <c r="N207" s="388"/>
      <c r="O207" s="388"/>
      <c r="P207" s="388"/>
      <c r="Q207" s="388"/>
      <c r="R207" s="388"/>
      <c r="S207" s="388"/>
      <c r="T207" s="388"/>
      <c r="U207" s="388"/>
      <c r="V207" s="388"/>
      <c r="W207" s="388"/>
      <c r="X207" s="388"/>
      <c r="Y207" s="388"/>
      <c r="Z207" s="388"/>
    </row>
    <row r="208" ht="12.75" customHeight="1">
      <c r="A208" s="388"/>
      <c r="B208" s="388"/>
      <c r="C208" s="388"/>
      <c r="D208" s="388"/>
      <c r="E208" s="388"/>
      <c r="F208" s="388"/>
      <c r="G208" s="388"/>
      <c r="H208" s="388"/>
      <c r="I208" s="388"/>
      <c r="J208" s="388"/>
      <c r="K208" s="388"/>
      <c r="L208" s="388"/>
      <c r="M208" s="388"/>
      <c r="N208" s="388"/>
      <c r="O208" s="388"/>
      <c r="P208" s="388"/>
      <c r="Q208" s="388"/>
      <c r="R208" s="388"/>
      <c r="S208" s="388"/>
      <c r="T208" s="388"/>
      <c r="U208" s="388"/>
      <c r="V208" s="388"/>
      <c r="W208" s="388"/>
      <c r="X208" s="388"/>
      <c r="Y208" s="388"/>
      <c r="Z208" s="388"/>
    </row>
    <row r="209" ht="12.75" customHeight="1">
      <c r="A209" s="388"/>
      <c r="B209" s="388"/>
      <c r="C209" s="388"/>
      <c r="D209" s="388"/>
      <c r="E209" s="388"/>
      <c r="F209" s="388"/>
      <c r="G209" s="388"/>
      <c r="H209" s="388"/>
      <c r="I209" s="388"/>
      <c r="J209" s="388"/>
      <c r="K209" s="388"/>
      <c r="L209" s="388"/>
      <c r="M209" s="388"/>
      <c r="N209" s="388"/>
      <c r="O209" s="388"/>
      <c r="P209" s="388"/>
      <c r="Q209" s="388"/>
      <c r="R209" s="388"/>
      <c r="S209" s="388"/>
      <c r="T209" s="388"/>
      <c r="U209" s="388"/>
      <c r="V209" s="388"/>
      <c r="W209" s="388"/>
      <c r="X209" s="388"/>
      <c r="Y209" s="388"/>
      <c r="Z209" s="388"/>
    </row>
    <row r="210" ht="12.75" customHeight="1">
      <c r="A210" s="388"/>
      <c r="B210" s="388"/>
      <c r="C210" s="388"/>
      <c r="D210" s="388"/>
      <c r="E210" s="388"/>
      <c r="F210" s="388"/>
      <c r="G210" s="388"/>
      <c r="H210" s="388"/>
      <c r="I210" s="388"/>
      <c r="J210" s="388"/>
      <c r="K210" s="388"/>
      <c r="L210" s="388"/>
      <c r="M210" s="388"/>
      <c r="N210" s="388"/>
      <c r="O210" s="388"/>
      <c r="P210" s="388"/>
      <c r="Q210" s="388"/>
      <c r="R210" s="388"/>
      <c r="S210" s="388"/>
      <c r="T210" s="388"/>
      <c r="U210" s="388"/>
      <c r="V210" s="388"/>
      <c r="W210" s="388"/>
      <c r="X210" s="388"/>
      <c r="Y210" s="388"/>
      <c r="Z210" s="388"/>
    </row>
    <row r="211" ht="12.75" customHeight="1">
      <c r="A211" s="388"/>
      <c r="B211" s="388"/>
      <c r="C211" s="388"/>
      <c r="D211" s="388"/>
      <c r="E211" s="388"/>
      <c r="F211" s="388"/>
      <c r="G211" s="388"/>
      <c r="H211" s="388"/>
      <c r="I211" s="388"/>
      <c r="J211" s="388"/>
      <c r="K211" s="388"/>
      <c r="L211" s="388"/>
      <c r="M211" s="388"/>
      <c r="N211" s="388"/>
      <c r="O211" s="388"/>
      <c r="P211" s="388"/>
      <c r="Q211" s="388"/>
      <c r="R211" s="388"/>
      <c r="S211" s="388"/>
      <c r="T211" s="388"/>
      <c r="U211" s="388"/>
      <c r="V211" s="388"/>
      <c r="W211" s="388"/>
      <c r="X211" s="388"/>
      <c r="Y211" s="388"/>
      <c r="Z211" s="388"/>
    </row>
    <row r="212" ht="12.75" customHeight="1">
      <c r="A212" s="388"/>
      <c r="B212" s="388"/>
      <c r="C212" s="388"/>
      <c r="D212" s="388"/>
      <c r="E212" s="388"/>
      <c r="F212" s="388"/>
      <c r="G212" s="388"/>
      <c r="H212" s="388"/>
      <c r="I212" s="388"/>
      <c r="J212" s="388"/>
      <c r="K212" s="388"/>
      <c r="L212" s="388"/>
      <c r="M212" s="388"/>
      <c r="N212" s="388"/>
      <c r="O212" s="388"/>
      <c r="P212" s="388"/>
      <c r="Q212" s="388"/>
      <c r="R212" s="388"/>
      <c r="S212" s="388"/>
      <c r="T212" s="388"/>
      <c r="U212" s="388"/>
      <c r="V212" s="388"/>
      <c r="W212" s="388"/>
      <c r="X212" s="388"/>
      <c r="Y212" s="388"/>
      <c r="Z212" s="388"/>
    </row>
    <row r="213" ht="12.75" customHeight="1">
      <c r="A213" s="388"/>
      <c r="B213" s="388"/>
      <c r="C213" s="388"/>
      <c r="D213" s="388"/>
      <c r="E213" s="388"/>
      <c r="F213" s="388"/>
      <c r="G213" s="388"/>
      <c r="H213" s="388"/>
      <c r="I213" s="388"/>
      <c r="J213" s="388"/>
      <c r="K213" s="388"/>
      <c r="L213" s="388"/>
      <c r="M213" s="388"/>
      <c r="N213" s="388"/>
      <c r="O213" s="388"/>
      <c r="P213" s="388"/>
      <c r="Q213" s="388"/>
      <c r="R213" s="388"/>
      <c r="S213" s="388"/>
      <c r="T213" s="388"/>
      <c r="U213" s="388"/>
      <c r="V213" s="388"/>
      <c r="W213" s="388"/>
      <c r="X213" s="388"/>
      <c r="Y213" s="388"/>
      <c r="Z213" s="388"/>
    </row>
    <row r="214" ht="12.75" customHeight="1">
      <c r="A214" s="388"/>
      <c r="B214" s="388"/>
      <c r="C214" s="388"/>
      <c r="D214" s="388"/>
      <c r="E214" s="388"/>
      <c r="F214" s="388"/>
      <c r="G214" s="388"/>
      <c r="H214" s="388"/>
      <c r="I214" s="388"/>
      <c r="J214" s="388"/>
      <c r="K214" s="388"/>
      <c r="L214" s="388"/>
      <c r="M214" s="388"/>
      <c r="N214" s="388"/>
      <c r="O214" s="388"/>
      <c r="P214" s="388"/>
      <c r="Q214" s="388"/>
      <c r="R214" s="388"/>
      <c r="S214" s="388"/>
      <c r="T214" s="388"/>
      <c r="U214" s="388"/>
      <c r="V214" s="388"/>
      <c r="W214" s="388"/>
      <c r="X214" s="388"/>
      <c r="Y214" s="388"/>
      <c r="Z214" s="388"/>
    </row>
    <row r="215" ht="12.75" customHeight="1">
      <c r="A215" s="388"/>
      <c r="B215" s="388"/>
      <c r="C215" s="388"/>
      <c r="D215" s="388"/>
      <c r="E215" s="388"/>
      <c r="F215" s="388"/>
      <c r="G215" s="388"/>
      <c r="H215" s="388"/>
      <c r="I215" s="388"/>
      <c r="J215" s="388"/>
      <c r="K215" s="388"/>
      <c r="L215" s="388"/>
      <c r="M215" s="388"/>
      <c r="N215" s="388"/>
      <c r="O215" s="388"/>
      <c r="P215" s="388"/>
      <c r="Q215" s="388"/>
      <c r="R215" s="388"/>
      <c r="S215" s="388"/>
      <c r="T215" s="388"/>
      <c r="U215" s="388"/>
      <c r="V215" s="388"/>
      <c r="W215" s="388"/>
      <c r="X215" s="388"/>
      <c r="Y215" s="388"/>
      <c r="Z215" s="388"/>
    </row>
    <row r="216" ht="12.75" customHeight="1">
      <c r="A216" s="388"/>
      <c r="B216" s="388"/>
      <c r="C216" s="388"/>
      <c r="D216" s="388"/>
      <c r="E216" s="388"/>
      <c r="F216" s="388"/>
      <c r="G216" s="388"/>
      <c r="H216" s="388"/>
      <c r="I216" s="388"/>
      <c r="J216" s="388"/>
      <c r="K216" s="388"/>
      <c r="L216" s="388"/>
      <c r="M216" s="388"/>
      <c r="N216" s="388"/>
      <c r="O216" s="388"/>
      <c r="P216" s="388"/>
      <c r="Q216" s="388"/>
      <c r="R216" s="388"/>
      <c r="S216" s="388"/>
      <c r="T216" s="388"/>
      <c r="U216" s="388"/>
      <c r="V216" s="388"/>
      <c r="W216" s="388"/>
      <c r="X216" s="388"/>
      <c r="Y216" s="388"/>
      <c r="Z216" s="388"/>
    </row>
    <row r="217" ht="12.75" customHeight="1">
      <c r="A217" s="388"/>
      <c r="B217" s="388"/>
      <c r="C217" s="388"/>
      <c r="D217" s="388"/>
      <c r="E217" s="388"/>
      <c r="F217" s="388"/>
      <c r="G217" s="388"/>
      <c r="H217" s="388"/>
      <c r="I217" s="388"/>
      <c r="J217" s="388"/>
      <c r="K217" s="388"/>
      <c r="L217" s="388"/>
      <c r="M217" s="388"/>
      <c r="N217" s="388"/>
      <c r="O217" s="388"/>
      <c r="P217" s="388"/>
      <c r="Q217" s="388"/>
      <c r="R217" s="388"/>
      <c r="S217" s="388"/>
      <c r="T217" s="388"/>
      <c r="U217" s="388"/>
      <c r="V217" s="388"/>
      <c r="W217" s="388"/>
      <c r="X217" s="388"/>
      <c r="Y217" s="388"/>
      <c r="Z217" s="388"/>
    </row>
    <row r="218" ht="12.75" customHeight="1">
      <c r="A218" s="388"/>
      <c r="B218" s="388"/>
      <c r="C218" s="388"/>
      <c r="D218" s="388"/>
      <c r="E218" s="388"/>
      <c r="F218" s="388"/>
      <c r="G218" s="388"/>
      <c r="H218" s="388"/>
      <c r="I218" s="388"/>
      <c r="J218" s="388"/>
      <c r="K218" s="388"/>
      <c r="L218" s="388"/>
      <c r="M218" s="388"/>
      <c r="N218" s="388"/>
      <c r="O218" s="388"/>
      <c r="P218" s="388"/>
      <c r="Q218" s="388"/>
      <c r="R218" s="388"/>
      <c r="S218" s="388"/>
      <c r="T218" s="388"/>
      <c r="U218" s="388"/>
      <c r="V218" s="388"/>
      <c r="W218" s="388"/>
      <c r="X218" s="388"/>
      <c r="Y218" s="388"/>
      <c r="Z218" s="388"/>
    </row>
    <row r="219" ht="12.75" customHeight="1">
      <c r="A219" s="388"/>
      <c r="B219" s="388"/>
      <c r="C219" s="388"/>
      <c r="D219" s="388"/>
      <c r="E219" s="388"/>
      <c r="F219" s="388"/>
      <c r="G219" s="388"/>
      <c r="H219" s="388"/>
      <c r="I219" s="388"/>
      <c r="J219" s="388"/>
      <c r="K219" s="388"/>
      <c r="L219" s="388"/>
      <c r="M219" s="388"/>
      <c r="N219" s="388"/>
      <c r="O219" s="388"/>
      <c r="P219" s="388"/>
      <c r="Q219" s="388"/>
      <c r="R219" s="388"/>
      <c r="S219" s="388"/>
      <c r="T219" s="388"/>
      <c r="U219" s="388"/>
      <c r="V219" s="388"/>
      <c r="W219" s="388"/>
      <c r="X219" s="388"/>
      <c r="Y219" s="388"/>
      <c r="Z219" s="388"/>
    </row>
    <row r="220" ht="12.75" customHeight="1">
      <c r="A220" s="388"/>
      <c r="B220" s="388"/>
      <c r="C220" s="388"/>
      <c r="D220" s="388"/>
      <c r="E220" s="388"/>
      <c r="F220" s="388"/>
      <c r="G220" s="388"/>
      <c r="H220" s="388"/>
      <c r="I220" s="388"/>
      <c r="J220" s="388"/>
      <c r="K220" s="388"/>
      <c r="L220" s="388"/>
      <c r="M220" s="388"/>
      <c r="N220" s="388"/>
      <c r="O220" s="388"/>
      <c r="P220" s="388"/>
      <c r="Q220" s="388"/>
      <c r="R220" s="388"/>
      <c r="S220" s="388"/>
      <c r="T220" s="388"/>
      <c r="U220" s="388"/>
      <c r="V220" s="388"/>
      <c r="W220" s="388"/>
      <c r="X220" s="388"/>
      <c r="Y220" s="388"/>
      <c r="Z220" s="38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2">
      <c r="B2" s="145" t="s">
        <v>376</v>
      </c>
      <c r="E2" s="145" t="s">
        <v>377</v>
      </c>
    </row>
    <row r="3">
      <c r="B3" s="145" t="s">
        <v>378</v>
      </c>
      <c r="E3" s="145" t="s">
        <v>241</v>
      </c>
    </row>
    <row r="4">
      <c r="B4" s="145" t="s">
        <v>379</v>
      </c>
      <c r="E4" s="145" t="s">
        <v>380</v>
      </c>
    </row>
    <row r="5">
      <c r="B5" s="145" t="s">
        <v>255</v>
      </c>
    </row>
    <row r="8">
      <c r="B8" s="145" t="s">
        <v>381</v>
      </c>
    </row>
    <row r="9">
      <c r="B9" s="145" t="s">
        <v>382</v>
      </c>
    </row>
    <row r="10">
      <c r="B10" s="145" t="s">
        <v>259</v>
      </c>
    </row>
    <row r="13">
      <c r="B13" s="145" t="s">
        <v>383</v>
      </c>
    </row>
    <row r="14">
      <c r="B14" s="145" t="s">
        <v>247</v>
      </c>
    </row>
    <row r="15">
      <c r="B15" s="145" t="s">
        <v>384</v>
      </c>
    </row>
    <row r="16">
      <c r="B16" s="145" t="s">
        <v>385</v>
      </c>
    </row>
    <row r="17">
      <c r="B17" s="145" t="s">
        <v>272</v>
      </c>
    </row>
    <row r="18">
      <c r="B18" s="145" t="s">
        <v>386</v>
      </c>
    </row>
    <row r="19">
      <c r="B19" s="145" t="s">
        <v>387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86"/>
    <col customWidth="1" min="2" max="21" width="11.43"/>
  </cols>
  <sheetData>
    <row r="1" ht="12.75" customHeight="1">
      <c r="A1" s="413"/>
      <c r="B1" s="413"/>
      <c r="C1" s="413"/>
      <c r="D1" s="413"/>
      <c r="E1" s="413"/>
      <c r="F1" s="413"/>
      <c r="G1" s="413"/>
      <c r="H1" s="413"/>
      <c r="I1" s="413"/>
      <c r="J1" s="413"/>
      <c r="K1" s="413"/>
      <c r="L1" s="413"/>
      <c r="M1" s="413"/>
      <c r="N1" s="413"/>
      <c r="O1" s="413"/>
      <c r="P1" s="413"/>
      <c r="Q1" s="413"/>
      <c r="R1" s="413"/>
      <c r="S1" s="413"/>
      <c r="T1" s="413"/>
      <c r="U1" s="413"/>
      <c r="V1" s="413"/>
      <c r="W1" s="413"/>
      <c r="X1" s="413"/>
      <c r="Y1" s="413"/>
      <c r="Z1" s="413"/>
    </row>
    <row r="2" ht="12.75" customHeight="1">
      <c r="A2" s="413"/>
      <c r="B2" s="413"/>
      <c r="C2" s="413"/>
      <c r="D2" s="413"/>
      <c r="E2" s="413"/>
      <c r="F2" s="413"/>
      <c r="G2" s="413"/>
      <c r="H2" s="413"/>
      <c r="I2" s="413"/>
      <c r="J2" s="413"/>
      <c r="K2" s="413"/>
      <c r="L2" s="413"/>
      <c r="M2" s="413"/>
      <c r="N2" s="413"/>
      <c r="O2" s="413"/>
      <c r="P2" s="413"/>
      <c r="Q2" s="413"/>
      <c r="R2" s="413"/>
      <c r="S2" s="413"/>
      <c r="T2" s="413"/>
      <c r="U2" s="413"/>
      <c r="V2" s="413"/>
      <c r="W2" s="413"/>
      <c r="X2" s="413"/>
      <c r="Y2" s="413"/>
      <c r="Z2" s="413"/>
    </row>
    <row r="3" ht="12.75" customHeight="1">
      <c r="A3" s="414" t="s">
        <v>250</v>
      </c>
      <c r="B3" s="413"/>
      <c r="C3" s="413"/>
      <c r="D3" s="413"/>
      <c r="E3" s="413"/>
      <c r="F3" s="413"/>
      <c r="G3" s="413"/>
      <c r="H3" s="413"/>
      <c r="I3" s="413"/>
      <c r="J3" s="413"/>
      <c r="K3" s="413"/>
      <c r="L3" s="413"/>
      <c r="M3" s="413"/>
      <c r="N3" s="413"/>
      <c r="O3" s="413"/>
      <c r="P3" s="413"/>
      <c r="Q3" s="413"/>
      <c r="R3" s="413"/>
      <c r="S3" s="413"/>
      <c r="T3" s="413"/>
      <c r="U3" s="413"/>
      <c r="V3" s="413"/>
      <c r="W3" s="413"/>
      <c r="X3" s="413"/>
      <c r="Y3" s="413"/>
      <c r="Z3" s="413"/>
    </row>
    <row r="4" ht="12.75" customHeight="1">
      <c r="A4" s="414" t="s">
        <v>357</v>
      </c>
      <c r="B4" s="413"/>
      <c r="C4" s="413"/>
      <c r="D4" s="413"/>
      <c r="E4" s="413"/>
      <c r="F4" s="413"/>
      <c r="G4" s="413"/>
      <c r="H4" s="413"/>
      <c r="I4" s="413"/>
      <c r="J4" s="413"/>
      <c r="K4" s="413"/>
      <c r="L4" s="413"/>
      <c r="M4" s="413"/>
      <c r="N4" s="413"/>
      <c r="O4" s="413"/>
      <c r="P4" s="413"/>
      <c r="Q4" s="413"/>
      <c r="R4" s="413"/>
      <c r="S4" s="413"/>
      <c r="T4" s="413"/>
      <c r="U4" s="413"/>
      <c r="V4" s="413"/>
      <c r="W4" s="413"/>
      <c r="X4" s="413"/>
      <c r="Y4" s="413"/>
      <c r="Z4" s="413"/>
    </row>
    <row r="5" ht="12.75" customHeight="1">
      <c r="A5" s="414" t="s">
        <v>359</v>
      </c>
      <c r="B5" s="413"/>
      <c r="C5" s="413"/>
      <c r="D5" s="413"/>
      <c r="E5" s="413"/>
      <c r="F5" s="413"/>
      <c r="G5" s="413"/>
      <c r="H5" s="413"/>
      <c r="I5" s="413"/>
      <c r="J5" s="413"/>
      <c r="K5" s="413"/>
      <c r="L5" s="413"/>
      <c r="M5" s="413"/>
      <c r="N5" s="413"/>
      <c r="O5" s="413"/>
      <c r="P5" s="413"/>
      <c r="Q5" s="413"/>
      <c r="R5" s="413"/>
      <c r="S5" s="413"/>
      <c r="T5" s="413"/>
      <c r="U5" s="413"/>
      <c r="V5" s="413"/>
      <c r="W5" s="413"/>
      <c r="X5" s="413"/>
      <c r="Y5" s="413"/>
      <c r="Z5" s="413"/>
    </row>
    <row r="6" ht="12.75" customHeight="1">
      <c r="A6" s="414" t="s">
        <v>361</v>
      </c>
      <c r="B6" s="413"/>
      <c r="C6" s="413"/>
      <c r="D6" s="413"/>
      <c r="E6" s="413"/>
      <c r="F6" s="413"/>
      <c r="G6" s="413"/>
      <c r="H6" s="413"/>
      <c r="I6" s="413"/>
      <c r="J6" s="413"/>
      <c r="K6" s="413"/>
      <c r="L6" s="413"/>
      <c r="M6" s="413"/>
      <c r="N6" s="413"/>
      <c r="O6" s="413"/>
      <c r="P6" s="413"/>
      <c r="Q6" s="413"/>
      <c r="R6" s="413"/>
      <c r="S6" s="413"/>
      <c r="T6" s="413"/>
      <c r="U6" s="413"/>
      <c r="V6" s="413"/>
      <c r="W6" s="413"/>
      <c r="X6" s="413"/>
      <c r="Y6" s="413"/>
      <c r="Z6" s="413"/>
    </row>
    <row r="7" ht="12.75" customHeight="1">
      <c r="A7" s="414" t="s">
        <v>251</v>
      </c>
      <c r="B7" s="413"/>
      <c r="C7" s="413"/>
      <c r="D7" s="413"/>
      <c r="E7" s="413"/>
      <c r="F7" s="413"/>
      <c r="G7" s="413"/>
      <c r="H7" s="413"/>
      <c r="I7" s="413"/>
      <c r="J7" s="413"/>
      <c r="K7" s="413"/>
      <c r="L7" s="413"/>
      <c r="M7" s="413"/>
      <c r="N7" s="413"/>
      <c r="O7" s="413"/>
      <c r="P7" s="413"/>
      <c r="Q7" s="413"/>
      <c r="R7" s="413"/>
      <c r="S7" s="413"/>
      <c r="T7" s="413"/>
      <c r="U7" s="413"/>
      <c r="V7" s="413"/>
      <c r="W7" s="413"/>
      <c r="X7" s="413"/>
      <c r="Y7" s="413"/>
      <c r="Z7" s="413"/>
    </row>
    <row r="8" ht="12.75" customHeight="1">
      <c r="A8" s="414" t="s">
        <v>365</v>
      </c>
      <c r="B8" s="413"/>
      <c r="C8" s="413"/>
      <c r="D8" s="413"/>
      <c r="E8" s="413"/>
      <c r="F8" s="413"/>
      <c r="G8" s="413"/>
      <c r="H8" s="413"/>
      <c r="I8" s="413"/>
      <c r="J8" s="413"/>
      <c r="K8" s="413"/>
      <c r="L8" s="413"/>
      <c r="M8" s="413"/>
      <c r="N8" s="413"/>
      <c r="O8" s="413"/>
      <c r="P8" s="413"/>
      <c r="Q8" s="413"/>
      <c r="R8" s="413"/>
      <c r="S8" s="413"/>
      <c r="T8" s="413"/>
      <c r="U8" s="413"/>
      <c r="V8" s="413"/>
      <c r="W8" s="413"/>
      <c r="X8" s="413"/>
      <c r="Y8" s="413"/>
      <c r="Z8" s="413"/>
    </row>
    <row r="9" ht="12.75" customHeight="1">
      <c r="A9" s="414" t="s">
        <v>252</v>
      </c>
      <c r="B9" s="413"/>
      <c r="C9" s="413"/>
      <c r="D9" s="413"/>
      <c r="E9" s="413"/>
      <c r="F9" s="413"/>
      <c r="G9" s="413"/>
      <c r="H9" s="413"/>
      <c r="I9" s="413"/>
      <c r="J9" s="413"/>
      <c r="K9" s="413"/>
      <c r="L9" s="413"/>
      <c r="M9" s="413"/>
      <c r="N9" s="413"/>
      <c r="O9" s="413"/>
      <c r="P9" s="413"/>
      <c r="Q9" s="413"/>
      <c r="R9" s="413"/>
      <c r="S9" s="413"/>
      <c r="T9" s="413"/>
      <c r="U9" s="413"/>
      <c r="V9" s="413"/>
      <c r="W9" s="413"/>
      <c r="X9" s="413"/>
      <c r="Y9" s="413"/>
      <c r="Z9" s="413"/>
    </row>
    <row r="10" ht="12.75" customHeight="1">
      <c r="A10" s="414" t="s">
        <v>253</v>
      </c>
      <c r="B10" s="413"/>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row>
    <row r="11" ht="12.75" customHeight="1">
      <c r="A11" s="414" t="s">
        <v>370</v>
      </c>
      <c r="B11" s="413"/>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row>
    <row r="12" ht="12.75" customHeight="1">
      <c r="A12" s="414" t="s">
        <v>388</v>
      </c>
      <c r="B12" s="413"/>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row>
    <row r="13" ht="12.75" customHeight="1">
      <c r="A13" s="414" t="s">
        <v>389</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row>
    <row r="14" ht="12.75" customHeight="1">
      <c r="A14" s="414" t="s">
        <v>390</v>
      </c>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row>
    <row r="15" ht="12.75" customHeight="1">
      <c r="A15" s="413"/>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row>
    <row r="16" ht="12.75" customHeight="1">
      <c r="A16" s="414" t="s">
        <v>391</v>
      </c>
      <c r="B16" s="413"/>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413"/>
    </row>
    <row r="17" ht="12.75" customHeight="1">
      <c r="A17" s="414" t="s">
        <v>376</v>
      </c>
      <c r="B17" s="413"/>
      <c r="C17" s="413"/>
      <c r="D17" s="413"/>
      <c r="E17" s="413"/>
      <c r="F17" s="413"/>
      <c r="G17" s="413"/>
      <c r="H17" s="413"/>
      <c r="I17" s="413"/>
      <c r="J17" s="413"/>
      <c r="K17" s="413"/>
      <c r="L17" s="413"/>
      <c r="M17" s="413"/>
      <c r="N17" s="413"/>
      <c r="O17" s="413"/>
      <c r="P17" s="413"/>
      <c r="Q17" s="413"/>
      <c r="R17" s="413"/>
      <c r="S17" s="413"/>
      <c r="T17" s="413"/>
      <c r="U17" s="413"/>
      <c r="V17" s="413"/>
      <c r="W17" s="413"/>
      <c r="X17" s="413"/>
      <c r="Y17" s="413"/>
      <c r="Z17" s="413"/>
    </row>
    <row r="18" ht="12.75" customHeight="1">
      <c r="A18" s="414" t="s">
        <v>378</v>
      </c>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row>
    <row r="19" ht="12.75" customHeight="1">
      <c r="A19" s="413"/>
      <c r="B19" s="413"/>
      <c r="C19" s="413"/>
      <c r="D19" s="413"/>
      <c r="E19" s="413"/>
      <c r="F19" s="413"/>
      <c r="G19" s="413"/>
      <c r="H19" s="413"/>
      <c r="I19" s="413"/>
      <c r="J19" s="413"/>
      <c r="K19" s="413"/>
      <c r="L19" s="413"/>
      <c r="M19" s="413"/>
      <c r="N19" s="413"/>
      <c r="O19" s="413"/>
      <c r="P19" s="413"/>
      <c r="Q19" s="413"/>
      <c r="R19" s="413"/>
      <c r="S19" s="413"/>
      <c r="T19" s="413"/>
      <c r="U19" s="413"/>
      <c r="V19" s="413"/>
      <c r="W19" s="413"/>
      <c r="X19" s="413"/>
      <c r="Y19" s="413"/>
      <c r="Z19" s="413"/>
    </row>
    <row r="20" ht="12.75" customHeight="1">
      <c r="A20" s="414" t="s">
        <v>382</v>
      </c>
      <c r="B20" s="413"/>
      <c r="C20" s="413"/>
      <c r="D20" s="413"/>
      <c r="E20" s="413"/>
      <c r="F20" s="413"/>
      <c r="G20" s="413"/>
      <c r="H20" s="413"/>
      <c r="I20" s="413"/>
      <c r="J20" s="413"/>
      <c r="K20" s="413"/>
      <c r="L20" s="413"/>
      <c r="M20" s="413"/>
      <c r="N20" s="413"/>
      <c r="O20" s="413"/>
      <c r="P20" s="413"/>
      <c r="Q20" s="413"/>
      <c r="R20" s="413"/>
      <c r="S20" s="413"/>
      <c r="T20" s="413"/>
      <c r="U20" s="413"/>
      <c r="V20" s="413"/>
      <c r="W20" s="413"/>
      <c r="X20" s="413"/>
      <c r="Y20" s="413"/>
      <c r="Z20" s="413"/>
    </row>
    <row r="21" ht="12.75" customHeight="1">
      <c r="A21" s="414" t="s">
        <v>259</v>
      </c>
      <c r="B21" s="413"/>
      <c r="C21" s="413"/>
      <c r="D21" s="413"/>
      <c r="E21" s="413"/>
      <c r="F21" s="413"/>
      <c r="G21" s="413"/>
      <c r="H21" s="413"/>
      <c r="I21" s="413"/>
      <c r="J21" s="413"/>
      <c r="K21" s="413"/>
      <c r="L21" s="413"/>
      <c r="M21" s="413"/>
      <c r="N21" s="413"/>
      <c r="O21" s="413"/>
      <c r="P21" s="413"/>
      <c r="Q21" s="413"/>
      <c r="R21" s="413"/>
      <c r="S21" s="413"/>
      <c r="T21" s="413"/>
      <c r="U21" s="413"/>
      <c r="V21" s="413"/>
      <c r="W21" s="413"/>
      <c r="X21" s="413"/>
      <c r="Y21" s="413"/>
      <c r="Z21" s="413"/>
    </row>
    <row r="22" ht="12.75" customHeight="1">
      <c r="A22" s="413"/>
      <c r="B22" s="413"/>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row>
    <row r="23" ht="12.75" customHeight="1">
      <c r="A23" s="413"/>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row>
    <row r="24" ht="12.75" customHeight="1">
      <c r="A24" s="413"/>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row>
    <row r="25" ht="12.75" customHeight="1">
      <c r="A25" s="413"/>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row>
    <row r="26" ht="12.75" customHeight="1">
      <c r="A26" s="413"/>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row>
    <row r="27" ht="12.75" customHeight="1">
      <c r="A27" s="413"/>
      <c r="B27" s="413"/>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row>
    <row r="28" ht="12.75" customHeight="1">
      <c r="A28" s="413"/>
      <c r="B28" s="41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row>
    <row r="29" ht="12.75" customHeight="1">
      <c r="A29" s="413"/>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row>
    <row r="30" ht="12.75" customHeight="1">
      <c r="A30" s="413"/>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row>
    <row r="31" ht="12.75" customHeight="1">
      <c r="A31" s="413"/>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row>
    <row r="32" ht="12.75" customHeight="1">
      <c r="A32" s="413"/>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row>
    <row r="33" ht="12.75" customHeight="1">
      <c r="A33" s="413"/>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3"/>
    </row>
    <row r="34" ht="12.75" customHeight="1">
      <c r="A34" s="413"/>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row>
    <row r="35" ht="12.75" customHeight="1">
      <c r="A35" s="413"/>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row>
    <row r="36" ht="12.75" customHeight="1">
      <c r="A36" s="413"/>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row>
    <row r="37" ht="12.75" customHeight="1">
      <c r="A37" s="413"/>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row>
    <row r="38" ht="12.75" customHeight="1">
      <c r="A38" s="413"/>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row>
    <row r="39" ht="12.75" customHeight="1">
      <c r="A39" s="413"/>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row>
    <row r="40" ht="12.75" customHeight="1">
      <c r="A40" s="413"/>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row>
    <row r="41" ht="12.75" customHeight="1">
      <c r="A41" s="413"/>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row>
    <row r="42" ht="12.75" customHeight="1">
      <c r="A42" s="413"/>
      <c r="B42" s="413"/>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row>
    <row r="43" ht="12.75" customHeight="1">
      <c r="A43" s="413"/>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row>
    <row r="44" ht="12.75" customHeight="1">
      <c r="A44" s="413"/>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row>
    <row r="45" ht="12.75" customHeight="1">
      <c r="A45" s="413"/>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row>
    <row r="46" ht="12.75" customHeight="1">
      <c r="A46" s="413"/>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row>
    <row r="47" ht="12.75" customHeight="1">
      <c r="A47" s="413"/>
      <c r="B47" s="413"/>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row>
    <row r="48" ht="12.75" customHeight="1">
      <c r="A48" s="413"/>
      <c r="B48" s="413"/>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row>
    <row r="49" ht="12.75" customHeight="1">
      <c r="A49" s="413"/>
      <c r="B49" s="413"/>
      <c r="C49" s="413"/>
      <c r="D49" s="413"/>
      <c r="E49" s="413"/>
      <c r="F49" s="413"/>
      <c r="G49" s="413"/>
      <c r="H49" s="413"/>
      <c r="I49" s="413"/>
      <c r="J49" s="413"/>
      <c r="K49" s="413"/>
      <c r="L49" s="413"/>
      <c r="M49" s="413"/>
      <c r="N49" s="413"/>
      <c r="O49" s="413"/>
      <c r="P49" s="413"/>
      <c r="Q49" s="413"/>
      <c r="R49" s="413"/>
      <c r="S49" s="413"/>
      <c r="T49" s="413"/>
      <c r="U49" s="413"/>
      <c r="V49" s="413"/>
      <c r="W49" s="413"/>
      <c r="X49" s="413"/>
      <c r="Y49" s="413"/>
      <c r="Z49" s="413"/>
    </row>
    <row r="50" ht="12.75" customHeight="1">
      <c r="A50" s="413"/>
      <c r="B50" s="413"/>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row>
    <row r="51" ht="12.75" customHeight="1">
      <c r="A51" s="413"/>
      <c r="B51" s="413"/>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row>
    <row r="52" ht="12.75" customHeight="1">
      <c r="A52" s="413"/>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row>
    <row r="53" ht="12.75" customHeight="1">
      <c r="A53" s="413"/>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row>
    <row r="54" ht="12.75" customHeight="1">
      <c r="A54" s="413"/>
      <c r="B54" s="413"/>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row>
    <row r="55" ht="12.75" customHeight="1">
      <c r="A55" s="413"/>
      <c r="B55" s="413"/>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row>
    <row r="56" ht="12.75" customHeight="1">
      <c r="A56" s="413"/>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row>
    <row r="57" ht="12.75" customHeight="1">
      <c r="A57" s="413"/>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row>
    <row r="58" ht="12.75" customHeight="1">
      <c r="A58" s="413"/>
      <c r="B58" s="413"/>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row>
    <row r="59" ht="12.75" customHeight="1">
      <c r="A59" s="413"/>
      <c r="B59" s="413"/>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3"/>
    </row>
    <row r="60" ht="12.75" customHeight="1">
      <c r="A60" s="413"/>
      <c r="B60" s="413"/>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Z60" s="413"/>
    </row>
    <row r="61" ht="12.75" customHeight="1">
      <c r="A61" s="413"/>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row>
    <row r="62" ht="12.75" customHeight="1">
      <c r="A62" s="413"/>
      <c r="B62" s="413"/>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row>
    <row r="63" ht="12.75" customHeight="1">
      <c r="A63" s="413"/>
      <c r="B63" s="413"/>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row>
    <row r="64" ht="12.75" customHeight="1">
      <c r="A64" s="413"/>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row>
    <row r="65" ht="12.75" customHeight="1">
      <c r="A65" s="413"/>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row>
    <row r="66" ht="12.75" customHeight="1">
      <c r="A66" s="413"/>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row>
    <row r="67" ht="12.75" customHeight="1">
      <c r="A67" s="413"/>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row>
    <row r="68" ht="12.75" customHeight="1">
      <c r="A68" s="413"/>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row>
    <row r="69" ht="12.75" customHeight="1">
      <c r="A69" s="413"/>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row>
    <row r="70" ht="12.75" customHeight="1">
      <c r="A70" s="413"/>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row>
    <row r="71" ht="12.75" customHeight="1">
      <c r="A71" s="413"/>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row>
    <row r="72" ht="12.75" customHeight="1">
      <c r="A72" s="413"/>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3"/>
    </row>
    <row r="73" ht="12.75" customHeight="1">
      <c r="A73" s="413"/>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c r="Z73" s="413"/>
    </row>
    <row r="74" ht="12.75" customHeight="1">
      <c r="A74" s="413"/>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row>
    <row r="75" ht="12.75" customHeight="1">
      <c r="A75" s="413"/>
      <c r="B75" s="413"/>
      <c r="C75" s="413"/>
      <c r="D75" s="413"/>
      <c r="E75" s="413"/>
      <c r="F75" s="413"/>
      <c r="G75" s="413"/>
      <c r="H75" s="413"/>
      <c r="I75" s="413"/>
      <c r="J75" s="413"/>
      <c r="K75" s="413"/>
      <c r="L75" s="413"/>
      <c r="M75" s="413"/>
      <c r="N75" s="413"/>
      <c r="O75" s="413"/>
      <c r="P75" s="413"/>
      <c r="Q75" s="413"/>
      <c r="R75" s="413"/>
      <c r="S75" s="413"/>
      <c r="T75" s="413"/>
      <c r="U75" s="413"/>
      <c r="V75" s="413"/>
      <c r="W75" s="413"/>
      <c r="X75" s="413"/>
      <c r="Y75" s="413"/>
      <c r="Z75" s="413"/>
    </row>
    <row r="76" ht="12.75" customHeight="1">
      <c r="A76" s="413"/>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row>
    <row r="77" ht="12.75" customHeight="1">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row>
    <row r="78" ht="12.75" customHeight="1">
      <c r="A78" s="413"/>
      <c r="B78" s="413"/>
      <c r="C78" s="413"/>
      <c r="D78" s="413"/>
      <c r="E78" s="413"/>
      <c r="F78" s="413"/>
      <c r="G78" s="413"/>
      <c r="H78" s="413"/>
      <c r="I78" s="413"/>
      <c r="J78" s="413"/>
      <c r="K78" s="413"/>
      <c r="L78" s="413"/>
      <c r="M78" s="413"/>
      <c r="N78" s="413"/>
      <c r="O78" s="413"/>
      <c r="P78" s="413"/>
      <c r="Q78" s="413"/>
      <c r="R78" s="413"/>
      <c r="S78" s="413"/>
      <c r="T78" s="413"/>
      <c r="U78" s="413"/>
      <c r="V78" s="413"/>
      <c r="W78" s="413"/>
      <c r="X78" s="413"/>
      <c r="Y78" s="413"/>
      <c r="Z78" s="413"/>
    </row>
    <row r="79" ht="12.75" customHeight="1">
      <c r="A79" s="413"/>
      <c r="B79" s="413"/>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3"/>
    </row>
    <row r="80" ht="12.75" customHeight="1">
      <c r="A80" s="413"/>
      <c r="B80" s="413"/>
      <c r="C80" s="413"/>
      <c r="D80" s="413"/>
      <c r="E80" s="413"/>
      <c r="F80" s="413"/>
      <c r="G80" s="413"/>
      <c r="H80" s="413"/>
      <c r="I80" s="413"/>
      <c r="J80" s="413"/>
      <c r="K80" s="413"/>
      <c r="L80" s="413"/>
      <c r="M80" s="413"/>
      <c r="N80" s="413"/>
      <c r="O80" s="413"/>
      <c r="P80" s="413"/>
      <c r="Q80" s="413"/>
      <c r="R80" s="413"/>
      <c r="S80" s="413"/>
      <c r="T80" s="413"/>
      <c r="U80" s="413"/>
      <c r="V80" s="413"/>
      <c r="W80" s="413"/>
      <c r="X80" s="413"/>
      <c r="Y80" s="413"/>
      <c r="Z80" s="413"/>
    </row>
    <row r="81" ht="12.75" customHeight="1">
      <c r="A81" s="413"/>
      <c r="B81" s="413"/>
      <c r="C81" s="413"/>
      <c r="D81" s="413"/>
      <c r="E81" s="413"/>
      <c r="F81" s="413"/>
      <c r="G81" s="413"/>
      <c r="H81" s="413"/>
      <c r="I81" s="413"/>
      <c r="J81" s="413"/>
      <c r="K81" s="413"/>
      <c r="L81" s="413"/>
      <c r="M81" s="413"/>
      <c r="N81" s="413"/>
      <c r="O81" s="413"/>
      <c r="P81" s="413"/>
      <c r="Q81" s="413"/>
      <c r="R81" s="413"/>
      <c r="S81" s="413"/>
      <c r="T81" s="413"/>
      <c r="U81" s="413"/>
      <c r="V81" s="413"/>
      <c r="W81" s="413"/>
      <c r="X81" s="413"/>
      <c r="Y81" s="413"/>
      <c r="Z81" s="413"/>
    </row>
    <row r="82" ht="12.75" customHeight="1">
      <c r="A82" s="413"/>
      <c r="B82" s="413"/>
      <c r="C82" s="413"/>
      <c r="D82" s="413"/>
      <c r="E82" s="413"/>
      <c r="F82" s="413"/>
      <c r="G82" s="413"/>
      <c r="H82" s="413"/>
      <c r="I82" s="413"/>
      <c r="J82" s="413"/>
      <c r="K82" s="413"/>
      <c r="L82" s="413"/>
      <c r="M82" s="413"/>
      <c r="N82" s="413"/>
      <c r="O82" s="413"/>
      <c r="P82" s="413"/>
      <c r="Q82" s="413"/>
      <c r="R82" s="413"/>
      <c r="S82" s="413"/>
      <c r="T82" s="413"/>
      <c r="U82" s="413"/>
      <c r="V82" s="413"/>
      <c r="W82" s="413"/>
      <c r="X82" s="413"/>
      <c r="Y82" s="413"/>
      <c r="Z82" s="413"/>
    </row>
    <row r="83" ht="12.75" customHeight="1">
      <c r="A83" s="413"/>
      <c r="B83" s="413"/>
      <c r="C83" s="413"/>
      <c r="D83" s="413"/>
      <c r="E83" s="413"/>
      <c r="F83" s="413"/>
      <c r="G83" s="413"/>
      <c r="H83" s="413"/>
      <c r="I83" s="413"/>
      <c r="J83" s="413"/>
      <c r="K83" s="413"/>
      <c r="L83" s="413"/>
      <c r="M83" s="413"/>
      <c r="N83" s="413"/>
      <c r="O83" s="413"/>
      <c r="P83" s="413"/>
      <c r="Q83" s="413"/>
      <c r="R83" s="413"/>
      <c r="S83" s="413"/>
      <c r="T83" s="413"/>
      <c r="U83" s="413"/>
      <c r="V83" s="413"/>
      <c r="W83" s="413"/>
      <c r="X83" s="413"/>
      <c r="Y83" s="413"/>
      <c r="Z83" s="413"/>
    </row>
    <row r="84" ht="12.75" customHeight="1">
      <c r="A84" s="413"/>
      <c r="B84" s="413"/>
      <c r="C84" s="413"/>
      <c r="D84" s="413"/>
      <c r="E84" s="413"/>
      <c r="F84" s="413"/>
      <c r="G84" s="413"/>
      <c r="H84" s="413"/>
      <c r="I84" s="413"/>
      <c r="J84" s="413"/>
      <c r="K84" s="413"/>
      <c r="L84" s="413"/>
      <c r="M84" s="413"/>
      <c r="N84" s="413"/>
      <c r="O84" s="413"/>
      <c r="P84" s="413"/>
      <c r="Q84" s="413"/>
      <c r="R84" s="413"/>
      <c r="S84" s="413"/>
      <c r="T84" s="413"/>
      <c r="U84" s="413"/>
      <c r="V84" s="413"/>
      <c r="W84" s="413"/>
      <c r="X84" s="413"/>
      <c r="Y84" s="413"/>
      <c r="Z84" s="413"/>
    </row>
    <row r="85" ht="12.75" customHeight="1">
      <c r="A85" s="413"/>
      <c r="B85" s="413"/>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row>
    <row r="86" ht="12.75" customHeight="1">
      <c r="A86" s="413"/>
      <c r="B86" s="413"/>
      <c r="C86" s="413"/>
      <c r="D86" s="413"/>
      <c r="E86" s="413"/>
      <c r="F86" s="413"/>
      <c r="G86" s="413"/>
      <c r="H86" s="413"/>
      <c r="I86" s="413"/>
      <c r="J86" s="413"/>
      <c r="K86" s="413"/>
      <c r="L86" s="413"/>
      <c r="M86" s="413"/>
      <c r="N86" s="413"/>
      <c r="O86" s="413"/>
      <c r="P86" s="413"/>
      <c r="Q86" s="413"/>
      <c r="R86" s="413"/>
      <c r="S86" s="413"/>
      <c r="T86" s="413"/>
      <c r="U86" s="413"/>
      <c r="V86" s="413"/>
      <c r="W86" s="413"/>
      <c r="X86" s="413"/>
      <c r="Y86" s="413"/>
      <c r="Z86" s="413"/>
    </row>
    <row r="87" ht="12.75" customHeight="1">
      <c r="A87" s="413"/>
      <c r="B87" s="413"/>
      <c r="C87" s="413"/>
      <c r="D87" s="413"/>
      <c r="E87" s="413"/>
      <c r="F87" s="413"/>
      <c r="G87" s="413"/>
      <c r="H87" s="413"/>
      <c r="I87" s="413"/>
      <c r="J87" s="413"/>
      <c r="K87" s="413"/>
      <c r="L87" s="413"/>
      <c r="M87" s="413"/>
      <c r="N87" s="413"/>
      <c r="O87" s="413"/>
      <c r="P87" s="413"/>
      <c r="Q87" s="413"/>
      <c r="R87" s="413"/>
      <c r="S87" s="413"/>
      <c r="T87" s="413"/>
      <c r="U87" s="413"/>
      <c r="V87" s="413"/>
      <c r="W87" s="413"/>
      <c r="X87" s="413"/>
      <c r="Y87" s="413"/>
      <c r="Z87" s="413"/>
    </row>
    <row r="88" ht="12.75" customHeight="1">
      <c r="A88" s="413"/>
      <c r="B88" s="413"/>
      <c r="C88" s="413"/>
      <c r="D88" s="413"/>
      <c r="E88" s="413"/>
      <c r="F88" s="413"/>
      <c r="G88" s="413"/>
      <c r="H88" s="413"/>
      <c r="I88" s="413"/>
      <c r="J88" s="413"/>
      <c r="K88" s="413"/>
      <c r="L88" s="413"/>
      <c r="M88" s="413"/>
      <c r="N88" s="413"/>
      <c r="O88" s="413"/>
      <c r="P88" s="413"/>
      <c r="Q88" s="413"/>
      <c r="R88" s="413"/>
      <c r="S88" s="413"/>
      <c r="T88" s="413"/>
      <c r="U88" s="413"/>
      <c r="V88" s="413"/>
      <c r="W88" s="413"/>
      <c r="X88" s="413"/>
      <c r="Y88" s="413"/>
      <c r="Z88" s="413"/>
    </row>
    <row r="89" ht="12.75" customHeight="1">
      <c r="A89" s="413"/>
      <c r="B89" s="413"/>
      <c r="C89" s="413"/>
      <c r="D89" s="413"/>
      <c r="E89" s="413"/>
      <c r="F89" s="413"/>
      <c r="G89" s="413"/>
      <c r="H89" s="413"/>
      <c r="I89" s="413"/>
      <c r="J89" s="413"/>
      <c r="K89" s="413"/>
      <c r="L89" s="413"/>
      <c r="M89" s="413"/>
      <c r="N89" s="413"/>
      <c r="O89" s="413"/>
      <c r="P89" s="413"/>
      <c r="Q89" s="413"/>
      <c r="R89" s="413"/>
      <c r="S89" s="413"/>
      <c r="T89" s="413"/>
      <c r="U89" s="413"/>
      <c r="V89" s="413"/>
      <c r="W89" s="413"/>
      <c r="X89" s="413"/>
      <c r="Y89" s="413"/>
      <c r="Z89" s="413"/>
    </row>
    <row r="90" ht="12.75" customHeight="1">
      <c r="A90" s="413"/>
      <c r="B90" s="413"/>
      <c r="C90" s="413"/>
      <c r="D90" s="413"/>
      <c r="E90" s="413"/>
      <c r="F90" s="413"/>
      <c r="G90" s="413"/>
      <c r="H90" s="413"/>
      <c r="I90" s="413"/>
      <c r="J90" s="413"/>
      <c r="K90" s="413"/>
      <c r="L90" s="413"/>
      <c r="M90" s="413"/>
      <c r="N90" s="413"/>
      <c r="O90" s="413"/>
      <c r="P90" s="413"/>
      <c r="Q90" s="413"/>
      <c r="R90" s="413"/>
      <c r="S90" s="413"/>
      <c r="T90" s="413"/>
      <c r="U90" s="413"/>
      <c r="V90" s="413"/>
      <c r="W90" s="413"/>
      <c r="X90" s="413"/>
      <c r="Y90" s="413"/>
      <c r="Z90" s="413"/>
    </row>
    <row r="91" ht="12.75" customHeight="1">
      <c r="A91" s="413"/>
      <c r="B91" s="413"/>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row>
    <row r="92" ht="12.75" customHeight="1">
      <c r="A92" s="413"/>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row>
    <row r="93" ht="12.75" customHeight="1">
      <c r="A93" s="413"/>
      <c r="B93" s="413"/>
      <c r="C93" s="413"/>
      <c r="D93" s="413"/>
      <c r="E93" s="413"/>
      <c r="F93" s="413"/>
      <c r="G93" s="413"/>
      <c r="H93" s="413"/>
      <c r="I93" s="413"/>
      <c r="J93" s="413"/>
      <c r="K93" s="413"/>
      <c r="L93" s="413"/>
      <c r="M93" s="413"/>
      <c r="N93" s="413"/>
      <c r="O93" s="413"/>
      <c r="P93" s="413"/>
      <c r="Q93" s="413"/>
      <c r="R93" s="413"/>
      <c r="S93" s="413"/>
      <c r="T93" s="413"/>
      <c r="U93" s="413"/>
      <c r="V93" s="413"/>
      <c r="W93" s="413"/>
      <c r="X93" s="413"/>
      <c r="Y93" s="413"/>
      <c r="Z93" s="413"/>
    </row>
    <row r="94" ht="12.75" customHeight="1">
      <c r="A94" s="413"/>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c r="Z94" s="413"/>
    </row>
    <row r="95" ht="12.75" customHeight="1">
      <c r="A95" s="413"/>
      <c r="B95" s="413"/>
      <c r="C95" s="413"/>
      <c r="D95" s="413"/>
      <c r="E95" s="413"/>
      <c r="F95" s="413"/>
      <c r="G95" s="413"/>
      <c r="H95" s="413"/>
      <c r="I95" s="413"/>
      <c r="J95" s="413"/>
      <c r="K95" s="413"/>
      <c r="L95" s="413"/>
      <c r="M95" s="413"/>
      <c r="N95" s="413"/>
      <c r="O95" s="413"/>
      <c r="P95" s="413"/>
      <c r="Q95" s="413"/>
      <c r="R95" s="413"/>
      <c r="S95" s="413"/>
      <c r="T95" s="413"/>
      <c r="U95" s="413"/>
      <c r="V95" s="413"/>
      <c r="W95" s="413"/>
      <c r="X95" s="413"/>
      <c r="Y95" s="413"/>
      <c r="Z95" s="413"/>
    </row>
    <row r="96" ht="12.75" customHeight="1">
      <c r="A96" s="413"/>
      <c r="B96" s="413"/>
      <c r="C96" s="413"/>
      <c r="D96" s="413"/>
      <c r="E96" s="413"/>
      <c r="F96" s="413"/>
      <c r="G96" s="413"/>
      <c r="H96" s="413"/>
      <c r="I96" s="413"/>
      <c r="J96" s="413"/>
      <c r="K96" s="413"/>
      <c r="L96" s="413"/>
      <c r="M96" s="413"/>
      <c r="N96" s="413"/>
      <c r="O96" s="413"/>
      <c r="P96" s="413"/>
      <c r="Q96" s="413"/>
      <c r="R96" s="413"/>
      <c r="S96" s="413"/>
      <c r="T96" s="413"/>
      <c r="U96" s="413"/>
      <c r="V96" s="413"/>
      <c r="W96" s="413"/>
      <c r="X96" s="413"/>
      <c r="Y96" s="413"/>
      <c r="Z96" s="413"/>
    </row>
    <row r="97" ht="12.75" customHeight="1">
      <c r="A97" s="413"/>
      <c r="B97" s="413"/>
      <c r="C97" s="413"/>
      <c r="D97" s="413"/>
      <c r="E97" s="413"/>
      <c r="F97" s="413"/>
      <c r="G97" s="413"/>
      <c r="H97" s="413"/>
      <c r="I97" s="413"/>
      <c r="J97" s="413"/>
      <c r="K97" s="413"/>
      <c r="L97" s="413"/>
      <c r="M97" s="413"/>
      <c r="N97" s="413"/>
      <c r="O97" s="413"/>
      <c r="P97" s="413"/>
      <c r="Q97" s="413"/>
      <c r="R97" s="413"/>
      <c r="S97" s="413"/>
      <c r="T97" s="413"/>
      <c r="U97" s="413"/>
      <c r="V97" s="413"/>
      <c r="W97" s="413"/>
      <c r="X97" s="413"/>
      <c r="Y97" s="413"/>
      <c r="Z97" s="413"/>
    </row>
    <row r="98" ht="12.75" customHeight="1">
      <c r="A98" s="413"/>
      <c r="B98" s="413"/>
      <c r="C98" s="413"/>
      <c r="D98" s="413"/>
      <c r="E98" s="413"/>
      <c r="F98" s="413"/>
      <c r="G98" s="413"/>
      <c r="H98" s="413"/>
      <c r="I98" s="413"/>
      <c r="J98" s="413"/>
      <c r="K98" s="413"/>
      <c r="L98" s="413"/>
      <c r="M98" s="413"/>
      <c r="N98" s="413"/>
      <c r="O98" s="413"/>
      <c r="P98" s="413"/>
      <c r="Q98" s="413"/>
      <c r="R98" s="413"/>
      <c r="S98" s="413"/>
      <c r="T98" s="413"/>
      <c r="U98" s="413"/>
      <c r="V98" s="413"/>
      <c r="W98" s="413"/>
      <c r="X98" s="413"/>
      <c r="Y98" s="413"/>
      <c r="Z98" s="413"/>
    </row>
    <row r="99" ht="12.75" customHeight="1">
      <c r="A99" s="413"/>
      <c r="B99" s="413"/>
      <c r="C99" s="413"/>
      <c r="D99" s="413"/>
      <c r="E99" s="413"/>
      <c r="F99" s="413"/>
      <c r="G99" s="413"/>
      <c r="H99" s="413"/>
      <c r="I99" s="413"/>
      <c r="J99" s="413"/>
      <c r="K99" s="413"/>
      <c r="L99" s="413"/>
      <c r="M99" s="413"/>
      <c r="N99" s="413"/>
      <c r="O99" s="413"/>
      <c r="P99" s="413"/>
      <c r="Q99" s="413"/>
      <c r="R99" s="413"/>
      <c r="S99" s="413"/>
      <c r="T99" s="413"/>
      <c r="U99" s="413"/>
      <c r="V99" s="413"/>
      <c r="W99" s="413"/>
      <c r="X99" s="413"/>
      <c r="Y99" s="413"/>
      <c r="Z99" s="413"/>
    </row>
    <row r="100" ht="12.75" customHeight="1">
      <c r="A100" s="413"/>
      <c r="B100" s="413"/>
      <c r="C100" s="413"/>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row>
    <row r="101" ht="12.75" customHeight="1">
      <c r="A101" s="413"/>
      <c r="B101" s="413"/>
      <c r="C101" s="413"/>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row>
    <row r="102" ht="12.75" customHeight="1">
      <c r="A102" s="413"/>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row>
    <row r="103" ht="12.75" customHeight="1">
      <c r="A103" s="413"/>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c r="Z103" s="413"/>
    </row>
    <row r="104" ht="12.75" customHeight="1">
      <c r="A104" s="413"/>
      <c r="B104" s="413"/>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row>
    <row r="105" ht="12.75" customHeight="1">
      <c r="A105" s="413"/>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row>
    <row r="106" ht="12.75" customHeight="1">
      <c r="A106" s="413"/>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row>
    <row r="107" ht="12.75" customHeight="1">
      <c r="A107" s="413"/>
      <c r="B107" s="41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row>
    <row r="108" ht="12.75" customHeight="1">
      <c r="A108" s="413"/>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row>
    <row r="109" ht="12.75" customHeight="1">
      <c r="A109" s="413"/>
      <c r="B109" s="41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row>
    <row r="110" ht="12.75" customHeight="1">
      <c r="A110" s="413"/>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row>
    <row r="111" ht="12.75" customHeight="1">
      <c r="A111" s="413"/>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c r="Z111" s="413"/>
    </row>
    <row r="112" ht="12.75" customHeight="1">
      <c r="A112" s="413"/>
      <c r="B112" s="413"/>
      <c r="C112" s="413"/>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c r="Z112" s="413"/>
    </row>
    <row r="113" ht="12.75" customHeight="1">
      <c r="A113" s="413"/>
      <c r="B113" s="413"/>
      <c r="C113" s="413"/>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row>
    <row r="114" ht="12.75" customHeight="1">
      <c r="A114" s="413"/>
      <c r="B114" s="413"/>
      <c r="C114" s="413"/>
      <c r="D114" s="413"/>
      <c r="E114" s="413"/>
      <c r="F114" s="413"/>
      <c r="G114" s="413"/>
      <c r="H114" s="413"/>
      <c r="I114" s="413"/>
      <c r="J114" s="413"/>
      <c r="K114" s="413"/>
      <c r="L114" s="413"/>
      <c r="M114" s="413"/>
      <c r="N114" s="413"/>
      <c r="O114" s="413"/>
      <c r="P114" s="413"/>
      <c r="Q114" s="413"/>
      <c r="R114" s="413"/>
      <c r="S114" s="413"/>
      <c r="T114" s="413"/>
      <c r="U114" s="413"/>
      <c r="V114" s="413"/>
      <c r="W114" s="413"/>
      <c r="X114" s="413"/>
      <c r="Y114" s="413"/>
      <c r="Z114" s="413"/>
    </row>
    <row r="115" ht="12.75" customHeight="1">
      <c r="A115" s="413"/>
      <c r="B115" s="413"/>
      <c r="C115" s="413"/>
      <c r="D115" s="413"/>
      <c r="E115" s="413"/>
      <c r="F115" s="413"/>
      <c r="G115" s="413"/>
      <c r="H115" s="413"/>
      <c r="I115" s="413"/>
      <c r="J115" s="413"/>
      <c r="K115" s="413"/>
      <c r="L115" s="413"/>
      <c r="M115" s="413"/>
      <c r="N115" s="413"/>
      <c r="O115" s="413"/>
      <c r="P115" s="413"/>
      <c r="Q115" s="413"/>
      <c r="R115" s="413"/>
      <c r="S115" s="413"/>
      <c r="T115" s="413"/>
      <c r="U115" s="413"/>
      <c r="V115" s="413"/>
      <c r="W115" s="413"/>
      <c r="X115" s="413"/>
      <c r="Y115" s="413"/>
      <c r="Z115" s="413"/>
    </row>
    <row r="116" ht="12.75" customHeight="1">
      <c r="A116" s="413"/>
      <c r="B116" s="413"/>
      <c r="C116" s="413"/>
      <c r="D116" s="413"/>
      <c r="E116" s="413"/>
      <c r="F116" s="413"/>
      <c r="G116" s="413"/>
      <c r="H116" s="413"/>
      <c r="I116" s="413"/>
      <c r="J116" s="413"/>
      <c r="K116" s="413"/>
      <c r="L116" s="413"/>
      <c r="M116" s="413"/>
      <c r="N116" s="413"/>
      <c r="O116" s="413"/>
      <c r="P116" s="413"/>
      <c r="Q116" s="413"/>
      <c r="R116" s="413"/>
      <c r="S116" s="413"/>
      <c r="T116" s="413"/>
      <c r="U116" s="413"/>
      <c r="V116" s="413"/>
      <c r="W116" s="413"/>
      <c r="X116" s="413"/>
      <c r="Y116" s="413"/>
      <c r="Z116" s="413"/>
    </row>
    <row r="117" ht="12.75" customHeight="1">
      <c r="A117" s="413"/>
      <c r="B117" s="413"/>
      <c r="C117" s="413"/>
      <c r="D117" s="413"/>
      <c r="E117" s="413"/>
      <c r="F117" s="413"/>
      <c r="G117" s="413"/>
      <c r="H117" s="413"/>
      <c r="I117" s="413"/>
      <c r="J117" s="413"/>
      <c r="K117" s="413"/>
      <c r="L117" s="413"/>
      <c r="M117" s="413"/>
      <c r="N117" s="413"/>
      <c r="O117" s="413"/>
      <c r="P117" s="413"/>
      <c r="Q117" s="413"/>
      <c r="R117" s="413"/>
      <c r="S117" s="413"/>
      <c r="T117" s="413"/>
      <c r="U117" s="413"/>
      <c r="V117" s="413"/>
      <c r="W117" s="413"/>
      <c r="X117" s="413"/>
      <c r="Y117" s="413"/>
      <c r="Z117" s="413"/>
    </row>
    <row r="118" ht="12.75" customHeight="1">
      <c r="A118" s="413"/>
      <c r="B118" s="413"/>
      <c r="C118" s="413"/>
      <c r="D118" s="413"/>
      <c r="E118" s="413"/>
      <c r="F118" s="413"/>
      <c r="G118" s="413"/>
      <c r="H118" s="413"/>
      <c r="I118" s="413"/>
      <c r="J118" s="413"/>
      <c r="K118" s="413"/>
      <c r="L118" s="413"/>
      <c r="M118" s="413"/>
      <c r="N118" s="413"/>
      <c r="O118" s="413"/>
      <c r="P118" s="413"/>
      <c r="Q118" s="413"/>
      <c r="R118" s="413"/>
      <c r="S118" s="413"/>
      <c r="T118" s="413"/>
      <c r="U118" s="413"/>
      <c r="V118" s="413"/>
      <c r="W118" s="413"/>
      <c r="X118" s="413"/>
      <c r="Y118" s="413"/>
      <c r="Z118" s="413"/>
    </row>
    <row r="119" ht="12.75" customHeight="1">
      <c r="A119" s="413"/>
      <c r="B119" s="413"/>
      <c r="C119" s="413"/>
      <c r="D119" s="413"/>
      <c r="E119" s="413"/>
      <c r="F119" s="413"/>
      <c r="G119" s="413"/>
      <c r="H119" s="413"/>
      <c r="I119" s="413"/>
      <c r="J119" s="413"/>
      <c r="K119" s="413"/>
      <c r="L119" s="413"/>
      <c r="M119" s="413"/>
      <c r="N119" s="413"/>
      <c r="O119" s="413"/>
      <c r="P119" s="413"/>
      <c r="Q119" s="413"/>
      <c r="R119" s="413"/>
      <c r="S119" s="413"/>
      <c r="T119" s="413"/>
      <c r="U119" s="413"/>
      <c r="V119" s="413"/>
      <c r="W119" s="413"/>
      <c r="X119" s="413"/>
      <c r="Y119" s="413"/>
      <c r="Z119" s="413"/>
    </row>
    <row r="120" ht="12.75" customHeight="1">
      <c r="A120" s="413"/>
      <c r="B120" s="413"/>
      <c r="C120" s="413"/>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row>
    <row r="121" ht="12.75" customHeight="1">
      <c r="A121" s="413"/>
      <c r="B121" s="413"/>
      <c r="C121" s="413"/>
      <c r="D121" s="413"/>
      <c r="E121" s="413"/>
      <c r="F121" s="413"/>
      <c r="G121" s="413"/>
      <c r="H121" s="413"/>
      <c r="I121" s="413"/>
      <c r="J121" s="413"/>
      <c r="K121" s="413"/>
      <c r="L121" s="413"/>
      <c r="M121" s="413"/>
      <c r="N121" s="413"/>
      <c r="O121" s="413"/>
      <c r="P121" s="413"/>
      <c r="Q121" s="413"/>
      <c r="R121" s="413"/>
      <c r="S121" s="413"/>
      <c r="T121" s="413"/>
      <c r="U121" s="413"/>
      <c r="V121" s="413"/>
      <c r="W121" s="413"/>
      <c r="X121" s="413"/>
      <c r="Y121" s="413"/>
      <c r="Z121" s="413"/>
    </row>
    <row r="122" ht="12.7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row>
    <row r="123" ht="12.75" customHeight="1">
      <c r="A123" s="413"/>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row>
    <row r="124" ht="12.75" customHeigh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row>
    <row r="125" ht="12.75" customHeight="1">
      <c r="A125" s="413"/>
      <c r="B125" s="413"/>
      <c r="C125" s="413"/>
      <c r="D125" s="413"/>
      <c r="E125" s="413"/>
      <c r="F125" s="413"/>
      <c r="G125" s="413"/>
      <c r="H125" s="413"/>
      <c r="I125" s="413"/>
      <c r="J125" s="413"/>
      <c r="K125" s="413"/>
      <c r="L125" s="413"/>
      <c r="M125" s="413"/>
      <c r="N125" s="413"/>
      <c r="O125" s="413"/>
      <c r="P125" s="413"/>
      <c r="Q125" s="413"/>
      <c r="R125" s="413"/>
      <c r="S125" s="413"/>
      <c r="T125" s="413"/>
      <c r="U125" s="413"/>
      <c r="V125" s="413"/>
      <c r="W125" s="413"/>
      <c r="X125" s="413"/>
      <c r="Y125" s="413"/>
      <c r="Z125" s="413"/>
    </row>
    <row r="126" ht="12.75" customHeight="1">
      <c r="A126" s="413"/>
      <c r="B126" s="413"/>
      <c r="C126" s="413"/>
      <c r="D126" s="413"/>
      <c r="E126" s="413"/>
      <c r="F126" s="413"/>
      <c r="G126" s="413"/>
      <c r="H126" s="413"/>
      <c r="I126" s="413"/>
      <c r="J126" s="413"/>
      <c r="K126" s="413"/>
      <c r="L126" s="413"/>
      <c r="M126" s="413"/>
      <c r="N126" s="413"/>
      <c r="O126" s="413"/>
      <c r="P126" s="413"/>
      <c r="Q126" s="413"/>
      <c r="R126" s="413"/>
      <c r="S126" s="413"/>
      <c r="T126" s="413"/>
      <c r="U126" s="413"/>
      <c r="V126" s="413"/>
      <c r="W126" s="413"/>
      <c r="X126" s="413"/>
      <c r="Y126" s="413"/>
      <c r="Z126" s="413"/>
    </row>
    <row r="127" ht="12.75" customHeight="1">
      <c r="A127" s="413"/>
      <c r="B127" s="413"/>
      <c r="C127" s="413"/>
      <c r="D127" s="413"/>
      <c r="E127" s="413"/>
      <c r="F127" s="413"/>
      <c r="G127" s="413"/>
      <c r="H127" s="413"/>
      <c r="I127" s="413"/>
      <c r="J127" s="413"/>
      <c r="K127" s="413"/>
      <c r="L127" s="413"/>
      <c r="M127" s="413"/>
      <c r="N127" s="413"/>
      <c r="O127" s="413"/>
      <c r="P127" s="413"/>
      <c r="Q127" s="413"/>
      <c r="R127" s="413"/>
      <c r="S127" s="413"/>
      <c r="T127" s="413"/>
      <c r="U127" s="413"/>
      <c r="V127" s="413"/>
      <c r="W127" s="413"/>
      <c r="X127" s="413"/>
      <c r="Y127" s="413"/>
      <c r="Z127" s="413"/>
    </row>
    <row r="128" ht="12.75" customHeight="1">
      <c r="A128" s="413"/>
      <c r="B128" s="413"/>
      <c r="C128" s="413"/>
      <c r="D128" s="413"/>
      <c r="E128" s="413"/>
      <c r="F128" s="413"/>
      <c r="G128" s="413"/>
      <c r="H128" s="413"/>
      <c r="I128" s="413"/>
      <c r="J128" s="413"/>
      <c r="K128" s="413"/>
      <c r="L128" s="413"/>
      <c r="M128" s="413"/>
      <c r="N128" s="413"/>
      <c r="O128" s="413"/>
      <c r="P128" s="413"/>
      <c r="Q128" s="413"/>
      <c r="R128" s="413"/>
      <c r="S128" s="413"/>
      <c r="T128" s="413"/>
      <c r="U128" s="413"/>
      <c r="V128" s="413"/>
      <c r="W128" s="413"/>
      <c r="X128" s="413"/>
      <c r="Y128" s="413"/>
      <c r="Z128" s="413"/>
    </row>
    <row r="129" ht="12.75" customHeight="1">
      <c r="A129" s="413"/>
      <c r="B129" s="413"/>
      <c r="C129" s="413"/>
      <c r="D129" s="413"/>
      <c r="E129" s="413"/>
      <c r="F129" s="413"/>
      <c r="G129" s="413"/>
      <c r="H129" s="413"/>
      <c r="I129" s="413"/>
      <c r="J129" s="413"/>
      <c r="K129" s="413"/>
      <c r="L129" s="413"/>
      <c r="M129" s="413"/>
      <c r="N129" s="413"/>
      <c r="O129" s="413"/>
      <c r="P129" s="413"/>
      <c r="Q129" s="413"/>
      <c r="R129" s="413"/>
      <c r="S129" s="413"/>
      <c r="T129" s="413"/>
      <c r="U129" s="413"/>
      <c r="V129" s="413"/>
      <c r="W129" s="413"/>
      <c r="X129" s="413"/>
      <c r="Y129" s="413"/>
      <c r="Z129" s="413"/>
    </row>
    <row r="130" ht="12.75" customHeight="1">
      <c r="A130" s="413"/>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row>
    <row r="131" ht="12.75" customHeight="1">
      <c r="A131" s="413"/>
      <c r="B131" s="413"/>
      <c r="C131" s="413"/>
      <c r="D131" s="413"/>
      <c r="E131" s="413"/>
      <c r="F131" s="413"/>
      <c r="G131" s="413"/>
      <c r="H131" s="413"/>
      <c r="I131" s="413"/>
      <c r="J131" s="413"/>
      <c r="K131" s="413"/>
      <c r="L131" s="413"/>
      <c r="M131" s="413"/>
      <c r="N131" s="413"/>
      <c r="O131" s="413"/>
      <c r="P131" s="413"/>
      <c r="Q131" s="413"/>
      <c r="R131" s="413"/>
      <c r="S131" s="413"/>
      <c r="T131" s="413"/>
      <c r="U131" s="413"/>
      <c r="V131" s="413"/>
      <c r="W131" s="413"/>
      <c r="X131" s="413"/>
      <c r="Y131" s="413"/>
      <c r="Z131" s="413"/>
    </row>
    <row r="132" ht="12.75" customHeight="1">
      <c r="A132" s="413"/>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row>
    <row r="133" ht="12.75" customHeight="1">
      <c r="A133" s="413"/>
      <c r="B133" s="413"/>
      <c r="C133" s="413"/>
      <c r="D133" s="413"/>
      <c r="E133" s="413"/>
      <c r="F133" s="413"/>
      <c r="G133" s="413"/>
      <c r="H133" s="413"/>
      <c r="I133" s="413"/>
      <c r="J133" s="413"/>
      <c r="K133" s="413"/>
      <c r="L133" s="413"/>
      <c r="M133" s="413"/>
      <c r="N133" s="413"/>
      <c r="O133" s="413"/>
      <c r="P133" s="413"/>
      <c r="Q133" s="413"/>
      <c r="R133" s="413"/>
      <c r="S133" s="413"/>
      <c r="T133" s="413"/>
      <c r="U133" s="413"/>
      <c r="V133" s="413"/>
      <c r="W133" s="413"/>
      <c r="X133" s="413"/>
      <c r="Y133" s="413"/>
      <c r="Z133" s="413"/>
    </row>
    <row r="134" ht="12.75" customHeight="1">
      <c r="A134" s="413"/>
      <c r="B134" s="413"/>
      <c r="C134" s="413"/>
      <c r="D134" s="413"/>
      <c r="E134" s="413"/>
      <c r="F134" s="413"/>
      <c r="G134" s="413"/>
      <c r="H134" s="413"/>
      <c r="I134" s="413"/>
      <c r="J134" s="413"/>
      <c r="K134" s="413"/>
      <c r="L134" s="413"/>
      <c r="M134" s="413"/>
      <c r="N134" s="413"/>
      <c r="O134" s="413"/>
      <c r="P134" s="413"/>
      <c r="Q134" s="413"/>
      <c r="R134" s="413"/>
      <c r="S134" s="413"/>
      <c r="T134" s="413"/>
      <c r="U134" s="413"/>
      <c r="V134" s="413"/>
      <c r="W134" s="413"/>
      <c r="X134" s="413"/>
      <c r="Y134" s="413"/>
      <c r="Z134" s="413"/>
    </row>
    <row r="135" ht="12.75" customHeight="1">
      <c r="A135" s="413"/>
      <c r="B135" s="413"/>
      <c r="C135" s="413"/>
      <c r="D135" s="413"/>
      <c r="E135" s="413"/>
      <c r="F135" s="413"/>
      <c r="G135" s="413"/>
      <c r="H135" s="413"/>
      <c r="I135" s="413"/>
      <c r="J135" s="413"/>
      <c r="K135" s="413"/>
      <c r="L135" s="413"/>
      <c r="M135" s="413"/>
      <c r="N135" s="413"/>
      <c r="O135" s="413"/>
      <c r="P135" s="413"/>
      <c r="Q135" s="413"/>
      <c r="R135" s="413"/>
      <c r="S135" s="413"/>
      <c r="T135" s="413"/>
      <c r="U135" s="413"/>
      <c r="V135" s="413"/>
      <c r="W135" s="413"/>
      <c r="X135" s="413"/>
      <c r="Y135" s="413"/>
      <c r="Z135" s="413"/>
    </row>
    <row r="136" ht="12.75" customHeight="1">
      <c r="A136" s="413"/>
      <c r="B136" s="413"/>
      <c r="C136" s="413"/>
      <c r="D136" s="413"/>
      <c r="E136" s="413"/>
      <c r="F136" s="413"/>
      <c r="G136" s="413"/>
      <c r="H136" s="413"/>
      <c r="I136" s="413"/>
      <c r="J136" s="413"/>
      <c r="K136" s="413"/>
      <c r="L136" s="413"/>
      <c r="M136" s="413"/>
      <c r="N136" s="413"/>
      <c r="O136" s="413"/>
      <c r="P136" s="413"/>
      <c r="Q136" s="413"/>
      <c r="R136" s="413"/>
      <c r="S136" s="413"/>
      <c r="T136" s="413"/>
      <c r="U136" s="413"/>
      <c r="V136" s="413"/>
      <c r="W136" s="413"/>
      <c r="X136" s="413"/>
      <c r="Y136" s="413"/>
      <c r="Z136" s="413"/>
    </row>
    <row r="137" ht="12.75" customHeight="1">
      <c r="A137" s="413"/>
      <c r="B137" s="413"/>
      <c r="C137" s="413"/>
      <c r="D137" s="413"/>
      <c r="E137" s="413"/>
      <c r="F137" s="413"/>
      <c r="G137" s="413"/>
      <c r="H137" s="413"/>
      <c r="I137" s="413"/>
      <c r="J137" s="413"/>
      <c r="K137" s="413"/>
      <c r="L137" s="413"/>
      <c r="M137" s="413"/>
      <c r="N137" s="413"/>
      <c r="O137" s="413"/>
      <c r="P137" s="413"/>
      <c r="Q137" s="413"/>
      <c r="R137" s="413"/>
      <c r="S137" s="413"/>
      <c r="T137" s="413"/>
      <c r="U137" s="413"/>
      <c r="V137" s="413"/>
      <c r="W137" s="413"/>
      <c r="X137" s="413"/>
      <c r="Y137" s="413"/>
      <c r="Z137" s="413"/>
    </row>
    <row r="138" ht="12.75" customHeight="1">
      <c r="A138" s="413"/>
      <c r="B138" s="413"/>
      <c r="C138" s="413"/>
      <c r="D138" s="413"/>
      <c r="E138" s="413"/>
      <c r="F138" s="413"/>
      <c r="G138" s="413"/>
      <c r="H138" s="413"/>
      <c r="I138" s="413"/>
      <c r="J138" s="413"/>
      <c r="K138" s="413"/>
      <c r="L138" s="413"/>
      <c r="M138" s="413"/>
      <c r="N138" s="413"/>
      <c r="O138" s="413"/>
      <c r="P138" s="413"/>
      <c r="Q138" s="413"/>
      <c r="R138" s="413"/>
      <c r="S138" s="413"/>
      <c r="T138" s="413"/>
      <c r="U138" s="413"/>
      <c r="V138" s="413"/>
      <c r="W138" s="413"/>
      <c r="X138" s="413"/>
      <c r="Y138" s="413"/>
      <c r="Z138" s="413"/>
    </row>
    <row r="139" ht="12.75" customHeight="1">
      <c r="A139" s="413"/>
      <c r="B139" s="413"/>
      <c r="C139" s="413"/>
      <c r="D139" s="413"/>
      <c r="E139" s="413"/>
      <c r="F139" s="413"/>
      <c r="G139" s="413"/>
      <c r="H139" s="413"/>
      <c r="I139" s="413"/>
      <c r="J139" s="413"/>
      <c r="K139" s="413"/>
      <c r="L139" s="413"/>
      <c r="M139" s="413"/>
      <c r="N139" s="413"/>
      <c r="O139" s="413"/>
      <c r="P139" s="413"/>
      <c r="Q139" s="413"/>
      <c r="R139" s="413"/>
      <c r="S139" s="413"/>
      <c r="T139" s="413"/>
      <c r="U139" s="413"/>
      <c r="V139" s="413"/>
      <c r="W139" s="413"/>
      <c r="X139" s="413"/>
      <c r="Y139" s="413"/>
      <c r="Z139" s="413"/>
    </row>
    <row r="140" ht="12.75" customHeight="1">
      <c r="A140" s="413"/>
      <c r="B140" s="413"/>
      <c r="C140" s="413"/>
      <c r="D140" s="413"/>
      <c r="E140" s="413"/>
      <c r="F140" s="413"/>
      <c r="G140" s="413"/>
      <c r="H140" s="413"/>
      <c r="I140" s="413"/>
      <c r="J140" s="413"/>
      <c r="K140" s="413"/>
      <c r="L140" s="413"/>
      <c r="M140" s="413"/>
      <c r="N140" s="413"/>
      <c r="O140" s="413"/>
      <c r="P140" s="413"/>
      <c r="Q140" s="413"/>
      <c r="R140" s="413"/>
      <c r="S140" s="413"/>
      <c r="T140" s="413"/>
      <c r="U140" s="413"/>
      <c r="V140" s="413"/>
      <c r="W140" s="413"/>
      <c r="X140" s="413"/>
      <c r="Y140" s="413"/>
      <c r="Z140" s="413"/>
    </row>
    <row r="141" ht="12.75" customHeight="1">
      <c r="A141" s="413"/>
      <c r="B141" s="413"/>
      <c r="C141" s="413"/>
      <c r="D141" s="413"/>
      <c r="E141" s="413"/>
      <c r="F141" s="413"/>
      <c r="G141" s="413"/>
      <c r="H141" s="413"/>
      <c r="I141" s="413"/>
      <c r="J141" s="413"/>
      <c r="K141" s="413"/>
      <c r="L141" s="413"/>
      <c r="M141" s="413"/>
      <c r="N141" s="413"/>
      <c r="O141" s="413"/>
      <c r="P141" s="413"/>
      <c r="Q141" s="413"/>
      <c r="R141" s="413"/>
      <c r="S141" s="413"/>
      <c r="T141" s="413"/>
      <c r="U141" s="413"/>
      <c r="V141" s="413"/>
      <c r="W141" s="413"/>
      <c r="X141" s="413"/>
      <c r="Y141" s="413"/>
      <c r="Z141" s="413"/>
    </row>
    <row r="142" ht="12.75" customHeight="1">
      <c r="A142" s="413"/>
      <c r="B142" s="413"/>
      <c r="C142" s="413"/>
      <c r="D142" s="413"/>
      <c r="E142" s="413"/>
      <c r="F142" s="413"/>
      <c r="G142" s="413"/>
      <c r="H142" s="413"/>
      <c r="I142" s="413"/>
      <c r="J142" s="413"/>
      <c r="K142" s="413"/>
      <c r="L142" s="413"/>
      <c r="M142" s="413"/>
      <c r="N142" s="413"/>
      <c r="O142" s="413"/>
      <c r="P142" s="413"/>
      <c r="Q142" s="413"/>
      <c r="R142" s="413"/>
      <c r="S142" s="413"/>
      <c r="T142" s="413"/>
      <c r="U142" s="413"/>
      <c r="V142" s="413"/>
      <c r="W142" s="413"/>
      <c r="X142" s="413"/>
      <c r="Y142" s="413"/>
      <c r="Z142" s="413"/>
    </row>
    <row r="143" ht="12.75" customHeight="1">
      <c r="A143" s="413"/>
      <c r="B143" s="413"/>
      <c r="C143" s="413"/>
      <c r="D143" s="413"/>
      <c r="E143" s="413"/>
      <c r="F143" s="413"/>
      <c r="G143" s="413"/>
      <c r="H143" s="413"/>
      <c r="I143" s="413"/>
      <c r="J143" s="413"/>
      <c r="K143" s="413"/>
      <c r="L143" s="413"/>
      <c r="M143" s="413"/>
      <c r="N143" s="413"/>
      <c r="O143" s="413"/>
      <c r="P143" s="413"/>
      <c r="Q143" s="413"/>
      <c r="R143" s="413"/>
      <c r="S143" s="413"/>
      <c r="T143" s="413"/>
      <c r="U143" s="413"/>
      <c r="V143" s="413"/>
      <c r="W143" s="413"/>
      <c r="X143" s="413"/>
      <c r="Y143" s="413"/>
      <c r="Z143" s="413"/>
    </row>
    <row r="144" ht="12.75" customHeight="1">
      <c r="A144" s="413"/>
      <c r="B144" s="413"/>
      <c r="C144" s="413"/>
      <c r="D144" s="413"/>
      <c r="E144" s="413"/>
      <c r="F144" s="413"/>
      <c r="G144" s="413"/>
      <c r="H144" s="413"/>
      <c r="I144" s="413"/>
      <c r="J144" s="413"/>
      <c r="K144" s="413"/>
      <c r="L144" s="413"/>
      <c r="M144" s="413"/>
      <c r="N144" s="413"/>
      <c r="O144" s="413"/>
      <c r="P144" s="413"/>
      <c r="Q144" s="413"/>
      <c r="R144" s="413"/>
      <c r="S144" s="413"/>
      <c r="T144" s="413"/>
      <c r="U144" s="413"/>
      <c r="V144" s="413"/>
      <c r="W144" s="413"/>
      <c r="X144" s="413"/>
      <c r="Y144" s="413"/>
      <c r="Z144" s="413"/>
    </row>
    <row r="145" ht="12.75" customHeight="1">
      <c r="A145" s="413"/>
      <c r="B145" s="413"/>
      <c r="C145" s="413"/>
      <c r="D145" s="413"/>
      <c r="E145" s="413"/>
      <c r="F145" s="413"/>
      <c r="G145" s="413"/>
      <c r="H145" s="413"/>
      <c r="I145" s="413"/>
      <c r="J145" s="413"/>
      <c r="K145" s="413"/>
      <c r="L145" s="413"/>
      <c r="M145" s="413"/>
      <c r="N145" s="413"/>
      <c r="O145" s="413"/>
      <c r="P145" s="413"/>
      <c r="Q145" s="413"/>
      <c r="R145" s="413"/>
      <c r="S145" s="413"/>
      <c r="T145" s="413"/>
      <c r="U145" s="413"/>
      <c r="V145" s="413"/>
      <c r="W145" s="413"/>
      <c r="X145" s="413"/>
      <c r="Y145" s="413"/>
      <c r="Z145" s="413"/>
    </row>
    <row r="146" ht="12.75" customHeight="1">
      <c r="A146" s="413"/>
      <c r="B146" s="413"/>
      <c r="C146" s="413"/>
      <c r="D146" s="413"/>
      <c r="E146" s="413"/>
      <c r="F146" s="413"/>
      <c r="G146" s="413"/>
      <c r="H146" s="413"/>
      <c r="I146" s="413"/>
      <c r="J146" s="413"/>
      <c r="K146" s="413"/>
      <c r="L146" s="413"/>
      <c r="M146" s="413"/>
      <c r="N146" s="413"/>
      <c r="O146" s="413"/>
      <c r="P146" s="413"/>
      <c r="Q146" s="413"/>
      <c r="R146" s="413"/>
      <c r="S146" s="413"/>
      <c r="T146" s="413"/>
      <c r="U146" s="413"/>
      <c r="V146" s="413"/>
      <c r="W146" s="413"/>
      <c r="X146" s="413"/>
      <c r="Y146" s="413"/>
      <c r="Z146" s="413"/>
    </row>
    <row r="147" ht="12.75" customHeight="1">
      <c r="A147" s="413"/>
      <c r="B147" s="413"/>
      <c r="C147" s="413"/>
      <c r="D147" s="413"/>
      <c r="E147" s="413"/>
      <c r="F147" s="413"/>
      <c r="G147" s="413"/>
      <c r="H147" s="413"/>
      <c r="I147" s="413"/>
      <c r="J147" s="413"/>
      <c r="K147" s="413"/>
      <c r="L147" s="413"/>
      <c r="M147" s="413"/>
      <c r="N147" s="413"/>
      <c r="O147" s="413"/>
      <c r="P147" s="413"/>
      <c r="Q147" s="413"/>
      <c r="R147" s="413"/>
      <c r="S147" s="413"/>
      <c r="T147" s="413"/>
      <c r="U147" s="413"/>
      <c r="V147" s="413"/>
      <c r="W147" s="413"/>
      <c r="X147" s="413"/>
      <c r="Y147" s="413"/>
      <c r="Z147" s="413"/>
    </row>
    <row r="148" ht="12.75" customHeight="1">
      <c r="A148" s="413"/>
      <c r="B148" s="413"/>
      <c r="C148" s="413"/>
      <c r="D148" s="413"/>
      <c r="E148" s="413"/>
      <c r="F148" s="413"/>
      <c r="G148" s="413"/>
      <c r="H148" s="413"/>
      <c r="I148" s="413"/>
      <c r="J148" s="413"/>
      <c r="K148" s="413"/>
      <c r="L148" s="413"/>
      <c r="M148" s="413"/>
      <c r="N148" s="413"/>
      <c r="O148" s="413"/>
      <c r="P148" s="413"/>
      <c r="Q148" s="413"/>
      <c r="R148" s="413"/>
      <c r="S148" s="413"/>
      <c r="T148" s="413"/>
      <c r="U148" s="413"/>
      <c r="V148" s="413"/>
      <c r="W148" s="413"/>
      <c r="X148" s="413"/>
      <c r="Y148" s="413"/>
      <c r="Z148" s="413"/>
    </row>
    <row r="149" ht="12.75" customHeight="1">
      <c r="A149" s="413"/>
      <c r="B149" s="413"/>
      <c r="C149" s="413"/>
      <c r="D149" s="413"/>
      <c r="E149" s="413"/>
      <c r="F149" s="413"/>
      <c r="G149" s="413"/>
      <c r="H149" s="413"/>
      <c r="I149" s="413"/>
      <c r="J149" s="413"/>
      <c r="K149" s="413"/>
      <c r="L149" s="413"/>
      <c r="M149" s="413"/>
      <c r="N149" s="413"/>
      <c r="O149" s="413"/>
      <c r="P149" s="413"/>
      <c r="Q149" s="413"/>
      <c r="R149" s="413"/>
      <c r="S149" s="413"/>
      <c r="T149" s="413"/>
      <c r="U149" s="413"/>
      <c r="V149" s="413"/>
      <c r="W149" s="413"/>
      <c r="X149" s="413"/>
      <c r="Y149" s="413"/>
      <c r="Z149" s="413"/>
    </row>
    <row r="150" ht="12.75" customHeight="1">
      <c r="A150" s="413"/>
      <c r="B150" s="413"/>
      <c r="C150" s="413"/>
      <c r="D150" s="413"/>
      <c r="E150" s="413"/>
      <c r="F150" s="413"/>
      <c r="G150" s="413"/>
      <c r="H150" s="413"/>
      <c r="I150" s="413"/>
      <c r="J150" s="413"/>
      <c r="K150" s="413"/>
      <c r="L150" s="413"/>
      <c r="M150" s="413"/>
      <c r="N150" s="413"/>
      <c r="O150" s="413"/>
      <c r="P150" s="413"/>
      <c r="Q150" s="413"/>
      <c r="R150" s="413"/>
      <c r="S150" s="413"/>
      <c r="T150" s="413"/>
      <c r="U150" s="413"/>
      <c r="V150" s="413"/>
      <c r="W150" s="413"/>
      <c r="X150" s="413"/>
      <c r="Y150" s="413"/>
      <c r="Z150" s="413"/>
    </row>
    <row r="151" ht="12.75" customHeight="1">
      <c r="A151" s="413"/>
      <c r="B151" s="413"/>
      <c r="C151" s="413"/>
      <c r="D151" s="413"/>
      <c r="E151" s="413"/>
      <c r="F151" s="413"/>
      <c r="G151" s="413"/>
      <c r="H151" s="413"/>
      <c r="I151" s="413"/>
      <c r="J151" s="413"/>
      <c r="K151" s="413"/>
      <c r="L151" s="413"/>
      <c r="M151" s="413"/>
      <c r="N151" s="413"/>
      <c r="O151" s="413"/>
      <c r="P151" s="413"/>
      <c r="Q151" s="413"/>
      <c r="R151" s="413"/>
      <c r="S151" s="413"/>
      <c r="T151" s="413"/>
      <c r="U151" s="413"/>
      <c r="V151" s="413"/>
      <c r="W151" s="413"/>
      <c r="X151" s="413"/>
      <c r="Y151" s="413"/>
      <c r="Z151" s="413"/>
    </row>
    <row r="152" ht="12.75" customHeight="1">
      <c r="A152" s="413"/>
      <c r="B152" s="413"/>
      <c r="C152" s="413"/>
      <c r="D152" s="413"/>
      <c r="E152" s="413"/>
      <c r="F152" s="413"/>
      <c r="G152" s="413"/>
      <c r="H152" s="413"/>
      <c r="I152" s="413"/>
      <c r="J152" s="413"/>
      <c r="K152" s="413"/>
      <c r="L152" s="413"/>
      <c r="M152" s="413"/>
      <c r="N152" s="413"/>
      <c r="O152" s="413"/>
      <c r="P152" s="413"/>
      <c r="Q152" s="413"/>
      <c r="R152" s="413"/>
      <c r="S152" s="413"/>
      <c r="T152" s="413"/>
      <c r="U152" s="413"/>
      <c r="V152" s="413"/>
      <c r="W152" s="413"/>
      <c r="X152" s="413"/>
      <c r="Y152" s="413"/>
      <c r="Z152" s="413"/>
    </row>
    <row r="153" ht="12.75" customHeight="1">
      <c r="A153" s="413"/>
      <c r="B153" s="413"/>
      <c r="C153" s="413"/>
      <c r="D153" s="413"/>
      <c r="E153" s="413"/>
      <c r="F153" s="413"/>
      <c r="G153" s="413"/>
      <c r="H153" s="413"/>
      <c r="I153" s="413"/>
      <c r="J153" s="413"/>
      <c r="K153" s="413"/>
      <c r="L153" s="413"/>
      <c r="M153" s="413"/>
      <c r="N153" s="413"/>
      <c r="O153" s="413"/>
      <c r="P153" s="413"/>
      <c r="Q153" s="413"/>
      <c r="R153" s="413"/>
      <c r="S153" s="413"/>
      <c r="T153" s="413"/>
      <c r="U153" s="413"/>
      <c r="V153" s="413"/>
      <c r="W153" s="413"/>
      <c r="X153" s="413"/>
      <c r="Y153" s="413"/>
      <c r="Z153" s="413"/>
    </row>
    <row r="154" ht="12.75" customHeight="1">
      <c r="A154" s="413"/>
      <c r="B154" s="413"/>
      <c r="C154" s="413"/>
      <c r="D154" s="413"/>
      <c r="E154" s="413"/>
      <c r="F154" s="413"/>
      <c r="G154" s="413"/>
      <c r="H154" s="413"/>
      <c r="I154" s="413"/>
      <c r="J154" s="413"/>
      <c r="K154" s="413"/>
      <c r="L154" s="413"/>
      <c r="M154" s="413"/>
      <c r="N154" s="413"/>
      <c r="O154" s="413"/>
      <c r="P154" s="413"/>
      <c r="Q154" s="413"/>
      <c r="R154" s="413"/>
      <c r="S154" s="413"/>
      <c r="T154" s="413"/>
      <c r="U154" s="413"/>
      <c r="V154" s="413"/>
      <c r="W154" s="413"/>
      <c r="X154" s="413"/>
      <c r="Y154" s="413"/>
      <c r="Z154" s="413"/>
    </row>
    <row r="155" ht="12.75" customHeight="1">
      <c r="A155" s="413"/>
      <c r="B155" s="413"/>
      <c r="C155" s="413"/>
      <c r="D155" s="413"/>
      <c r="E155" s="413"/>
      <c r="F155" s="413"/>
      <c r="G155" s="413"/>
      <c r="H155" s="413"/>
      <c r="I155" s="413"/>
      <c r="J155" s="413"/>
      <c r="K155" s="413"/>
      <c r="L155" s="413"/>
      <c r="M155" s="413"/>
      <c r="N155" s="413"/>
      <c r="O155" s="413"/>
      <c r="P155" s="413"/>
      <c r="Q155" s="413"/>
      <c r="R155" s="413"/>
      <c r="S155" s="413"/>
      <c r="T155" s="413"/>
      <c r="U155" s="413"/>
      <c r="V155" s="413"/>
      <c r="W155" s="413"/>
      <c r="X155" s="413"/>
      <c r="Y155" s="413"/>
      <c r="Z155" s="413"/>
    </row>
    <row r="156" ht="12.75" customHeight="1">
      <c r="A156" s="413"/>
      <c r="B156" s="413"/>
      <c r="C156" s="413"/>
      <c r="D156" s="413"/>
      <c r="E156" s="413"/>
      <c r="F156" s="413"/>
      <c r="G156" s="413"/>
      <c r="H156" s="413"/>
      <c r="I156" s="413"/>
      <c r="J156" s="413"/>
      <c r="K156" s="413"/>
      <c r="L156" s="413"/>
      <c r="M156" s="413"/>
      <c r="N156" s="413"/>
      <c r="O156" s="413"/>
      <c r="P156" s="413"/>
      <c r="Q156" s="413"/>
      <c r="R156" s="413"/>
      <c r="S156" s="413"/>
      <c r="T156" s="413"/>
      <c r="U156" s="413"/>
      <c r="V156" s="413"/>
      <c r="W156" s="413"/>
      <c r="X156" s="413"/>
      <c r="Y156" s="413"/>
      <c r="Z156" s="413"/>
    </row>
    <row r="157" ht="12.75" customHeight="1">
      <c r="A157" s="413"/>
      <c r="B157" s="413"/>
      <c r="C157" s="413"/>
      <c r="D157" s="413"/>
      <c r="E157" s="413"/>
      <c r="F157" s="413"/>
      <c r="G157" s="413"/>
      <c r="H157" s="413"/>
      <c r="I157" s="413"/>
      <c r="J157" s="413"/>
      <c r="K157" s="413"/>
      <c r="L157" s="413"/>
      <c r="M157" s="413"/>
      <c r="N157" s="413"/>
      <c r="O157" s="413"/>
      <c r="P157" s="413"/>
      <c r="Q157" s="413"/>
      <c r="R157" s="413"/>
      <c r="S157" s="413"/>
      <c r="T157" s="413"/>
      <c r="U157" s="413"/>
      <c r="V157" s="413"/>
      <c r="W157" s="413"/>
      <c r="X157" s="413"/>
      <c r="Y157" s="413"/>
      <c r="Z157" s="413"/>
    </row>
    <row r="158" ht="12.75" customHeight="1">
      <c r="A158" s="413"/>
      <c r="B158" s="413"/>
      <c r="C158" s="413"/>
      <c r="D158" s="413"/>
      <c r="E158" s="413"/>
      <c r="F158" s="413"/>
      <c r="G158" s="413"/>
      <c r="H158" s="413"/>
      <c r="I158" s="413"/>
      <c r="J158" s="413"/>
      <c r="K158" s="413"/>
      <c r="L158" s="413"/>
      <c r="M158" s="413"/>
      <c r="N158" s="413"/>
      <c r="O158" s="413"/>
      <c r="P158" s="413"/>
      <c r="Q158" s="413"/>
      <c r="R158" s="413"/>
      <c r="S158" s="413"/>
      <c r="T158" s="413"/>
      <c r="U158" s="413"/>
      <c r="V158" s="413"/>
      <c r="W158" s="413"/>
      <c r="X158" s="413"/>
      <c r="Y158" s="413"/>
      <c r="Z158" s="413"/>
    </row>
    <row r="159" ht="12.75" customHeight="1">
      <c r="A159" s="413"/>
      <c r="B159" s="413"/>
      <c r="C159" s="413"/>
      <c r="D159" s="413"/>
      <c r="E159" s="413"/>
      <c r="F159" s="413"/>
      <c r="G159" s="413"/>
      <c r="H159" s="413"/>
      <c r="I159" s="413"/>
      <c r="J159" s="413"/>
      <c r="K159" s="413"/>
      <c r="L159" s="413"/>
      <c r="M159" s="413"/>
      <c r="N159" s="413"/>
      <c r="O159" s="413"/>
      <c r="P159" s="413"/>
      <c r="Q159" s="413"/>
      <c r="R159" s="413"/>
      <c r="S159" s="413"/>
      <c r="T159" s="413"/>
      <c r="U159" s="413"/>
      <c r="V159" s="413"/>
      <c r="W159" s="413"/>
      <c r="X159" s="413"/>
      <c r="Y159" s="413"/>
      <c r="Z159" s="413"/>
    </row>
    <row r="160" ht="12.75" customHeight="1">
      <c r="A160" s="413"/>
      <c r="B160" s="413"/>
      <c r="C160" s="413"/>
      <c r="D160" s="413"/>
      <c r="E160" s="413"/>
      <c r="F160" s="413"/>
      <c r="G160" s="413"/>
      <c r="H160" s="413"/>
      <c r="I160" s="413"/>
      <c r="J160" s="413"/>
      <c r="K160" s="413"/>
      <c r="L160" s="413"/>
      <c r="M160" s="413"/>
      <c r="N160" s="413"/>
      <c r="O160" s="413"/>
      <c r="P160" s="413"/>
      <c r="Q160" s="413"/>
      <c r="R160" s="413"/>
      <c r="S160" s="413"/>
      <c r="T160" s="413"/>
      <c r="U160" s="413"/>
      <c r="V160" s="413"/>
      <c r="W160" s="413"/>
      <c r="X160" s="413"/>
      <c r="Y160" s="413"/>
      <c r="Z160" s="413"/>
    </row>
    <row r="161" ht="12.75" customHeight="1">
      <c r="A161" s="413"/>
      <c r="B161" s="413"/>
      <c r="C161" s="413"/>
      <c r="D161" s="413"/>
      <c r="E161" s="413"/>
      <c r="F161" s="413"/>
      <c r="G161" s="413"/>
      <c r="H161" s="413"/>
      <c r="I161" s="413"/>
      <c r="J161" s="413"/>
      <c r="K161" s="413"/>
      <c r="L161" s="413"/>
      <c r="M161" s="413"/>
      <c r="N161" s="413"/>
      <c r="O161" s="413"/>
      <c r="P161" s="413"/>
      <c r="Q161" s="413"/>
      <c r="R161" s="413"/>
      <c r="S161" s="413"/>
      <c r="T161" s="413"/>
      <c r="U161" s="413"/>
      <c r="V161" s="413"/>
      <c r="W161" s="413"/>
      <c r="X161" s="413"/>
      <c r="Y161" s="413"/>
      <c r="Z161" s="413"/>
    </row>
    <row r="162" ht="12.75" customHeight="1">
      <c r="A162" s="413"/>
      <c r="B162" s="413"/>
      <c r="C162" s="413"/>
      <c r="D162" s="413"/>
      <c r="E162" s="413"/>
      <c r="F162" s="413"/>
      <c r="G162" s="413"/>
      <c r="H162" s="413"/>
      <c r="I162" s="413"/>
      <c r="J162" s="413"/>
      <c r="K162" s="413"/>
      <c r="L162" s="413"/>
      <c r="M162" s="413"/>
      <c r="N162" s="413"/>
      <c r="O162" s="413"/>
      <c r="P162" s="413"/>
      <c r="Q162" s="413"/>
      <c r="R162" s="413"/>
      <c r="S162" s="413"/>
      <c r="T162" s="413"/>
      <c r="U162" s="413"/>
      <c r="V162" s="413"/>
      <c r="W162" s="413"/>
      <c r="X162" s="413"/>
      <c r="Y162" s="413"/>
      <c r="Z162" s="413"/>
    </row>
    <row r="163" ht="12.75" customHeight="1">
      <c r="A163" s="413"/>
      <c r="B163" s="413"/>
      <c r="C163" s="413"/>
      <c r="D163" s="413"/>
      <c r="E163" s="413"/>
      <c r="F163" s="413"/>
      <c r="G163" s="413"/>
      <c r="H163" s="413"/>
      <c r="I163" s="413"/>
      <c r="J163" s="413"/>
      <c r="K163" s="413"/>
      <c r="L163" s="413"/>
      <c r="M163" s="413"/>
      <c r="N163" s="413"/>
      <c r="O163" s="413"/>
      <c r="P163" s="413"/>
      <c r="Q163" s="413"/>
      <c r="R163" s="413"/>
      <c r="S163" s="413"/>
      <c r="T163" s="413"/>
      <c r="U163" s="413"/>
      <c r="V163" s="413"/>
      <c r="W163" s="413"/>
      <c r="X163" s="413"/>
      <c r="Y163" s="413"/>
      <c r="Z163" s="413"/>
    </row>
    <row r="164" ht="12.75" customHeight="1">
      <c r="A164" s="413"/>
      <c r="B164" s="413"/>
      <c r="C164" s="413"/>
      <c r="D164" s="413"/>
      <c r="E164" s="413"/>
      <c r="F164" s="413"/>
      <c r="G164" s="413"/>
      <c r="H164" s="413"/>
      <c r="I164" s="413"/>
      <c r="J164" s="413"/>
      <c r="K164" s="413"/>
      <c r="L164" s="413"/>
      <c r="M164" s="413"/>
      <c r="N164" s="413"/>
      <c r="O164" s="413"/>
      <c r="P164" s="413"/>
      <c r="Q164" s="413"/>
      <c r="R164" s="413"/>
      <c r="S164" s="413"/>
      <c r="T164" s="413"/>
      <c r="U164" s="413"/>
      <c r="V164" s="413"/>
      <c r="W164" s="413"/>
      <c r="X164" s="413"/>
      <c r="Y164" s="413"/>
      <c r="Z164" s="413"/>
    </row>
    <row r="165" ht="12.75" customHeight="1">
      <c r="A165" s="413"/>
      <c r="B165" s="413"/>
      <c r="C165" s="413"/>
      <c r="D165" s="413"/>
      <c r="E165" s="413"/>
      <c r="F165" s="413"/>
      <c r="G165" s="413"/>
      <c r="H165" s="413"/>
      <c r="I165" s="413"/>
      <c r="J165" s="413"/>
      <c r="K165" s="413"/>
      <c r="L165" s="413"/>
      <c r="M165" s="413"/>
      <c r="N165" s="413"/>
      <c r="O165" s="413"/>
      <c r="P165" s="413"/>
      <c r="Q165" s="413"/>
      <c r="R165" s="413"/>
      <c r="S165" s="413"/>
      <c r="T165" s="413"/>
      <c r="U165" s="413"/>
      <c r="V165" s="413"/>
      <c r="W165" s="413"/>
      <c r="X165" s="413"/>
      <c r="Y165" s="413"/>
      <c r="Z165" s="413"/>
    </row>
    <row r="166" ht="12.75" customHeight="1">
      <c r="A166" s="413"/>
      <c r="B166" s="413"/>
      <c r="C166" s="413"/>
      <c r="D166" s="413"/>
      <c r="E166" s="413"/>
      <c r="F166" s="413"/>
      <c r="G166" s="413"/>
      <c r="H166" s="413"/>
      <c r="I166" s="413"/>
      <c r="J166" s="413"/>
      <c r="K166" s="413"/>
      <c r="L166" s="413"/>
      <c r="M166" s="413"/>
      <c r="N166" s="413"/>
      <c r="O166" s="413"/>
      <c r="P166" s="413"/>
      <c r="Q166" s="413"/>
      <c r="R166" s="413"/>
      <c r="S166" s="413"/>
      <c r="T166" s="413"/>
      <c r="U166" s="413"/>
      <c r="V166" s="413"/>
      <c r="W166" s="413"/>
      <c r="X166" s="413"/>
      <c r="Y166" s="413"/>
      <c r="Z166" s="413"/>
    </row>
    <row r="167" ht="12.75" customHeight="1">
      <c r="A167" s="413"/>
      <c r="B167" s="413"/>
      <c r="C167" s="413"/>
      <c r="D167" s="413"/>
      <c r="E167" s="413"/>
      <c r="F167" s="413"/>
      <c r="G167" s="413"/>
      <c r="H167" s="413"/>
      <c r="I167" s="413"/>
      <c r="J167" s="413"/>
      <c r="K167" s="413"/>
      <c r="L167" s="413"/>
      <c r="M167" s="413"/>
      <c r="N167" s="413"/>
      <c r="O167" s="413"/>
      <c r="P167" s="413"/>
      <c r="Q167" s="413"/>
      <c r="R167" s="413"/>
      <c r="S167" s="413"/>
      <c r="T167" s="413"/>
      <c r="U167" s="413"/>
      <c r="V167" s="413"/>
      <c r="W167" s="413"/>
      <c r="X167" s="413"/>
      <c r="Y167" s="413"/>
      <c r="Z167" s="413"/>
    </row>
    <row r="168" ht="12.75" customHeight="1">
      <c r="A168" s="413"/>
      <c r="B168" s="413"/>
      <c r="C168" s="413"/>
      <c r="D168" s="413"/>
      <c r="E168" s="413"/>
      <c r="F168" s="413"/>
      <c r="G168" s="413"/>
      <c r="H168" s="413"/>
      <c r="I168" s="413"/>
      <c r="J168" s="413"/>
      <c r="K168" s="413"/>
      <c r="L168" s="413"/>
      <c r="M168" s="413"/>
      <c r="N168" s="413"/>
      <c r="O168" s="413"/>
      <c r="P168" s="413"/>
      <c r="Q168" s="413"/>
      <c r="R168" s="413"/>
      <c r="S168" s="413"/>
      <c r="T168" s="413"/>
      <c r="U168" s="413"/>
      <c r="V168" s="413"/>
      <c r="W168" s="413"/>
      <c r="X168" s="413"/>
      <c r="Y168" s="413"/>
      <c r="Z168" s="413"/>
    </row>
    <row r="169" ht="12.75" customHeight="1">
      <c r="A169" s="413"/>
      <c r="B169" s="413"/>
      <c r="C169" s="413"/>
      <c r="D169" s="413"/>
      <c r="E169" s="413"/>
      <c r="F169" s="413"/>
      <c r="G169" s="413"/>
      <c r="H169" s="413"/>
      <c r="I169" s="413"/>
      <c r="J169" s="413"/>
      <c r="K169" s="413"/>
      <c r="L169" s="413"/>
      <c r="M169" s="413"/>
      <c r="N169" s="413"/>
      <c r="O169" s="413"/>
      <c r="P169" s="413"/>
      <c r="Q169" s="413"/>
      <c r="R169" s="413"/>
      <c r="S169" s="413"/>
      <c r="T169" s="413"/>
      <c r="U169" s="413"/>
      <c r="V169" s="413"/>
      <c r="W169" s="413"/>
      <c r="X169" s="413"/>
      <c r="Y169" s="413"/>
      <c r="Z169" s="413"/>
    </row>
    <row r="170" ht="12.75" customHeight="1">
      <c r="A170" s="413"/>
      <c r="B170" s="413"/>
      <c r="C170" s="413"/>
      <c r="D170" s="413"/>
      <c r="E170" s="413"/>
      <c r="F170" s="413"/>
      <c r="G170" s="413"/>
      <c r="H170" s="413"/>
      <c r="I170" s="413"/>
      <c r="J170" s="413"/>
      <c r="K170" s="413"/>
      <c r="L170" s="413"/>
      <c r="M170" s="413"/>
      <c r="N170" s="413"/>
      <c r="O170" s="413"/>
      <c r="P170" s="413"/>
      <c r="Q170" s="413"/>
      <c r="R170" s="413"/>
      <c r="S170" s="413"/>
      <c r="T170" s="413"/>
      <c r="U170" s="413"/>
      <c r="V170" s="413"/>
      <c r="W170" s="413"/>
      <c r="X170" s="413"/>
      <c r="Y170" s="413"/>
      <c r="Z170" s="413"/>
    </row>
    <row r="171" ht="12.75" customHeight="1">
      <c r="A171" s="413"/>
      <c r="B171" s="413"/>
      <c r="C171" s="413"/>
      <c r="D171" s="413"/>
      <c r="E171" s="413"/>
      <c r="F171" s="413"/>
      <c r="G171" s="413"/>
      <c r="H171" s="413"/>
      <c r="I171" s="413"/>
      <c r="J171" s="413"/>
      <c r="K171" s="413"/>
      <c r="L171" s="413"/>
      <c r="M171" s="413"/>
      <c r="N171" s="413"/>
      <c r="O171" s="413"/>
      <c r="P171" s="413"/>
      <c r="Q171" s="413"/>
      <c r="R171" s="413"/>
      <c r="S171" s="413"/>
      <c r="T171" s="413"/>
      <c r="U171" s="413"/>
      <c r="V171" s="413"/>
      <c r="W171" s="413"/>
      <c r="X171" s="413"/>
      <c r="Y171" s="413"/>
      <c r="Z171" s="413"/>
    </row>
    <row r="172" ht="12.75" customHeight="1">
      <c r="A172" s="413"/>
      <c r="B172" s="413"/>
      <c r="C172" s="413"/>
      <c r="D172" s="413"/>
      <c r="E172" s="413"/>
      <c r="F172" s="413"/>
      <c r="G172" s="413"/>
      <c r="H172" s="413"/>
      <c r="I172" s="413"/>
      <c r="J172" s="413"/>
      <c r="K172" s="413"/>
      <c r="L172" s="413"/>
      <c r="M172" s="413"/>
      <c r="N172" s="413"/>
      <c r="O172" s="413"/>
      <c r="P172" s="413"/>
      <c r="Q172" s="413"/>
      <c r="R172" s="413"/>
      <c r="S172" s="413"/>
      <c r="T172" s="413"/>
      <c r="U172" s="413"/>
      <c r="V172" s="413"/>
      <c r="W172" s="413"/>
      <c r="X172" s="413"/>
      <c r="Y172" s="413"/>
      <c r="Z172" s="413"/>
    </row>
    <row r="173" ht="12.75" customHeight="1">
      <c r="A173" s="413"/>
      <c r="B173" s="413"/>
      <c r="C173" s="413"/>
      <c r="D173" s="413"/>
      <c r="E173" s="413"/>
      <c r="F173" s="413"/>
      <c r="G173" s="413"/>
      <c r="H173" s="413"/>
      <c r="I173" s="413"/>
      <c r="J173" s="413"/>
      <c r="K173" s="413"/>
      <c r="L173" s="413"/>
      <c r="M173" s="413"/>
      <c r="N173" s="413"/>
      <c r="O173" s="413"/>
      <c r="P173" s="413"/>
      <c r="Q173" s="413"/>
      <c r="R173" s="413"/>
      <c r="S173" s="413"/>
      <c r="T173" s="413"/>
      <c r="U173" s="413"/>
      <c r="V173" s="413"/>
      <c r="W173" s="413"/>
      <c r="X173" s="413"/>
      <c r="Y173" s="413"/>
      <c r="Z173" s="413"/>
    </row>
    <row r="174" ht="12.75" customHeight="1">
      <c r="A174" s="413"/>
      <c r="B174" s="413"/>
      <c r="C174" s="413"/>
      <c r="D174" s="413"/>
      <c r="E174" s="413"/>
      <c r="F174" s="413"/>
      <c r="G174" s="413"/>
      <c r="H174" s="413"/>
      <c r="I174" s="413"/>
      <c r="J174" s="413"/>
      <c r="K174" s="413"/>
      <c r="L174" s="413"/>
      <c r="M174" s="413"/>
      <c r="N174" s="413"/>
      <c r="O174" s="413"/>
      <c r="P174" s="413"/>
      <c r="Q174" s="413"/>
      <c r="R174" s="413"/>
      <c r="S174" s="413"/>
      <c r="T174" s="413"/>
      <c r="U174" s="413"/>
      <c r="V174" s="413"/>
      <c r="W174" s="413"/>
      <c r="X174" s="413"/>
      <c r="Y174" s="413"/>
      <c r="Z174" s="413"/>
    </row>
    <row r="175" ht="12.75" customHeight="1">
      <c r="A175" s="413"/>
      <c r="B175" s="413"/>
      <c r="C175" s="413"/>
      <c r="D175" s="413"/>
      <c r="E175" s="413"/>
      <c r="F175" s="413"/>
      <c r="G175" s="413"/>
      <c r="H175" s="413"/>
      <c r="I175" s="413"/>
      <c r="J175" s="413"/>
      <c r="K175" s="413"/>
      <c r="L175" s="413"/>
      <c r="M175" s="413"/>
      <c r="N175" s="413"/>
      <c r="O175" s="413"/>
      <c r="P175" s="413"/>
      <c r="Q175" s="413"/>
      <c r="R175" s="413"/>
      <c r="S175" s="413"/>
      <c r="T175" s="413"/>
      <c r="U175" s="413"/>
      <c r="V175" s="413"/>
      <c r="W175" s="413"/>
      <c r="X175" s="413"/>
      <c r="Y175" s="413"/>
      <c r="Z175" s="413"/>
    </row>
    <row r="176" ht="12.75" customHeight="1">
      <c r="A176" s="413"/>
      <c r="B176" s="413"/>
      <c r="C176" s="413"/>
      <c r="D176" s="413"/>
      <c r="E176" s="413"/>
      <c r="F176" s="413"/>
      <c r="G176" s="413"/>
      <c r="H176" s="413"/>
      <c r="I176" s="413"/>
      <c r="J176" s="413"/>
      <c r="K176" s="413"/>
      <c r="L176" s="413"/>
      <c r="M176" s="413"/>
      <c r="N176" s="413"/>
      <c r="O176" s="413"/>
      <c r="P176" s="413"/>
      <c r="Q176" s="413"/>
      <c r="R176" s="413"/>
      <c r="S176" s="413"/>
      <c r="T176" s="413"/>
      <c r="U176" s="413"/>
      <c r="V176" s="413"/>
      <c r="W176" s="413"/>
      <c r="X176" s="413"/>
      <c r="Y176" s="413"/>
      <c r="Z176" s="413"/>
    </row>
    <row r="177" ht="12.75" customHeight="1">
      <c r="A177" s="413"/>
      <c r="B177" s="413"/>
      <c r="C177" s="413"/>
      <c r="D177" s="413"/>
      <c r="E177" s="413"/>
      <c r="F177" s="413"/>
      <c r="G177" s="413"/>
      <c r="H177" s="413"/>
      <c r="I177" s="413"/>
      <c r="J177" s="413"/>
      <c r="K177" s="413"/>
      <c r="L177" s="413"/>
      <c r="M177" s="413"/>
      <c r="N177" s="413"/>
      <c r="O177" s="413"/>
      <c r="P177" s="413"/>
      <c r="Q177" s="413"/>
      <c r="R177" s="413"/>
      <c r="S177" s="413"/>
      <c r="T177" s="413"/>
      <c r="U177" s="413"/>
      <c r="V177" s="413"/>
      <c r="W177" s="413"/>
      <c r="X177" s="413"/>
      <c r="Y177" s="413"/>
      <c r="Z177" s="413"/>
    </row>
    <row r="178" ht="12.75" customHeight="1">
      <c r="A178" s="413"/>
      <c r="B178" s="413"/>
      <c r="C178" s="413"/>
      <c r="D178" s="413"/>
      <c r="E178" s="413"/>
      <c r="F178" s="413"/>
      <c r="G178" s="413"/>
      <c r="H178" s="413"/>
      <c r="I178" s="413"/>
      <c r="J178" s="413"/>
      <c r="K178" s="413"/>
      <c r="L178" s="413"/>
      <c r="M178" s="413"/>
      <c r="N178" s="413"/>
      <c r="O178" s="413"/>
      <c r="P178" s="413"/>
      <c r="Q178" s="413"/>
      <c r="R178" s="413"/>
      <c r="S178" s="413"/>
      <c r="T178" s="413"/>
      <c r="U178" s="413"/>
      <c r="V178" s="413"/>
      <c r="W178" s="413"/>
      <c r="X178" s="413"/>
      <c r="Y178" s="413"/>
      <c r="Z178" s="413"/>
    </row>
    <row r="179" ht="12.75" customHeight="1">
      <c r="A179" s="413"/>
      <c r="B179" s="413"/>
      <c r="C179" s="413"/>
      <c r="D179" s="413"/>
      <c r="E179" s="413"/>
      <c r="F179" s="413"/>
      <c r="G179" s="413"/>
      <c r="H179" s="413"/>
      <c r="I179" s="413"/>
      <c r="J179" s="413"/>
      <c r="K179" s="413"/>
      <c r="L179" s="413"/>
      <c r="M179" s="413"/>
      <c r="N179" s="413"/>
      <c r="O179" s="413"/>
      <c r="P179" s="413"/>
      <c r="Q179" s="413"/>
      <c r="R179" s="413"/>
      <c r="S179" s="413"/>
      <c r="T179" s="413"/>
      <c r="U179" s="413"/>
      <c r="V179" s="413"/>
      <c r="W179" s="413"/>
      <c r="X179" s="413"/>
      <c r="Y179" s="413"/>
      <c r="Z179" s="413"/>
    </row>
    <row r="180" ht="12.75" customHeight="1">
      <c r="A180" s="413"/>
      <c r="B180" s="413"/>
      <c r="C180" s="413"/>
      <c r="D180" s="413"/>
      <c r="E180" s="413"/>
      <c r="F180" s="413"/>
      <c r="G180" s="413"/>
      <c r="H180" s="413"/>
      <c r="I180" s="413"/>
      <c r="J180" s="413"/>
      <c r="K180" s="413"/>
      <c r="L180" s="413"/>
      <c r="M180" s="413"/>
      <c r="N180" s="413"/>
      <c r="O180" s="413"/>
      <c r="P180" s="413"/>
      <c r="Q180" s="413"/>
      <c r="R180" s="413"/>
      <c r="S180" s="413"/>
      <c r="T180" s="413"/>
      <c r="U180" s="413"/>
      <c r="V180" s="413"/>
      <c r="W180" s="413"/>
      <c r="X180" s="413"/>
      <c r="Y180" s="413"/>
      <c r="Z180" s="413"/>
    </row>
    <row r="181" ht="12.75" customHeight="1">
      <c r="A181" s="413"/>
      <c r="B181" s="413"/>
      <c r="C181" s="413"/>
      <c r="D181" s="413"/>
      <c r="E181" s="413"/>
      <c r="F181" s="413"/>
      <c r="G181" s="413"/>
      <c r="H181" s="413"/>
      <c r="I181" s="413"/>
      <c r="J181" s="413"/>
      <c r="K181" s="413"/>
      <c r="L181" s="413"/>
      <c r="M181" s="413"/>
      <c r="N181" s="413"/>
      <c r="O181" s="413"/>
      <c r="P181" s="413"/>
      <c r="Q181" s="413"/>
      <c r="R181" s="413"/>
      <c r="S181" s="413"/>
      <c r="T181" s="413"/>
      <c r="U181" s="413"/>
      <c r="V181" s="413"/>
      <c r="W181" s="413"/>
      <c r="X181" s="413"/>
      <c r="Y181" s="413"/>
      <c r="Z181" s="413"/>
    </row>
    <row r="182" ht="12.75" customHeight="1">
      <c r="A182" s="413"/>
      <c r="B182" s="413"/>
      <c r="C182" s="413"/>
      <c r="D182" s="413"/>
      <c r="E182" s="413"/>
      <c r="F182" s="413"/>
      <c r="G182" s="413"/>
      <c r="H182" s="413"/>
      <c r="I182" s="413"/>
      <c r="J182" s="413"/>
      <c r="K182" s="413"/>
      <c r="L182" s="413"/>
      <c r="M182" s="413"/>
      <c r="N182" s="413"/>
      <c r="O182" s="413"/>
      <c r="P182" s="413"/>
      <c r="Q182" s="413"/>
      <c r="R182" s="413"/>
      <c r="S182" s="413"/>
      <c r="T182" s="413"/>
      <c r="U182" s="413"/>
      <c r="V182" s="413"/>
      <c r="W182" s="413"/>
      <c r="X182" s="413"/>
      <c r="Y182" s="413"/>
      <c r="Z182" s="413"/>
    </row>
    <row r="183" ht="12.75" customHeight="1">
      <c r="A183" s="413"/>
      <c r="B183" s="413"/>
      <c r="C183" s="413"/>
      <c r="D183" s="413"/>
      <c r="E183" s="413"/>
      <c r="F183" s="413"/>
      <c r="G183" s="413"/>
      <c r="H183" s="413"/>
      <c r="I183" s="413"/>
      <c r="J183" s="413"/>
      <c r="K183" s="413"/>
      <c r="L183" s="413"/>
      <c r="M183" s="413"/>
      <c r="N183" s="413"/>
      <c r="O183" s="413"/>
      <c r="P183" s="413"/>
      <c r="Q183" s="413"/>
      <c r="R183" s="413"/>
      <c r="S183" s="413"/>
      <c r="T183" s="413"/>
      <c r="U183" s="413"/>
      <c r="V183" s="413"/>
      <c r="W183" s="413"/>
      <c r="X183" s="413"/>
      <c r="Y183" s="413"/>
      <c r="Z183" s="413"/>
    </row>
    <row r="184" ht="12.75" customHeight="1">
      <c r="A184" s="413"/>
      <c r="B184" s="413"/>
      <c r="C184" s="413"/>
      <c r="D184" s="413"/>
      <c r="E184" s="413"/>
      <c r="F184" s="413"/>
      <c r="G184" s="413"/>
      <c r="H184" s="413"/>
      <c r="I184" s="413"/>
      <c r="J184" s="413"/>
      <c r="K184" s="413"/>
      <c r="L184" s="413"/>
      <c r="M184" s="413"/>
      <c r="N184" s="413"/>
      <c r="O184" s="413"/>
      <c r="P184" s="413"/>
      <c r="Q184" s="413"/>
      <c r="R184" s="413"/>
      <c r="S184" s="413"/>
      <c r="T184" s="413"/>
      <c r="U184" s="413"/>
      <c r="V184" s="413"/>
      <c r="W184" s="413"/>
      <c r="X184" s="413"/>
      <c r="Y184" s="413"/>
      <c r="Z184" s="413"/>
    </row>
    <row r="185" ht="12.75" customHeight="1">
      <c r="A185" s="413"/>
      <c r="B185" s="413"/>
      <c r="C185" s="413"/>
      <c r="D185" s="413"/>
      <c r="E185" s="413"/>
      <c r="F185" s="413"/>
      <c r="G185" s="413"/>
      <c r="H185" s="413"/>
      <c r="I185" s="413"/>
      <c r="J185" s="413"/>
      <c r="K185" s="413"/>
      <c r="L185" s="413"/>
      <c r="M185" s="413"/>
      <c r="N185" s="413"/>
      <c r="O185" s="413"/>
      <c r="P185" s="413"/>
      <c r="Q185" s="413"/>
      <c r="R185" s="413"/>
      <c r="S185" s="413"/>
      <c r="T185" s="413"/>
      <c r="U185" s="413"/>
      <c r="V185" s="413"/>
      <c r="W185" s="413"/>
      <c r="X185" s="413"/>
      <c r="Y185" s="413"/>
      <c r="Z185" s="413"/>
    </row>
    <row r="186" ht="12.75" customHeight="1">
      <c r="A186" s="413"/>
      <c r="B186" s="413"/>
      <c r="C186" s="413"/>
      <c r="D186" s="413"/>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row>
    <row r="187" ht="12.75" customHeight="1">
      <c r="A187" s="413"/>
      <c r="B187" s="413"/>
      <c r="C187" s="413"/>
      <c r="D187" s="413"/>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row>
    <row r="188" ht="12.75" customHeight="1">
      <c r="A188" s="413"/>
      <c r="B188" s="413"/>
      <c r="C188" s="413"/>
      <c r="D188" s="413"/>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row>
    <row r="189" ht="12.75" customHeight="1">
      <c r="A189" s="413"/>
      <c r="B189" s="413"/>
      <c r="C189" s="413"/>
      <c r="D189" s="413"/>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row>
    <row r="190" ht="12.75" customHeight="1">
      <c r="A190" s="413"/>
      <c r="B190" s="413"/>
      <c r="C190" s="413"/>
      <c r="D190" s="413"/>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row>
    <row r="191" ht="12.75" customHeight="1">
      <c r="A191" s="413"/>
      <c r="B191" s="413"/>
      <c r="C191" s="413"/>
      <c r="D191" s="413"/>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row>
    <row r="192" ht="12.75" customHeight="1">
      <c r="A192" s="413"/>
      <c r="B192" s="413"/>
      <c r="C192" s="413"/>
      <c r="D192" s="413"/>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row>
    <row r="193" ht="12.75" customHeight="1">
      <c r="A193" s="413"/>
      <c r="B193" s="413"/>
      <c r="C193" s="413"/>
      <c r="D193" s="413"/>
      <c r="E193" s="413"/>
      <c r="F193" s="413"/>
      <c r="G193" s="413"/>
      <c r="H193" s="413"/>
      <c r="I193" s="413"/>
      <c r="J193" s="413"/>
      <c r="K193" s="413"/>
      <c r="L193" s="413"/>
      <c r="M193" s="413"/>
      <c r="N193" s="413"/>
      <c r="O193" s="413"/>
      <c r="P193" s="413"/>
      <c r="Q193" s="413"/>
      <c r="R193" s="413"/>
      <c r="S193" s="413"/>
      <c r="T193" s="413"/>
      <c r="U193" s="413"/>
      <c r="V193" s="413"/>
      <c r="W193" s="413"/>
      <c r="X193" s="413"/>
      <c r="Y193" s="413"/>
      <c r="Z193" s="413"/>
    </row>
    <row r="194" ht="12.75" customHeight="1">
      <c r="A194" s="413"/>
      <c r="B194" s="413"/>
      <c r="C194" s="413"/>
      <c r="D194" s="413"/>
      <c r="E194" s="413"/>
      <c r="F194" s="413"/>
      <c r="G194" s="413"/>
      <c r="H194" s="413"/>
      <c r="I194" s="413"/>
      <c r="J194" s="413"/>
      <c r="K194" s="413"/>
      <c r="L194" s="413"/>
      <c r="M194" s="413"/>
      <c r="N194" s="413"/>
      <c r="O194" s="413"/>
      <c r="P194" s="413"/>
      <c r="Q194" s="413"/>
      <c r="R194" s="413"/>
      <c r="S194" s="413"/>
      <c r="T194" s="413"/>
      <c r="U194" s="413"/>
      <c r="V194" s="413"/>
      <c r="W194" s="413"/>
      <c r="X194" s="413"/>
      <c r="Y194" s="413"/>
      <c r="Z194" s="413"/>
    </row>
    <row r="195" ht="12.75" customHeight="1">
      <c r="A195" s="413"/>
      <c r="B195" s="413"/>
      <c r="C195" s="413"/>
      <c r="D195" s="413"/>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row>
    <row r="196" ht="12.75" customHeight="1">
      <c r="A196" s="413"/>
      <c r="B196" s="413"/>
      <c r="C196" s="413"/>
      <c r="D196" s="413"/>
      <c r="E196" s="413"/>
      <c r="F196" s="413"/>
      <c r="G196" s="413"/>
      <c r="H196" s="413"/>
      <c r="I196" s="413"/>
      <c r="J196" s="413"/>
      <c r="K196" s="413"/>
      <c r="L196" s="413"/>
      <c r="M196" s="413"/>
      <c r="N196" s="413"/>
      <c r="O196" s="413"/>
      <c r="P196" s="413"/>
      <c r="Q196" s="413"/>
      <c r="R196" s="413"/>
      <c r="S196" s="413"/>
      <c r="T196" s="413"/>
      <c r="U196" s="413"/>
      <c r="V196" s="413"/>
      <c r="W196" s="413"/>
      <c r="X196" s="413"/>
      <c r="Y196" s="413"/>
      <c r="Z196" s="413"/>
    </row>
    <row r="197" ht="12.75" customHeight="1">
      <c r="A197" s="413"/>
      <c r="B197" s="413"/>
      <c r="C197" s="413"/>
      <c r="D197" s="413"/>
      <c r="E197" s="413"/>
      <c r="F197" s="413"/>
      <c r="G197" s="413"/>
      <c r="H197" s="413"/>
      <c r="I197" s="413"/>
      <c r="J197" s="413"/>
      <c r="K197" s="413"/>
      <c r="L197" s="413"/>
      <c r="M197" s="413"/>
      <c r="N197" s="413"/>
      <c r="O197" s="413"/>
      <c r="P197" s="413"/>
      <c r="Q197" s="413"/>
      <c r="R197" s="413"/>
      <c r="S197" s="413"/>
      <c r="T197" s="413"/>
      <c r="U197" s="413"/>
      <c r="V197" s="413"/>
      <c r="W197" s="413"/>
      <c r="X197" s="413"/>
      <c r="Y197" s="413"/>
      <c r="Z197" s="413"/>
    </row>
    <row r="198" ht="12.75" customHeight="1">
      <c r="A198" s="413"/>
      <c r="B198" s="413"/>
      <c r="C198" s="413"/>
      <c r="D198" s="413"/>
      <c r="E198" s="413"/>
      <c r="F198" s="413"/>
      <c r="G198" s="413"/>
      <c r="H198" s="413"/>
      <c r="I198" s="413"/>
      <c r="J198" s="413"/>
      <c r="K198" s="413"/>
      <c r="L198" s="413"/>
      <c r="M198" s="413"/>
      <c r="N198" s="413"/>
      <c r="O198" s="413"/>
      <c r="P198" s="413"/>
      <c r="Q198" s="413"/>
      <c r="R198" s="413"/>
      <c r="S198" s="413"/>
      <c r="T198" s="413"/>
      <c r="U198" s="413"/>
      <c r="V198" s="413"/>
      <c r="W198" s="413"/>
      <c r="X198" s="413"/>
      <c r="Y198" s="413"/>
      <c r="Z198" s="413"/>
    </row>
    <row r="199" ht="12.75" customHeight="1">
      <c r="A199" s="413"/>
      <c r="B199" s="413"/>
      <c r="C199" s="413"/>
      <c r="D199" s="413"/>
      <c r="E199" s="413"/>
      <c r="F199" s="413"/>
      <c r="G199" s="413"/>
      <c r="H199" s="413"/>
      <c r="I199" s="413"/>
      <c r="J199" s="413"/>
      <c r="K199" s="413"/>
      <c r="L199" s="413"/>
      <c r="M199" s="413"/>
      <c r="N199" s="413"/>
      <c r="O199" s="413"/>
      <c r="P199" s="413"/>
      <c r="Q199" s="413"/>
      <c r="R199" s="413"/>
      <c r="S199" s="413"/>
      <c r="T199" s="413"/>
      <c r="U199" s="413"/>
      <c r="V199" s="413"/>
      <c r="W199" s="413"/>
      <c r="X199" s="413"/>
      <c r="Y199" s="413"/>
      <c r="Z199" s="413"/>
    </row>
    <row r="200" ht="12.75" customHeight="1">
      <c r="A200" s="413"/>
      <c r="B200" s="413"/>
      <c r="C200" s="413"/>
      <c r="D200" s="413"/>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row>
    <row r="201" ht="12.75" customHeight="1">
      <c r="A201" s="413"/>
      <c r="B201" s="413"/>
      <c r="C201" s="413"/>
      <c r="D201" s="413"/>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row>
    <row r="202" ht="12.75" customHeight="1">
      <c r="A202" s="413"/>
      <c r="B202" s="413"/>
      <c r="C202" s="413"/>
      <c r="D202" s="413"/>
      <c r="E202" s="413"/>
      <c r="F202" s="413"/>
      <c r="G202" s="413"/>
      <c r="H202" s="413"/>
      <c r="I202" s="413"/>
      <c r="J202" s="413"/>
      <c r="K202" s="413"/>
      <c r="L202" s="413"/>
      <c r="M202" s="413"/>
      <c r="N202" s="413"/>
      <c r="O202" s="413"/>
      <c r="P202" s="413"/>
      <c r="Q202" s="413"/>
      <c r="R202" s="413"/>
      <c r="S202" s="413"/>
      <c r="T202" s="413"/>
      <c r="U202" s="413"/>
      <c r="V202" s="413"/>
      <c r="W202" s="413"/>
      <c r="X202" s="413"/>
      <c r="Y202" s="413"/>
      <c r="Z202" s="413"/>
    </row>
    <row r="203" ht="12.75" customHeight="1">
      <c r="A203" s="413"/>
      <c r="B203" s="413"/>
      <c r="C203" s="413"/>
      <c r="D203" s="413"/>
      <c r="E203" s="413"/>
      <c r="F203" s="413"/>
      <c r="G203" s="413"/>
      <c r="H203" s="413"/>
      <c r="I203" s="413"/>
      <c r="J203" s="413"/>
      <c r="K203" s="413"/>
      <c r="L203" s="413"/>
      <c r="M203" s="413"/>
      <c r="N203" s="413"/>
      <c r="O203" s="413"/>
      <c r="P203" s="413"/>
      <c r="Q203" s="413"/>
      <c r="R203" s="413"/>
      <c r="S203" s="413"/>
      <c r="T203" s="413"/>
      <c r="U203" s="413"/>
      <c r="V203" s="413"/>
      <c r="W203" s="413"/>
      <c r="X203" s="413"/>
      <c r="Y203" s="413"/>
      <c r="Z203" s="413"/>
    </row>
    <row r="204" ht="12.75" customHeight="1">
      <c r="A204" s="413"/>
      <c r="B204" s="413"/>
      <c r="C204" s="413"/>
      <c r="D204" s="413"/>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row>
    <row r="205" ht="12.75" customHeight="1">
      <c r="A205" s="413"/>
      <c r="B205" s="413"/>
      <c r="C205" s="413"/>
      <c r="D205" s="413"/>
      <c r="E205" s="413"/>
      <c r="F205" s="413"/>
      <c r="G205" s="413"/>
      <c r="H205" s="413"/>
      <c r="I205" s="413"/>
      <c r="J205" s="413"/>
      <c r="K205" s="413"/>
      <c r="L205" s="413"/>
      <c r="M205" s="413"/>
      <c r="N205" s="413"/>
      <c r="O205" s="413"/>
      <c r="P205" s="413"/>
      <c r="Q205" s="413"/>
      <c r="R205" s="413"/>
      <c r="S205" s="413"/>
      <c r="T205" s="413"/>
      <c r="U205" s="413"/>
      <c r="V205" s="413"/>
      <c r="W205" s="413"/>
      <c r="X205" s="413"/>
      <c r="Y205" s="413"/>
      <c r="Z205" s="413"/>
    </row>
    <row r="206" ht="12.75" customHeight="1">
      <c r="A206" s="413"/>
      <c r="B206" s="413"/>
      <c r="C206" s="413"/>
      <c r="D206" s="413"/>
      <c r="E206" s="413"/>
      <c r="F206" s="413"/>
      <c r="G206" s="413"/>
      <c r="H206" s="413"/>
      <c r="I206" s="413"/>
      <c r="J206" s="413"/>
      <c r="K206" s="413"/>
      <c r="L206" s="413"/>
      <c r="M206" s="413"/>
      <c r="N206" s="413"/>
      <c r="O206" s="413"/>
      <c r="P206" s="413"/>
      <c r="Q206" s="413"/>
      <c r="R206" s="413"/>
      <c r="S206" s="413"/>
      <c r="T206" s="413"/>
      <c r="U206" s="413"/>
      <c r="V206" s="413"/>
      <c r="W206" s="413"/>
      <c r="X206" s="413"/>
      <c r="Y206" s="413"/>
      <c r="Z206" s="413"/>
    </row>
    <row r="207" ht="12.75" customHeight="1">
      <c r="A207" s="413"/>
      <c r="B207" s="413"/>
      <c r="C207" s="413"/>
      <c r="D207" s="413"/>
      <c r="E207" s="413"/>
      <c r="F207" s="413"/>
      <c r="G207" s="413"/>
      <c r="H207" s="413"/>
      <c r="I207" s="413"/>
      <c r="J207" s="413"/>
      <c r="K207" s="413"/>
      <c r="L207" s="413"/>
      <c r="M207" s="413"/>
      <c r="N207" s="413"/>
      <c r="O207" s="413"/>
      <c r="P207" s="413"/>
      <c r="Q207" s="413"/>
      <c r="R207" s="413"/>
      <c r="S207" s="413"/>
      <c r="T207" s="413"/>
      <c r="U207" s="413"/>
      <c r="V207" s="413"/>
      <c r="W207" s="413"/>
      <c r="X207" s="413"/>
      <c r="Y207" s="413"/>
      <c r="Z207" s="413"/>
    </row>
    <row r="208" ht="12.75" customHeight="1">
      <c r="A208" s="413"/>
      <c r="B208" s="413"/>
      <c r="C208" s="413"/>
      <c r="D208" s="413"/>
      <c r="E208" s="413"/>
      <c r="F208" s="413"/>
      <c r="G208" s="413"/>
      <c r="H208" s="413"/>
      <c r="I208" s="413"/>
      <c r="J208" s="413"/>
      <c r="K208" s="413"/>
      <c r="L208" s="413"/>
      <c r="M208" s="413"/>
      <c r="N208" s="413"/>
      <c r="O208" s="413"/>
      <c r="P208" s="413"/>
      <c r="Q208" s="413"/>
      <c r="R208" s="413"/>
      <c r="S208" s="413"/>
      <c r="T208" s="413"/>
      <c r="U208" s="413"/>
      <c r="V208" s="413"/>
      <c r="W208" s="413"/>
      <c r="X208" s="413"/>
      <c r="Y208" s="413"/>
      <c r="Z208" s="413"/>
    </row>
    <row r="209" ht="12.75" customHeight="1">
      <c r="A209" s="413"/>
      <c r="B209" s="413"/>
      <c r="C209" s="413"/>
      <c r="D209" s="413"/>
      <c r="E209" s="413"/>
      <c r="F209" s="413"/>
      <c r="G209" s="413"/>
      <c r="H209" s="413"/>
      <c r="I209" s="413"/>
      <c r="J209" s="413"/>
      <c r="K209" s="413"/>
      <c r="L209" s="413"/>
      <c r="M209" s="413"/>
      <c r="N209" s="413"/>
      <c r="O209" s="413"/>
      <c r="P209" s="413"/>
      <c r="Q209" s="413"/>
      <c r="R209" s="413"/>
      <c r="S209" s="413"/>
      <c r="T209" s="413"/>
      <c r="U209" s="413"/>
      <c r="V209" s="413"/>
      <c r="W209" s="413"/>
      <c r="X209" s="413"/>
      <c r="Y209" s="413"/>
      <c r="Z209" s="413"/>
    </row>
    <row r="210" ht="12.75" customHeight="1">
      <c r="A210" s="413"/>
      <c r="B210" s="413"/>
      <c r="C210" s="413"/>
      <c r="D210" s="413"/>
      <c r="E210" s="413"/>
      <c r="F210" s="413"/>
      <c r="G210" s="413"/>
      <c r="H210" s="413"/>
      <c r="I210" s="413"/>
      <c r="J210" s="413"/>
      <c r="K210" s="413"/>
      <c r="L210" s="413"/>
      <c r="M210" s="413"/>
      <c r="N210" s="413"/>
      <c r="O210" s="413"/>
      <c r="P210" s="413"/>
      <c r="Q210" s="413"/>
      <c r="R210" s="413"/>
      <c r="S210" s="413"/>
      <c r="T210" s="413"/>
      <c r="U210" s="413"/>
      <c r="V210" s="413"/>
      <c r="W210" s="413"/>
      <c r="X210" s="413"/>
      <c r="Y210" s="413"/>
      <c r="Z210" s="413"/>
    </row>
    <row r="211" ht="12.75" customHeight="1">
      <c r="A211" s="413"/>
      <c r="B211" s="413"/>
      <c r="C211" s="413"/>
      <c r="D211" s="413"/>
      <c r="E211" s="413"/>
      <c r="F211" s="413"/>
      <c r="G211" s="413"/>
      <c r="H211" s="413"/>
      <c r="I211" s="413"/>
      <c r="J211" s="413"/>
      <c r="K211" s="413"/>
      <c r="L211" s="413"/>
      <c r="M211" s="413"/>
      <c r="N211" s="413"/>
      <c r="O211" s="413"/>
      <c r="P211" s="413"/>
      <c r="Q211" s="413"/>
      <c r="R211" s="413"/>
      <c r="S211" s="413"/>
      <c r="T211" s="413"/>
      <c r="U211" s="413"/>
      <c r="V211" s="413"/>
      <c r="W211" s="413"/>
      <c r="X211" s="413"/>
      <c r="Y211" s="413"/>
      <c r="Z211" s="413"/>
    </row>
    <row r="212" ht="12.75" customHeight="1">
      <c r="A212" s="413"/>
      <c r="B212" s="413"/>
      <c r="C212" s="413"/>
      <c r="D212" s="413"/>
      <c r="E212" s="413"/>
      <c r="F212" s="413"/>
      <c r="G212" s="413"/>
      <c r="H212" s="413"/>
      <c r="I212" s="413"/>
      <c r="J212" s="413"/>
      <c r="K212" s="413"/>
      <c r="L212" s="413"/>
      <c r="M212" s="413"/>
      <c r="N212" s="413"/>
      <c r="O212" s="413"/>
      <c r="P212" s="413"/>
      <c r="Q212" s="413"/>
      <c r="R212" s="413"/>
      <c r="S212" s="413"/>
      <c r="T212" s="413"/>
      <c r="U212" s="413"/>
      <c r="V212" s="413"/>
      <c r="W212" s="413"/>
      <c r="X212" s="413"/>
      <c r="Y212" s="413"/>
      <c r="Z212" s="413"/>
    </row>
    <row r="213" ht="12.75" customHeight="1">
      <c r="A213" s="413"/>
      <c r="B213" s="413"/>
      <c r="C213" s="413"/>
      <c r="D213" s="413"/>
      <c r="E213" s="413"/>
      <c r="F213" s="413"/>
      <c r="G213" s="413"/>
      <c r="H213" s="413"/>
      <c r="I213" s="413"/>
      <c r="J213" s="413"/>
      <c r="K213" s="413"/>
      <c r="L213" s="413"/>
      <c r="M213" s="413"/>
      <c r="N213" s="413"/>
      <c r="O213" s="413"/>
      <c r="P213" s="413"/>
      <c r="Q213" s="413"/>
      <c r="R213" s="413"/>
      <c r="S213" s="413"/>
      <c r="T213" s="413"/>
      <c r="U213" s="413"/>
      <c r="V213" s="413"/>
      <c r="W213" s="413"/>
      <c r="X213" s="413"/>
      <c r="Y213" s="413"/>
      <c r="Z213" s="413"/>
    </row>
    <row r="214" ht="12.75" customHeight="1">
      <c r="A214" s="413"/>
      <c r="B214" s="413"/>
      <c r="C214" s="413"/>
      <c r="D214" s="413"/>
      <c r="E214" s="413"/>
      <c r="F214" s="413"/>
      <c r="G214" s="413"/>
      <c r="H214" s="413"/>
      <c r="I214" s="413"/>
      <c r="J214" s="413"/>
      <c r="K214" s="413"/>
      <c r="L214" s="413"/>
      <c r="M214" s="413"/>
      <c r="N214" s="413"/>
      <c r="O214" s="413"/>
      <c r="P214" s="413"/>
      <c r="Q214" s="413"/>
      <c r="R214" s="413"/>
      <c r="S214" s="413"/>
      <c r="T214" s="413"/>
      <c r="U214" s="413"/>
      <c r="V214" s="413"/>
      <c r="W214" s="413"/>
      <c r="X214" s="413"/>
      <c r="Y214" s="413"/>
      <c r="Z214" s="413"/>
    </row>
    <row r="215" ht="12.75" customHeight="1">
      <c r="A215" s="413"/>
      <c r="B215" s="413"/>
      <c r="C215" s="413"/>
      <c r="D215" s="413"/>
      <c r="E215" s="413"/>
      <c r="F215" s="413"/>
      <c r="G215" s="413"/>
      <c r="H215" s="413"/>
      <c r="I215" s="413"/>
      <c r="J215" s="413"/>
      <c r="K215" s="413"/>
      <c r="L215" s="413"/>
      <c r="M215" s="413"/>
      <c r="N215" s="413"/>
      <c r="O215" s="413"/>
      <c r="P215" s="413"/>
      <c r="Q215" s="413"/>
      <c r="R215" s="413"/>
      <c r="S215" s="413"/>
      <c r="T215" s="413"/>
      <c r="U215" s="413"/>
      <c r="V215" s="413"/>
      <c r="W215" s="413"/>
      <c r="X215" s="413"/>
      <c r="Y215" s="413"/>
      <c r="Z215" s="413"/>
    </row>
    <row r="216" ht="12.75" customHeight="1">
      <c r="A216" s="413"/>
      <c r="B216" s="413"/>
      <c r="C216" s="413"/>
      <c r="D216" s="413"/>
      <c r="E216" s="413"/>
      <c r="F216" s="413"/>
      <c r="G216" s="413"/>
      <c r="H216" s="413"/>
      <c r="I216" s="413"/>
      <c r="J216" s="413"/>
      <c r="K216" s="413"/>
      <c r="L216" s="413"/>
      <c r="M216" s="413"/>
      <c r="N216" s="413"/>
      <c r="O216" s="413"/>
      <c r="P216" s="413"/>
      <c r="Q216" s="413"/>
      <c r="R216" s="413"/>
      <c r="S216" s="413"/>
      <c r="T216" s="413"/>
      <c r="U216" s="413"/>
      <c r="V216" s="413"/>
      <c r="W216" s="413"/>
      <c r="X216" s="413"/>
      <c r="Y216" s="413"/>
      <c r="Z216" s="413"/>
    </row>
    <row r="217" ht="12.75" customHeight="1">
      <c r="A217" s="413"/>
      <c r="B217" s="413"/>
      <c r="C217" s="413"/>
      <c r="D217" s="413"/>
      <c r="E217" s="413"/>
      <c r="F217" s="413"/>
      <c r="G217" s="413"/>
      <c r="H217" s="413"/>
      <c r="I217" s="413"/>
      <c r="J217" s="413"/>
      <c r="K217" s="413"/>
      <c r="L217" s="413"/>
      <c r="M217" s="413"/>
      <c r="N217" s="413"/>
      <c r="O217" s="413"/>
      <c r="P217" s="413"/>
      <c r="Q217" s="413"/>
      <c r="R217" s="413"/>
      <c r="S217" s="413"/>
      <c r="T217" s="413"/>
      <c r="U217" s="413"/>
      <c r="V217" s="413"/>
      <c r="W217" s="413"/>
      <c r="X217" s="413"/>
      <c r="Y217" s="413"/>
      <c r="Z217" s="413"/>
    </row>
    <row r="218" ht="12.75" customHeight="1">
      <c r="A218" s="413"/>
      <c r="B218" s="413"/>
      <c r="C218" s="413"/>
      <c r="D218" s="413"/>
      <c r="E218" s="413"/>
      <c r="F218" s="413"/>
      <c r="G218" s="413"/>
      <c r="H218" s="413"/>
      <c r="I218" s="413"/>
      <c r="J218" s="413"/>
      <c r="K218" s="413"/>
      <c r="L218" s="413"/>
      <c r="M218" s="413"/>
      <c r="N218" s="413"/>
      <c r="O218" s="413"/>
      <c r="P218" s="413"/>
      <c r="Q218" s="413"/>
      <c r="R218" s="413"/>
      <c r="S218" s="413"/>
      <c r="T218" s="413"/>
      <c r="U218" s="413"/>
      <c r="V218" s="413"/>
      <c r="W218" s="413"/>
      <c r="X218" s="413"/>
      <c r="Y218" s="413"/>
      <c r="Z218" s="413"/>
    </row>
    <row r="219" ht="12.75" customHeight="1">
      <c r="A219" s="413"/>
      <c r="B219" s="413"/>
      <c r="C219" s="413"/>
      <c r="D219" s="413"/>
      <c r="E219" s="413"/>
      <c r="F219" s="413"/>
      <c r="G219" s="413"/>
      <c r="H219" s="413"/>
      <c r="I219" s="413"/>
      <c r="J219" s="413"/>
      <c r="K219" s="413"/>
      <c r="L219" s="413"/>
      <c r="M219" s="413"/>
      <c r="N219" s="413"/>
      <c r="O219" s="413"/>
      <c r="P219" s="413"/>
      <c r="Q219" s="413"/>
      <c r="R219" s="413"/>
      <c r="S219" s="413"/>
      <c r="T219" s="413"/>
      <c r="U219" s="413"/>
      <c r="V219" s="413"/>
      <c r="W219" s="413"/>
      <c r="X219" s="413"/>
      <c r="Y219" s="413"/>
      <c r="Z219" s="413"/>
    </row>
    <row r="220" ht="12.75" customHeight="1">
      <c r="A220" s="413"/>
      <c r="B220" s="413"/>
      <c r="C220" s="413"/>
      <c r="D220" s="413"/>
      <c r="E220" s="413"/>
      <c r="F220" s="413"/>
      <c r="G220" s="413"/>
      <c r="H220" s="413"/>
      <c r="I220" s="413"/>
      <c r="J220" s="413"/>
      <c r="K220" s="413"/>
      <c r="L220" s="413"/>
      <c r="M220" s="413"/>
      <c r="N220" s="413"/>
      <c r="O220" s="413"/>
      <c r="P220" s="413"/>
      <c r="Q220" s="413"/>
      <c r="R220" s="413"/>
      <c r="S220" s="413"/>
      <c r="T220" s="413"/>
      <c r="U220" s="413"/>
      <c r="V220" s="413"/>
      <c r="W220" s="413"/>
      <c r="X220" s="413"/>
      <c r="Y220" s="413"/>
      <c r="Z220" s="413"/>
    </row>
    <row r="221" ht="12.75" customHeight="1">
      <c r="A221" s="413"/>
      <c r="B221" s="413"/>
      <c r="C221" s="413"/>
      <c r="D221" s="413"/>
      <c r="E221" s="413"/>
      <c r="F221" s="413"/>
      <c r="G221" s="413"/>
      <c r="H221" s="413"/>
      <c r="I221" s="413"/>
      <c r="J221" s="413"/>
      <c r="K221" s="413"/>
      <c r="L221" s="413"/>
      <c r="M221" s="413"/>
      <c r="N221" s="413"/>
      <c r="O221" s="413"/>
      <c r="P221" s="413"/>
      <c r="Q221" s="413"/>
      <c r="R221" s="413"/>
      <c r="S221" s="413"/>
      <c r="T221" s="413"/>
      <c r="U221" s="413"/>
      <c r="V221" s="413"/>
      <c r="W221" s="413"/>
      <c r="X221" s="413"/>
      <c r="Y221" s="413"/>
      <c r="Z221" s="413"/>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43"/>
    <col customWidth="1" min="2" max="2" width="29.14"/>
    <col customWidth="1" min="3" max="3" width="30.29"/>
    <col customWidth="1" min="4" max="4" width="31.86"/>
    <col customWidth="1" min="5" max="5" width="32.57"/>
    <col customWidth="1" min="6" max="6" width="32.0"/>
    <col customWidth="1" min="7" max="26" width="11.43"/>
  </cols>
  <sheetData>
    <row r="1" ht="15.0" customHeight="1">
      <c r="A1" s="53"/>
      <c r="B1" s="54" t="s">
        <v>61</v>
      </c>
      <c r="C1" s="55"/>
      <c r="D1" s="56"/>
      <c r="E1" s="57" t="s">
        <v>62</v>
      </c>
      <c r="F1" s="58"/>
      <c r="G1" s="59"/>
      <c r="H1" s="60"/>
      <c r="I1" s="60"/>
      <c r="J1" s="61"/>
      <c r="K1" s="60"/>
      <c r="L1" s="60"/>
      <c r="M1" s="60"/>
      <c r="N1" s="60"/>
      <c r="O1" s="60"/>
      <c r="P1" s="60"/>
      <c r="Q1" s="60"/>
      <c r="R1" s="60"/>
      <c r="S1" s="60"/>
      <c r="T1" s="60"/>
      <c r="U1" s="60"/>
      <c r="V1" s="60"/>
      <c r="W1" s="60"/>
      <c r="X1" s="60"/>
      <c r="Y1" s="60"/>
      <c r="Z1" s="60"/>
    </row>
    <row r="2" ht="15.0" customHeight="1">
      <c r="A2" s="62"/>
      <c r="B2" s="63"/>
      <c r="C2" s="11"/>
      <c r="D2" s="64"/>
      <c r="E2" s="65" t="s">
        <v>63</v>
      </c>
      <c r="F2" s="66"/>
      <c r="G2" s="59"/>
      <c r="H2" s="60"/>
      <c r="I2" s="60"/>
      <c r="K2" s="60"/>
      <c r="L2" s="60"/>
      <c r="M2" s="60"/>
      <c r="N2" s="60"/>
      <c r="O2" s="60"/>
      <c r="P2" s="60"/>
      <c r="Q2" s="60"/>
      <c r="R2" s="60"/>
      <c r="S2" s="60"/>
      <c r="T2" s="60"/>
      <c r="U2" s="60"/>
      <c r="V2" s="60"/>
      <c r="W2" s="60"/>
      <c r="X2" s="60"/>
      <c r="Y2" s="60"/>
      <c r="Z2" s="60"/>
    </row>
    <row r="3" ht="15.0" customHeight="1">
      <c r="A3" s="62"/>
      <c r="B3" s="67" t="s">
        <v>64</v>
      </c>
      <c r="C3" s="68"/>
      <c r="D3" s="69"/>
      <c r="E3" s="65" t="s">
        <v>65</v>
      </c>
      <c r="F3" s="66"/>
      <c r="G3" s="59"/>
      <c r="H3" s="60"/>
      <c r="I3" s="60"/>
      <c r="K3" s="60"/>
      <c r="L3" s="60"/>
      <c r="M3" s="60"/>
      <c r="N3" s="60"/>
      <c r="O3" s="60"/>
      <c r="P3" s="60"/>
      <c r="Q3" s="60"/>
      <c r="R3" s="60"/>
      <c r="S3" s="60"/>
      <c r="T3" s="60"/>
      <c r="U3" s="60"/>
      <c r="V3" s="60"/>
      <c r="W3" s="60"/>
      <c r="X3" s="60"/>
      <c r="Y3" s="60"/>
      <c r="Z3" s="60"/>
    </row>
    <row r="4" ht="15.75" customHeight="1">
      <c r="A4" s="70"/>
      <c r="B4" s="63"/>
      <c r="C4" s="11"/>
      <c r="D4" s="64"/>
      <c r="E4" s="65" t="s">
        <v>66</v>
      </c>
      <c r="F4" s="71"/>
      <c r="G4" s="59"/>
      <c r="H4" s="60"/>
      <c r="I4" s="60"/>
      <c r="K4" s="60"/>
      <c r="L4" s="60"/>
      <c r="M4" s="60"/>
      <c r="N4" s="60"/>
      <c r="O4" s="60"/>
      <c r="P4" s="60"/>
      <c r="Q4" s="60"/>
      <c r="R4" s="60"/>
      <c r="S4" s="60"/>
      <c r="T4" s="60"/>
      <c r="U4" s="60"/>
      <c r="V4" s="60"/>
      <c r="W4" s="60"/>
      <c r="X4" s="60"/>
      <c r="Y4" s="60"/>
      <c r="Z4" s="60"/>
    </row>
    <row r="5" ht="15.75" customHeight="1">
      <c r="A5" s="72"/>
      <c r="B5" s="73"/>
      <c r="C5" s="73"/>
      <c r="D5" s="73"/>
      <c r="E5" s="73"/>
      <c r="F5" s="74"/>
      <c r="G5" s="59"/>
      <c r="H5" s="60"/>
      <c r="I5" s="60"/>
      <c r="J5" s="61"/>
      <c r="K5" s="60"/>
      <c r="L5" s="60"/>
      <c r="M5" s="60"/>
      <c r="N5" s="60"/>
      <c r="O5" s="60"/>
      <c r="P5" s="60"/>
      <c r="Q5" s="60"/>
      <c r="R5" s="60"/>
      <c r="S5" s="60"/>
      <c r="T5" s="60"/>
      <c r="U5" s="60"/>
      <c r="V5" s="60"/>
      <c r="W5" s="60"/>
      <c r="X5" s="60"/>
      <c r="Y5" s="60"/>
      <c r="Z5" s="60"/>
    </row>
    <row r="6" ht="15.0" customHeight="1">
      <c r="A6" s="75" t="s">
        <v>67</v>
      </c>
      <c r="B6" s="68"/>
      <c r="C6" s="68"/>
      <c r="D6" s="68"/>
      <c r="E6" s="68"/>
      <c r="F6" s="76"/>
      <c r="G6" s="60"/>
      <c r="H6" s="60"/>
      <c r="I6" s="60"/>
      <c r="J6" s="60"/>
      <c r="K6" s="60"/>
      <c r="L6" s="60"/>
      <c r="M6" s="60"/>
      <c r="N6" s="60"/>
      <c r="O6" s="60"/>
      <c r="P6" s="60"/>
      <c r="Q6" s="60"/>
      <c r="R6" s="60"/>
      <c r="S6" s="60"/>
      <c r="T6" s="60"/>
      <c r="U6" s="60"/>
      <c r="V6" s="60"/>
      <c r="W6" s="60"/>
      <c r="X6" s="60"/>
      <c r="Y6" s="60"/>
      <c r="Z6" s="60"/>
    </row>
    <row r="7" ht="15.75" customHeight="1">
      <c r="A7" s="10"/>
      <c r="B7" s="11"/>
      <c r="C7" s="11"/>
      <c r="D7" s="11"/>
      <c r="E7" s="11"/>
      <c r="F7" s="12"/>
      <c r="G7" s="60"/>
      <c r="H7" s="60"/>
      <c r="I7" s="60"/>
      <c r="J7" s="60"/>
      <c r="K7" s="60"/>
      <c r="L7" s="60"/>
      <c r="M7" s="60"/>
      <c r="N7" s="60"/>
      <c r="O7" s="60"/>
      <c r="P7" s="60"/>
      <c r="Q7" s="60"/>
      <c r="R7" s="60"/>
      <c r="S7" s="60"/>
      <c r="T7" s="60"/>
      <c r="U7" s="60"/>
      <c r="V7" s="60"/>
      <c r="W7" s="60"/>
      <c r="X7" s="60"/>
      <c r="Y7" s="60"/>
      <c r="Z7" s="60"/>
    </row>
    <row r="8" ht="27.0" customHeight="1">
      <c r="A8" s="77" t="s">
        <v>68</v>
      </c>
      <c r="B8" s="73"/>
      <c r="C8" s="73"/>
      <c r="D8" s="73"/>
      <c r="E8" s="73"/>
      <c r="F8" s="74"/>
      <c r="G8" s="60"/>
      <c r="H8" s="60"/>
      <c r="I8" s="60"/>
      <c r="J8" s="60"/>
      <c r="K8" s="60"/>
      <c r="L8" s="60"/>
      <c r="M8" s="60"/>
      <c r="N8" s="60"/>
      <c r="O8" s="60"/>
      <c r="P8" s="60"/>
      <c r="Q8" s="60"/>
      <c r="R8" s="60"/>
      <c r="S8" s="60"/>
      <c r="T8" s="60"/>
      <c r="U8" s="60"/>
      <c r="V8" s="60"/>
      <c r="W8" s="60"/>
      <c r="X8" s="60"/>
      <c r="Y8" s="60"/>
      <c r="Z8" s="60"/>
    </row>
    <row r="9" ht="77.25" customHeight="1">
      <c r="A9" s="78" t="s">
        <v>69</v>
      </c>
      <c r="B9" s="79"/>
      <c r="C9" s="79"/>
      <c r="D9" s="79"/>
      <c r="E9" s="79"/>
      <c r="F9" s="80"/>
      <c r="G9" s="60"/>
      <c r="H9" s="60"/>
      <c r="I9" s="60"/>
      <c r="J9" s="60"/>
      <c r="K9" s="60"/>
      <c r="L9" s="60"/>
      <c r="M9" s="60"/>
      <c r="N9" s="60"/>
      <c r="O9" s="60"/>
      <c r="P9" s="60"/>
      <c r="Q9" s="60"/>
      <c r="R9" s="60"/>
      <c r="S9" s="60"/>
      <c r="T9" s="60"/>
      <c r="U9" s="60"/>
      <c r="V9" s="60"/>
      <c r="W9" s="60"/>
      <c r="X9" s="60"/>
      <c r="Y9" s="60"/>
      <c r="Z9" s="60"/>
    </row>
    <row r="10" ht="18.75" customHeight="1">
      <c r="A10" s="81"/>
      <c r="B10" s="48"/>
      <c r="C10" s="48"/>
      <c r="D10" s="48"/>
      <c r="E10" s="48"/>
      <c r="F10" s="82"/>
      <c r="G10" s="60"/>
      <c r="H10" s="60"/>
      <c r="I10" s="60"/>
      <c r="J10" s="60"/>
      <c r="K10" s="60"/>
      <c r="L10" s="60"/>
      <c r="M10" s="60"/>
      <c r="N10" s="60"/>
      <c r="O10" s="60"/>
      <c r="P10" s="60"/>
      <c r="Q10" s="60"/>
      <c r="R10" s="60"/>
      <c r="S10" s="60"/>
      <c r="T10" s="60"/>
      <c r="U10" s="60"/>
      <c r="V10" s="60"/>
      <c r="W10" s="60"/>
      <c r="X10" s="60"/>
      <c r="Y10" s="60"/>
      <c r="Z10" s="60"/>
    </row>
    <row r="11" ht="22.5" customHeight="1">
      <c r="A11" s="83" t="s">
        <v>70</v>
      </c>
      <c r="B11" s="84" t="s">
        <v>71</v>
      </c>
      <c r="C11" s="84" t="s">
        <v>72</v>
      </c>
      <c r="D11" s="84" t="s">
        <v>71</v>
      </c>
      <c r="E11" s="84" t="s">
        <v>73</v>
      </c>
      <c r="F11" s="85" t="s">
        <v>71</v>
      </c>
      <c r="G11" s="60"/>
      <c r="H11" s="60"/>
      <c r="I11" s="60"/>
      <c r="J11" s="60"/>
      <c r="K11" s="60"/>
      <c r="L11" s="60"/>
      <c r="M11" s="60"/>
      <c r="N11" s="60"/>
      <c r="O11" s="60"/>
      <c r="P11" s="60"/>
      <c r="Q11" s="60"/>
      <c r="R11" s="60"/>
      <c r="S11" s="60"/>
      <c r="T11" s="60"/>
      <c r="U11" s="60"/>
      <c r="V11" s="60"/>
      <c r="W11" s="60"/>
      <c r="X11" s="60"/>
      <c r="Y11" s="60"/>
      <c r="Z11" s="60"/>
    </row>
    <row r="12" ht="75.0" customHeight="1">
      <c r="A12" s="86" t="s">
        <v>74</v>
      </c>
      <c r="B12" s="87" t="s">
        <v>75</v>
      </c>
      <c r="C12" s="88" t="s">
        <v>76</v>
      </c>
      <c r="D12" s="89" t="s">
        <v>77</v>
      </c>
      <c r="E12" s="88" t="s">
        <v>78</v>
      </c>
      <c r="F12" s="90" t="s">
        <v>79</v>
      </c>
      <c r="G12" s="60"/>
      <c r="H12" s="60"/>
      <c r="I12" s="60"/>
      <c r="J12" s="60"/>
      <c r="K12" s="60"/>
      <c r="L12" s="60"/>
      <c r="M12" s="60"/>
      <c r="N12" s="60"/>
      <c r="O12" s="60"/>
      <c r="P12" s="60"/>
      <c r="Q12" s="60"/>
      <c r="R12" s="60"/>
      <c r="S12" s="60"/>
      <c r="T12" s="60"/>
      <c r="U12" s="60"/>
      <c r="V12" s="60"/>
      <c r="W12" s="60"/>
      <c r="X12" s="60"/>
      <c r="Y12" s="60"/>
      <c r="Z12" s="60"/>
    </row>
    <row r="13" ht="60.0" customHeight="1">
      <c r="A13" s="86" t="s">
        <v>80</v>
      </c>
      <c r="B13" s="91" t="s">
        <v>81</v>
      </c>
      <c r="C13" s="88" t="s">
        <v>82</v>
      </c>
      <c r="D13" s="89" t="s">
        <v>83</v>
      </c>
      <c r="E13" s="88" t="s">
        <v>84</v>
      </c>
      <c r="F13" s="90" t="s">
        <v>85</v>
      </c>
      <c r="G13" s="60"/>
      <c r="H13" s="60"/>
      <c r="I13" s="60"/>
      <c r="J13" s="60"/>
      <c r="K13" s="60"/>
      <c r="L13" s="60"/>
      <c r="M13" s="60"/>
      <c r="N13" s="60"/>
      <c r="O13" s="60"/>
      <c r="P13" s="60"/>
      <c r="Q13" s="60"/>
      <c r="R13" s="60"/>
      <c r="S13" s="60"/>
      <c r="T13" s="60"/>
      <c r="U13" s="60"/>
      <c r="V13" s="60"/>
      <c r="W13" s="60"/>
      <c r="X13" s="60"/>
      <c r="Y13" s="60"/>
      <c r="Z13" s="60"/>
    </row>
    <row r="14" ht="82.5" customHeight="1">
      <c r="A14" s="86" t="s">
        <v>86</v>
      </c>
      <c r="B14" s="89" t="s">
        <v>87</v>
      </c>
      <c r="C14" s="88" t="s">
        <v>82</v>
      </c>
      <c r="D14" s="89" t="s">
        <v>88</v>
      </c>
      <c r="E14" s="88" t="s">
        <v>89</v>
      </c>
      <c r="F14" s="90" t="s">
        <v>90</v>
      </c>
      <c r="G14" s="60"/>
      <c r="H14" s="60"/>
      <c r="I14" s="60"/>
      <c r="J14" s="60"/>
      <c r="K14" s="60"/>
      <c r="L14" s="60"/>
      <c r="M14" s="60"/>
      <c r="N14" s="60"/>
      <c r="O14" s="60"/>
      <c r="P14" s="60"/>
      <c r="Q14" s="60"/>
      <c r="R14" s="60"/>
      <c r="S14" s="60"/>
      <c r="T14" s="60"/>
      <c r="U14" s="60"/>
      <c r="V14" s="60"/>
      <c r="W14" s="60"/>
      <c r="X14" s="60"/>
      <c r="Y14" s="60"/>
      <c r="Z14" s="60"/>
    </row>
    <row r="15" ht="73.5" customHeight="1">
      <c r="A15" s="86" t="s">
        <v>91</v>
      </c>
      <c r="B15" s="89" t="s">
        <v>92</v>
      </c>
      <c r="C15" s="88" t="s">
        <v>76</v>
      </c>
      <c r="D15" s="89" t="s">
        <v>93</v>
      </c>
      <c r="E15" s="88" t="s">
        <v>94</v>
      </c>
      <c r="F15" s="90" t="s">
        <v>95</v>
      </c>
      <c r="G15" s="60"/>
      <c r="H15" s="60"/>
      <c r="I15" s="60"/>
      <c r="J15" s="60"/>
      <c r="K15" s="60"/>
      <c r="L15" s="60"/>
      <c r="M15" s="60"/>
      <c r="N15" s="60"/>
      <c r="O15" s="60"/>
      <c r="P15" s="60"/>
      <c r="Q15" s="60"/>
      <c r="R15" s="60"/>
      <c r="S15" s="60"/>
      <c r="T15" s="60"/>
      <c r="U15" s="60"/>
      <c r="V15" s="60"/>
      <c r="W15" s="60"/>
      <c r="X15" s="60"/>
      <c r="Y15" s="60"/>
      <c r="Z15" s="60"/>
    </row>
    <row r="16" ht="59.25" customHeight="1">
      <c r="A16" s="86" t="s">
        <v>96</v>
      </c>
      <c r="B16" s="89" t="s">
        <v>97</v>
      </c>
      <c r="C16" s="88" t="s">
        <v>76</v>
      </c>
      <c r="D16" s="89" t="s">
        <v>98</v>
      </c>
      <c r="E16" s="88" t="s">
        <v>94</v>
      </c>
      <c r="F16" s="90" t="s">
        <v>99</v>
      </c>
      <c r="G16" s="60"/>
      <c r="H16" s="60"/>
      <c r="I16" s="60"/>
      <c r="J16" s="60"/>
      <c r="K16" s="60"/>
      <c r="L16" s="60"/>
      <c r="M16" s="60"/>
      <c r="N16" s="60"/>
      <c r="O16" s="60"/>
      <c r="P16" s="60"/>
      <c r="Q16" s="60"/>
      <c r="R16" s="60"/>
      <c r="S16" s="60"/>
      <c r="T16" s="60"/>
      <c r="U16" s="60"/>
      <c r="V16" s="60"/>
      <c r="W16" s="60"/>
      <c r="X16" s="60"/>
      <c r="Y16" s="60"/>
      <c r="Z16" s="60"/>
    </row>
    <row r="17" ht="69.75" customHeight="1">
      <c r="A17" s="86" t="s">
        <v>100</v>
      </c>
      <c r="B17" s="89" t="s">
        <v>101</v>
      </c>
      <c r="C17" s="88" t="s">
        <v>76</v>
      </c>
      <c r="D17" s="89" t="s">
        <v>102</v>
      </c>
      <c r="E17" s="88"/>
      <c r="F17" s="90"/>
      <c r="G17" s="60"/>
      <c r="H17" s="60"/>
      <c r="I17" s="60"/>
      <c r="J17" s="60"/>
      <c r="K17" s="60"/>
      <c r="L17" s="60"/>
      <c r="M17" s="60"/>
      <c r="N17" s="60"/>
      <c r="O17" s="60"/>
      <c r="P17" s="60"/>
      <c r="Q17" s="60"/>
      <c r="R17" s="60"/>
      <c r="S17" s="60"/>
      <c r="T17" s="60"/>
      <c r="U17" s="60"/>
      <c r="V17" s="60"/>
      <c r="W17" s="60"/>
      <c r="X17" s="60"/>
      <c r="Y17" s="60"/>
      <c r="Z17" s="60"/>
    </row>
    <row r="18" ht="66.75" customHeight="1">
      <c r="A18" s="86" t="s">
        <v>86</v>
      </c>
      <c r="B18" s="89" t="s">
        <v>103</v>
      </c>
      <c r="C18" s="88" t="s">
        <v>76</v>
      </c>
      <c r="D18" s="89" t="s">
        <v>104</v>
      </c>
      <c r="E18" s="88"/>
      <c r="F18" s="90"/>
      <c r="G18" s="60"/>
      <c r="H18" s="60"/>
      <c r="I18" s="60"/>
      <c r="J18" s="60"/>
      <c r="K18" s="60"/>
      <c r="L18" s="60"/>
      <c r="M18" s="60"/>
      <c r="N18" s="60"/>
      <c r="O18" s="60"/>
      <c r="P18" s="60"/>
      <c r="Q18" s="60"/>
      <c r="R18" s="60"/>
      <c r="S18" s="60"/>
      <c r="T18" s="60"/>
      <c r="U18" s="60"/>
      <c r="V18" s="60"/>
      <c r="W18" s="60"/>
      <c r="X18" s="60"/>
      <c r="Y18" s="60"/>
      <c r="Z18" s="60"/>
    </row>
    <row r="19" ht="73.5" customHeight="1">
      <c r="A19" s="86"/>
      <c r="B19" s="89"/>
      <c r="C19" s="88" t="s">
        <v>76</v>
      </c>
      <c r="D19" s="89" t="s">
        <v>105</v>
      </c>
      <c r="E19" s="88"/>
      <c r="F19" s="90"/>
      <c r="G19" s="60"/>
      <c r="H19" s="60"/>
      <c r="I19" s="60"/>
      <c r="J19" s="60"/>
      <c r="K19" s="60"/>
      <c r="L19" s="60"/>
      <c r="M19" s="60"/>
      <c r="N19" s="60"/>
      <c r="O19" s="60"/>
      <c r="P19" s="60"/>
      <c r="Q19" s="60"/>
      <c r="R19" s="60"/>
      <c r="S19" s="60"/>
      <c r="T19" s="60"/>
      <c r="U19" s="60"/>
      <c r="V19" s="60"/>
      <c r="W19" s="60"/>
      <c r="X19" s="60"/>
      <c r="Y19" s="60"/>
      <c r="Z19" s="60"/>
    </row>
    <row r="20" ht="65.25" customHeight="1">
      <c r="A20" s="86"/>
      <c r="B20" s="89"/>
      <c r="C20" s="88" t="s">
        <v>106</v>
      </c>
      <c r="D20" s="89" t="s">
        <v>107</v>
      </c>
      <c r="E20" s="88"/>
      <c r="F20" s="90"/>
      <c r="G20" s="60"/>
      <c r="H20" s="60"/>
      <c r="I20" s="60"/>
      <c r="J20" s="60"/>
      <c r="K20" s="60"/>
      <c r="L20" s="60"/>
      <c r="M20" s="60"/>
      <c r="N20" s="60"/>
      <c r="O20" s="60"/>
      <c r="P20" s="60"/>
      <c r="Q20" s="60"/>
      <c r="R20" s="60"/>
      <c r="S20" s="60"/>
      <c r="T20" s="60"/>
      <c r="U20" s="60"/>
      <c r="V20" s="60"/>
      <c r="W20" s="60"/>
      <c r="X20" s="60"/>
      <c r="Y20" s="60"/>
      <c r="Z20" s="60"/>
    </row>
    <row r="21" ht="66.75" customHeight="1">
      <c r="A21" s="86"/>
      <c r="B21" s="89"/>
      <c r="C21" s="88" t="s">
        <v>76</v>
      </c>
      <c r="D21" s="89" t="s">
        <v>108</v>
      </c>
      <c r="E21" s="88"/>
      <c r="F21" s="90"/>
      <c r="G21" s="60"/>
      <c r="H21" s="60"/>
      <c r="I21" s="60"/>
      <c r="J21" s="60"/>
      <c r="K21" s="60"/>
      <c r="L21" s="60"/>
      <c r="M21" s="60"/>
      <c r="N21" s="60"/>
      <c r="O21" s="60"/>
      <c r="P21" s="60"/>
      <c r="Q21" s="60"/>
      <c r="R21" s="60"/>
      <c r="S21" s="60"/>
      <c r="T21" s="60"/>
      <c r="U21" s="60"/>
      <c r="V21" s="60"/>
      <c r="W21" s="60"/>
      <c r="X21" s="60"/>
      <c r="Y21" s="60"/>
      <c r="Z21" s="60"/>
    </row>
    <row r="22" ht="69.0" customHeight="1">
      <c r="A22" s="86"/>
      <c r="B22" s="89"/>
      <c r="C22" s="88" t="s">
        <v>109</v>
      </c>
      <c r="D22" s="89" t="s">
        <v>110</v>
      </c>
      <c r="E22" s="88"/>
      <c r="F22" s="90"/>
      <c r="G22" s="60"/>
      <c r="H22" s="60"/>
      <c r="I22" s="60"/>
      <c r="J22" s="60"/>
      <c r="K22" s="60"/>
      <c r="L22" s="60"/>
      <c r="M22" s="60"/>
      <c r="N22" s="60"/>
      <c r="O22" s="60"/>
      <c r="P22" s="60"/>
      <c r="Q22" s="60"/>
      <c r="R22" s="60"/>
      <c r="S22" s="60"/>
      <c r="T22" s="60"/>
      <c r="U22" s="60"/>
      <c r="V22" s="60"/>
      <c r="W22" s="60"/>
      <c r="X22" s="60"/>
      <c r="Y22" s="60"/>
      <c r="Z22" s="60"/>
    </row>
    <row r="23" ht="61.5" customHeight="1">
      <c r="A23" s="86"/>
      <c r="B23" s="89"/>
      <c r="C23" s="88" t="s">
        <v>111</v>
      </c>
      <c r="D23" s="89" t="s">
        <v>112</v>
      </c>
      <c r="E23" s="88"/>
      <c r="F23" s="90"/>
      <c r="G23" s="60"/>
      <c r="H23" s="60"/>
      <c r="I23" s="60"/>
      <c r="J23" s="60"/>
      <c r="K23" s="60"/>
      <c r="L23" s="60"/>
      <c r="M23" s="60"/>
      <c r="N23" s="60"/>
      <c r="O23" s="60"/>
      <c r="P23" s="60"/>
      <c r="Q23" s="60"/>
      <c r="R23" s="60"/>
      <c r="S23" s="60"/>
      <c r="T23" s="60"/>
      <c r="U23" s="60"/>
      <c r="V23" s="60"/>
      <c r="W23" s="60"/>
      <c r="X23" s="60"/>
      <c r="Y23" s="60"/>
      <c r="Z23" s="60"/>
    </row>
    <row r="24" ht="57.75" customHeight="1">
      <c r="A24" s="92"/>
      <c r="B24" s="93"/>
      <c r="C24" s="94" t="s">
        <v>111</v>
      </c>
      <c r="D24" s="93" t="s">
        <v>113</v>
      </c>
      <c r="E24" s="94"/>
      <c r="F24" s="95"/>
      <c r="G24" s="60"/>
      <c r="H24" s="60"/>
      <c r="I24" s="60"/>
      <c r="J24" s="60"/>
      <c r="K24" s="60"/>
      <c r="L24" s="60"/>
      <c r="M24" s="60"/>
      <c r="N24" s="60"/>
      <c r="O24" s="60"/>
      <c r="P24" s="60"/>
      <c r="Q24" s="60"/>
      <c r="R24" s="60"/>
      <c r="S24" s="60"/>
      <c r="T24" s="60"/>
      <c r="U24" s="60"/>
      <c r="V24" s="60"/>
      <c r="W24" s="60"/>
      <c r="X24" s="60"/>
      <c r="Y24" s="60"/>
      <c r="Z24" s="60"/>
    </row>
    <row r="25" ht="62.25" customHeight="1">
      <c r="A25" s="86"/>
      <c r="B25" s="89"/>
      <c r="C25" s="88"/>
      <c r="D25" s="89"/>
      <c r="E25" s="88"/>
      <c r="F25" s="90"/>
      <c r="G25" s="60"/>
      <c r="H25" s="60"/>
      <c r="I25" s="60"/>
      <c r="J25" s="60"/>
      <c r="K25" s="60"/>
      <c r="L25" s="60"/>
      <c r="M25" s="60"/>
      <c r="N25" s="60"/>
      <c r="O25" s="60"/>
      <c r="P25" s="60"/>
      <c r="Q25" s="60"/>
      <c r="R25" s="60"/>
      <c r="S25" s="60"/>
      <c r="T25" s="60"/>
      <c r="U25" s="60"/>
      <c r="V25" s="60"/>
      <c r="W25" s="60"/>
      <c r="X25" s="60"/>
      <c r="Y25" s="60"/>
      <c r="Z25" s="60"/>
    </row>
    <row r="26" ht="56.25" customHeight="1">
      <c r="A26" s="92"/>
      <c r="B26" s="93"/>
      <c r="C26" s="94"/>
      <c r="D26" s="93"/>
      <c r="E26" s="94"/>
      <c r="F26" s="95"/>
      <c r="G26" s="60"/>
      <c r="H26" s="60"/>
      <c r="I26" s="60"/>
      <c r="J26" s="60"/>
      <c r="K26" s="60"/>
      <c r="L26" s="60"/>
      <c r="M26" s="60"/>
      <c r="N26" s="60"/>
      <c r="O26" s="60"/>
      <c r="P26" s="60"/>
      <c r="Q26" s="60"/>
      <c r="R26" s="60"/>
      <c r="S26" s="60"/>
      <c r="T26" s="60"/>
      <c r="U26" s="60"/>
      <c r="V26" s="60"/>
      <c r="W26" s="60"/>
      <c r="X26" s="60"/>
      <c r="Y26" s="60"/>
      <c r="Z26" s="60"/>
    </row>
    <row r="27" ht="65.25" customHeight="1">
      <c r="A27" s="96"/>
      <c r="B27" s="97"/>
      <c r="C27" s="96"/>
      <c r="D27" s="98"/>
      <c r="E27" s="96"/>
      <c r="F27" s="98"/>
      <c r="G27" s="60"/>
      <c r="H27" s="60"/>
      <c r="I27" s="60"/>
      <c r="J27" s="60"/>
      <c r="K27" s="60"/>
      <c r="L27" s="60"/>
      <c r="M27" s="60"/>
      <c r="N27" s="60"/>
      <c r="O27" s="60"/>
      <c r="P27" s="60"/>
      <c r="Q27" s="60"/>
      <c r="R27" s="60"/>
      <c r="S27" s="60"/>
      <c r="T27" s="60"/>
      <c r="U27" s="60"/>
      <c r="V27" s="60"/>
      <c r="W27" s="60"/>
      <c r="X27" s="60"/>
      <c r="Y27" s="60"/>
      <c r="Z27" s="60"/>
    </row>
    <row r="28" ht="62.25" customHeight="1">
      <c r="A28" s="96"/>
      <c r="B28" s="97"/>
      <c r="C28" s="96"/>
      <c r="D28" s="98"/>
      <c r="E28" s="96"/>
      <c r="F28" s="98"/>
      <c r="G28" s="60"/>
      <c r="H28" s="60"/>
      <c r="I28" s="60"/>
      <c r="J28" s="60"/>
      <c r="K28" s="60"/>
      <c r="L28" s="60"/>
      <c r="M28" s="60"/>
      <c r="N28" s="60"/>
      <c r="O28" s="60"/>
      <c r="P28" s="60"/>
      <c r="Q28" s="60"/>
      <c r="R28" s="60"/>
      <c r="S28" s="60"/>
      <c r="T28" s="60"/>
      <c r="U28" s="60"/>
      <c r="V28" s="60"/>
      <c r="W28" s="60"/>
      <c r="X28" s="60"/>
      <c r="Y28" s="60"/>
      <c r="Z28" s="60"/>
    </row>
    <row r="29" ht="63.0" customHeight="1">
      <c r="A29" s="96"/>
      <c r="B29" s="97"/>
      <c r="C29" s="96"/>
      <c r="D29" s="98"/>
      <c r="E29" s="96"/>
      <c r="F29" s="97"/>
      <c r="G29" s="60"/>
      <c r="H29" s="60"/>
      <c r="I29" s="60"/>
      <c r="J29" s="60"/>
      <c r="K29" s="60"/>
      <c r="L29" s="60"/>
      <c r="M29" s="60"/>
      <c r="N29" s="60"/>
      <c r="O29" s="60"/>
      <c r="P29" s="60"/>
      <c r="Q29" s="60"/>
      <c r="R29" s="60"/>
      <c r="S29" s="60"/>
      <c r="T29" s="60"/>
      <c r="U29" s="60"/>
      <c r="V29" s="60"/>
      <c r="W29" s="60"/>
      <c r="X29" s="60"/>
      <c r="Y29" s="60"/>
      <c r="Z29" s="60"/>
    </row>
    <row r="30" ht="51.75" customHeight="1">
      <c r="A30" s="96"/>
      <c r="B30" s="97"/>
      <c r="C30" s="96"/>
      <c r="D30" s="98"/>
      <c r="E30" s="96"/>
      <c r="F30" s="97"/>
      <c r="G30" s="60"/>
      <c r="H30" s="60"/>
      <c r="I30" s="60"/>
      <c r="J30" s="60"/>
      <c r="K30" s="60"/>
      <c r="L30" s="60"/>
      <c r="M30" s="60"/>
      <c r="N30" s="60"/>
      <c r="O30" s="60"/>
      <c r="P30" s="60"/>
      <c r="Q30" s="60"/>
      <c r="R30" s="60"/>
      <c r="S30" s="60"/>
      <c r="T30" s="60"/>
      <c r="U30" s="60"/>
      <c r="V30" s="60"/>
      <c r="W30" s="60"/>
      <c r="X30" s="60"/>
      <c r="Y30" s="60"/>
      <c r="Z30" s="60"/>
    </row>
    <row r="31" ht="52.5" customHeight="1">
      <c r="A31" s="96"/>
      <c r="B31" s="98"/>
      <c r="C31" s="96"/>
      <c r="D31" s="98"/>
      <c r="E31" s="96"/>
      <c r="F31" s="98"/>
      <c r="G31" s="60"/>
      <c r="H31" s="60"/>
      <c r="I31" s="60"/>
      <c r="J31" s="60"/>
      <c r="K31" s="60"/>
      <c r="L31" s="60"/>
      <c r="M31" s="60"/>
      <c r="N31" s="60"/>
      <c r="O31" s="60"/>
      <c r="P31" s="60"/>
      <c r="Q31" s="60"/>
      <c r="R31" s="60"/>
      <c r="S31" s="60"/>
      <c r="T31" s="60"/>
      <c r="U31" s="60"/>
      <c r="V31" s="60"/>
      <c r="W31" s="60"/>
      <c r="X31" s="60"/>
      <c r="Y31" s="60"/>
      <c r="Z31" s="60"/>
    </row>
    <row r="32" ht="63.75" customHeight="1">
      <c r="A32" s="96"/>
      <c r="B32" s="98"/>
      <c r="C32" s="96"/>
      <c r="D32" s="98"/>
      <c r="E32" s="96"/>
      <c r="F32" s="98"/>
      <c r="G32" s="60"/>
      <c r="H32" s="60"/>
      <c r="I32" s="60"/>
      <c r="J32" s="60"/>
      <c r="K32" s="60"/>
      <c r="L32" s="60"/>
      <c r="M32" s="60"/>
      <c r="N32" s="60"/>
      <c r="O32" s="60"/>
      <c r="P32" s="60"/>
      <c r="Q32" s="60"/>
      <c r="R32" s="60"/>
      <c r="S32" s="60"/>
      <c r="T32" s="60"/>
      <c r="U32" s="60"/>
      <c r="V32" s="60"/>
      <c r="W32" s="60"/>
      <c r="X32" s="60"/>
      <c r="Y32" s="60"/>
      <c r="Z32" s="60"/>
    </row>
    <row r="33" ht="66.0" customHeight="1">
      <c r="A33" s="96"/>
      <c r="B33" s="99"/>
      <c r="C33" s="96"/>
      <c r="D33" s="99"/>
      <c r="E33" s="96"/>
      <c r="F33" s="99"/>
      <c r="G33" s="60"/>
      <c r="H33" s="60"/>
      <c r="I33" s="60"/>
      <c r="J33" s="60"/>
      <c r="K33" s="60"/>
      <c r="L33" s="60"/>
      <c r="M33" s="60"/>
      <c r="N33" s="60"/>
      <c r="O33" s="60"/>
      <c r="P33" s="60"/>
      <c r="Q33" s="60"/>
      <c r="R33" s="60"/>
      <c r="S33" s="60"/>
      <c r="T33" s="60"/>
      <c r="U33" s="60"/>
      <c r="V33" s="60"/>
      <c r="W33" s="60"/>
      <c r="X33" s="60"/>
      <c r="Y33" s="60"/>
      <c r="Z33" s="60"/>
    </row>
    <row r="34" ht="55.5" customHeight="1">
      <c r="A34" s="96"/>
      <c r="B34" s="99"/>
      <c r="C34" s="96"/>
      <c r="D34" s="99"/>
      <c r="E34" s="96"/>
      <c r="F34" s="100"/>
      <c r="G34" s="60"/>
      <c r="H34" s="60"/>
      <c r="I34" s="60"/>
      <c r="J34" s="60"/>
      <c r="K34" s="60"/>
      <c r="L34" s="60"/>
      <c r="M34" s="60"/>
      <c r="N34" s="60"/>
      <c r="O34" s="60"/>
      <c r="P34" s="60"/>
      <c r="Q34" s="60"/>
      <c r="R34" s="60"/>
      <c r="S34" s="60"/>
      <c r="T34" s="60"/>
      <c r="U34" s="60"/>
      <c r="V34" s="60"/>
      <c r="W34" s="60"/>
      <c r="X34" s="60"/>
      <c r="Y34" s="60"/>
      <c r="Z34" s="60"/>
    </row>
    <row r="35" ht="51.75" customHeight="1">
      <c r="A35" s="96"/>
      <c r="B35" s="100"/>
      <c r="C35" s="96"/>
      <c r="D35" s="100"/>
      <c r="E35" s="96"/>
      <c r="F35" s="100"/>
      <c r="G35" s="60"/>
      <c r="H35" s="60"/>
      <c r="I35" s="60"/>
      <c r="J35" s="60"/>
      <c r="K35" s="60"/>
      <c r="L35" s="60"/>
      <c r="M35" s="60"/>
      <c r="N35" s="60"/>
      <c r="O35" s="60"/>
      <c r="P35" s="60"/>
      <c r="Q35" s="60"/>
      <c r="R35" s="60"/>
      <c r="S35" s="60"/>
      <c r="T35" s="60"/>
      <c r="U35" s="60"/>
      <c r="V35" s="60"/>
      <c r="W35" s="60"/>
      <c r="X35" s="60"/>
      <c r="Y35" s="60"/>
      <c r="Z35" s="60"/>
    </row>
    <row r="36" ht="55.5" customHeight="1">
      <c r="A36" s="96"/>
      <c r="B36" s="100"/>
      <c r="C36" s="96"/>
      <c r="D36" s="100"/>
      <c r="E36" s="96"/>
      <c r="F36" s="100"/>
      <c r="G36" s="60"/>
      <c r="H36" s="60"/>
      <c r="I36" s="60"/>
      <c r="J36" s="60"/>
      <c r="K36" s="60"/>
      <c r="L36" s="60"/>
      <c r="M36" s="60"/>
      <c r="N36" s="60"/>
      <c r="O36" s="60"/>
      <c r="P36" s="60"/>
      <c r="Q36" s="60"/>
      <c r="R36" s="60"/>
      <c r="S36" s="60"/>
      <c r="T36" s="60"/>
      <c r="U36" s="60"/>
      <c r="V36" s="60"/>
      <c r="W36" s="60"/>
      <c r="X36" s="60"/>
      <c r="Y36" s="60"/>
      <c r="Z36" s="60"/>
    </row>
    <row r="37" ht="55.5" customHeight="1">
      <c r="A37" s="96"/>
      <c r="B37" s="100"/>
      <c r="C37" s="96"/>
      <c r="D37" s="100"/>
      <c r="E37" s="96"/>
      <c r="F37" s="100"/>
      <c r="G37" s="60"/>
      <c r="H37" s="60"/>
      <c r="I37" s="60"/>
      <c r="J37" s="60"/>
      <c r="K37" s="60"/>
      <c r="L37" s="60"/>
      <c r="M37" s="60"/>
      <c r="N37" s="60"/>
      <c r="O37" s="60"/>
      <c r="P37" s="60"/>
      <c r="Q37" s="60"/>
      <c r="R37" s="60"/>
      <c r="S37" s="60"/>
      <c r="T37" s="60"/>
      <c r="U37" s="60"/>
      <c r="V37" s="60"/>
      <c r="W37" s="60"/>
      <c r="X37" s="60"/>
      <c r="Y37" s="60"/>
      <c r="Z37" s="60"/>
    </row>
    <row r="38" ht="54.75" customHeight="1">
      <c r="A38" s="96"/>
      <c r="B38" s="100"/>
      <c r="C38" s="96"/>
      <c r="D38" s="100"/>
      <c r="E38" s="96"/>
      <c r="F38" s="100"/>
      <c r="G38" s="60"/>
      <c r="H38" s="60"/>
      <c r="I38" s="60"/>
      <c r="J38" s="60"/>
      <c r="K38" s="60"/>
      <c r="L38" s="60"/>
      <c r="M38" s="60"/>
      <c r="N38" s="60"/>
      <c r="O38" s="60"/>
      <c r="P38" s="60"/>
      <c r="Q38" s="60"/>
      <c r="R38" s="60"/>
      <c r="S38" s="60"/>
      <c r="T38" s="60"/>
      <c r="U38" s="60"/>
      <c r="V38" s="60"/>
      <c r="W38" s="60"/>
      <c r="X38" s="60"/>
      <c r="Y38" s="60"/>
      <c r="Z38" s="60"/>
    </row>
    <row r="39" ht="56.25" customHeight="1">
      <c r="A39" s="96"/>
      <c r="B39" s="100"/>
      <c r="C39" s="96"/>
      <c r="D39" s="100"/>
      <c r="E39" s="96"/>
      <c r="F39" s="100"/>
      <c r="G39" s="60"/>
      <c r="H39" s="60"/>
      <c r="I39" s="60"/>
      <c r="J39" s="60"/>
      <c r="K39" s="60"/>
      <c r="L39" s="60"/>
      <c r="M39" s="60"/>
      <c r="N39" s="60"/>
      <c r="O39" s="60"/>
      <c r="P39" s="60"/>
      <c r="Q39" s="60"/>
      <c r="R39" s="60"/>
      <c r="S39" s="60"/>
      <c r="T39" s="60"/>
      <c r="U39" s="60"/>
      <c r="V39" s="60"/>
      <c r="W39" s="60"/>
      <c r="X39" s="60"/>
      <c r="Y39" s="60"/>
      <c r="Z39" s="60"/>
    </row>
    <row r="40" ht="54.75" customHeight="1">
      <c r="A40" s="96"/>
      <c r="B40" s="99"/>
      <c r="C40" s="96"/>
      <c r="D40" s="99"/>
      <c r="E40" s="96"/>
      <c r="F40" s="99"/>
      <c r="G40" s="60"/>
      <c r="H40" s="60"/>
      <c r="I40" s="60"/>
      <c r="J40" s="60"/>
      <c r="K40" s="60"/>
      <c r="L40" s="60"/>
      <c r="M40" s="60"/>
      <c r="N40" s="60"/>
      <c r="O40" s="60"/>
      <c r="P40" s="60"/>
      <c r="Q40" s="60"/>
      <c r="R40" s="60"/>
      <c r="S40" s="60"/>
      <c r="T40" s="60"/>
      <c r="U40" s="60"/>
      <c r="V40" s="60"/>
      <c r="W40" s="60"/>
      <c r="X40" s="60"/>
      <c r="Y40" s="60"/>
      <c r="Z40" s="60"/>
    </row>
    <row r="41" ht="55.5" customHeight="1">
      <c r="A41" s="96"/>
      <c r="B41" s="99"/>
      <c r="C41" s="96"/>
      <c r="D41" s="99"/>
      <c r="E41" s="96"/>
      <c r="F41" s="100"/>
      <c r="G41" s="60"/>
      <c r="H41" s="60"/>
      <c r="I41" s="60"/>
      <c r="J41" s="60"/>
      <c r="K41" s="60"/>
      <c r="L41" s="60"/>
      <c r="M41" s="60"/>
      <c r="N41" s="60"/>
      <c r="O41" s="60"/>
      <c r="P41" s="60"/>
      <c r="Q41" s="60"/>
      <c r="R41" s="60"/>
      <c r="S41" s="60"/>
      <c r="T41" s="60"/>
      <c r="U41" s="60"/>
      <c r="V41" s="60"/>
      <c r="W41" s="60"/>
      <c r="X41" s="60"/>
      <c r="Y41" s="60"/>
      <c r="Z41" s="60"/>
    </row>
    <row r="42" ht="54.75" customHeight="1">
      <c r="A42" s="96"/>
      <c r="B42" s="100"/>
      <c r="C42" s="96"/>
      <c r="D42" s="100"/>
      <c r="E42" s="96"/>
      <c r="F42" s="100"/>
      <c r="G42" s="60"/>
      <c r="H42" s="60"/>
      <c r="I42" s="60"/>
      <c r="J42" s="60"/>
      <c r="K42" s="60"/>
      <c r="L42" s="60"/>
      <c r="M42" s="60"/>
      <c r="N42" s="60"/>
      <c r="O42" s="60"/>
      <c r="P42" s="60"/>
      <c r="Q42" s="60"/>
      <c r="R42" s="60"/>
      <c r="S42" s="60"/>
      <c r="T42" s="60"/>
      <c r="U42" s="60"/>
      <c r="V42" s="60"/>
      <c r="W42" s="60"/>
      <c r="X42" s="60"/>
      <c r="Y42" s="60"/>
      <c r="Z42" s="60"/>
    </row>
    <row r="43" ht="55.5" customHeight="1">
      <c r="A43" s="96"/>
      <c r="B43" s="100"/>
      <c r="C43" s="96"/>
      <c r="D43" s="100"/>
      <c r="E43" s="96"/>
      <c r="F43" s="100"/>
      <c r="G43" s="60"/>
      <c r="H43" s="60"/>
      <c r="I43" s="60"/>
      <c r="J43" s="60"/>
      <c r="K43" s="60"/>
      <c r="L43" s="60"/>
      <c r="M43" s="60"/>
      <c r="N43" s="60"/>
      <c r="O43" s="60"/>
      <c r="P43" s="60"/>
      <c r="Q43" s="60"/>
      <c r="R43" s="60"/>
      <c r="S43" s="60"/>
      <c r="T43" s="60"/>
      <c r="U43" s="60"/>
      <c r="V43" s="60"/>
      <c r="W43" s="60"/>
      <c r="X43" s="60"/>
      <c r="Y43" s="60"/>
      <c r="Z43" s="60"/>
    </row>
    <row r="44" ht="56.25" customHeight="1">
      <c r="A44" s="96"/>
      <c r="B44" s="100"/>
      <c r="C44" s="96"/>
      <c r="D44" s="100"/>
      <c r="E44" s="96"/>
      <c r="F44" s="100"/>
      <c r="G44" s="60"/>
      <c r="H44" s="60"/>
      <c r="I44" s="60"/>
      <c r="J44" s="60"/>
      <c r="K44" s="60"/>
      <c r="L44" s="60"/>
      <c r="M44" s="60"/>
      <c r="N44" s="60"/>
      <c r="O44" s="60"/>
      <c r="P44" s="60"/>
      <c r="Q44" s="60"/>
      <c r="R44" s="60"/>
      <c r="S44" s="60"/>
      <c r="T44" s="60"/>
      <c r="U44" s="60"/>
      <c r="V44" s="60"/>
      <c r="W44" s="60"/>
      <c r="X44" s="60"/>
      <c r="Y44" s="60"/>
      <c r="Z44" s="60"/>
    </row>
    <row r="45" ht="59.25" customHeight="1">
      <c r="A45" s="96"/>
      <c r="B45" s="100"/>
      <c r="C45" s="96"/>
      <c r="D45" s="100"/>
      <c r="E45" s="96"/>
      <c r="F45" s="100"/>
      <c r="G45" s="60"/>
      <c r="H45" s="60"/>
      <c r="I45" s="60"/>
      <c r="J45" s="60"/>
      <c r="K45" s="60"/>
      <c r="L45" s="60"/>
      <c r="M45" s="60"/>
      <c r="N45" s="60"/>
      <c r="O45" s="60"/>
      <c r="P45" s="60"/>
      <c r="Q45" s="60"/>
      <c r="R45" s="60"/>
      <c r="S45" s="60"/>
      <c r="T45" s="60"/>
      <c r="U45" s="60"/>
      <c r="V45" s="60"/>
      <c r="W45" s="60"/>
      <c r="X45" s="60"/>
      <c r="Y45" s="60"/>
      <c r="Z45" s="60"/>
    </row>
    <row r="46" ht="55.5" customHeight="1">
      <c r="A46" s="96"/>
      <c r="B46" s="100"/>
      <c r="C46" s="96"/>
      <c r="D46" s="100"/>
      <c r="E46" s="96"/>
      <c r="F46" s="100"/>
      <c r="G46" s="60"/>
      <c r="H46" s="60"/>
      <c r="I46" s="60"/>
      <c r="J46" s="60"/>
      <c r="K46" s="60"/>
      <c r="L46" s="60"/>
      <c r="M46" s="60"/>
      <c r="N46" s="60"/>
      <c r="O46" s="60"/>
      <c r="P46" s="60"/>
      <c r="Q46" s="60"/>
      <c r="R46" s="60"/>
      <c r="S46" s="60"/>
      <c r="T46" s="60"/>
      <c r="U46" s="60"/>
      <c r="V46" s="60"/>
      <c r="W46" s="60"/>
      <c r="X46" s="60"/>
      <c r="Y46" s="60"/>
      <c r="Z46" s="60"/>
    </row>
    <row r="47" ht="55.5" customHeight="1">
      <c r="A47" s="96"/>
      <c r="B47" s="99"/>
      <c r="C47" s="96"/>
      <c r="D47" s="99"/>
      <c r="E47" s="96"/>
      <c r="F47" s="99"/>
      <c r="G47" s="60"/>
      <c r="H47" s="60"/>
      <c r="I47" s="60"/>
      <c r="J47" s="60"/>
      <c r="K47" s="60"/>
      <c r="L47" s="60"/>
      <c r="M47" s="60"/>
      <c r="N47" s="60"/>
      <c r="O47" s="60"/>
      <c r="P47" s="60"/>
      <c r="Q47" s="60"/>
      <c r="R47" s="60"/>
      <c r="S47" s="60"/>
      <c r="T47" s="60"/>
      <c r="U47" s="60"/>
      <c r="V47" s="60"/>
      <c r="W47" s="60"/>
      <c r="X47" s="60"/>
      <c r="Y47" s="60"/>
      <c r="Z47" s="60"/>
    </row>
    <row r="48" ht="56.25" customHeight="1">
      <c r="A48" s="96"/>
      <c r="B48" s="99"/>
      <c r="C48" s="96"/>
      <c r="D48" s="99"/>
      <c r="E48" s="96"/>
      <c r="F48" s="100"/>
      <c r="G48" s="60"/>
      <c r="H48" s="60"/>
      <c r="I48" s="60"/>
      <c r="J48" s="60"/>
      <c r="K48" s="60"/>
      <c r="L48" s="60"/>
      <c r="M48" s="60"/>
      <c r="N48" s="60"/>
      <c r="O48" s="60"/>
      <c r="P48" s="60"/>
      <c r="Q48" s="60"/>
      <c r="R48" s="60"/>
      <c r="S48" s="60"/>
      <c r="T48" s="60"/>
      <c r="U48" s="60"/>
      <c r="V48" s="60"/>
      <c r="W48" s="60"/>
      <c r="X48" s="60"/>
      <c r="Y48" s="60"/>
      <c r="Z48" s="60"/>
    </row>
    <row r="49" ht="54.0" customHeight="1">
      <c r="A49" s="96"/>
      <c r="B49" s="100"/>
      <c r="C49" s="96"/>
      <c r="D49" s="100"/>
      <c r="E49" s="96"/>
      <c r="F49" s="100"/>
      <c r="G49" s="60"/>
      <c r="H49" s="60"/>
      <c r="I49" s="60"/>
      <c r="J49" s="60"/>
      <c r="K49" s="60"/>
      <c r="L49" s="60"/>
      <c r="M49" s="60"/>
      <c r="N49" s="60"/>
      <c r="O49" s="60"/>
      <c r="P49" s="60"/>
      <c r="Q49" s="60"/>
      <c r="R49" s="60"/>
      <c r="S49" s="60"/>
      <c r="T49" s="60"/>
      <c r="U49" s="60"/>
      <c r="V49" s="60"/>
      <c r="W49" s="60"/>
      <c r="X49" s="60"/>
      <c r="Y49" s="60"/>
      <c r="Z49" s="60"/>
    </row>
    <row r="50" ht="56.25" customHeight="1">
      <c r="A50" s="96"/>
      <c r="B50" s="100"/>
      <c r="C50" s="96"/>
      <c r="D50" s="100"/>
      <c r="E50" s="96"/>
      <c r="F50" s="100"/>
      <c r="G50" s="60"/>
      <c r="H50" s="60"/>
      <c r="I50" s="60"/>
      <c r="J50" s="60"/>
      <c r="K50" s="60"/>
      <c r="L50" s="60"/>
      <c r="M50" s="60"/>
      <c r="N50" s="60"/>
      <c r="O50" s="60"/>
      <c r="P50" s="60"/>
      <c r="Q50" s="60"/>
      <c r="R50" s="60"/>
      <c r="S50" s="60"/>
      <c r="T50" s="60"/>
      <c r="U50" s="60"/>
      <c r="V50" s="60"/>
      <c r="W50" s="60"/>
      <c r="X50" s="60"/>
      <c r="Y50" s="60"/>
      <c r="Z50" s="60"/>
    </row>
    <row r="51" ht="59.25" customHeight="1">
      <c r="A51" s="96"/>
      <c r="B51" s="100"/>
      <c r="C51" s="96"/>
      <c r="D51" s="100"/>
      <c r="E51" s="96"/>
      <c r="F51" s="100"/>
      <c r="G51" s="60"/>
      <c r="H51" s="60"/>
      <c r="I51" s="60"/>
      <c r="J51" s="60"/>
      <c r="K51" s="60"/>
      <c r="L51" s="60"/>
      <c r="M51" s="60"/>
      <c r="N51" s="60"/>
      <c r="O51" s="60"/>
      <c r="P51" s="60"/>
      <c r="Q51" s="60"/>
      <c r="R51" s="60"/>
      <c r="S51" s="60"/>
      <c r="T51" s="60"/>
      <c r="U51" s="60"/>
      <c r="V51" s="60"/>
      <c r="W51" s="60"/>
      <c r="X51" s="60"/>
      <c r="Y51" s="60"/>
      <c r="Z51" s="60"/>
    </row>
    <row r="52" ht="54.75" customHeight="1">
      <c r="A52" s="96"/>
      <c r="B52" s="100"/>
      <c r="C52" s="96"/>
      <c r="D52" s="100"/>
      <c r="E52" s="96"/>
      <c r="F52" s="100"/>
      <c r="G52" s="60"/>
      <c r="H52" s="60"/>
      <c r="I52" s="60"/>
      <c r="J52" s="60"/>
      <c r="K52" s="60"/>
      <c r="L52" s="60"/>
      <c r="M52" s="60"/>
      <c r="N52" s="60"/>
      <c r="O52" s="60"/>
      <c r="P52" s="60"/>
      <c r="Q52" s="60"/>
      <c r="R52" s="60"/>
      <c r="S52" s="60"/>
      <c r="T52" s="60"/>
      <c r="U52" s="60"/>
      <c r="V52" s="60"/>
      <c r="W52" s="60"/>
      <c r="X52" s="60"/>
      <c r="Y52" s="60"/>
      <c r="Z52" s="60"/>
    </row>
    <row r="53" ht="55.5" customHeight="1">
      <c r="A53" s="96"/>
      <c r="B53" s="100"/>
      <c r="C53" s="96"/>
      <c r="D53" s="100"/>
      <c r="E53" s="96"/>
      <c r="F53" s="100"/>
      <c r="G53" s="60"/>
      <c r="H53" s="60"/>
      <c r="I53" s="60"/>
      <c r="J53" s="60"/>
      <c r="K53" s="60"/>
      <c r="L53" s="60"/>
      <c r="M53" s="60"/>
      <c r="N53" s="60"/>
      <c r="O53" s="60"/>
      <c r="P53" s="60"/>
      <c r="Q53" s="60"/>
      <c r="R53" s="60"/>
      <c r="S53" s="60"/>
      <c r="T53" s="60"/>
      <c r="U53" s="60"/>
      <c r="V53" s="60"/>
      <c r="W53" s="60"/>
      <c r="X53" s="60"/>
      <c r="Y53" s="60"/>
      <c r="Z53" s="60"/>
    </row>
    <row r="54" ht="14.2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ht="14.2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ht="14.2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ht="14.2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ht="14.2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ht="14.2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ht="14.2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ht="14.2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ht="14.2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ht="14.2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ht="14.2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ht="14.2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ht="14.2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ht="14.2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ht="14.2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ht="14.2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ht="14.2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ht="14.2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ht="14.2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ht="14.2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ht="14.2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ht="14.2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ht="14.2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ht="14.2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ht="14.2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ht="14.2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ht="14.2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ht="14.2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ht="14.2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ht="14.2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ht="14.2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ht="14.2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ht="14.2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ht="14.2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ht="14.2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ht="14.2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ht="14.2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ht="14.2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ht="14.2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ht="14.2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ht="14.2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ht="14.2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ht="14.2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ht="14.2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ht="14.2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ht="14.2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ht="14.2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ht="14.2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ht="14.2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ht="14.2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ht="14.2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ht="14.2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ht="14.2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ht="14.2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ht="14.2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ht="14.2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ht="14.2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ht="14.2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ht="14.2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ht="14.2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ht="14.2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ht="14.2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ht="14.2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ht="14.2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ht="14.2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ht="14.2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ht="14.2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ht="14.2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ht="14.2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ht="14.2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ht="14.2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ht="14.2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ht="14.2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ht="14.2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ht="14.2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ht="14.2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ht="14.2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ht="14.2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ht="14.2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ht="14.2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ht="14.2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ht="14.2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ht="14.2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ht="14.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ht="14.2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ht="14.2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ht="14.2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ht="14.2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ht="14.2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ht="14.2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ht="14.2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ht="14.2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ht="14.2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ht="14.2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ht="14.2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ht="14.2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ht="14.2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ht="14.2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ht="14.2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ht="14.2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ht="14.2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ht="14.2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ht="14.2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ht="14.2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ht="14.2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ht="14.2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ht="14.2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ht="14.2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ht="14.2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ht="14.2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ht="14.2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ht="14.2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ht="14.2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ht="14.2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ht="14.2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ht="14.2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ht="14.2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ht="14.2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ht="14.2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ht="14.2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ht="14.2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ht="14.2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ht="14.2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ht="14.2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ht="14.2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ht="14.2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ht="14.2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ht="14.2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ht="14.2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ht="14.2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ht="14.2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ht="14.2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ht="14.2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ht="14.2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ht="14.2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ht="14.2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ht="14.2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ht="14.2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ht="14.2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ht="14.2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ht="14.2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ht="14.2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ht="14.2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ht="14.2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ht="14.2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ht="14.2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ht="14.2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ht="14.2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ht="14.2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ht="14.2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ht="14.2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ht="14.2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ht="14.2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ht="14.2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ht="14.2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ht="14.2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ht="14.2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ht="14.2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ht="14.2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ht="14.2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ht="14.2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ht="14.2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ht="14.2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ht="14.2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ht="14.2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ht="14.2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ht="14.2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ht="14.2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ht="14.2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ht="14.2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ht="14.2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F8"/>
    <mergeCell ref="A9:F9"/>
    <mergeCell ref="A10:F10"/>
    <mergeCell ref="A1:A4"/>
    <mergeCell ref="B1:D2"/>
    <mergeCell ref="F1:F4"/>
    <mergeCell ref="J1:J4"/>
    <mergeCell ref="B3:D4"/>
    <mergeCell ref="A5:F5"/>
    <mergeCell ref="A6:F7"/>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40.43"/>
    <col customWidth="1" min="3" max="17" width="6.43"/>
    <col customWidth="1" min="18" max="18" width="8.14"/>
    <col customWidth="1" min="19" max="19" width="13.0"/>
    <col customWidth="1" min="20" max="20" width="19.71"/>
    <col customWidth="1" hidden="1" min="21" max="23" width="11.43"/>
    <col customWidth="1" min="24" max="26" width="11.43"/>
  </cols>
  <sheetData>
    <row r="1" ht="30.75" customHeight="1">
      <c r="A1" s="101"/>
      <c r="B1" s="102" t="str">
        <f>[1]CONTEXTO!B1</f>
        <v>#ERROR!</v>
      </c>
      <c r="C1" s="55"/>
      <c r="D1" s="55"/>
      <c r="E1" s="55"/>
      <c r="F1" s="55"/>
      <c r="G1" s="55"/>
      <c r="H1" s="55"/>
      <c r="I1" s="55"/>
      <c r="J1" s="55"/>
      <c r="K1" s="55"/>
      <c r="L1" s="55"/>
      <c r="M1" s="55"/>
      <c r="N1" s="55"/>
      <c r="O1" s="55"/>
      <c r="P1" s="55"/>
      <c r="Q1" s="55"/>
      <c r="R1" s="55"/>
      <c r="S1" s="56"/>
      <c r="T1" s="103" t="s">
        <v>62</v>
      </c>
      <c r="U1" s="3"/>
      <c r="V1" s="3"/>
      <c r="W1" s="4"/>
    </row>
    <row r="2" ht="25.5" customHeight="1">
      <c r="S2" s="104"/>
      <c r="T2" s="105" t="s">
        <v>63</v>
      </c>
      <c r="U2" s="73"/>
      <c r="V2" s="73"/>
      <c r="W2" s="74"/>
    </row>
    <row r="3" ht="15.0" customHeight="1">
      <c r="B3" s="106" t="s">
        <v>114</v>
      </c>
      <c r="S3" s="104"/>
      <c r="T3" s="105" t="s">
        <v>115</v>
      </c>
      <c r="U3" s="73"/>
      <c r="V3" s="73"/>
      <c r="W3" s="74"/>
    </row>
    <row r="4" ht="15.75" customHeight="1">
      <c r="A4" s="11"/>
      <c r="B4" s="11"/>
      <c r="C4" s="11"/>
      <c r="D4" s="11"/>
      <c r="E4" s="11"/>
      <c r="F4" s="11"/>
      <c r="G4" s="11"/>
      <c r="H4" s="11"/>
      <c r="I4" s="11"/>
      <c r="J4" s="11"/>
      <c r="K4" s="11"/>
      <c r="L4" s="11"/>
      <c r="M4" s="11"/>
      <c r="N4" s="11"/>
      <c r="O4" s="11"/>
      <c r="P4" s="11"/>
      <c r="Q4" s="11"/>
      <c r="R4" s="11"/>
      <c r="S4" s="64"/>
      <c r="T4" s="105" t="s">
        <v>66</v>
      </c>
      <c r="U4" s="73"/>
      <c r="V4" s="73"/>
      <c r="W4" s="74"/>
    </row>
    <row r="5" ht="15.75" customHeight="1">
      <c r="A5" s="107"/>
      <c r="B5" s="11"/>
      <c r="C5" s="11"/>
      <c r="D5" s="11"/>
      <c r="E5" s="11"/>
      <c r="F5" s="11"/>
      <c r="G5" s="11"/>
      <c r="H5" s="11"/>
      <c r="I5" s="11"/>
      <c r="J5" s="11"/>
      <c r="K5" s="11"/>
      <c r="L5" s="11"/>
      <c r="M5" s="11"/>
      <c r="N5" s="11"/>
      <c r="O5" s="11"/>
      <c r="P5" s="11"/>
      <c r="Q5" s="11"/>
      <c r="R5" s="11"/>
      <c r="S5" s="11"/>
      <c r="T5" s="64"/>
      <c r="U5" s="97"/>
      <c r="V5" s="97"/>
      <c r="W5" s="108"/>
    </row>
    <row r="6" ht="27.0" customHeight="1">
      <c r="A6" s="109"/>
      <c r="B6" s="73"/>
      <c r="C6" s="73"/>
      <c r="D6" s="73"/>
      <c r="E6" s="73"/>
      <c r="F6" s="73"/>
      <c r="G6" s="73"/>
      <c r="H6" s="73"/>
      <c r="I6" s="73"/>
      <c r="J6" s="73"/>
      <c r="K6" s="73"/>
      <c r="L6" s="73"/>
      <c r="M6" s="73"/>
      <c r="N6" s="73"/>
      <c r="O6" s="73"/>
      <c r="P6" s="73"/>
      <c r="Q6" s="73"/>
      <c r="R6" s="73"/>
      <c r="S6" s="73"/>
      <c r="T6" s="110"/>
      <c r="U6" s="60"/>
      <c r="V6" s="60"/>
      <c r="W6" s="111"/>
      <c r="X6" s="60"/>
      <c r="Y6" s="60"/>
      <c r="Z6" s="60"/>
    </row>
    <row r="7" ht="81.0" customHeight="1">
      <c r="A7" s="112"/>
      <c r="B7" s="79"/>
      <c r="C7" s="79"/>
      <c r="D7" s="79"/>
      <c r="E7" s="79"/>
      <c r="F7" s="79"/>
      <c r="G7" s="79"/>
      <c r="H7" s="79"/>
      <c r="I7" s="79"/>
      <c r="J7" s="79"/>
      <c r="K7" s="79"/>
      <c r="L7" s="79"/>
      <c r="M7" s="79"/>
      <c r="N7" s="79"/>
      <c r="O7" s="79"/>
      <c r="P7" s="79"/>
      <c r="Q7" s="79"/>
      <c r="R7" s="79"/>
      <c r="S7" s="79"/>
      <c r="T7" s="113"/>
      <c r="U7" s="114"/>
      <c r="V7" s="114"/>
      <c r="W7" s="115"/>
      <c r="X7" s="60"/>
      <c r="Y7" s="60"/>
      <c r="Z7" s="60"/>
    </row>
    <row r="8" ht="26.25" customHeight="1">
      <c r="A8" s="116"/>
      <c r="B8" s="116"/>
      <c r="C8" s="116"/>
      <c r="D8" s="116"/>
      <c r="E8" s="116"/>
      <c r="F8" s="116"/>
      <c r="G8" s="116"/>
      <c r="H8" s="116"/>
      <c r="I8" s="116"/>
      <c r="J8" s="116"/>
      <c r="K8" s="116"/>
      <c r="L8" s="116"/>
      <c r="M8" s="116"/>
      <c r="N8" s="116"/>
      <c r="O8" s="116"/>
      <c r="P8" s="116"/>
      <c r="Q8" s="116"/>
      <c r="R8" s="116"/>
      <c r="S8" s="116"/>
      <c r="T8" s="117"/>
      <c r="U8" s="60"/>
      <c r="V8" s="60"/>
      <c r="W8" s="60"/>
      <c r="X8" s="118"/>
      <c r="Y8" s="60"/>
      <c r="Z8" s="60"/>
    </row>
    <row r="9" ht="39.75" customHeight="1">
      <c r="A9" s="119" t="b">
        <v>0</v>
      </c>
      <c r="B9" s="120"/>
      <c r="C9" s="120"/>
      <c r="D9" s="120"/>
      <c r="E9" s="120"/>
      <c r="F9" s="120"/>
      <c r="G9" s="120"/>
      <c r="H9" s="120"/>
      <c r="I9" s="120"/>
      <c r="J9" s="120"/>
      <c r="K9" s="120"/>
      <c r="L9" s="120"/>
      <c r="M9" s="120"/>
      <c r="N9" s="120"/>
      <c r="O9" s="120"/>
      <c r="P9" s="120"/>
      <c r="Q9" s="120"/>
      <c r="R9" s="120"/>
      <c r="S9" s="120"/>
      <c r="T9" s="121"/>
      <c r="U9" s="60"/>
      <c r="V9" s="60"/>
      <c r="W9" s="60"/>
      <c r="X9" s="60"/>
      <c r="Y9" s="60"/>
      <c r="Z9" s="60"/>
    </row>
    <row r="10" ht="32.25" customHeight="1">
      <c r="A10" s="122" t="s">
        <v>116</v>
      </c>
      <c r="B10" s="123" t="s">
        <v>117</v>
      </c>
      <c r="C10" s="123" t="s">
        <v>118</v>
      </c>
      <c r="D10" s="123" t="s">
        <v>119</v>
      </c>
      <c r="E10" s="123" t="s">
        <v>120</v>
      </c>
      <c r="F10" s="123" t="s">
        <v>121</v>
      </c>
      <c r="G10" s="123" t="s">
        <v>122</v>
      </c>
      <c r="H10" s="123" t="s">
        <v>123</v>
      </c>
      <c r="I10" s="123" t="s">
        <v>124</v>
      </c>
      <c r="J10" s="123" t="s">
        <v>125</v>
      </c>
      <c r="K10" s="123" t="s">
        <v>126</v>
      </c>
      <c r="L10" s="123" t="s">
        <v>127</v>
      </c>
      <c r="M10" s="123" t="s">
        <v>128</v>
      </c>
      <c r="N10" s="123" t="s">
        <v>129</v>
      </c>
      <c r="O10" s="123" t="s">
        <v>130</v>
      </c>
      <c r="P10" s="123" t="s">
        <v>131</v>
      </c>
      <c r="Q10" s="123" t="s">
        <v>132</v>
      </c>
      <c r="R10" s="124" t="s">
        <v>133</v>
      </c>
      <c r="S10" s="125" t="s">
        <v>134</v>
      </c>
      <c r="T10" s="126" t="s">
        <v>135</v>
      </c>
      <c r="U10" s="127"/>
      <c r="V10" s="127"/>
      <c r="W10" s="127"/>
      <c r="X10" s="127"/>
      <c r="Y10" s="127"/>
      <c r="Z10" s="127"/>
    </row>
    <row r="11" ht="39.75" customHeight="1">
      <c r="A11" s="128">
        <v>1.0</v>
      </c>
      <c r="B11" s="87" t="s">
        <v>75</v>
      </c>
      <c r="C11" s="128">
        <v>3.0</v>
      </c>
      <c r="D11" s="128">
        <v>3.0</v>
      </c>
      <c r="E11" s="128">
        <v>4.0</v>
      </c>
      <c r="F11" s="128">
        <v>4.0</v>
      </c>
      <c r="G11" s="128">
        <v>4.0</v>
      </c>
      <c r="H11" s="128"/>
      <c r="I11" s="128"/>
      <c r="J11" s="128"/>
      <c r="K11" s="128"/>
      <c r="L11" s="128"/>
      <c r="M11" s="128"/>
      <c r="N11" s="128"/>
      <c r="O11" s="128"/>
      <c r="P11" s="128"/>
      <c r="Q11" s="128"/>
      <c r="R11" s="128">
        <f t="shared" ref="R11:R34" si="1">+SUM(C11:Q11)</f>
        <v>18</v>
      </c>
      <c r="S11" s="129">
        <f t="shared" ref="S11:S35" si="2">IF(ISERROR(AVERAGE(C11:Q11)),0,AVERAGE(C11:Q11))</f>
        <v>3.6</v>
      </c>
      <c r="T11" s="130"/>
    </row>
    <row r="12" ht="45.75" customHeight="1">
      <c r="A12" s="128">
        <v>2.0</v>
      </c>
      <c r="B12" s="89" t="s">
        <v>81</v>
      </c>
      <c r="C12" s="128">
        <v>4.0</v>
      </c>
      <c r="D12" s="128">
        <v>4.0</v>
      </c>
      <c r="E12" s="128">
        <v>4.0</v>
      </c>
      <c r="F12" s="128">
        <v>4.0</v>
      </c>
      <c r="G12" s="128">
        <v>4.0</v>
      </c>
      <c r="H12" s="128"/>
      <c r="I12" s="128"/>
      <c r="J12" s="128"/>
      <c r="K12" s="128"/>
      <c r="L12" s="128"/>
      <c r="M12" s="128"/>
      <c r="N12" s="128"/>
      <c r="O12" s="128"/>
      <c r="P12" s="128"/>
      <c r="Q12" s="128"/>
      <c r="R12" s="128">
        <f t="shared" si="1"/>
        <v>20</v>
      </c>
      <c r="S12" s="129">
        <f t="shared" si="2"/>
        <v>4</v>
      </c>
      <c r="T12" s="131" t="s">
        <v>136</v>
      </c>
    </row>
    <row r="13" ht="65.25" customHeight="1">
      <c r="A13" s="128">
        <v>3.0</v>
      </c>
      <c r="B13" s="89" t="s">
        <v>87</v>
      </c>
      <c r="C13" s="128">
        <v>4.0</v>
      </c>
      <c r="D13" s="128">
        <v>4.0</v>
      </c>
      <c r="E13" s="128">
        <v>4.0</v>
      </c>
      <c r="F13" s="128">
        <v>4.0</v>
      </c>
      <c r="G13" s="128">
        <v>4.0</v>
      </c>
      <c r="H13" s="128"/>
      <c r="I13" s="128"/>
      <c r="J13" s="128"/>
      <c r="K13" s="128"/>
      <c r="L13" s="128"/>
      <c r="M13" s="128"/>
      <c r="N13" s="128"/>
      <c r="O13" s="128"/>
      <c r="P13" s="128"/>
      <c r="Q13" s="128"/>
      <c r="R13" s="128">
        <f t="shared" si="1"/>
        <v>20</v>
      </c>
      <c r="S13" s="129">
        <f t="shared" si="2"/>
        <v>4</v>
      </c>
      <c r="T13" s="132" t="s">
        <v>136</v>
      </c>
    </row>
    <row r="14" ht="39.75" customHeight="1">
      <c r="A14" s="128">
        <v>4.0</v>
      </c>
      <c r="B14" s="89" t="s">
        <v>92</v>
      </c>
      <c r="C14" s="128">
        <v>4.0</v>
      </c>
      <c r="D14" s="128">
        <v>4.0</v>
      </c>
      <c r="E14" s="128">
        <v>5.0</v>
      </c>
      <c r="F14" s="128">
        <v>5.0</v>
      </c>
      <c r="G14" s="128">
        <v>5.0</v>
      </c>
      <c r="H14" s="128"/>
      <c r="I14" s="128"/>
      <c r="J14" s="128"/>
      <c r="K14" s="128"/>
      <c r="L14" s="128"/>
      <c r="M14" s="128"/>
      <c r="N14" s="128"/>
      <c r="O14" s="128"/>
      <c r="P14" s="128"/>
      <c r="Q14" s="128"/>
      <c r="R14" s="128">
        <f t="shared" si="1"/>
        <v>23</v>
      </c>
      <c r="S14" s="129">
        <f t="shared" si="2"/>
        <v>4.6</v>
      </c>
      <c r="T14" s="132" t="s">
        <v>136</v>
      </c>
    </row>
    <row r="15" ht="39.75" customHeight="1">
      <c r="A15" s="128">
        <v>5.0</v>
      </c>
      <c r="B15" s="89" t="s">
        <v>97</v>
      </c>
      <c r="C15" s="128">
        <v>5.0</v>
      </c>
      <c r="D15" s="128">
        <v>4.0</v>
      </c>
      <c r="E15" s="128">
        <v>4.0</v>
      </c>
      <c r="F15" s="128">
        <v>4.0</v>
      </c>
      <c r="G15" s="128">
        <v>5.0</v>
      </c>
      <c r="H15" s="128"/>
      <c r="I15" s="128"/>
      <c r="J15" s="128"/>
      <c r="K15" s="128"/>
      <c r="L15" s="128"/>
      <c r="M15" s="128"/>
      <c r="N15" s="128"/>
      <c r="O15" s="128"/>
      <c r="P15" s="128"/>
      <c r="Q15" s="128"/>
      <c r="R15" s="128">
        <f t="shared" si="1"/>
        <v>22</v>
      </c>
      <c r="S15" s="129">
        <f t="shared" si="2"/>
        <v>4.4</v>
      </c>
      <c r="T15" s="132" t="s">
        <v>136</v>
      </c>
    </row>
    <row r="16" ht="39.75" customHeight="1">
      <c r="A16" s="128">
        <v>6.0</v>
      </c>
      <c r="B16" s="89" t="s">
        <v>101</v>
      </c>
      <c r="C16" s="128">
        <v>4.0</v>
      </c>
      <c r="D16" s="128">
        <v>3.0</v>
      </c>
      <c r="E16" s="128">
        <v>4.0</v>
      </c>
      <c r="F16" s="128">
        <v>3.0</v>
      </c>
      <c r="G16" s="128">
        <v>4.0</v>
      </c>
      <c r="H16" s="128"/>
      <c r="I16" s="128"/>
      <c r="J16" s="128"/>
      <c r="K16" s="128"/>
      <c r="L16" s="128"/>
      <c r="M16" s="128"/>
      <c r="N16" s="128"/>
      <c r="O16" s="128"/>
      <c r="P16" s="128"/>
      <c r="Q16" s="128"/>
      <c r="R16" s="128">
        <f t="shared" si="1"/>
        <v>18</v>
      </c>
      <c r="S16" s="129">
        <f t="shared" si="2"/>
        <v>3.6</v>
      </c>
      <c r="T16" s="132"/>
    </row>
    <row r="17" ht="39.75" customHeight="1">
      <c r="A17" s="128">
        <v>7.0</v>
      </c>
      <c r="B17" s="89" t="s">
        <v>103</v>
      </c>
      <c r="C17" s="128">
        <v>5.0</v>
      </c>
      <c r="D17" s="128">
        <v>4.0</v>
      </c>
      <c r="E17" s="128">
        <v>5.0</v>
      </c>
      <c r="F17" s="128">
        <v>4.0</v>
      </c>
      <c r="G17" s="128">
        <v>4.0</v>
      </c>
      <c r="H17" s="128"/>
      <c r="I17" s="128"/>
      <c r="J17" s="128"/>
      <c r="K17" s="128"/>
      <c r="L17" s="128"/>
      <c r="M17" s="128"/>
      <c r="N17" s="128"/>
      <c r="O17" s="128"/>
      <c r="P17" s="128"/>
      <c r="Q17" s="128"/>
      <c r="R17" s="128">
        <f t="shared" si="1"/>
        <v>22</v>
      </c>
      <c r="S17" s="129">
        <f t="shared" si="2"/>
        <v>4.4</v>
      </c>
      <c r="T17" s="132" t="s">
        <v>136</v>
      </c>
    </row>
    <row r="18" ht="46.5" customHeight="1">
      <c r="A18" s="128">
        <v>8.0</v>
      </c>
      <c r="B18" s="89" t="s">
        <v>77</v>
      </c>
      <c r="C18" s="128">
        <v>4.0</v>
      </c>
      <c r="D18" s="128">
        <v>4.0</v>
      </c>
      <c r="E18" s="128">
        <v>5.0</v>
      </c>
      <c r="F18" s="128">
        <v>4.0</v>
      </c>
      <c r="G18" s="128">
        <v>4.0</v>
      </c>
      <c r="H18" s="128"/>
      <c r="I18" s="128"/>
      <c r="J18" s="128"/>
      <c r="K18" s="128"/>
      <c r="L18" s="128"/>
      <c r="M18" s="128"/>
      <c r="N18" s="128"/>
      <c r="O18" s="128"/>
      <c r="P18" s="128"/>
      <c r="Q18" s="128"/>
      <c r="R18" s="128">
        <f t="shared" si="1"/>
        <v>21</v>
      </c>
      <c r="S18" s="129">
        <f t="shared" si="2"/>
        <v>4.2</v>
      </c>
      <c r="T18" s="132" t="s">
        <v>136</v>
      </c>
    </row>
    <row r="19" ht="47.25" customHeight="1">
      <c r="A19" s="128">
        <v>9.0</v>
      </c>
      <c r="B19" s="89" t="s">
        <v>83</v>
      </c>
      <c r="C19" s="128">
        <v>5.0</v>
      </c>
      <c r="D19" s="128">
        <v>5.0</v>
      </c>
      <c r="E19" s="128">
        <v>5.0</v>
      </c>
      <c r="F19" s="128">
        <v>5.0</v>
      </c>
      <c r="G19" s="128">
        <v>5.0</v>
      </c>
      <c r="H19" s="128"/>
      <c r="I19" s="128"/>
      <c r="J19" s="128"/>
      <c r="K19" s="128"/>
      <c r="L19" s="128"/>
      <c r="M19" s="128"/>
      <c r="N19" s="128"/>
      <c r="O19" s="128"/>
      <c r="P19" s="128"/>
      <c r="Q19" s="128"/>
      <c r="R19" s="128">
        <f t="shared" si="1"/>
        <v>25</v>
      </c>
      <c r="S19" s="129">
        <f t="shared" si="2"/>
        <v>5</v>
      </c>
      <c r="T19" s="132" t="s">
        <v>136</v>
      </c>
    </row>
    <row r="20" ht="39.75" customHeight="1">
      <c r="A20" s="128">
        <v>10.0</v>
      </c>
      <c r="B20" s="89" t="s">
        <v>88</v>
      </c>
      <c r="C20" s="128">
        <v>5.0</v>
      </c>
      <c r="D20" s="128">
        <v>5.0</v>
      </c>
      <c r="E20" s="128">
        <v>4.0</v>
      </c>
      <c r="F20" s="128">
        <v>4.0</v>
      </c>
      <c r="G20" s="128">
        <v>5.0</v>
      </c>
      <c r="H20" s="128"/>
      <c r="I20" s="128"/>
      <c r="J20" s="128"/>
      <c r="K20" s="128"/>
      <c r="L20" s="128"/>
      <c r="M20" s="128"/>
      <c r="N20" s="128"/>
      <c r="O20" s="128"/>
      <c r="P20" s="128"/>
      <c r="Q20" s="128"/>
      <c r="R20" s="128">
        <f t="shared" si="1"/>
        <v>23</v>
      </c>
      <c r="S20" s="129">
        <f t="shared" si="2"/>
        <v>4.6</v>
      </c>
      <c r="T20" s="132" t="s">
        <v>136</v>
      </c>
    </row>
    <row r="21" ht="39.75" customHeight="1">
      <c r="A21" s="128">
        <v>11.0</v>
      </c>
      <c r="B21" s="89" t="s">
        <v>93</v>
      </c>
      <c r="C21" s="128">
        <v>4.0</v>
      </c>
      <c r="D21" s="128">
        <v>5.0</v>
      </c>
      <c r="E21" s="128">
        <v>3.0</v>
      </c>
      <c r="F21" s="128">
        <v>5.0</v>
      </c>
      <c r="G21" s="128">
        <v>5.0</v>
      </c>
      <c r="H21" s="128"/>
      <c r="I21" s="128"/>
      <c r="J21" s="128"/>
      <c r="K21" s="128"/>
      <c r="L21" s="128"/>
      <c r="M21" s="128"/>
      <c r="N21" s="128"/>
      <c r="O21" s="128"/>
      <c r="P21" s="128"/>
      <c r="Q21" s="128"/>
      <c r="R21" s="128">
        <f t="shared" si="1"/>
        <v>22</v>
      </c>
      <c r="S21" s="129">
        <f t="shared" si="2"/>
        <v>4.4</v>
      </c>
      <c r="T21" s="132" t="s">
        <v>136</v>
      </c>
    </row>
    <row r="22" ht="45.75" customHeight="1">
      <c r="A22" s="128">
        <v>12.0</v>
      </c>
      <c r="B22" s="89" t="s">
        <v>98</v>
      </c>
      <c r="C22" s="128">
        <v>4.0</v>
      </c>
      <c r="D22" s="128">
        <v>5.0</v>
      </c>
      <c r="E22" s="128">
        <v>4.0</v>
      </c>
      <c r="F22" s="128">
        <v>5.0</v>
      </c>
      <c r="G22" s="128">
        <v>4.0</v>
      </c>
      <c r="H22" s="128"/>
      <c r="I22" s="128"/>
      <c r="J22" s="128"/>
      <c r="K22" s="128"/>
      <c r="L22" s="128"/>
      <c r="M22" s="128"/>
      <c r="N22" s="128"/>
      <c r="O22" s="128"/>
      <c r="P22" s="128"/>
      <c r="Q22" s="128"/>
      <c r="R22" s="128">
        <f t="shared" si="1"/>
        <v>22</v>
      </c>
      <c r="S22" s="129">
        <f t="shared" si="2"/>
        <v>4.4</v>
      </c>
      <c r="T22" s="132"/>
    </row>
    <row r="23" ht="49.5" customHeight="1">
      <c r="A23" s="128">
        <v>13.0</v>
      </c>
      <c r="B23" s="89" t="s">
        <v>102</v>
      </c>
      <c r="C23" s="128">
        <v>5.0</v>
      </c>
      <c r="D23" s="128">
        <v>4.0</v>
      </c>
      <c r="E23" s="128">
        <v>4.0</v>
      </c>
      <c r="F23" s="128">
        <v>4.0</v>
      </c>
      <c r="G23" s="128">
        <v>5.0</v>
      </c>
      <c r="H23" s="128"/>
      <c r="I23" s="128"/>
      <c r="J23" s="128"/>
      <c r="K23" s="128"/>
      <c r="L23" s="128"/>
      <c r="M23" s="128"/>
      <c r="N23" s="128"/>
      <c r="O23" s="128"/>
      <c r="P23" s="128"/>
      <c r="Q23" s="128"/>
      <c r="R23" s="128">
        <f t="shared" si="1"/>
        <v>22</v>
      </c>
      <c r="S23" s="129">
        <f t="shared" si="2"/>
        <v>4.4</v>
      </c>
      <c r="T23" s="132" t="s">
        <v>136</v>
      </c>
    </row>
    <row r="24" ht="39.75" customHeight="1">
      <c r="A24" s="128">
        <v>14.0</v>
      </c>
      <c r="B24" s="89" t="s">
        <v>104</v>
      </c>
      <c r="C24" s="128">
        <v>4.0</v>
      </c>
      <c r="D24" s="128">
        <v>4.0</v>
      </c>
      <c r="E24" s="128">
        <v>4.0</v>
      </c>
      <c r="F24" s="128">
        <v>4.0</v>
      </c>
      <c r="G24" s="128">
        <v>4.0</v>
      </c>
      <c r="H24" s="128"/>
      <c r="I24" s="128"/>
      <c r="J24" s="128"/>
      <c r="K24" s="128"/>
      <c r="L24" s="128"/>
      <c r="M24" s="128"/>
      <c r="N24" s="128"/>
      <c r="O24" s="128"/>
      <c r="P24" s="128"/>
      <c r="Q24" s="128"/>
      <c r="R24" s="128">
        <f t="shared" si="1"/>
        <v>20</v>
      </c>
      <c r="S24" s="129">
        <f t="shared" si="2"/>
        <v>4</v>
      </c>
      <c r="T24" s="132" t="s">
        <v>136</v>
      </c>
    </row>
    <row r="25" ht="39.75" customHeight="1">
      <c r="A25" s="128">
        <v>15.0</v>
      </c>
      <c r="B25" s="89" t="s">
        <v>105</v>
      </c>
      <c r="C25" s="128">
        <v>5.0</v>
      </c>
      <c r="D25" s="128">
        <v>4.0</v>
      </c>
      <c r="E25" s="128">
        <v>4.0</v>
      </c>
      <c r="F25" s="128">
        <v>5.0</v>
      </c>
      <c r="G25" s="128">
        <v>4.0</v>
      </c>
      <c r="H25" s="128"/>
      <c r="I25" s="128"/>
      <c r="J25" s="128"/>
      <c r="K25" s="128"/>
      <c r="L25" s="128"/>
      <c r="M25" s="128"/>
      <c r="N25" s="128"/>
      <c r="O25" s="128"/>
      <c r="P25" s="128"/>
      <c r="Q25" s="128"/>
      <c r="R25" s="128">
        <f t="shared" si="1"/>
        <v>22</v>
      </c>
      <c r="S25" s="129">
        <f t="shared" si="2"/>
        <v>4.4</v>
      </c>
      <c r="T25" s="132" t="s">
        <v>136</v>
      </c>
    </row>
    <row r="26" ht="48.75" customHeight="1">
      <c r="A26" s="128">
        <v>16.0</v>
      </c>
      <c r="B26" s="89" t="s">
        <v>107</v>
      </c>
      <c r="C26" s="128">
        <v>5.0</v>
      </c>
      <c r="D26" s="128">
        <v>4.0</v>
      </c>
      <c r="E26" s="128">
        <v>5.0</v>
      </c>
      <c r="F26" s="128">
        <v>5.0</v>
      </c>
      <c r="G26" s="128">
        <v>5.0</v>
      </c>
      <c r="H26" s="128"/>
      <c r="I26" s="128"/>
      <c r="J26" s="128"/>
      <c r="K26" s="128"/>
      <c r="L26" s="128"/>
      <c r="M26" s="128"/>
      <c r="N26" s="128"/>
      <c r="O26" s="128"/>
      <c r="P26" s="128"/>
      <c r="Q26" s="128"/>
      <c r="R26" s="128">
        <f t="shared" si="1"/>
        <v>24</v>
      </c>
      <c r="S26" s="129">
        <f t="shared" si="2"/>
        <v>4.8</v>
      </c>
      <c r="T26" s="132" t="s">
        <v>136</v>
      </c>
    </row>
    <row r="27" ht="39.75" customHeight="1">
      <c r="A27" s="128">
        <v>17.0</v>
      </c>
      <c r="B27" s="89" t="s">
        <v>108</v>
      </c>
      <c r="C27" s="128">
        <v>4.0</v>
      </c>
      <c r="D27" s="128">
        <v>5.0</v>
      </c>
      <c r="E27" s="128">
        <v>3.0</v>
      </c>
      <c r="F27" s="128">
        <v>4.0</v>
      </c>
      <c r="G27" s="128">
        <v>3.0</v>
      </c>
      <c r="H27" s="128"/>
      <c r="I27" s="128"/>
      <c r="J27" s="128"/>
      <c r="K27" s="128"/>
      <c r="L27" s="128"/>
      <c r="M27" s="128"/>
      <c r="N27" s="128"/>
      <c r="O27" s="128"/>
      <c r="P27" s="128"/>
      <c r="Q27" s="128"/>
      <c r="R27" s="128">
        <f t="shared" si="1"/>
        <v>19</v>
      </c>
      <c r="S27" s="129">
        <f t="shared" si="2"/>
        <v>3.8</v>
      </c>
      <c r="T27" s="132"/>
    </row>
    <row r="28" ht="39.75" customHeight="1">
      <c r="A28" s="128">
        <v>18.0</v>
      </c>
      <c r="B28" s="89" t="s">
        <v>110</v>
      </c>
      <c r="C28" s="128">
        <v>5.0</v>
      </c>
      <c r="D28" s="128">
        <v>5.0</v>
      </c>
      <c r="E28" s="128">
        <v>5.0</v>
      </c>
      <c r="F28" s="128">
        <v>5.0</v>
      </c>
      <c r="G28" s="128">
        <v>5.0</v>
      </c>
      <c r="H28" s="128"/>
      <c r="I28" s="128"/>
      <c r="J28" s="128"/>
      <c r="K28" s="128"/>
      <c r="L28" s="128"/>
      <c r="M28" s="128"/>
      <c r="N28" s="128"/>
      <c r="O28" s="128"/>
      <c r="P28" s="128"/>
      <c r="Q28" s="128"/>
      <c r="R28" s="128">
        <f t="shared" si="1"/>
        <v>25</v>
      </c>
      <c r="S28" s="129">
        <f t="shared" si="2"/>
        <v>5</v>
      </c>
      <c r="T28" s="132" t="s">
        <v>136</v>
      </c>
    </row>
    <row r="29" ht="48.0" customHeight="1">
      <c r="A29" s="128">
        <v>19.0</v>
      </c>
      <c r="B29" s="89" t="s">
        <v>112</v>
      </c>
      <c r="C29" s="128">
        <v>4.0</v>
      </c>
      <c r="D29" s="128">
        <v>4.0</v>
      </c>
      <c r="E29" s="128">
        <v>5.0</v>
      </c>
      <c r="F29" s="128">
        <v>5.0</v>
      </c>
      <c r="G29" s="128">
        <v>4.0</v>
      </c>
      <c r="H29" s="128"/>
      <c r="I29" s="128"/>
      <c r="J29" s="128"/>
      <c r="K29" s="128"/>
      <c r="L29" s="128"/>
      <c r="M29" s="128"/>
      <c r="N29" s="128"/>
      <c r="O29" s="128"/>
      <c r="P29" s="128"/>
      <c r="Q29" s="128"/>
      <c r="R29" s="128">
        <f t="shared" si="1"/>
        <v>22</v>
      </c>
      <c r="S29" s="129">
        <f t="shared" si="2"/>
        <v>4.4</v>
      </c>
      <c r="T29" s="132" t="s">
        <v>136</v>
      </c>
    </row>
    <row r="30" ht="39.75" customHeight="1">
      <c r="A30" s="128">
        <v>20.0</v>
      </c>
      <c r="B30" s="93" t="s">
        <v>113</v>
      </c>
      <c r="C30" s="128">
        <v>4.0</v>
      </c>
      <c r="D30" s="128">
        <v>4.0</v>
      </c>
      <c r="E30" s="128">
        <v>3.0</v>
      </c>
      <c r="F30" s="128">
        <v>4.0</v>
      </c>
      <c r="G30" s="128">
        <v>4.0</v>
      </c>
      <c r="H30" s="128"/>
      <c r="I30" s="128"/>
      <c r="J30" s="128"/>
      <c r="K30" s="128"/>
      <c r="L30" s="128"/>
      <c r="M30" s="128"/>
      <c r="N30" s="128"/>
      <c r="O30" s="128"/>
      <c r="P30" s="128"/>
      <c r="Q30" s="128"/>
      <c r="R30" s="128">
        <f t="shared" si="1"/>
        <v>19</v>
      </c>
      <c r="S30" s="129">
        <f t="shared" si="2"/>
        <v>3.8</v>
      </c>
      <c r="T30" s="132"/>
    </row>
    <row r="31" ht="49.5" customHeight="1">
      <c r="A31" s="128">
        <v>21.0</v>
      </c>
      <c r="B31" s="90" t="s">
        <v>79</v>
      </c>
      <c r="C31" s="128">
        <v>5.0</v>
      </c>
      <c r="D31" s="128">
        <v>5.0</v>
      </c>
      <c r="E31" s="128">
        <v>5.0</v>
      </c>
      <c r="F31" s="128">
        <v>5.0</v>
      </c>
      <c r="G31" s="128">
        <v>5.0</v>
      </c>
      <c r="H31" s="128"/>
      <c r="I31" s="128"/>
      <c r="J31" s="128"/>
      <c r="K31" s="128"/>
      <c r="L31" s="128"/>
      <c r="M31" s="128"/>
      <c r="N31" s="128"/>
      <c r="O31" s="128"/>
      <c r="P31" s="128"/>
      <c r="Q31" s="128"/>
      <c r="R31" s="128">
        <f t="shared" si="1"/>
        <v>25</v>
      </c>
      <c r="S31" s="129">
        <f t="shared" si="2"/>
        <v>5</v>
      </c>
      <c r="T31" s="132" t="s">
        <v>136</v>
      </c>
    </row>
    <row r="32" ht="42.0" customHeight="1">
      <c r="A32" s="128">
        <v>22.0</v>
      </c>
      <c r="B32" s="90" t="s">
        <v>85</v>
      </c>
      <c r="C32" s="128">
        <v>4.0</v>
      </c>
      <c r="D32" s="128">
        <v>4.0</v>
      </c>
      <c r="E32" s="128">
        <v>3.0</v>
      </c>
      <c r="F32" s="128">
        <v>4.0</v>
      </c>
      <c r="G32" s="128">
        <v>3.0</v>
      </c>
      <c r="H32" s="128"/>
      <c r="I32" s="128"/>
      <c r="J32" s="128"/>
      <c r="K32" s="128"/>
      <c r="L32" s="128"/>
      <c r="M32" s="128"/>
      <c r="N32" s="128"/>
      <c r="O32" s="128"/>
      <c r="P32" s="128"/>
      <c r="Q32" s="128"/>
      <c r="R32" s="128">
        <f t="shared" si="1"/>
        <v>18</v>
      </c>
      <c r="S32" s="129">
        <f t="shared" si="2"/>
        <v>3.6</v>
      </c>
      <c r="T32" s="132"/>
    </row>
    <row r="33" ht="48.0" customHeight="1">
      <c r="A33" s="128">
        <v>23.0</v>
      </c>
      <c r="B33" s="90" t="s">
        <v>90</v>
      </c>
      <c r="C33" s="128">
        <v>5.0</v>
      </c>
      <c r="D33" s="128">
        <v>4.0</v>
      </c>
      <c r="E33" s="128">
        <v>3.0</v>
      </c>
      <c r="F33" s="128">
        <v>3.0</v>
      </c>
      <c r="G33" s="128">
        <v>5.0</v>
      </c>
      <c r="H33" s="128"/>
      <c r="I33" s="128"/>
      <c r="J33" s="128"/>
      <c r="K33" s="128"/>
      <c r="L33" s="128"/>
      <c r="M33" s="128"/>
      <c r="N33" s="128"/>
      <c r="O33" s="128"/>
      <c r="P33" s="128"/>
      <c r="Q33" s="128"/>
      <c r="R33" s="128">
        <f t="shared" si="1"/>
        <v>20</v>
      </c>
      <c r="S33" s="129">
        <f t="shared" si="2"/>
        <v>4</v>
      </c>
      <c r="T33" s="132" t="s">
        <v>136</v>
      </c>
    </row>
    <row r="34" ht="46.5" customHeight="1">
      <c r="A34" s="128">
        <v>24.0</v>
      </c>
      <c r="B34" s="90" t="s">
        <v>95</v>
      </c>
      <c r="C34" s="128">
        <v>5.0</v>
      </c>
      <c r="D34" s="128">
        <v>5.0</v>
      </c>
      <c r="E34" s="128">
        <v>4.0</v>
      </c>
      <c r="F34" s="128">
        <v>5.0</v>
      </c>
      <c r="G34" s="128">
        <v>4.0</v>
      </c>
      <c r="H34" s="128"/>
      <c r="I34" s="128"/>
      <c r="J34" s="128"/>
      <c r="K34" s="128"/>
      <c r="L34" s="128"/>
      <c r="M34" s="128"/>
      <c r="N34" s="128"/>
      <c r="O34" s="128"/>
      <c r="P34" s="128"/>
      <c r="Q34" s="128"/>
      <c r="R34" s="128">
        <f t="shared" si="1"/>
        <v>23</v>
      </c>
      <c r="S34" s="129">
        <f t="shared" si="2"/>
        <v>4.6</v>
      </c>
      <c r="T34" s="132" t="s">
        <v>136</v>
      </c>
    </row>
    <row r="35" ht="44.25" customHeight="1">
      <c r="A35" s="128">
        <v>25.0</v>
      </c>
      <c r="B35" s="90" t="s">
        <v>99</v>
      </c>
      <c r="C35" s="128">
        <v>5.0</v>
      </c>
      <c r="D35" s="128">
        <v>4.0</v>
      </c>
      <c r="E35" s="128">
        <v>5.0</v>
      </c>
      <c r="F35" s="128">
        <v>5.0</v>
      </c>
      <c r="G35" s="128">
        <v>5.0</v>
      </c>
      <c r="H35" s="128"/>
      <c r="I35" s="128"/>
      <c r="J35" s="128"/>
      <c r="K35" s="128"/>
      <c r="L35" s="128"/>
      <c r="M35" s="128"/>
      <c r="N35" s="128"/>
      <c r="O35" s="128"/>
      <c r="P35" s="128"/>
      <c r="Q35" s="128"/>
      <c r="R35" s="128">
        <f>SUM(C35:Q35)</f>
        <v>24</v>
      </c>
      <c r="S35" s="133">
        <f t="shared" si="2"/>
        <v>4.8</v>
      </c>
      <c r="T35" s="132" t="s">
        <v>136</v>
      </c>
    </row>
    <row r="36" ht="42.75" customHeight="1">
      <c r="A36" s="128">
        <v>26.0</v>
      </c>
      <c r="B36" s="89"/>
      <c r="C36" s="128"/>
      <c r="D36" s="128"/>
      <c r="E36" s="128"/>
      <c r="F36" s="128"/>
      <c r="G36" s="128"/>
      <c r="H36" s="128"/>
      <c r="I36" s="128"/>
      <c r="J36" s="128"/>
      <c r="K36" s="128"/>
      <c r="L36" s="128"/>
      <c r="M36" s="128"/>
      <c r="N36" s="128"/>
      <c r="O36" s="128"/>
      <c r="P36" s="128"/>
      <c r="Q36" s="128"/>
      <c r="R36" s="128"/>
      <c r="S36" s="133"/>
      <c r="T36" s="132"/>
    </row>
    <row r="37" ht="42.0" customHeight="1">
      <c r="A37" s="128">
        <v>27.0</v>
      </c>
      <c r="B37" s="89"/>
      <c r="C37" s="128"/>
      <c r="D37" s="128"/>
      <c r="E37" s="128"/>
      <c r="F37" s="128"/>
      <c r="G37" s="128"/>
      <c r="H37" s="128"/>
      <c r="I37" s="128"/>
      <c r="J37" s="128"/>
      <c r="K37" s="128"/>
      <c r="L37" s="128"/>
      <c r="M37" s="128"/>
      <c r="N37" s="128"/>
      <c r="O37" s="128"/>
      <c r="P37" s="128"/>
      <c r="Q37" s="128"/>
      <c r="R37" s="128"/>
      <c r="S37" s="133"/>
      <c r="T37" s="132"/>
    </row>
    <row r="38" ht="42.75" customHeight="1">
      <c r="A38" s="128">
        <v>28.0</v>
      </c>
      <c r="B38" s="89"/>
      <c r="C38" s="128"/>
      <c r="D38" s="128"/>
      <c r="E38" s="128"/>
      <c r="F38" s="128"/>
      <c r="G38" s="128"/>
      <c r="H38" s="128"/>
      <c r="I38" s="128"/>
      <c r="J38" s="128"/>
      <c r="K38" s="128"/>
      <c r="L38" s="128"/>
      <c r="M38" s="128"/>
      <c r="N38" s="128"/>
      <c r="O38" s="128"/>
      <c r="P38" s="128"/>
      <c r="Q38" s="128"/>
      <c r="R38" s="128"/>
      <c r="S38" s="133"/>
      <c r="T38" s="132"/>
    </row>
    <row r="39" ht="47.25" customHeight="1">
      <c r="A39" s="128">
        <v>29.0</v>
      </c>
      <c r="B39" s="89"/>
      <c r="C39" s="128"/>
      <c r="D39" s="128"/>
      <c r="E39" s="128"/>
      <c r="F39" s="128"/>
      <c r="G39" s="128"/>
      <c r="H39" s="128"/>
      <c r="I39" s="128"/>
      <c r="J39" s="128"/>
      <c r="K39" s="128"/>
      <c r="L39" s="128"/>
      <c r="M39" s="128"/>
      <c r="N39" s="128"/>
      <c r="O39" s="128"/>
      <c r="P39" s="128"/>
      <c r="Q39" s="128"/>
      <c r="R39" s="128"/>
      <c r="S39" s="133"/>
      <c r="T39" s="132"/>
    </row>
    <row r="40" ht="50.25" customHeight="1">
      <c r="A40" s="134">
        <v>30.0</v>
      </c>
      <c r="B40" s="135"/>
      <c r="C40" s="134"/>
      <c r="D40" s="134"/>
      <c r="E40" s="134"/>
      <c r="F40" s="134"/>
      <c r="G40" s="134"/>
      <c r="H40" s="134"/>
      <c r="I40" s="134"/>
      <c r="J40" s="134"/>
      <c r="K40" s="134"/>
      <c r="L40" s="134"/>
      <c r="M40" s="134"/>
      <c r="N40" s="134"/>
      <c r="O40" s="134"/>
      <c r="P40" s="134"/>
      <c r="Q40" s="134"/>
      <c r="R40" s="134"/>
      <c r="S40" s="136"/>
      <c r="T40" s="137"/>
    </row>
    <row r="41" ht="24.0" customHeight="1">
      <c r="A41" s="138" t="s">
        <v>137</v>
      </c>
      <c r="B41" s="139"/>
      <c r="C41" s="139"/>
      <c r="D41" s="139"/>
      <c r="E41" s="139"/>
      <c r="F41" s="139"/>
      <c r="G41" s="139"/>
      <c r="H41" s="139"/>
      <c r="I41" s="139"/>
      <c r="J41" s="139"/>
      <c r="K41" s="139"/>
      <c r="L41" s="139"/>
      <c r="M41" s="139"/>
      <c r="N41" s="139"/>
      <c r="O41" s="139"/>
      <c r="P41" s="139"/>
      <c r="Q41" s="139"/>
      <c r="R41" s="140"/>
      <c r="S41" s="141">
        <f>SUM(S11:S40)</f>
        <v>107.8</v>
      </c>
    </row>
    <row r="42" ht="28.5" customHeight="1">
      <c r="A42" s="142" t="s">
        <v>134</v>
      </c>
      <c r="B42" s="79"/>
      <c r="C42" s="79"/>
      <c r="D42" s="79"/>
      <c r="E42" s="79"/>
      <c r="F42" s="79"/>
      <c r="G42" s="79"/>
      <c r="H42" s="79"/>
      <c r="I42" s="79"/>
      <c r="J42" s="79"/>
      <c r="K42" s="79"/>
      <c r="L42" s="79"/>
      <c r="M42" s="79"/>
      <c r="N42" s="79"/>
      <c r="O42" s="79"/>
      <c r="P42" s="79"/>
      <c r="Q42" s="79"/>
      <c r="R42" s="113"/>
      <c r="S42" s="143">
        <f>S41/A40</f>
        <v>3.593333333</v>
      </c>
    </row>
    <row r="43" ht="15.75" customHeight="1">
      <c r="A43" s="144"/>
      <c r="B43" s="145"/>
      <c r="C43" s="145"/>
      <c r="D43" s="145"/>
      <c r="E43" s="145"/>
      <c r="F43" s="145"/>
      <c r="G43" s="145"/>
      <c r="H43" s="145"/>
      <c r="I43" s="145"/>
      <c r="J43" s="145"/>
      <c r="K43" s="145"/>
      <c r="L43" s="145"/>
      <c r="M43" s="145"/>
      <c r="N43" s="145"/>
      <c r="O43" s="145"/>
      <c r="P43" s="145"/>
      <c r="Q43" s="145"/>
      <c r="R43" s="145"/>
      <c r="S43" s="146"/>
    </row>
    <row r="44" ht="15.75" customHeight="1">
      <c r="A44" s="144"/>
      <c r="B44" s="145"/>
      <c r="C44" s="145"/>
      <c r="D44" s="145"/>
      <c r="E44" s="145"/>
      <c r="F44" s="145"/>
      <c r="G44" s="145"/>
      <c r="H44" s="145"/>
      <c r="I44" s="145"/>
      <c r="J44" s="145"/>
      <c r="K44" s="145"/>
      <c r="L44" s="145"/>
      <c r="M44" s="145"/>
      <c r="N44" s="145"/>
      <c r="O44" s="145"/>
      <c r="P44" s="145"/>
      <c r="Q44" s="145"/>
      <c r="R44" s="145"/>
      <c r="S44" s="146"/>
    </row>
    <row r="45" ht="15.75" customHeight="1">
      <c r="A45" s="144"/>
      <c r="B45" s="145"/>
      <c r="C45" s="145"/>
      <c r="D45" s="145"/>
      <c r="E45" s="145"/>
      <c r="F45" s="145"/>
      <c r="G45" s="145"/>
      <c r="H45" s="145"/>
      <c r="I45" s="145"/>
      <c r="J45" s="145"/>
      <c r="K45" s="145"/>
      <c r="L45" s="145"/>
      <c r="M45" s="145"/>
      <c r="N45" s="145"/>
      <c r="O45" s="145"/>
      <c r="P45" s="145"/>
      <c r="Q45" s="145"/>
      <c r="R45" s="145"/>
      <c r="S45" s="146"/>
    </row>
    <row r="46" ht="15.75" customHeight="1">
      <c r="A46" s="144"/>
      <c r="B46" s="145"/>
      <c r="C46" s="145"/>
      <c r="D46" s="145"/>
      <c r="E46" s="145"/>
      <c r="F46" s="145"/>
      <c r="G46" s="145"/>
      <c r="H46" s="145"/>
      <c r="I46" s="145"/>
      <c r="J46" s="145"/>
      <c r="K46" s="145"/>
      <c r="L46" s="145"/>
      <c r="M46" s="145"/>
      <c r="N46" s="145"/>
      <c r="O46" s="145"/>
      <c r="P46" s="145"/>
      <c r="Q46" s="145"/>
      <c r="R46" s="145"/>
      <c r="S46" s="146"/>
    </row>
    <row r="47" ht="15.75" customHeight="1">
      <c r="A47" s="144"/>
      <c r="B47" s="145"/>
      <c r="C47" s="145"/>
      <c r="D47" s="145"/>
      <c r="E47" s="145"/>
      <c r="F47" s="145"/>
      <c r="G47" s="145"/>
      <c r="H47" s="145"/>
      <c r="I47" s="145"/>
      <c r="J47" s="145"/>
      <c r="K47" s="145"/>
      <c r="L47" s="145"/>
      <c r="M47" s="145"/>
      <c r="N47" s="145"/>
      <c r="O47" s="145"/>
      <c r="P47" s="145"/>
      <c r="Q47" s="145"/>
      <c r="R47" s="145"/>
      <c r="S47" s="146"/>
    </row>
    <row r="48" ht="15.75" customHeight="1">
      <c r="A48" s="144"/>
      <c r="B48" s="145"/>
      <c r="C48" s="145"/>
      <c r="D48" s="145"/>
      <c r="E48" s="145"/>
      <c r="F48" s="145"/>
      <c r="G48" s="145"/>
      <c r="H48" s="145"/>
      <c r="I48" s="145"/>
      <c r="J48" s="145"/>
      <c r="K48" s="145"/>
      <c r="L48" s="145"/>
      <c r="M48" s="145"/>
      <c r="N48" s="145"/>
      <c r="O48" s="145"/>
      <c r="P48" s="145"/>
      <c r="Q48" s="145"/>
      <c r="R48" s="145"/>
      <c r="S48" s="146"/>
    </row>
    <row r="49" ht="15.75" customHeight="1">
      <c r="A49" s="144"/>
      <c r="B49" s="145"/>
      <c r="C49" s="145"/>
      <c r="D49" s="145"/>
      <c r="E49" s="145"/>
      <c r="F49" s="145"/>
      <c r="G49" s="145"/>
      <c r="H49" s="145"/>
      <c r="I49" s="145"/>
      <c r="J49" s="145"/>
      <c r="K49" s="145"/>
      <c r="L49" s="145"/>
      <c r="M49" s="145"/>
      <c r="N49" s="145"/>
      <c r="O49" s="145"/>
      <c r="P49" s="145"/>
      <c r="Q49" s="145"/>
      <c r="R49" s="145"/>
      <c r="S49" s="146"/>
    </row>
    <row r="50" ht="15.75" customHeight="1">
      <c r="A50" s="144"/>
      <c r="B50" s="145"/>
      <c r="C50" s="145"/>
      <c r="D50" s="145"/>
      <c r="E50" s="145"/>
      <c r="F50" s="145"/>
      <c r="G50" s="145"/>
      <c r="H50" s="145"/>
      <c r="I50" s="145"/>
      <c r="J50" s="145"/>
      <c r="K50" s="145"/>
      <c r="L50" s="145"/>
      <c r="M50" s="145"/>
      <c r="N50" s="145"/>
      <c r="O50" s="145"/>
      <c r="P50" s="145"/>
      <c r="Q50" s="145"/>
      <c r="R50" s="145"/>
      <c r="S50" s="146"/>
    </row>
    <row r="51" ht="15.75" customHeight="1">
      <c r="A51" s="144"/>
      <c r="B51" s="145"/>
      <c r="C51" s="145"/>
      <c r="D51" s="145"/>
      <c r="E51" s="145"/>
      <c r="F51" s="145"/>
      <c r="G51" s="145"/>
      <c r="H51" s="145"/>
      <c r="I51" s="145"/>
      <c r="J51" s="145"/>
      <c r="K51" s="145"/>
      <c r="L51" s="145"/>
      <c r="M51" s="145"/>
      <c r="N51" s="145"/>
      <c r="O51" s="145"/>
      <c r="P51" s="145"/>
      <c r="Q51" s="145"/>
      <c r="R51" s="145"/>
      <c r="S51" s="146"/>
    </row>
    <row r="52" ht="15.75" customHeight="1">
      <c r="A52" s="144"/>
      <c r="B52" s="145"/>
      <c r="C52" s="145"/>
      <c r="D52" s="145"/>
      <c r="E52" s="145"/>
      <c r="F52" s="145"/>
      <c r="G52" s="145"/>
      <c r="H52" s="145"/>
      <c r="I52" s="145"/>
      <c r="J52" s="145"/>
      <c r="K52" s="145"/>
      <c r="L52" s="145"/>
      <c r="M52" s="145"/>
      <c r="N52" s="145"/>
      <c r="O52" s="145"/>
      <c r="P52" s="145"/>
      <c r="Q52" s="145"/>
      <c r="R52" s="145"/>
      <c r="S52" s="146"/>
    </row>
    <row r="53" ht="15.75" customHeight="1">
      <c r="A53" s="144"/>
      <c r="B53" s="145"/>
      <c r="C53" s="145"/>
      <c r="D53" s="145"/>
      <c r="E53" s="145"/>
      <c r="F53" s="145"/>
      <c r="G53" s="145"/>
      <c r="H53" s="145"/>
      <c r="I53" s="145"/>
      <c r="J53" s="145"/>
      <c r="K53" s="145"/>
      <c r="L53" s="145"/>
      <c r="M53" s="145"/>
      <c r="N53" s="145"/>
      <c r="O53" s="145"/>
      <c r="P53" s="145"/>
      <c r="Q53" s="145"/>
      <c r="R53" s="145"/>
      <c r="S53" s="146"/>
    </row>
    <row r="54" ht="15.75" customHeight="1">
      <c r="A54" s="144"/>
      <c r="B54" s="145"/>
      <c r="C54" s="145"/>
      <c r="D54" s="145"/>
      <c r="E54" s="145"/>
      <c r="F54" s="145"/>
      <c r="G54" s="145"/>
      <c r="H54" s="145"/>
      <c r="I54" s="145"/>
      <c r="J54" s="145"/>
      <c r="K54" s="145"/>
      <c r="L54" s="145"/>
      <c r="M54" s="145"/>
      <c r="N54" s="145"/>
      <c r="O54" s="145"/>
      <c r="P54" s="145"/>
      <c r="Q54" s="145"/>
      <c r="R54" s="145"/>
      <c r="S54" s="146"/>
    </row>
    <row r="55" ht="15.75" customHeight="1">
      <c r="A55" s="144"/>
      <c r="B55" s="145"/>
      <c r="C55" s="145"/>
      <c r="D55" s="145"/>
      <c r="E55" s="145"/>
      <c r="F55" s="145"/>
      <c r="G55" s="145"/>
      <c r="H55" s="145"/>
      <c r="I55" s="145"/>
      <c r="J55" s="145"/>
      <c r="K55" s="145"/>
      <c r="L55" s="145"/>
      <c r="M55" s="145"/>
      <c r="N55" s="145"/>
      <c r="O55" s="145"/>
      <c r="P55" s="145"/>
      <c r="Q55" s="145"/>
      <c r="R55" s="145"/>
      <c r="S55" s="146"/>
    </row>
    <row r="56" ht="15.75" customHeight="1">
      <c r="A56" s="144"/>
      <c r="B56" s="145"/>
      <c r="C56" s="145"/>
      <c r="D56" s="145"/>
      <c r="E56" s="145"/>
      <c r="F56" s="145"/>
      <c r="G56" s="145"/>
      <c r="H56" s="145"/>
      <c r="I56" s="145"/>
      <c r="J56" s="145"/>
      <c r="K56" s="145"/>
      <c r="L56" s="145"/>
      <c r="M56" s="145"/>
      <c r="N56" s="145"/>
      <c r="O56" s="145"/>
      <c r="P56" s="145"/>
      <c r="Q56" s="145"/>
      <c r="R56" s="145"/>
      <c r="S56" s="146"/>
    </row>
    <row r="57" ht="15.75" customHeight="1">
      <c r="A57" s="144"/>
      <c r="B57" s="145"/>
      <c r="C57" s="145"/>
      <c r="D57" s="145"/>
      <c r="E57" s="145"/>
      <c r="F57" s="145"/>
      <c r="G57" s="145"/>
      <c r="H57" s="145"/>
      <c r="I57" s="145"/>
      <c r="J57" s="145"/>
      <c r="K57" s="145"/>
      <c r="L57" s="145"/>
      <c r="M57" s="145"/>
      <c r="N57" s="145"/>
      <c r="O57" s="145"/>
      <c r="P57" s="145"/>
      <c r="Q57" s="145"/>
      <c r="R57" s="145"/>
      <c r="S57" s="146"/>
    </row>
    <row r="58" ht="15.75" customHeight="1">
      <c r="A58" s="144"/>
      <c r="B58" s="145"/>
      <c r="C58" s="145"/>
      <c r="D58" s="145"/>
      <c r="E58" s="145"/>
      <c r="F58" s="145"/>
      <c r="G58" s="145"/>
      <c r="H58" s="145"/>
      <c r="I58" s="145"/>
      <c r="J58" s="145"/>
      <c r="K58" s="145"/>
      <c r="L58" s="145"/>
      <c r="M58" s="145"/>
      <c r="N58" s="145"/>
      <c r="O58" s="145"/>
      <c r="P58" s="145"/>
      <c r="Q58" s="145"/>
      <c r="R58" s="145"/>
      <c r="S58" s="146"/>
    </row>
    <row r="59" ht="15.75" customHeight="1">
      <c r="A59" s="144"/>
      <c r="B59" s="145"/>
      <c r="C59" s="145"/>
      <c r="D59" s="145"/>
      <c r="E59" s="145"/>
      <c r="F59" s="145"/>
      <c r="G59" s="145"/>
      <c r="H59" s="145"/>
      <c r="I59" s="145"/>
      <c r="J59" s="145"/>
      <c r="K59" s="145"/>
      <c r="L59" s="145"/>
      <c r="M59" s="145"/>
      <c r="N59" s="145"/>
      <c r="O59" s="145"/>
      <c r="P59" s="145"/>
      <c r="Q59" s="145"/>
      <c r="R59" s="145"/>
      <c r="S59" s="146"/>
    </row>
    <row r="60" ht="15.75" customHeight="1">
      <c r="A60" s="144"/>
      <c r="B60" s="145"/>
      <c r="C60" s="145"/>
      <c r="D60" s="145"/>
      <c r="E60" s="145"/>
      <c r="F60" s="145"/>
      <c r="G60" s="145"/>
      <c r="H60" s="145"/>
      <c r="I60" s="145"/>
      <c r="J60" s="145"/>
      <c r="K60" s="145"/>
      <c r="L60" s="145"/>
      <c r="M60" s="145"/>
      <c r="N60" s="145"/>
      <c r="O60" s="145"/>
      <c r="P60" s="145"/>
      <c r="Q60" s="145"/>
      <c r="R60" s="145"/>
      <c r="S60" s="146"/>
    </row>
    <row r="61" ht="15.75" customHeight="1">
      <c r="A61" s="144"/>
      <c r="B61" s="145"/>
      <c r="C61" s="145"/>
      <c r="D61" s="145"/>
      <c r="E61" s="145"/>
      <c r="F61" s="145"/>
      <c r="G61" s="145"/>
      <c r="H61" s="145"/>
      <c r="I61" s="145"/>
      <c r="J61" s="145"/>
      <c r="K61" s="145"/>
      <c r="L61" s="145"/>
      <c r="M61" s="145"/>
      <c r="N61" s="145"/>
      <c r="O61" s="145"/>
      <c r="P61" s="145"/>
      <c r="Q61" s="145"/>
      <c r="R61" s="145"/>
      <c r="S61" s="146"/>
    </row>
    <row r="62" ht="15.75" customHeight="1">
      <c r="A62" s="144"/>
      <c r="B62" s="145"/>
      <c r="C62" s="145"/>
      <c r="D62" s="145"/>
      <c r="E62" s="145"/>
      <c r="F62" s="145"/>
      <c r="G62" s="145"/>
      <c r="H62" s="145"/>
      <c r="I62" s="145"/>
      <c r="J62" s="145"/>
      <c r="K62" s="145"/>
      <c r="L62" s="145"/>
      <c r="M62" s="145"/>
      <c r="N62" s="145"/>
      <c r="O62" s="145"/>
      <c r="P62" s="145"/>
      <c r="Q62" s="145"/>
      <c r="R62" s="145"/>
      <c r="S62" s="146"/>
    </row>
    <row r="63" ht="15.75" customHeight="1">
      <c r="A63" s="144"/>
      <c r="B63" s="145"/>
      <c r="C63" s="145"/>
      <c r="D63" s="145"/>
      <c r="E63" s="145"/>
      <c r="F63" s="145"/>
      <c r="G63" s="145"/>
      <c r="H63" s="145"/>
      <c r="I63" s="145"/>
      <c r="J63" s="145"/>
      <c r="K63" s="145"/>
      <c r="L63" s="145"/>
      <c r="M63" s="145"/>
      <c r="N63" s="145"/>
      <c r="O63" s="145"/>
      <c r="P63" s="145"/>
      <c r="Q63" s="145"/>
      <c r="R63" s="145"/>
      <c r="S63" s="146"/>
    </row>
    <row r="64" ht="15.75" customHeight="1">
      <c r="A64" s="144"/>
      <c r="B64" s="145"/>
      <c r="C64" s="145"/>
      <c r="D64" s="145"/>
      <c r="E64" s="145"/>
      <c r="F64" s="145"/>
      <c r="G64" s="145"/>
      <c r="H64" s="145"/>
      <c r="I64" s="145"/>
      <c r="J64" s="145"/>
      <c r="K64" s="145"/>
      <c r="L64" s="145"/>
      <c r="M64" s="145"/>
      <c r="N64" s="145"/>
      <c r="O64" s="145"/>
      <c r="P64" s="145"/>
      <c r="Q64" s="145"/>
      <c r="R64" s="145"/>
      <c r="S64" s="146"/>
    </row>
    <row r="65" ht="15.75" customHeight="1">
      <c r="A65" s="144"/>
      <c r="B65" s="145"/>
      <c r="C65" s="145"/>
      <c r="D65" s="145"/>
      <c r="E65" s="145"/>
      <c r="F65" s="145"/>
      <c r="G65" s="145"/>
      <c r="H65" s="145"/>
      <c r="I65" s="145"/>
      <c r="J65" s="145"/>
      <c r="K65" s="145"/>
      <c r="L65" s="145"/>
      <c r="M65" s="145"/>
      <c r="N65" s="145"/>
      <c r="O65" s="145"/>
      <c r="P65" s="145"/>
      <c r="Q65" s="145"/>
      <c r="R65" s="145"/>
      <c r="S65" s="146"/>
    </row>
    <row r="66" ht="15.75" customHeight="1">
      <c r="A66" s="144"/>
      <c r="B66" s="145"/>
      <c r="C66" s="145"/>
      <c r="D66" s="145"/>
      <c r="E66" s="145"/>
      <c r="F66" s="145"/>
      <c r="G66" s="145"/>
      <c r="H66" s="145"/>
      <c r="I66" s="145"/>
      <c r="J66" s="145"/>
      <c r="K66" s="145"/>
      <c r="L66" s="145"/>
      <c r="M66" s="145"/>
      <c r="N66" s="145"/>
      <c r="O66" s="145"/>
      <c r="P66" s="145"/>
      <c r="Q66" s="145"/>
      <c r="R66" s="145"/>
      <c r="S66" s="146"/>
    </row>
    <row r="67" ht="15.75" customHeight="1">
      <c r="A67" s="144"/>
      <c r="B67" s="145"/>
      <c r="C67" s="145"/>
      <c r="D67" s="145"/>
      <c r="E67" s="145"/>
      <c r="F67" s="145"/>
      <c r="G67" s="145"/>
      <c r="H67" s="145"/>
      <c r="I67" s="145"/>
      <c r="J67" s="145"/>
      <c r="K67" s="145"/>
      <c r="L67" s="145"/>
      <c r="M67" s="145"/>
      <c r="N67" s="145"/>
      <c r="O67" s="145"/>
      <c r="P67" s="145"/>
      <c r="Q67" s="145"/>
      <c r="R67" s="145"/>
      <c r="S67" s="146"/>
    </row>
    <row r="68" ht="15.75" customHeight="1">
      <c r="A68" s="144"/>
      <c r="B68" s="145"/>
      <c r="C68" s="145"/>
      <c r="D68" s="145"/>
      <c r="E68" s="145"/>
      <c r="F68" s="145"/>
      <c r="G68" s="145"/>
      <c r="H68" s="145"/>
      <c r="I68" s="145"/>
      <c r="J68" s="145"/>
      <c r="K68" s="145"/>
      <c r="L68" s="145"/>
      <c r="M68" s="145"/>
      <c r="N68" s="145"/>
      <c r="O68" s="145"/>
      <c r="P68" s="145"/>
      <c r="Q68" s="145"/>
      <c r="R68" s="145"/>
      <c r="S68" s="146"/>
    </row>
    <row r="69" ht="15.75" customHeight="1">
      <c r="A69" s="144"/>
      <c r="B69" s="145"/>
      <c r="C69" s="145"/>
      <c r="D69" s="145"/>
      <c r="E69" s="145"/>
      <c r="F69" s="145"/>
      <c r="G69" s="145"/>
      <c r="H69" s="145"/>
      <c r="I69" s="145"/>
      <c r="J69" s="145"/>
      <c r="K69" s="145"/>
      <c r="L69" s="145"/>
      <c r="M69" s="145"/>
      <c r="N69" s="145"/>
      <c r="O69" s="145"/>
      <c r="P69" s="145"/>
      <c r="Q69" s="145"/>
      <c r="R69" s="145"/>
      <c r="S69" s="146"/>
    </row>
    <row r="70" ht="15.75" customHeight="1">
      <c r="A70" s="144"/>
      <c r="B70" s="145"/>
      <c r="C70" s="145"/>
      <c r="D70" s="145"/>
      <c r="E70" s="145"/>
      <c r="F70" s="145"/>
      <c r="G70" s="145"/>
      <c r="H70" s="145"/>
      <c r="I70" s="145"/>
      <c r="J70" s="145"/>
      <c r="K70" s="145"/>
      <c r="L70" s="145"/>
      <c r="M70" s="145"/>
      <c r="N70" s="145"/>
      <c r="O70" s="145"/>
      <c r="P70" s="145"/>
      <c r="Q70" s="145"/>
      <c r="R70" s="145"/>
      <c r="S70" s="146"/>
    </row>
    <row r="71" ht="15.75" customHeight="1">
      <c r="A71" s="144"/>
      <c r="B71" s="145"/>
      <c r="C71" s="145"/>
      <c r="D71" s="145"/>
      <c r="E71" s="145"/>
      <c r="F71" s="145"/>
      <c r="G71" s="145"/>
      <c r="H71" s="145"/>
      <c r="I71" s="145"/>
      <c r="J71" s="145"/>
      <c r="K71" s="145"/>
      <c r="L71" s="145"/>
      <c r="M71" s="145"/>
      <c r="N71" s="145"/>
      <c r="O71" s="145"/>
      <c r="P71" s="145"/>
      <c r="Q71" s="145"/>
      <c r="R71" s="145"/>
      <c r="S71" s="146"/>
    </row>
    <row r="72" ht="15.75" customHeight="1">
      <c r="A72" s="144"/>
      <c r="B72" s="145"/>
      <c r="C72" s="145"/>
      <c r="D72" s="145"/>
      <c r="E72" s="145"/>
      <c r="F72" s="145"/>
      <c r="G72" s="145"/>
      <c r="H72" s="145"/>
      <c r="I72" s="145"/>
      <c r="J72" s="145"/>
      <c r="K72" s="145"/>
      <c r="L72" s="145"/>
      <c r="M72" s="145"/>
      <c r="N72" s="145"/>
      <c r="O72" s="145"/>
      <c r="P72" s="145"/>
      <c r="Q72" s="145"/>
      <c r="R72" s="145"/>
      <c r="S72" s="146"/>
    </row>
    <row r="73" ht="15.75" customHeight="1">
      <c r="A73" s="144"/>
      <c r="B73" s="145"/>
      <c r="C73" s="145"/>
      <c r="D73" s="145"/>
      <c r="E73" s="145"/>
      <c r="F73" s="145"/>
      <c r="G73" s="145"/>
      <c r="H73" s="145"/>
      <c r="I73" s="145"/>
      <c r="J73" s="145"/>
      <c r="K73" s="145"/>
      <c r="L73" s="145"/>
      <c r="M73" s="145"/>
      <c r="N73" s="145"/>
      <c r="O73" s="145"/>
      <c r="P73" s="145"/>
      <c r="Q73" s="145"/>
      <c r="R73" s="145"/>
      <c r="S73" s="146"/>
    </row>
    <row r="74" ht="15.75" customHeight="1">
      <c r="A74" s="144"/>
      <c r="B74" s="145"/>
      <c r="C74" s="145"/>
      <c r="D74" s="145"/>
      <c r="E74" s="145"/>
      <c r="F74" s="145"/>
      <c r="G74" s="145"/>
      <c r="H74" s="145"/>
      <c r="I74" s="145"/>
      <c r="J74" s="145"/>
      <c r="K74" s="145"/>
      <c r="L74" s="145"/>
      <c r="M74" s="145"/>
      <c r="N74" s="145"/>
      <c r="O74" s="145"/>
      <c r="P74" s="145"/>
      <c r="Q74" s="145"/>
      <c r="R74" s="145"/>
      <c r="S74" s="146"/>
    </row>
    <row r="75" ht="15.75" customHeight="1">
      <c r="A75" s="144"/>
      <c r="B75" s="145"/>
      <c r="C75" s="145"/>
      <c r="D75" s="145"/>
      <c r="E75" s="145"/>
      <c r="F75" s="145"/>
      <c r="G75" s="145"/>
      <c r="H75" s="145"/>
      <c r="I75" s="145"/>
      <c r="J75" s="145"/>
      <c r="K75" s="145"/>
      <c r="L75" s="145"/>
      <c r="M75" s="145"/>
      <c r="N75" s="145"/>
      <c r="O75" s="145"/>
      <c r="P75" s="145"/>
      <c r="Q75" s="145"/>
      <c r="R75" s="145"/>
      <c r="S75" s="146"/>
    </row>
    <row r="76" ht="15.75" customHeight="1">
      <c r="A76" s="144"/>
      <c r="B76" s="145"/>
      <c r="C76" s="145"/>
      <c r="D76" s="145"/>
      <c r="E76" s="145"/>
      <c r="F76" s="145"/>
      <c r="G76" s="145"/>
      <c r="H76" s="145"/>
      <c r="I76" s="145"/>
      <c r="J76" s="145"/>
      <c r="K76" s="145"/>
      <c r="L76" s="145"/>
      <c r="M76" s="145"/>
      <c r="N76" s="145"/>
      <c r="O76" s="145"/>
      <c r="P76" s="145"/>
      <c r="Q76" s="145"/>
      <c r="R76" s="145"/>
      <c r="S76" s="146"/>
    </row>
    <row r="77" ht="15.75" customHeight="1">
      <c r="A77" s="144"/>
      <c r="B77" s="145"/>
      <c r="C77" s="145"/>
      <c r="D77" s="145"/>
      <c r="E77" s="145"/>
      <c r="F77" s="145"/>
      <c r="G77" s="145"/>
      <c r="H77" s="145"/>
      <c r="I77" s="145"/>
      <c r="J77" s="145"/>
      <c r="K77" s="145"/>
      <c r="L77" s="145"/>
      <c r="M77" s="145"/>
      <c r="N77" s="145"/>
      <c r="O77" s="145"/>
      <c r="P77" s="145"/>
      <c r="Q77" s="145"/>
      <c r="R77" s="145"/>
      <c r="S77" s="146"/>
    </row>
    <row r="78" ht="15.75" customHeight="1">
      <c r="A78" s="144"/>
      <c r="B78" s="145"/>
      <c r="C78" s="145"/>
      <c r="D78" s="145"/>
      <c r="E78" s="145"/>
      <c r="F78" s="145"/>
      <c r="G78" s="145"/>
      <c r="H78" s="145"/>
      <c r="I78" s="145"/>
      <c r="J78" s="145"/>
      <c r="K78" s="145"/>
      <c r="L78" s="145"/>
      <c r="M78" s="145"/>
      <c r="N78" s="145"/>
      <c r="O78" s="145"/>
      <c r="P78" s="145"/>
      <c r="Q78" s="145"/>
      <c r="R78" s="145"/>
      <c r="S78" s="146"/>
    </row>
    <row r="79" ht="15.75" customHeight="1">
      <c r="A79" s="144"/>
      <c r="B79" s="145"/>
      <c r="C79" s="145"/>
      <c r="D79" s="145"/>
      <c r="E79" s="145"/>
      <c r="F79" s="145"/>
      <c r="G79" s="145"/>
      <c r="H79" s="145"/>
      <c r="I79" s="145"/>
      <c r="J79" s="145"/>
      <c r="K79" s="145"/>
      <c r="L79" s="145"/>
      <c r="M79" s="145"/>
      <c r="N79" s="145"/>
      <c r="O79" s="145"/>
      <c r="P79" s="145"/>
      <c r="Q79" s="145"/>
      <c r="R79" s="145"/>
      <c r="S79" s="146"/>
    </row>
    <row r="80" ht="15.75" customHeight="1">
      <c r="A80" s="144"/>
      <c r="B80" s="145"/>
      <c r="C80" s="145"/>
      <c r="D80" s="145"/>
      <c r="E80" s="145"/>
      <c r="F80" s="145"/>
      <c r="G80" s="145"/>
      <c r="H80" s="145"/>
      <c r="I80" s="145"/>
      <c r="J80" s="145"/>
      <c r="K80" s="145"/>
      <c r="L80" s="145"/>
      <c r="M80" s="145"/>
      <c r="N80" s="145"/>
      <c r="O80" s="145"/>
      <c r="P80" s="145"/>
      <c r="Q80" s="145"/>
      <c r="R80" s="145"/>
      <c r="S80" s="146"/>
    </row>
    <row r="81" ht="15.75" customHeight="1">
      <c r="A81" s="144"/>
      <c r="B81" s="145"/>
      <c r="C81" s="145"/>
      <c r="D81" s="145"/>
      <c r="E81" s="145"/>
      <c r="F81" s="145"/>
      <c r="G81" s="145"/>
      <c r="H81" s="145"/>
      <c r="I81" s="145"/>
      <c r="J81" s="145"/>
      <c r="K81" s="145"/>
      <c r="L81" s="145"/>
      <c r="M81" s="145"/>
      <c r="N81" s="145"/>
      <c r="O81" s="145"/>
      <c r="P81" s="145"/>
      <c r="Q81" s="145"/>
      <c r="R81" s="145"/>
      <c r="S81" s="146"/>
    </row>
    <row r="82" ht="15.75" customHeight="1">
      <c r="A82" s="144"/>
      <c r="B82" s="145"/>
      <c r="C82" s="145"/>
      <c r="D82" s="145"/>
      <c r="E82" s="145"/>
      <c r="F82" s="145"/>
      <c r="G82" s="145"/>
      <c r="H82" s="145"/>
      <c r="I82" s="145"/>
      <c r="J82" s="145"/>
      <c r="K82" s="145"/>
      <c r="L82" s="145"/>
      <c r="M82" s="145"/>
      <c r="N82" s="145"/>
      <c r="O82" s="145"/>
      <c r="P82" s="145"/>
      <c r="Q82" s="145"/>
      <c r="R82" s="145"/>
      <c r="S82" s="146"/>
    </row>
    <row r="83" ht="15.75" customHeight="1">
      <c r="A83" s="144"/>
      <c r="B83" s="145"/>
      <c r="C83" s="145"/>
      <c r="D83" s="145"/>
      <c r="E83" s="145"/>
      <c r="F83" s="145"/>
      <c r="G83" s="145"/>
      <c r="H83" s="145"/>
      <c r="I83" s="145"/>
      <c r="J83" s="145"/>
      <c r="K83" s="145"/>
      <c r="L83" s="145"/>
      <c r="M83" s="145"/>
      <c r="N83" s="145"/>
      <c r="O83" s="145"/>
      <c r="P83" s="145"/>
      <c r="Q83" s="145"/>
      <c r="R83" s="145"/>
      <c r="S83" s="146"/>
    </row>
    <row r="84" ht="15.75" customHeight="1">
      <c r="A84" s="144"/>
      <c r="B84" s="145"/>
      <c r="C84" s="145"/>
      <c r="D84" s="145"/>
      <c r="E84" s="145"/>
      <c r="F84" s="145"/>
      <c r="G84" s="145"/>
      <c r="H84" s="145"/>
      <c r="I84" s="145"/>
      <c r="J84" s="145"/>
      <c r="K84" s="145"/>
      <c r="L84" s="145"/>
      <c r="M84" s="145"/>
      <c r="N84" s="145"/>
      <c r="O84" s="145"/>
      <c r="P84" s="145"/>
      <c r="Q84" s="145"/>
      <c r="R84" s="145"/>
      <c r="S84" s="146"/>
    </row>
    <row r="85" ht="15.75" customHeight="1">
      <c r="A85" s="144"/>
      <c r="B85" s="145"/>
      <c r="C85" s="145"/>
      <c r="D85" s="145"/>
      <c r="E85" s="145"/>
      <c r="F85" s="145"/>
      <c r="G85" s="145"/>
      <c r="H85" s="145"/>
      <c r="I85" s="145"/>
      <c r="J85" s="145"/>
      <c r="K85" s="145"/>
      <c r="L85" s="145"/>
      <c r="M85" s="145"/>
      <c r="N85" s="145"/>
      <c r="O85" s="145"/>
      <c r="P85" s="145"/>
      <c r="Q85" s="145"/>
      <c r="R85" s="145"/>
      <c r="S85" s="146"/>
    </row>
    <row r="86" ht="15.75" customHeight="1">
      <c r="A86" s="144"/>
      <c r="B86" s="145"/>
      <c r="C86" s="145"/>
      <c r="D86" s="145"/>
      <c r="E86" s="145"/>
      <c r="F86" s="145"/>
      <c r="G86" s="145"/>
      <c r="H86" s="145"/>
      <c r="I86" s="145"/>
      <c r="J86" s="145"/>
      <c r="K86" s="145"/>
      <c r="L86" s="145"/>
      <c r="M86" s="145"/>
      <c r="N86" s="145"/>
      <c r="O86" s="145"/>
      <c r="P86" s="145"/>
      <c r="Q86" s="145"/>
      <c r="R86" s="145"/>
      <c r="S86" s="146"/>
    </row>
    <row r="87" ht="15.75" customHeight="1">
      <c r="A87" s="144"/>
      <c r="B87" s="145"/>
      <c r="C87" s="145"/>
      <c r="D87" s="145"/>
      <c r="E87" s="145"/>
      <c r="F87" s="145"/>
      <c r="G87" s="145"/>
      <c r="H87" s="145"/>
      <c r="I87" s="145"/>
      <c r="J87" s="145"/>
      <c r="K87" s="145"/>
      <c r="L87" s="145"/>
      <c r="M87" s="145"/>
      <c r="N87" s="145"/>
      <c r="O87" s="145"/>
      <c r="P87" s="145"/>
      <c r="Q87" s="145"/>
      <c r="R87" s="145"/>
      <c r="S87" s="146"/>
    </row>
    <row r="88" ht="15.75" customHeight="1">
      <c r="A88" s="144"/>
      <c r="B88" s="145"/>
      <c r="C88" s="145"/>
      <c r="D88" s="145"/>
      <c r="E88" s="145"/>
      <c r="F88" s="145"/>
      <c r="G88" s="145"/>
      <c r="H88" s="145"/>
      <c r="I88" s="145"/>
      <c r="J88" s="145"/>
      <c r="K88" s="145"/>
      <c r="L88" s="145"/>
      <c r="M88" s="145"/>
      <c r="N88" s="145"/>
      <c r="O88" s="145"/>
      <c r="P88" s="145"/>
      <c r="Q88" s="145"/>
      <c r="R88" s="145"/>
      <c r="S88" s="146"/>
    </row>
    <row r="89" ht="15.75" customHeight="1">
      <c r="A89" s="144"/>
      <c r="B89" s="145"/>
      <c r="C89" s="145"/>
      <c r="D89" s="145"/>
      <c r="E89" s="145"/>
      <c r="F89" s="145"/>
      <c r="G89" s="145"/>
      <c r="H89" s="145"/>
      <c r="I89" s="145"/>
      <c r="J89" s="145"/>
      <c r="K89" s="145"/>
      <c r="L89" s="145"/>
      <c r="M89" s="145"/>
      <c r="N89" s="145"/>
      <c r="O89" s="145"/>
      <c r="P89" s="145"/>
      <c r="Q89" s="145"/>
      <c r="R89" s="145"/>
      <c r="S89" s="146"/>
    </row>
    <row r="90" ht="15.75" customHeight="1">
      <c r="A90" s="144"/>
      <c r="B90" s="145"/>
      <c r="C90" s="145"/>
      <c r="D90" s="145"/>
      <c r="E90" s="145"/>
      <c r="F90" s="145"/>
      <c r="G90" s="145"/>
      <c r="H90" s="145"/>
      <c r="I90" s="145"/>
      <c r="J90" s="145"/>
      <c r="K90" s="145"/>
      <c r="L90" s="145"/>
      <c r="M90" s="145"/>
      <c r="N90" s="145"/>
      <c r="O90" s="145"/>
      <c r="P90" s="145"/>
      <c r="Q90" s="145"/>
      <c r="R90" s="145"/>
      <c r="S90" s="146"/>
    </row>
    <row r="91" ht="15.75" customHeight="1">
      <c r="A91" s="144"/>
      <c r="B91" s="145"/>
      <c r="C91" s="145"/>
      <c r="D91" s="145"/>
      <c r="E91" s="145"/>
      <c r="F91" s="145"/>
      <c r="G91" s="145"/>
      <c r="H91" s="145"/>
      <c r="I91" s="145"/>
      <c r="J91" s="145"/>
      <c r="K91" s="145"/>
      <c r="L91" s="145"/>
      <c r="M91" s="145"/>
      <c r="N91" s="145"/>
      <c r="O91" s="145"/>
      <c r="P91" s="145"/>
      <c r="Q91" s="145"/>
      <c r="R91" s="145"/>
      <c r="S91" s="146"/>
    </row>
    <row r="92" ht="15.75" customHeight="1">
      <c r="A92" s="144"/>
      <c r="B92" s="145"/>
      <c r="C92" s="145"/>
      <c r="D92" s="145"/>
      <c r="E92" s="145"/>
      <c r="F92" s="145"/>
      <c r="G92" s="145"/>
      <c r="H92" s="145"/>
      <c r="I92" s="145"/>
      <c r="J92" s="145"/>
      <c r="K92" s="145"/>
      <c r="L92" s="145"/>
      <c r="M92" s="145"/>
      <c r="N92" s="145"/>
      <c r="O92" s="145"/>
      <c r="P92" s="145"/>
      <c r="Q92" s="145"/>
      <c r="R92" s="145"/>
      <c r="S92" s="146"/>
    </row>
    <row r="93" ht="15.75" customHeight="1">
      <c r="A93" s="144"/>
      <c r="B93" s="145"/>
      <c r="C93" s="145"/>
      <c r="D93" s="145"/>
      <c r="E93" s="145"/>
      <c r="F93" s="145"/>
      <c r="G93" s="145"/>
      <c r="H93" s="145"/>
      <c r="I93" s="145"/>
      <c r="J93" s="145"/>
      <c r="K93" s="145"/>
      <c r="L93" s="145"/>
      <c r="M93" s="145"/>
      <c r="N93" s="145"/>
      <c r="O93" s="145"/>
      <c r="P93" s="145"/>
      <c r="Q93" s="145"/>
      <c r="R93" s="145"/>
      <c r="S93" s="146"/>
    </row>
    <row r="94" ht="15.75" customHeight="1">
      <c r="A94" s="144"/>
      <c r="B94" s="145"/>
      <c r="C94" s="145"/>
      <c r="D94" s="145"/>
      <c r="E94" s="145"/>
      <c r="F94" s="145"/>
      <c r="G94" s="145"/>
      <c r="H94" s="145"/>
      <c r="I94" s="145"/>
      <c r="J94" s="145"/>
      <c r="K94" s="145"/>
      <c r="L94" s="145"/>
      <c r="M94" s="145"/>
      <c r="N94" s="145"/>
      <c r="O94" s="145"/>
      <c r="P94" s="145"/>
      <c r="Q94" s="145"/>
      <c r="R94" s="145"/>
      <c r="S94" s="146"/>
    </row>
    <row r="95" ht="15.75" customHeight="1">
      <c r="A95" s="144"/>
      <c r="B95" s="145"/>
      <c r="C95" s="145"/>
      <c r="D95" s="145"/>
      <c r="E95" s="145"/>
      <c r="F95" s="145"/>
      <c r="G95" s="145"/>
      <c r="H95" s="145"/>
      <c r="I95" s="145"/>
      <c r="J95" s="145"/>
      <c r="K95" s="145"/>
      <c r="L95" s="145"/>
      <c r="M95" s="145"/>
      <c r="N95" s="145"/>
      <c r="O95" s="145"/>
      <c r="P95" s="145"/>
      <c r="Q95" s="145"/>
      <c r="R95" s="145"/>
      <c r="S95" s="146"/>
    </row>
    <row r="96" ht="15.75" customHeight="1">
      <c r="A96" s="144"/>
      <c r="B96" s="145"/>
      <c r="C96" s="145"/>
      <c r="D96" s="145"/>
      <c r="E96" s="145"/>
      <c r="F96" s="145"/>
      <c r="G96" s="145"/>
      <c r="H96" s="145"/>
      <c r="I96" s="145"/>
      <c r="J96" s="145"/>
      <c r="K96" s="145"/>
      <c r="L96" s="145"/>
      <c r="M96" s="145"/>
      <c r="N96" s="145"/>
      <c r="O96" s="145"/>
      <c r="P96" s="145"/>
      <c r="Q96" s="145"/>
      <c r="R96" s="145"/>
      <c r="S96" s="146"/>
    </row>
    <row r="97" ht="15.75" customHeight="1">
      <c r="A97" s="144"/>
      <c r="B97" s="145"/>
      <c r="C97" s="145"/>
      <c r="D97" s="145"/>
      <c r="E97" s="145"/>
      <c r="F97" s="145"/>
      <c r="G97" s="145"/>
      <c r="H97" s="145"/>
      <c r="I97" s="145"/>
      <c r="J97" s="145"/>
      <c r="K97" s="145"/>
      <c r="L97" s="145"/>
      <c r="M97" s="145"/>
      <c r="N97" s="145"/>
      <c r="O97" s="145"/>
      <c r="P97" s="145"/>
      <c r="Q97" s="145"/>
      <c r="R97" s="145"/>
      <c r="S97" s="146"/>
    </row>
    <row r="98" ht="15.75" customHeight="1">
      <c r="A98" s="144"/>
      <c r="B98" s="145"/>
      <c r="C98" s="145"/>
      <c r="D98" s="145"/>
      <c r="E98" s="145"/>
      <c r="F98" s="145"/>
      <c r="G98" s="145"/>
      <c r="H98" s="145"/>
      <c r="I98" s="145"/>
      <c r="J98" s="145"/>
      <c r="K98" s="145"/>
      <c r="L98" s="145"/>
      <c r="M98" s="145"/>
      <c r="N98" s="145"/>
      <c r="O98" s="145"/>
      <c r="P98" s="145"/>
      <c r="Q98" s="145"/>
      <c r="R98" s="145"/>
      <c r="S98" s="146"/>
    </row>
    <row r="99" ht="15.75" customHeight="1">
      <c r="A99" s="144"/>
      <c r="B99" s="145"/>
      <c r="C99" s="145"/>
      <c r="D99" s="145"/>
      <c r="E99" s="145"/>
      <c r="F99" s="145"/>
      <c r="G99" s="145"/>
      <c r="H99" s="145"/>
      <c r="I99" s="145"/>
      <c r="J99" s="145"/>
      <c r="K99" s="145"/>
      <c r="L99" s="145"/>
      <c r="M99" s="145"/>
      <c r="N99" s="145"/>
      <c r="O99" s="145"/>
      <c r="P99" s="145"/>
      <c r="Q99" s="145"/>
      <c r="R99" s="145"/>
      <c r="S99" s="146"/>
    </row>
    <row r="100" ht="15.75" customHeight="1">
      <c r="A100" s="144"/>
      <c r="B100" s="145"/>
      <c r="C100" s="145"/>
      <c r="D100" s="145"/>
      <c r="E100" s="145"/>
      <c r="F100" s="145"/>
      <c r="G100" s="145"/>
      <c r="H100" s="145"/>
      <c r="I100" s="145"/>
      <c r="J100" s="145"/>
      <c r="K100" s="145"/>
      <c r="L100" s="145"/>
      <c r="M100" s="145"/>
      <c r="N100" s="145"/>
      <c r="O100" s="145"/>
      <c r="P100" s="145"/>
      <c r="Q100" s="145"/>
      <c r="R100" s="145"/>
      <c r="S100" s="146"/>
    </row>
    <row r="101" ht="15.75" customHeight="1">
      <c r="A101" s="144"/>
      <c r="B101" s="145"/>
      <c r="C101" s="145"/>
      <c r="D101" s="145"/>
      <c r="E101" s="145"/>
      <c r="F101" s="145"/>
      <c r="G101" s="145"/>
      <c r="H101" s="145"/>
      <c r="I101" s="145"/>
      <c r="J101" s="145"/>
      <c r="K101" s="145"/>
      <c r="L101" s="145"/>
      <c r="M101" s="145"/>
      <c r="N101" s="145"/>
      <c r="O101" s="145"/>
      <c r="P101" s="145"/>
      <c r="Q101" s="145"/>
      <c r="R101" s="145"/>
      <c r="S101" s="146"/>
    </row>
    <row r="102" ht="15.75" customHeight="1">
      <c r="A102" s="144"/>
      <c r="B102" s="145"/>
      <c r="C102" s="145"/>
      <c r="D102" s="145"/>
      <c r="E102" s="145"/>
      <c r="F102" s="145"/>
      <c r="G102" s="145"/>
      <c r="H102" s="145"/>
      <c r="I102" s="145"/>
      <c r="J102" s="145"/>
      <c r="K102" s="145"/>
      <c r="L102" s="145"/>
      <c r="M102" s="145"/>
      <c r="N102" s="145"/>
      <c r="O102" s="145"/>
      <c r="P102" s="145"/>
      <c r="Q102" s="145"/>
      <c r="R102" s="145"/>
      <c r="S102" s="146"/>
    </row>
    <row r="103" ht="15.75" customHeight="1">
      <c r="A103" s="144"/>
      <c r="B103" s="145"/>
      <c r="C103" s="145"/>
      <c r="D103" s="145"/>
      <c r="E103" s="145"/>
      <c r="F103" s="145"/>
      <c r="G103" s="145"/>
      <c r="H103" s="145"/>
      <c r="I103" s="145"/>
      <c r="J103" s="145"/>
      <c r="K103" s="145"/>
      <c r="L103" s="145"/>
      <c r="M103" s="145"/>
      <c r="N103" s="145"/>
      <c r="O103" s="145"/>
      <c r="P103" s="145"/>
      <c r="Q103" s="145"/>
      <c r="R103" s="145"/>
      <c r="S103" s="146"/>
    </row>
    <row r="104" ht="15.75" customHeight="1">
      <c r="A104" s="144"/>
      <c r="B104" s="145"/>
      <c r="C104" s="145"/>
      <c r="D104" s="145"/>
      <c r="E104" s="145"/>
      <c r="F104" s="145"/>
      <c r="G104" s="145"/>
      <c r="H104" s="145"/>
      <c r="I104" s="145"/>
      <c r="J104" s="145"/>
      <c r="K104" s="145"/>
      <c r="L104" s="145"/>
      <c r="M104" s="145"/>
      <c r="N104" s="145"/>
      <c r="O104" s="145"/>
      <c r="P104" s="145"/>
      <c r="Q104" s="145"/>
      <c r="R104" s="145"/>
      <c r="S104" s="146"/>
    </row>
    <row r="105" ht="15.75" customHeight="1">
      <c r="A105" s="144"/>
      <c r="B105" s="145"/>
      <c r="C105" s="145"/>
      <c r="D105" s="145"/>
      <c r="E105" s="145"/>
      <c r="F105" s="145"/>
      <c r="G105" s="145"/>
      <c r="H105" s="145"/>
      <c r="I105" s="145"/>
      <c r="J105" s="145"/>
      <c r="K105" s="145"/>
      <c r="L105" s="145"/>
      <c r="M105" s="145"/>
      <c r="N105" s="145"/>
      <c r="O105" s="145"/>
      <c r="P105" s="145"/>
      <c r="Q105" s="145"/>
      <c r="R105" s="145"/>
      <c r="S105" s="146"/>
    </row>
    <row r="106" ht="15.75" customHeight="1">
      <c r="A106" s="144"/>
      <c r="B106" s="145"/>
      <c r="C106" s="145"/>
      <c r="D106" s="145"/>
      <c r="E106" s="145"/>
      <c r="F106" s="145"/>
      <c r="G106" s="145"/>
      <c r="H106" s="145"/>
      <c r="I106" s="145"/>
      <c r="J106" s="145"/>
      <c r="K106" s="145"/>
      <c r="L106" s="145"/>
      <c r="M106" s="145"/>
      <c r="N106" s="145"/>
      <c r="O106" s="145"/>
      <c r="P106" s="145"/>
      <c r="Q106" s="145"/>
      <c r="R106" s="145"/>
      <c r="S106" s="146"/>
    </row>
    <row r="107" ht="15.75" customHeight="1">
      <c r="A107" s="144"/>
      <c r="B107" s="145"/>
      <c r="C107" s="145"/>
      <c r="D107" s="145"/>
      <c r="E107" s="145"/>
      <c r="F107" s="145"/>
      <c r="G107" s="145"/>
      <c r="H107" s="145"/>
      <c r="I107" s="145"/>
      <c r="J107" s="145"/>
      <c r="K107" s="145"/>
      <c r="L107" s="145"/>
      <c r="M107" s="145"/>
      <c r="N107" s="145"/>
      <c r="O107" s="145"/>
      <c r="P107" s="145"/>
      <c r="Q107" s="145"/>
      <c r="R107" s="145"/>
      <c r="S107" s="146"/>
    </row>
    <row r="108" ht="15.75" customHeight="1">
      <c r="A108" s="144"/>
      <c r="B108" s="145"/>
      <c r="C108" s="145"/>
      <c r="D108" s="145"/>
      <c r="E108" s="145"/>
      <c r="F108" s="145"/>
      <c r="G108" s="145"/>
      <c r="H108" s="145"/>
      <c r="I108" s="145"/>
      <c r="J108" s="145"/>
      <c r="K108" s="145"/>
      <c r="L108" s="145"/>
      <c r="M108" s="145"/>
      <c r="N108" s="145"/>
      <c r="O108" s="145"/>
      <c r="P108" s="145"/>
      <c r="Q108" s="145"/>
      <c r="R108" s="145"/>
      <c r="S108" s="146"/>
    </row>
    <row r="109" ht="15.75" customHeight="1">
      <c r="A109" s="144"/>
      <c r="B109" s="145"/>
      <c r="C109" s="145"/>
      <c r="D109" s="145"/>
      <c r="E109" s="145"/>
      <c r="F109" s="145"/>
      <c r="G109" s="145"/>
      <c r="H109" s="145"/>
      <c r="I109" s="145"/>
      <c r="J109" s="145"/>
      <c r="K109" s="145"/>
      <c r="L109" s="145"/>
      <c r="M109" s="145"/>
      <c r="N109" s="145"/>
      <c r="O109" s="145"/>
      <c r="P109" s="145"/>
      <c r="Q109" s="145"/>
      <c r="R109" s="145"/>
      <c r="S109" s="146"/>
    </row>
    <row r="110" ht="15.75" customHeight="1">
      <c r="A110" s="144"/>
      <c r="B110" s="145"/>
      <c r="C110" s="145"/>
      <c r="D110" s="145"/>
      <c r="E110" s="145"/>
      <c r="F110" s="145"/>
      <c r="G110" s="145"/>
      <c r="H110" s="145"/>
      <c r="I110" s="145"/>
      <c r="J110" s="145"/>
      <c r="K110" s="145"/>
      <c r="L110" s="145"/>
      <c r="M110" s="145"/>
      <c r="N110" s="145"/>
      <c r="O110" s="145"/>
      <c r="P110" s="145"/>
      <c r="Q110" s="145"/>
      <c r="R110" s="145"/>
      <c r="S110" s="146"/>
    </row>
    <row r="111" ht="15.75" customHeight="1">
      <c r="A111" s="144"/>
      <c r="B111" s="145"/>
      <c r="C111" s="145"/>
      <c r="D111" s="145"/>
      <c r="E111" s="145"/>
      <c r="F111" s="145"/>
      <c r="G111" s="145"/>
      <c r="H111" s="145"/>
      <c r="I111" s="145"/>
      <c r="J111" s="145"/>
      <c r="K111" s="145"/>
      <c r="L111" s="145"/>
      <c r="M111" s="145"/>
      <c r="N111" s="145"/>
      <c r="O111" s="145"/>
      <c r="P111" s="145"/>
      <c r="Q111" s="145"/>
      <c r="R111" s="145"/>
      <c r="S111" s="146"/>
    </row>
    <row r="112" ht="15.75" customHeight="1">
      <c r="A112" s="144"/>
      <c r="B112" s="145"/>
      <c r="C112" s="145"/>
      <c r="D112" s="145"/>
      <c r="E112" s="145"/>
      <c r="F112" s="145"/>
      <c r="G112" s="145"/>
      <c r="H112" s="145"/>
      <c r="I112" s="145"/>
      <c r="J112" s="145"/>
      <c r="K112" s="145"/>
      <c r="L112" s="145"/>
      <c r="M112" s="145"/>
      <c r="N112" s="145"/>
      <c r="O112" s="145"/>
      <c r="P112" s="145"/>
      <c r="Q112" s="145"/>
      <c r="R112" s="145"/>
      <c r="S112" s="146"/>
    </row>
    <row r="113" ht="15.75" customHeight="1">
      <c r="A113" s="144"/>
      <c r="B113" s="145"/>
      <c r="C113" s="145"/>
      <c r="D113" s="145"/>
      <c r="E113" s="145"/>
      <c r="F113" s="145"/>
      <c r="G113" s="145"/>
      <c r="H113" s="145"/>
      <c r="I113" s="145"/>
      <c r="J113" s="145"/>
      <c r="K113" s="145"/>
      <c r="L113" s="145"/>
      <c r="M113" s="145"/>
      <c r="N113" s="145"/>
      <c r="O113" s="145"/>
      <c r="P113" s="145"/>
      <c r="Q113" s="145"/>
      <c r="R113" s="145"/>
      <c r="S113" s="146"/>
    </row>
    <row r="114" ht="15.75" customHeight="1">
      <c r="A114" s="144"/>
      <c r="B114" s="145"/>
      <c r="C114" s="145"/>
      <c r="D114" s="145"/>
      <c r="E114" s="145"/>
      <c r="F114" s="145"/>
      <c r="G114" s="145"/>
      <c r="H114" s="145"/>
      <c r="I114" s="145"/>
      <c r="J114" s="145"/>
      <c r="K114" s="145"/>
      <c r="L114" s="145"/>
      <c r="M114" s="145"/>
      <c r="N114" s="145"/>
      <c r="O114" s="145"/>
      <c r="P114" s="145"/>
      <c r="Q114" s="145"/>
      <c r="R114" s="145"/>
      <c r="S114" s="146"/>
    </row>
    <row r="115" ht="15.75" customHeight="1">
      <c r="A115" s="144"/>
      <c r="B115" s="145"/>
      <c r="C115" s="145"/>
      <c r="D115" s="145"/>
      <c r="E115" s="145"/>
      <c r="F115" s="145"/>
      <c r="G115" s="145"/>
      <c r="H115" s="145"/>
      <c r="I115" s="145"/>
      <c r="J115" s="145"/>
      <c r="K115" s="145"/>
      <c r="L115" s="145"/>
      <c r="M115" s="145"/>
      <c r="N115" s="145"/>
      <c r="O115" s="145"/>
      <c r="P115" s="145"/>
      <c r="Q115" s="145"/>
      <c r="R115" s="145"/>
      <c r="S115" s="146"/>
    </row>
    <row r="116" ht="15.75" customHeight="1">
      <c r="A116" s="144"/>
      <c r="B116" s="145"/>
      <c r="C116" s="145"/>
      <c r="D116" s="145"/>
      <c r="E116" s="145"/>
      <c r="F116" s="145"/>
      <c r="G116" s="145"/>
      <c r="H116" s="145"/>
      <c r="I116" s="145"/>
      <c r="J116" s="145"/>
      <c r="K116" s="145"/>
      <c r="L116" s="145"/>
      <c r="M116" s="145"/>
      <c r="N116" s="145"/>
      <c r="O116" s="145"/>
      <c r="P116" s="145"/>
      <c r="Q116" s="145"/>
      <c r="R116" s="145"/>
      <c r="S116" s="146"/>
    </row>
    <row r="117" ht="15.75" customHeight="1">
      <c r="A117" s="144"/>
      <c r="B117" s="145"/>
      <c r="C117" s="145"/>
      <c r="D117" s="145"/>
      <c r="E117" s="145"/>
      <c r="F117" s="145"/>
      <c r="G117" s="145"/>
      <c r="H117" s="145"/>
      <c r="I117" s="145"/>
      <c r="J117" s="145"/>
      <c r="K117" s="145"/>
      <c r="L117" s="145"/>
      <c r="M117" s="145"/>
      <c r="N117" s="145"/>
      <c r="O117" s="145"/>
      <c r="P117" s="145"/>
      <c r="Q117" s="145"/>
      <c r="R117" s="145"/>
      <c r="S117" s="146"/>
    </row>
    <row r="118" ht="15.75" customHeight="1">
      <c r="A118" s="144"/>
      <c r="B118" s="145"/>
      <c r="C118" s="145"/>
      <c r="D118" s="145"/>
      <c r="E118" s="145"/>
      <c r="F118" s="145"/>
      <c r="G118" s="145"/>
      <c r="H118" s="145"/>
      <c r="I118" s="145"/>
      <c r="J118" s="145"/>
      <c r="K118" s="145"/>
      <c r="L118" s="145"/>
      <c r="M118" s="145"/>
      <c r="N118" s="145"/>
      <c r="O118" s="145"/>
      <c r="P118" s="145"/>
      <c r="Q118" s="145"/>
      <c r="R118" s="145"/>
      <c r="S118" s="146"/>
    </row>
    <row r="119" ht="15.75" customHeight="1">
      <c r="A119" s="144"/>
      <c r="B119" s="145"/>
      <c r="C119" s="145"/>
      <c r="D119" s="145"/>
      <c r="E119" s="145"/>
      <c r="F119" s="145"/>
      <c r="G119" s="145"/>
      <c r="H119" s="145"/>
      <c r="I119" s="145"/>
      <c r="J119" s="145"/>
      <c r="K119" s="145"/>
      <c r="L119" s="145"/>
      <c r="M119" s="145"/>
      <c r="N119" s="145"/>
      <c r="O119" s="145"/>
      <c r="P119" s="145"/>
      <c r="Q119" s="145"/>
      <c r="R119" s="145"/>
      <c r="S119" s="146"/>
    </row>
    <row r="120" ht="15.75" customHeight="1">
      <c r="A120" s="144"/>
      <c r="B120" s="145"/>
      <c r="C120" s="145"/>
      <c r="D120" s="145"/>
      <c r="E120" s="145"/>
      <c r="F120" s="145"/>
      <c r="G120" s="145"/>
      <c r="H120" s="145"/>
      <c r="I120" s="145"/>
      <c r="J120" s="145"/>
      <c r="K120" s="145"/>
      <c r="L120" s="145"/>
      <c r="M120" s="145"/>
      <c r="N120" s="145"/>
      <c r="O120" s="145"/>
      <c r="P120" s="145"/>
      <c r="Q120" s="145"/>
      <c r="R120" s="145"/>
      <c r="S120" s="146"/>
    </row>
    <row r="121" ht="15.75" customHeight="1">
      <c r="A121" s="144"/>
      <c r="B121" s="145"/>
      <c r="C121" s="145"/>
      <c r="D121" s="145"/>
      <c r="E121" s="145"/>
      <c r="F121" s="145"/>
      <c r="G121" s="145"/>
      <c r="H121" s="145"/>
      <c r="I121" s="145"/>
      <c r="J121" s="145"/>
      <c r="K121" s="145"/>
      <c r="L121" s="145"/>
      <c r="M121" s="145"/>
      <c r="N121" s="145"/>
      <c r="O121" s="145"/>
      <c r="P121" s="145"/>
      <c r="Q121" s="145"/>
      <c r="R121" s="145"/>
      <c r="S121" s="146"/>
    </row>
    <row r="122" ht="15.75" customHeight="1">
      <c r="A122" s="144"/>
      <c r="B122" s="145"/>
      <c r="C122" s="145"/>
      <c r="D122" s="145"/>
      <c r="E122" s="145"/>
      <c r="F122" s="145"/>
      <c r="G122" s="145"/>
      <c r="H122" s="145"/>
      <c r="I122" s="145"/>
      <c r="J122" s="145"/>
      <c r="K122" s="145"/>
      <c r="L122" s="145"/>
      <c r="M122" s="145"/>
      <c r="N122" s="145"/>
      <c r="O122" s="145"/>
      <c r="P122" s="145"/>
      <c r="Q122" s="145"/>
      <c r="R122" s="145"/>
      <c r="S122" s="146"/>
    </row>
    <row r="123" ht="15.75" customHeight="1">
      <c r="A123" s="144"/>
      <c r="B123" s="145"/>
      <c r="C123" s="145"/>
      <c r="D123" s="145"/>
      <c r="E123" s="145"/>
      <c r="F123" s="145"/>
      <c r="G123" s="145"/>
      <c r="H123" s="145"/>
      <c r="I123" s="145"/>
      <c r="J123" s="145"/>
      <c r="K123" s="145"/>
      <c r="L123" s="145"/>
      <c r="M123" s="145"/>
      <c r="N123" s="145"/>
      <c r="O123" s="145"/>
      <c r="P123" s="145"/>
      <c r="Q123" s="145"/>
      <c r="R123" s="145"/>
      <c r="S123" s="146"/>
    </row>
    <row r="124" ht="15.75" customHeight="1">
      <c r="A124" s="144"/>
      <c r="B124" s="145"/>
      <c r="C124" s="145"/>
      <c r="D124" s="145"/>
      <c r="E124" s="145"/>
      <c r="F124" s="145"/>
      <c r="G124" s="145"/>
      <c r="H124" s="145"/>
      <c r="I124" s="145"/>
      <c r="J124" s="145"/>
      <c r="K124" s="145"/>
      <c r="L124" s="145"/>
      <c r="M124" s="145"/>
      <c r="N124" s="145"/>
      <c r="O124" s="145"/>
      <c r="P124" s="145"/>
      <c r="Q124" s="145"/>
      <c r="R124" s="145"/>
      <c r="S124" s="146"/>
    </row>
    <row r="125" ht="15.75" customHeight="1">
      <c r="A125" s="144"/>
      <c r="B125" s="145"/>
      <c r="C125" s="145"/>
      <c r="D125" s="145"/>
      <c r="E125" s="145"/>
      <c r="F125" s="145"/>
      <c r="G125" s="145"/>
      <c r="H125" s="145"/>
      <c r="I125" s="145"/>
      <c r="J125" s="145"/>
      <c r="K125" s="145"/>
      <c r="L125" s="145"/>
      <c r="M125" s="145"/>
      <c r="N125" s="145"/>
      <c r="O125" s="145"/>
      <c r="P125" s="145"/>
      <c r="Q125" s="145"/>
      <c r="R125" s="145"/>
      <c r="S125" s="146"/>
    </row>
    <row r="126" ht="15.75" customHeight="1">
      <c r="A126" s="144"/>
      <c r="B126" s="145"/>
      <c r="C126" s="145"/>
      <c r="D126" s="145"/>
      <c r="E126" s="145"/>
      <c r="F126" s="145"/>
      <c r="G126" s="145"/>
      <c r="H126" s="145"/>
      <c r="I126" s="145"/>
      <c r="J126" s="145"/>
      <c r="K126" s="145"/>
      <c r="L126" s="145"/>
      <c r="M126" s="145"/>
      <c r="N126" s="145"/>
      <c r="O126" s="145"/>
      <c r="P126" s="145"/>
      <c r="Q126" s="145"/>
      <c r="R126" s="145"/>
      <c r="S126" s="146"/>
    </row>
    <row r="127" ht="15.75" customHeight="1">
      <c r="A127" s="144"/>
      <c r="B127" s="145"/>
      <c r="C127" s="145"/>
      <c r="D127" s="145"/>
      <c r="E127" s="145"/>
      <c r="F127" s="145"/>
      <c r="G127" s="145"/>
      <c r="H127" s="145"/>
      <c r="I127" s="145"/>
      <c r="J127" s="145"/>
      <c r="K127" s="145"/>
      <c r="L127" s="145"/>
      <c r="M127" s="145"/>
      <c r="N127" s="145"/>
      <c r="O127" s="145"/>
      <c r="P127" s="145"/>
      <c r="Q127" s="145"/>
      <c r="R127" s="145"/>
      <c r="S127" s="146"/>
    </row>
    <row r="128" ht="15.75" customHeight="1">
      <c r="A128" s="144"/>
      <c r="B128" s="145"/>
      <c r="C128" s="145"/>
      <c r="D128" s="145"/>
      <c r="E128" s="145"/>
      <c r="F128" s="145"/>
      <c r="G128" s="145"/>
      <c r="H128" s="145"/>
      <c r="I128" s="145"/>
      <c r="J128" s="145"/>
      <c r="K128" s="145"/>
      <c r="L128" s="145"/>
      <c r="M128" s="145"/>
      <c r="N128" s="145"/>
      <c r="O128" s="145"/>
      <c r="P128" s="145"/>
      <c r="Q128" s="145"/>
      <c r="R128" s="145"/>
      <c r="S128" s="146"/>
    </row>
    <row r="129" ht="15.75" customHeight="1">
      <c r="A129" s="144"/>
      <c r="B129" s="145"/>
      <c r="C129" s="145"/>
      <c r="D129" s="145"/>
      <c r="E129" s="145"/>
      <c r="F129" s="145"/>
      <c r="G129" s="145"/>
      <c r="H129" s="145"/>
      <c r="I129" s="145"/>
      <c r="J129" s="145"/>
      <c r="K129" s="145"/>
      <c r="L129" s="145"/>
      <c r="M129" s="145"/>
      <c r="N129" s="145"/>
      <c r="O129" s="145"/>
      <c r="P129" s="145"/>
      <c r="Q129" s="145"/>
      <c r="R129" s="145"/>
      <c r="S129" s="146"/>
    </row>
    <row r="130" ht="15.75" customHeight="1">
      <c r="A130" s="144"/>
      <c r="B130" s="145"/>
      <c r="C130" s="145"/>
      <c r="D130" s="145"/>
      <c r="E130" s="145"/>
      <c r="F130" s="145"/>
      <c r="G130" s="145"/>
      <c r="H130" s="145"/>
      <c r="I130" s="145"/>
      <c r="J130" s="145"/>
      <c r="K130" s="145"/>
      <c r="L130" s="145"/>
      <c r="M130" s="145"/>
      <c r="N130" s="145"/>
      <c r="O130" s="145"/>
      <c r="P130" s="145"/>
      <c r="Q130" s="145"/>
      <c r="R130" s="145"/>
      <c r="S130" s="146"/>
    </row>
    <row r="131" ht="15.75" customHeight="1">
      <c r="A131" s="144"/>
      <c r="B131" s="145"/>
      <c r="C131" s="145"/>
      <c r="D131" s="145"/>
      <c r="E131" s="145"/>
      <c r="F131" s="145"/>
      <c r="G131" s="145"/>
      <c r="H131" s="145"/>
      <c r="I131" s="145"/>
      <c r="J131" s="145"/>
      <c r="K131" s="145"/>
      <c r="L131" s="145"/>
      <c r="M131" s="145"/>
      <c r="N131" s="145"/>
      <c r="O131" s="145"/>
      <c r="P131" s="145"/>
      <c r="Q131" s="145"/>
      <c r="R131" s="145"/>
      <c r="S131" s="146"/>
    </row>
    <row r="132" ht="15.75" customHeight="1">
      <c r="A132" s="144"/>
      <c r="B132" s="145"/>
      <c r="C132" s="145"/>
      <c r="D132" s="145"/>
      <c r="E132" s="145"/>
      <c r="F132" s="145"/>
      <c r="G132" s="145"/>
      <c r="H132" s="145"/>
      <c r="I132" s="145"/>
      <c r="J132" s="145"/>
      <c r="K132" s="145"/>
      <c r="L132" s="145"/>
      <c r="M132" s="145"/>
      <c r="N132" s="145"/>
      <c r="O132" s="145"/>
      <c r="P132" s="145"/>
      <c r="Q132" s="145"/>
      <c r="R132" s="145"/>
      <c r="S132" s="146"/>
    </row>
    <row r="133" ht="15.75" customHeight="1">
      <c r="A133" s="144"/>
      <c r="B133" s="145"/>
      <c r="C133" s="145"/>
      <c r="D133" s="145"/>
      <c r="E133" s="145"/>
      <c r="F133" s="145"/>
      <c r="G133" s="145"/>
      <c r="H133" s="145"/>
      <c r="I133" s="145"/>
      <c r="J133" s="145"/>
      <c r="K133" s="145"/>
      <c r="L133" s="145"/>
      <c r="M133" s="145"/>
      <c r="N133" s="145"/>
      <c r="O133" s="145"/>
      <c r="P133" s="145"/>
      <c r="Q133" s="145"/>
      <c r="R133" s="145"/>
      <c r="S133" s="146"/>
    </row>
    <row r="134" ht="15.75" customHeight="1">
      <c r="A134" s="144"/>
      <c r="B134" s="145"/>
      <c r="C134" s="145"/>
      <c r="D134" s="145"/>
      <c r="E134" s="145"/>
      <c r="F134" s="145"/>
      <c r="G134" s="145"/>
      <c r="H134" s="145"/>
      <c r="I134" s="145"/>
      <c r="J134" s="145"/>
      <c r="K134" s="145"/>
      <c r="L134" s="145"/>
      <c r="M134" s="145"/>
      <c r="N134" s="145"/>
      <c r="O134" s="145"/>
      <c r="P134" s="145"/>
      <c r="Q134" s="145"/>
      <c r="R134" s="145"/>
      <c r="S134" s="146"/>
    </row>
    <row r="135" ht="15.75" customHeight="1">
      <c r="A135" s="144"/>
      <c r="B135" s="145"/>
      <c r="C135" s="145"/>
      <c r="D135" s="145"/>
      <c r="E135" s="145"/>
      <c r="F135" s="145"/>
      <c r="G135" s="145"/>
      <c r="H135" s="145"/>
      <c r="I135" s="145"/>
      <c r="J135" s="145"/>
      <c r="K135" s="145"/>
      <c r="L135" s="145"/>
      <c r="M135" s="145"/>
      <c r="N135" s="145"/>
      <c r="O135" s="145"/>
      <c r="P135" s="145"/>
      <c r="Q135" s="145"/>
      <c r="R135" s="145"/>
      <c r="S135" s="146"/>
    </row>
    <row r="136" ht="15.75" customHeight="1">
      <c r="A136" s="144"/>
      <c r="B136" s="145"/>
      <c r="C136" s="145"/>
      <c r="D136" s="145"/>
      <c r="E136" s="145"/>
      <c r="F136" s="145"/>
      <c r="G136" s="145"/>
      <c r="H136" s="145"/>
      <c r="I136" s="145"/>
      <c r="J136" s="145"/>
      <c r="K136" s="145"/>
      <c r="L136" s="145"/>
      <c r="M136" s="145"/>
      <c r="N136" s="145"/>
      <c r="O136" s="145"/>
      <c r="P136" s="145"/>
      <c r="Q136" s="145"/>
      <c r="R136" s="145"/>
      <c r="S136" s="146"/>
    </row>
    <row r="137" ht="15.75" customHeight="1">
      <c r="A137" s="144"/>
      <c r="B137" s="145"/>
      <c r="C137" s="145"/>
      <c r="D137" s="145"/>
      <c r="E137" s="145"/>
      <c r="F137" s="145"/>
      <c r="G137" s="145"/>
      <c r="H137" s="145"/>
      <c r="I137" s="145"/>
      <c r="J137" s="145"/>
      <c r="K137" s="145"/>
      <c r="L137" s="145"/>
      <c r="M137" s="145"/>
      <c r="N137" s="145"/>
      <c r="O137" s="145"/>
      <c r="P137" s="145"/>
      <c r="Q137" s="145"/>
      <c r="R137" s="145"/>
      <c r="S137" s="146"/>
    </row>
    <row r="138" ht="15.75" customHeight="1">
      <c r="A138" s="144"/>
      <c r="B138" s="145"/>
      <c r="C138" s="145"/>
      <c r="D138" s="145"/>
      <c r="E138" s="145"/>
      <c r="F138" s="145"/>
      <c r="G138" s="145"/>
      <c r="H138" s="145"/>
      <c r="I138" s="145"/>
      <c r="J138" s="145"/>
      <c r="K138" s="145"/>
      <c r="L138" s="145"/>
      <c r="M138" s="145"/>
      <c r="N138" s="145"/>
      <c r="O138" s="145"/>
      <c r="P138" s="145"/>
      <c r="Q138" s="145"/>
      <c r="R138" s="145"/>
      <c r="S138" s="146"/>
    </row>
    <row r="139" ht="15.75" customHeight="1">
      <c r="A139" s="144"/>
      <c r="B139" s="145"/>
      <c r="C139" s="145"/>
      <c r="D139" s="145"/>
      <c r="E139" s="145"/>
      <c r="F139" s="145"/>
      <c r="G139" s="145"/>
      <c r="H139" s="145"/>
      <c r="I139" s="145"/>
      <c r="J139" s="145"/>
      <c r="K139" s="145"/>
      <c r="L139" s="145"/>
      <c r="M139" s="145"/>
      <c r="N139" s="145"/>
      <c r="O139" s="145"/>
      <c r="P139" s="145"/>
      <c r="Q139" s="145"/>
      <c r="R139" s="145"/>
      <c r="S139" s="146"/>
    </row>
    <row r="140" ht="15.75" customHeight="1">
      <c r="A140" s="144"/>
      <c r="B140" s="145"/>
      <c r="C140" s="145"/>
      <c r="D140" s="145"/>
      <c r="E140" s="145"/>
      <c r="F140" s="145"/>
      <c r="G140" s="145"/>
      <c r="H140" s="145"/>
      <c r="I140" s="145"/>
      <c r="J140" s="145"/>
      <c r="K140" s="145"/>
      <c r="L140" s="145"/>
      <c r="M140" s="145"/>
      <c r="N140" s="145"/>
      <c r="O140" s="145"/>
      <c r="P140" s="145"/>
      <c r="Q140" s="145"/>
      <c r="R140" s="145"/>
      <c r="S140" s="146"/>
    </row>
    <row r="141" ht="15.75" customHeight="1">
      <c r="A141" s="144"/>
      <c r="B141" s="145"/>
      <c r="C141" s="145"/>
      <c r="D141" s="145"/>
      <c r="E141" s="145"/>
      <c r="F141" s="145"/>
      <c r="G141" s="145"/>
      <c r="H141" s="145"/>
      <c r="I141" s="145"/>
      <c r="J141" s="145"/>
      <c r="K141" s="145"/>
      <c r="L141" s="145"/>
      <c r="M141" s="145"/>
      <c r="N141" s="145"/>
      <c r="O141" s="145"/>
      <c r="P141" s="145"/>
      <c r="Q141" s="145"/>
      <c r="R141" s="145"/>
      <c r="S141" s="146"/>
    </row>
    <row r="142" ht="15.75" customHeight="1">
      <c r="A142" s="144"/>
      <c r="B142" s="145"/>
      <c r="C142" s="145"/>
      <c r="D142" s="145"/>
      <c r="E142" s="145"/>
      <c r="F142" s="145"/>
      <c r="G142" s="145"/>
      <c r="H142" s="145"/>
      <c r="I142" s="145"/>
      <c r="J142" s="145"/>
      <c r="K142" s="145"/>
      <c r="L142" s="145"/>
      <c r="M142" s="145"/>
      <c r="N142" s="145"/>
      <c r="O142" s="145"/>
      <c r="P142" s="145"/>
      <c r="Q142" s="145"/>
      <c r="R142" s="145"/>
      <c r="S142" s="146"/>
    </row>
    <row r="143" ht="15.75" customHeight="1">
      <c r="A143" s="144"/>
      <c r="B143" s="145"/>
      <c r="C143" s="145"/>
      <c r="D143" s="145"/>
      <c r="E143" s="145"/>
      <c r="F143" s="145"/>
      <c r="G143" s="145"/>
      <c r="H143" s="145"/>
      <c r="I143" s="145"/>
      <c r="J143" s="145"/>
      <c r="K143" s="145"/>
      <c r="L143" s="145"/>
      <c r="M143" s="145"/>
      <c r="N143" s="145"/>
      <c r="O143" s="145"/>
      <c r="P143" s="145"/>
      <c r="Q143" s="145"/>
      <c r="R143" s="145"/>
      <c r="S143" s="146"/>
    </row>
    <row r="144" ht="15.75" customHeight="1">
      <c r="A144" s="144"/>
      <c r="B144" s="145"/>
      <c r="C144" s="145"/>
      <c r="D144" s="145"/>
      <c r="E144" s="145"/>
      <c r="F144" s="145"/>
      <c r="G144" s="145"/>
      <c r="H144" s="145"/>
      <c r="I144" s="145"/>
      <c r="J144" s="145"/>
      <c r="K144" s="145"/>
      <c r="L144" s="145"/>
      <c r="M144" s="145"/>
      <c r="N144" s="145"/>
      <c r="O144" s="145"/>
      <c r="P144" s="145"/>
      <c r="Q144" s="145"/>
      <c r="R144" s="145"/>
      <c r="S144" s="146"/>
    </row>
    <row r="145" ht="15.75" customHeight="1">
      <c r="A145" s="144"/>
      <c r="B145" s="145"/>
      <c r="C145" s="145"/>
      <c r="D145" s="145"/>
      <c r="E145" s="145"/>
      <c r="F145" s="145"/>
      <c r="G145" s="145"/>
      <c r="H145" s="145"/>
      <c r="I145" s="145"/>
      <c r="J145" s="145"/>
      <c r="K145" s="145"/>
      <c r="L145" s="145"/>
      <c r="M145" s="145"/>
      <c r="N145" s="145"/>
      <c r="O145" s="145"/>
      <c r="P145" s="145"/>
      <c r="Q145" s="145"/>
      <c r="R145" s="145"/>
      <c r="S145" s="146"/>
    </row>
    <row r="146" ht="15.75" customHeight="1">
      <c r="A146" s="144"/>
      <c r="B146" s="145"/>
      <c r="C146" s="145"/>
      <c r="D146" s="145"/>
      <c r="E146" s="145"/>
      <c r="F146" s="145"/>
      <c r="G146" s="145"/>
      <c r="H146" s="145"/>
      <c r="I146" s="145"/>
      <c r="J146" s="145"/>
      <c r="K146" s="145"/>
      <c r="L146" s="145"/>
      <c r="M146" s="145"/>
      <c r="N146" s="145"/>
      <c r="O146" s="145"/>
      <c r="P146" s="145"/>
      <c r="Q146" s="145"/>
      <c r="R146" s="145"/>
      <c r="S146" s="146"/>
    </row>
    <row r="147" ht="15.75" customHeight="1">
      <c r="A147" s="144"/>
      <c r="B147" s="145"/>
      <c r="C147" s="145"/>
      <c r="D147" s="145"/>
      <c r="E147" s="145"/>
      <c r="F147" s="145"/>
      <c r="G147" s="145"/>
      <c r="H147" s="145"/>
      <c r="I147" s="145"/>
      <c r="J147" s="145"/>
      <c r="K147" s="145"/>
      <c r="L147" s="145"/>
      <c r="M147" s="145"/>
      <c r="N147" s="145"/>
      <c r="O147" s="145"/>
      <c r="P147" s="145"/>
      <c r="Q147" s="145"/>
      <c r="R147" s="145"/>
      <c r="S147" s="146"/>
    </row>
    <row r="148" ht="15.75" customHeight="1">
      <c r="A148" s="144"/>
      <c r="B148" s="145"/>
      <c r="C148" s="145"/>
      <c r="D148" s="145"/>
      <c r="E148" s="145"/>
      <c r="F148" s="145"/>
      <c r="G148" s="145"/>
      <c r="H148" s="145"/>
      <c r="I148" s="145"/>
      <c r="J148" s="145"/>
      <c r="K148" s="145"/>
      <c r="L148" s="145"/>
      <c r="M148" s="145"/>
      <c r="N148" s="145"/>
      <c r="O148" s="145"/>
      <c r="P148" s="145"/>
      <c r="Q148" s="145"/>
      <c r="R148" s="145"/>
      <c r="S148" s="146"/>
    </row>
    <row r="149" ht="15.75" customHeight="1">
      <c r="A149" s="144"/>
      <c r="B149" s="145"/>
      <c r="C149" s="145"/>
      <c r="D149" s="145"/>
      <c r="E149" s="145"/>
      <c r="F149" s="145"/>
      <c r="G149" s="145"/>
      <c r="H149" s="145"/>
      <c r="I149" s="145"/>
      <c r="J149" s="145"/>
      <c r="K149" s="145"/>
      <c r="L149" s="145"/>
      <c r="M149" s="145"/>
      <c r="N149" s="145"/>
      <c r="O149" s="145"/>
      <c r="P149" s="145"/>
      <c r="Q149" s="145"/>
      <c r="R149" s="145"/>
      <c r="S149" s="146"/>
    </row>
    <row r="150" ht="15.75" customHeight="1">
      <c r="A150" s="144"/>
      <c r="B150" s="145"/>
      <c r="C150" s="145"/>
      <c r="D150" s="145"/>
      <c r="E150" s="145"/>
      <c r="F150" s="145"/>
      <c r="G150" s="145"/>
      <c r="H150" s="145"/>
      <c r="I150" s="145"/>
      <c r="J150" s="145"/>
      <c r="K150" s="145"/>
      <c r="L150" s="145"/>
      <c r="M150" s="145"/>
      <c r="N150" s="145"/>
      <c r="O150" s="145"/>
      <c r="P150" s="145"/>
      <c r="Q150" s="145"/>
      <c r="R150" s="145"/>
      <c r="S150" s="146"/>
    </row>
    <row r="151" ht="15.75" customHeight="1">
      <c r="A151" s="144"/>
      <c r="B151" s="145"/>
      <c r="C151" s="145"/>
      <c r="D151" s="145"/>
      <c r="E151" s="145"/>
      <c r="F151" s="145"/>
      <c r="G151" s="145"/>
      <c r="H151" s="145"/>
      <c r="I151" s="145"/>
      <c r="J151" s="145"/>
      <c r="K151" s="145"/>
      <c r="L151" s="145"/>
      <c r="M151" s="145"/>
      <c r="N151" s="145"/>
      <c r="O151" s="145"/>
      <c r="P151" s="145"/>
      <c r="Q151" s="145"/>
      <c r="R151" s="145"/>
      <c r="S151" s="146"/>
    </row>
    <row r="152" ht="15.75" customHeight="1">
      <c r="A152" s="144"/>
      <c r="B152" s="145"/>
      <c r="C152" s="145"/>
      <c r="D152" s="145"/>
      <c r="E152" s="145"/>
      <c r="F152" s="145"/>
      <c r="G152" s="145"/>
      <c r="H152" s="145"/>
      <c r="I152" s="145"/>
      <c r="J152" s="145"/>
      <c r="K152" s="145"/>
      <c r="L152" s="145"/>
      <c r="M152" s="145"/>
      <c r="N152" s="145"/>
      <c r="O152" s="145"/>
      <c r="P152" s="145"/>
      <c r="Q152" s="145"/>
      <c r="R152" s="145"/>
      <c r="S152" s="146"/>
    </row>
    <row r="153" ht="15.75" customHeight="1">
      <c r="A153" s="144"/>
      <c r="B153" s="145"/>
      <c r="C153" s="145"/>
      <c r="D153" s="145"/>
      <c r="E153" s="145"/>
      <c r="F153" s="145"/>
      <c r="G153" s="145"/>
      <c r="H153" s="145"/>
      <c r="I153" s="145"/>
      <c r="J153" s="145"/>
      <c r="K153" s="145"/>
      <c r="L153" s="145"/>
      <c r="M153" s="145"/>
      <c r="N153" s="145"/>
      <c r="O153" s="145"/>
      <c r="P153" s="145"/>
      <c r="Q153" s="145"/>
      <c r="R153" s="145"/>
      <c r="S153" s="146"/>
    </row>
    <row r="154" ht="15.75" customHeight="1">
      <c r="A154" s="144"/>
      <c r="B154" s="145"/>
      <c r="C154" s="145"/>
      <c r="D154" s="145"/>
      <c r="E154" s="145"/>
      <c r="F154" s="145"/>
      <c r="G154" s="145"/>
      <c r="H154" s="145"/>
      <c r="I154" s="145"/>
      <c r="J154" s="145"/>
      <c r="K154" s="145"/>
      <c r="L154" s="145"/>
      <c r="M154" s="145"/>
      <c r="N154" s="145"/>
      <c r="O154" s="145"/>
      <c r="P154" s="145"/>
      <c r="Q154" s="145"/>
      <c r="R154" s="145"/>
      <c r="S154" s="146"/>
    </row>
    <row r="155" ht="15.75" customHeight="1">
      <c r="A155" s="144"/>
      <c r="B155" s="145"/>
      <c r="C155" s="145"/>
      <c r="D155" s="145"/>
      <c r="E155" s="145"/>
      <c r="F155" s="145"/>
      <c r="G155" s="145"/>
      <c r="H155" s="145"/>
      <c r="I155" s="145"/>
      <c r="J155" s="145"/>
      <c r="K155" s="145"/>
      <c r="L155" s="145"/>
      <c r="M155" s="145"/>
      <c r="N155" s="145"/>
      <c r="O155" s="145"/>
      <c r="P155" s="145"/>
      <c r="Q155" s="145"/>
      <c r="R155" s="145"/>
      <c r="S155" s="146"/>
    </row>
    <row r="156" ht="15.75" customHeight="1">
      <c r="A156" s="144"/>
      <c r="B156" s="145"/>
      <c r="C156" s="145"/>
      <c r="D156" s="145"/>
      <c r="E156" s="145"/>
      <c r="F156" s="145"/>
      <c r="G156" s="145"/>
      <c r="H156" s="145"/>
      <c r="I156" s="145"/>
      <c r="J156" s="145"/>
      <c r="K156" s="145"/>
      <c r="L156" s="145"/>
      <c r="M156" s="145"/>
      <c r="N156" s="145"/>
      <c r="O156" s="145"/>
      <c r="P156" s="145"/>
      <c r="Q156" s="145"/>
      <c r="R156" s="145"/>
      <c r="S156" s="146"/>
    </row>
    <row r="157" ht="15.75" customHeight="1">
      <c r="A157" s="144"/>
      <c r="B157" s="145"/>
      <c r="C157" s="145"/>
      <c r="D157" s="145"/>
      <c r="E157" s="145"/>
      <c r="F157" s="145"/>
      <c r="G157" s="145"/>
      <c r="H157" s="145"/>
      <c r="I157" s="145"/>
      <c r="J157" s="145"/>
      <c r="K157" s="145"/>
      <c r="L157" s="145"/>
      <c r="M157" s="145"/>
      <c r="N157" s="145"/>
      <c r="O157" s="145"/>
      <c r="P157" s="145"/>
      <c r="Q157" s="145"/>
      <c r="R157" s="145"/>
      <c r="S157" s="146"/>
    </row>
    <row r="158" ht="15.75" customHeight="1">
      <c r="A158" s="144"/>
      <c r="B158" s="145"/>
      <c r="C158" s="145"/>
      <c r="D158" s="145"/>
      <c r="E158" s="145"/>
      <c r="F158" s="145"/>
      <c r="G158" s="145"/>
      <c r="H158" s="145"/>
      <c r="I158" s="145"/>
      <c r="J158" s="145"/>
      <c r="K158" s="145"/>
      <c r="L158" s="145"/>
      <c r="M158" s="145"/>
      <c r="N158" s="145"/>
      <c r="O158" s="145"/>
      <c r="P158" s="145"/>
      <c r="Q158" s="145"/>
      <c r="R158" s="145"/>
      <c r="S158" s="146"/>
    </row>
    <row r="159" ht="15.75" customHeight="1">
      <c r="A159" s="144"/>
      <c r="B159" s="145"/>
      <c r="C159" s="145"/>
      <c r="D159" s="145"/>
      <c r="E159" s="145"/>
      <c r="F159" s="145"/>
      <c r="G159" s="145"/>
      <c r="H159" s="145"/>
      <c r="I159" s="145"/>
      <c r="J159" s="145"/>
      <c r="K159" s="145"/>
      <c r="L159" s="145"/>
      <c r="M159" s="145"/>
      <c r="N159" s="145"/>
      <c r="O159" s="145"/>
      <c r="P159" s="145"/>
      <c r="Q159" s="145"/>
      <c r="R159" s="145"/>
      <c r="S159" s="146"/>
    </row>
    <row r="160" ht="15.75" customHeight="1">
      <c r="A160" s="144"/>
      <c r="B160" s="145"/>
      <c r="C160" s="145"/>
      <c r="D160" s="145"/>
      <c r="E160" s="145"/>
      <c r="F160" s="145"/>
      <c r="G160" s="145"/>
      <c r="H160" s="145"/>
      <c r="I160" s="145"/>
      <c r="J160" s="145"/>
      <c r="K160" s="145"/>
      <c r="L160" s="145"/>
      <c r="M160" s="145"/>
      <c r="N160" s="145"/>
      <c r="O160" s="145"/>
      <c r="P160" s="145"/>
      <c r="Q160" s="145"/>
      <c r="R160" s="145"/>
      <c r="S160" s="146"/>
    </row>
    <row r="161" ht="15.75" customHeight="1">
      <c r="A161" s="144"/>
      <c r="B161" s="145"/>
      <c r="C161" s="145"/>
      <c r="D161" s="145"/>
      <c r="E161" s="145"/>
      <c r="F161" s="145"/>
      <c r="G161" s="145"/>
      <c r="H161" s="145"/>
      <c r="I161" s="145"/>
      <c r="J161" s="145"/>
      <c r="K161" s="145"/>
      <c r="L161" s="145"/>
      <c r="M161" s="145"/>
      <c r="N161" s="145"/>
      <c r="O161" s="145"/>
      <c r="P161" s="145"/>
      <c r="Q161" s="145"/>
      <c r="R161" s="145"/>
      <c r="S161" s="146"/>
    </row>
    <row r="162" ht="15.75" customHeight="1">
      <c r="A162" s="144"/>
      <c r="B162" s="145"/>
      <c r="C162" s="145"/>
      <c r="D162" s="145"/>
      <c r="E162" s="145"/>
      <c r="F162" s="145"/>
      <c r="G162" s="145"/>
      <c r="H162" s="145"/>
      <c r="I162" s="145"/>
      <c r="J162" s="145"/>
      <c r="K162" s="145"/>
      <c r="L162" s="145"/>
      <c r="M162" s="145"/>
      <c r="N162" s="145"/>
      <c r="O162" s="145"/>
      <c r="P162" s="145"/>
      <c r="Q162" s="145"/>
      <c r="R162" s="145"/>
      <c r="S162" s="146"/>
    </row>
    <row r="163" ht="15.75" customHeight="1">
      <c r="A163" s="144"/>
      <c r="B163" s="145"/>
      <c r="C163" s="145"/>
      <c r="D163" s="145"/>
      <c r="E163" s="145"/>
      <c r="F163" s="145"/>
      <c r="G163" s="145"/>
      <c r="H163" s="145"/>
      <c r="I163" s="145"/>
      <c r="J163" s="145"/>
      <c r="K163" s="145"/>
      <c r="L163" s="145"/>
      <c r="M163" s="145"/>
      <c r="N163" s="145"/>
      <c r="O163" s="145"/>
      <c r="P163" s="145"/>
      <c r="Q163" s="145"/>
      <c r="R163" s="145"/>
      <c r="S163" s="146"/>
    </row>
    <row r="164" ht="15.75" customHeight="1">
      <c r="A164" s="144"/>
      <c r="B164" s="145"/>
      <c r="C164" s="145"/>
      <c r="D164" s="145"/>
      <c r="E164" s="145"/>
      <c r="F164" s="145"/>
      <c r="G164" s="145"/>
      <c r="H164" s="145"/>
      <c r="I164" s="145"/>
      <c r="J164" s="145"/>
      <c r="K164" s="145"/>
      <c r="L164" s="145"/>
      <c r="M164" s="145"/>
      <c r="N164" s="145"/>
      <c r="O164" s="145"/>
      <c r="P164" s="145"/>
      <c r="Q164" s="145"/>
      <c r="R164" s="145"/>
      <c r="S164" s="146"/>
    </row>
    <row r="165" ht="15.75" customHeight="1">
      <c r="A165" s="144"/>
      <c r="B165" s="145"/>
      <c r="C165" s="145"/>
      <c r="D165" s="145"/>
      <c r="E165" s="145"/>
      <c r="F165" s="145"/>
      <c r="G165" s="145"/>
      <c r="H165" s="145"/>
      <c r="I165" s="145"/>
      <c r="J165" s="145"/>
      <c r="K165" s="145"/>
      <c r="L165" s="145"/>
      <c r="M165" s="145"/>
      <c r="N165" s="145"/>
      <c r="O165" s="145"/>
      <c r="P165" s="145"/>
      <c r="Q165" s="145"/>
      <c r="R165" s="145"/>
      <c r="S165" s="146"/>
    </row>
    <row r="166" ht="15.75" customHeight="1">
      <c r="A166" s="144"/>
      <c r="B166" s="145"/>
      <c r="C166" s="145"/>
      <c r="D166" s="145"/>
      <c r="E166" s="145"/>
      <c r="F166" s="145"/>
      <c r="G166" s="145"/>
      <c r="H166" s="145"/>
      <c r="I166" s="145"/>
      <c r="J166" s="145"/>
      <c r="K166" s="145"/>
      <c r="L166" s="145"/>
      <c r="M166" s="145"/>
      <c r="N166" s="145"/>
      <c r="O166" s="145"/>
      <c r="P166" s="145"/>
      <c r="Q166" s="145"/>
      <c r="R166" s="145"/>
      <c r="S166" s="146"/>
    </row>
    <row r="167" ht="15.75" customHeight="1">
      <c r="A167" s="144"/>
      <c r="B167" s="145"/>
      <c r="C167" s="145"/>
      <c r="D167" s="145"/>
      <c r="E167" s="145"/>
      <c r="F167" s="145"/>
      <c r="G167" s="145"/>
      <c r="H167" s="145"/>
      <c r="I167" s="145"/>
      <c r="J167" s="145"/>
      <c r="K167" s="145"/>
      <c r="L167" s="145"/>
      <c r="M167" s="145"/>
      <c r="N167" s="145"/>
      <c r="O167" s="145"/>
      <c r="P167" s="145"/>
      <c r="Q167" s="145"/>
      <c r="R167" s="145"/>
      <c r="S167" s="146"/>
    </row>
    <row r="168" ht="15.75" customHeight="1">
      <c r="A168" s="144"/>
      <c r="B168" s="145"/>
      <c r="C168" s="145"/>
      <c r="D168" s="145"/>
      <c r="E168" s="145"/>
      <c r="F168" s="145"/>
      <c r="G168" s="145"/>
      <c r="H168" s="145"/>
      <c r="I168" s="145"/>
      <c r="J168" s="145"/>
      <c r="K168" s="145"/>
      <c r="L168" s="145"/>
      <c r="M168" s="145"/>
      <c r="N168" s="145"/>
      <c r="O168" s="145"/>
      <c r="P168" s="145"/>
      <c r="Q168" s="145"/>
      <c r="R168" s="145"/>
      <c r="S168" s="146"/>
    </row>
    <row r="169" ht="15.75" customHeight="1">
      <c r="A169" s="144"/>
      <c r="B169" s="145"/>
      <c r="C169" s="145"/>
      <c r="D169" s="145"/>
      <c r="E169" s="145"/>
      <c r="F169" s="145"/>
      <c r="G169" s="145"/>
      <c r="H169" s="145"/>
      <c r="I169" s="145"/>
      <c r="J169" s="145"/>
      <c r="K169" s="145"/>
      <c r="L169" s="145"/>
      <c r="M169" s="145"/>
      <c r="N169" s="145"/>
      <c r="O169" s="145"/>
      <c r="P169" s="145"/>
      <c r="Q169" s="145"/>
      <c r="R169" s="145"/>
      <c r="S169" s="146"/>
    </row>
    <row r="170" ht="15.75" customHeight="1">
      <c r="A170" s="144"/>
      <c r="B170" s="145"/>
      <c r="C170" s="145"/>
      <c r="D170" s="145"/>
      <c r="E170" s="145"/>
      <c r="F170" s="145"/>
      <c r="G170" s="145"/>
      <c r="H170" s="145"/>
      <c r="I170" s="145"/>
      <c r="J170" s="145"/>
      <c r="K170" s="145"/>
      <c r="L170" s="145"/>
      <c r="M170" s="145"/>
      <c r="N170" s="145"/>
      <c r="O170" s="145"/>
      <c r="P170" s="145"/>
      <c r="Q170" s="145"/>
      <c r="R170" s="145"/>
      <c r="S170" s="146"/>
    </row>
    <row r="171" ht="15.75" customHeight="1">
      <c r="A171" s="144"/>
      <c r="B171" s="145"/>
      <c r="C171" s="145"/>
      <c r="D171" s="145"/>
      <c r="E171" s="145"/>
      <c r="F171" s="145"/>
      <c r="G171" s="145"/>
      <c r="H171" s="145"/>
      <c r="I171" s="145"/>
      <c r="J171" s="145"/>
      <c r="K171" s="145"/>
      <c r="L171" s="145"/>
      <c r="M171" s="145"/>
      <c r="N171" s="145"/>
      <c r="O171" s="145"/>
      <c r="P171" s="145"/>
      <c r="Q171" s="145"/>
      <c r="R171" s="145"/>
      <c r="S171" s="146"/>
    </row>
    <row r="172" ht="15.75" customHeight="1">
      <c r="A172" s="144"/>
      <c r="B172" s="145"/>
      <c r="C172" s="145"/>
      <c r="D172" s="145"/>
      <c r="E172" s="145"/>
      <c r="F172" s="145"/>
      <c r="G172" s="145"/>
      <c r="H172" s="145"/>
      <c r="I172" s="145"/>
      <c r="J172" s="145"/>
      <c r="K172" s="145"/>
      <c r="L172" s="145"/>
      <c r="M172" s="145"/>
      <c r="N172" s="145"/>
      <c r="O172" s="145"/>
      <c r="P172" s="145"/>
      <c r="Q172" s="145"/>
      <c r="R172" s="145"/>
      <c r="S172" s="146"/>
    </row>
    <row r="173" ht="15.75" customHeight="1">
      <c r="A173" s="144"/>
      <c r="B173" s="145"/>
      <c r="C173" s="145"/>
      <c r="D173" s="145"/>
      <c r="E173" s="145"/>
      <c r="F173" s="145"/>
      <c r="G173" s="145"/>
      <c r="H173" s="145"/>
      <c r="I173" s="145"/>
      <c r="J173" s="145"/>
      <c r="K173" s="145"/>
      <c r="L173" s="145"/>
      <c r="M173" s="145"/>
      <c r="N173" s="145"/>
      <c r="O173" s="145"/>
      <c r="P173" s="145"/>
      <c r="Q173" s="145"/>
      <c r="R173" s="145"/>
      <c r="S173" s="146"/>
    </row>
    <row r="174" ht="15.75" customHeight="1">
      <c r="A174" s="144"/>
      <c r="B174" s="145"/>
      <c r="C174" s="145"/>
      <c r="D174" s="145"/>
      <c r="E174" s="145"/>
      <c r="F174" s="145"/>
      <c r="G174" s="145"/>
      <c r="H174" s="145"/>
      <c r="I174" s="145"/>
      <c r="J174" s="145"/>
      <c r="K174" s="145"/>
      <c r="L174" s="145"/>
      <c r="M174" s="145"/>
      <c r="N174" s="145"/>
      <c r="O174" s="145"/>
      <c r="P174" s="145"/>
      <c r="Q174" s="145"/>
      <c r="R174" s="145"/>
      <c r="S174" s="146"/>
    </row>
    <row r="175" ht="15.75" customHeight="1">
      <c r="A175" s="144"/>
      <c r="B175" s="145"/>
      <c r="C175" s="145"/>
      <c r="D175" s="145"/>
      <c r="E175" s="145"/>
      <c r="F175" s="145"/>
      <c r="G175" s="145"/>
      <c r="H175" s="145"/>
      <c r="I175" s="145"/>
      <c r="J175" s="145"/>
      <c r="K175" s="145"/>
      <c r="L175" s="145"/>
      <c r="M175" s="145"/>
      <c r="N175" s="145"/>
      <c r="O175" s="145"/>
      <c r="P175" s="145"/>
      <c r="Q175" s="145"/>
      <c r="R175" s="145"/>
      <c r="S175" s="146"/>
    </row>
    <row r="176" ht="15.75" customHeight="1">
      <c r="A176" s="144"/>
      <c r="B176" s="145"/>
      <c r="C176" s="145"/>
      <c r="D176" s="145"/>
      <c r="E176" s="145"/>
      <c r="F176" s="145"/>
      <c r="G176" s="145"/>
      <c r="H176" s="145"/>
      <c r="I176" s="145"/>
      <c r="J176" s="145"/>
      <c r="K176" s="145"/>
      <c r="L176" s="145"/>
      <c r="M176" s="145"/>
      <c r="N176" s="145"/>
      <c r="O176" s="145"/>
      <c r="P176" s="145"/>
      <c r="Q176" s="145"/>
      <c r="R176" s="145"/>
      <c r="S176" s="146"/>
    </row>
    <row r="177" ht="15.75" customHeight="1">
      <c r="A177" s="144"/>
      <c r="B177" s="145"/>
      <c r="C177" s="145"/>
      <c r="D177" s="145"/>
      <c r="E177" s="145"/>
      <c r="F177" s="145"/>
      <c r="G177" s="145"/>
      <c r="H177" s="145"/>
      <c r="I177" s="145"/>
      <c r="J177" s="145"/>
      <c r="K177" s="145"/>
      <c r="L177" s="145"/>
      <c r="M177" s="145"/>
      <c r="N177" s="145"/>
      <c r="O177" s="145"/>
      <c r="P177" s="145"/>
      <c r="Q177" s="145"/>
      <c r="R177" s="145"/>
      <c r="S177" s="146"/>
    </row>
    <row r="178" ht="15.75" customHeight="1">
      <c r="A178" s="144"/>
      <c r="B178" s="145"/>
      <c r="C178" s="145"/>
      <c r="D178" s="145"/>
      <c r="E178" s="145"/>
      <c r="F178" s="145"/>
      <c r="G178" s="145"/>
      <c r="H178" s="145"/>
      <c r="I178" s="145"/>
      <c r="J178" s="145"/>
      <c r="K178" s="145"/>
      <c r="L178" s="145"/>
      <c r="M178" s="145"/>
      <c r="N178" s="145"/>
      <c r="O178" s="145"/>
      <c r="P178" s="145"/>
      <c r="Q178" s="145"/>
      <c r="R178" s="145"/>
      <c r="S178" s="146"/>
    </row>
    <row r="179" ht="15.75" customHeight="1">
      <c r="A179" s="144"/>
      <c r="B179" s="145"/>
      <c r="C179" s="145"/>
      <c r="D179" s="145"/>
      <c r="E179" s="145"/>
      <c r="F179" s="145"/>
      <c r="G179" s="145"/>
      <c r="H179" s="145"/>
      <c r="I179" s="145"/>
      <c r="J179" s="145"/>
      <c r="K179" s="145"/>
      <c r="L179" s="145"/>
      <c r="M179" s="145"/>
      <c r="N179" s="145"/>
      <c r="O179" s="145"/>
      <c r="P179" s="145"/>
      <c r="Q179" s="145"/>
      <c r="R179" s="145"/>
      <c r="S179" s="146"/>
    </row>
    <row r="180" ht="15.75" customHeight="1">
      <c r="A180" s="144"/>
      <c r="B180" s="145"/>
      <c r="C180" s="145"/>
      <c r="D180" s="145"/>
      <c r="E180" s="145"/>
      <c r="F180" s="145"/>
      <c r="G180" s="145"/>
      <c r="H180" s="145"/>
      <c r="I180" s="145"/>
      <c r="J180" s="145"/>
      <c r="K180" s="145"/>
      <c r="L180" s="145"/>
      <c r="M180" s="145"/>
      <c r="N180" s="145"/>
      <c r="O180" s="145"/>
      <c r="P180" s="145"/>
      <c r="Q180" s="145"/>
      <c r="R180" s="145"/>
      <c r="S180" s="146"/>
    </row>
    <row r="181" ht="15.75" customHeight="1">
      <c r="A181" s="144"/>
      <c r="B181" s="145"/>
      <c r="C181" s="145"/>
      <c r="D181" s="145"/>
      <c r="E181" s="145"/>
      <c r="F181" s="145"/>
      <c r="G181" s="145"/>
      <c r="H181" s="145"/>
      <c r="I181" s="145"/>
      <c r="J181" s="145"/>
      <c r="K181" s="145"/>
      <c r="L181" s="145"/>
      <c r="M181" s="145"/>
      <c r="N181" s="145"/>
      <c r="O181" s="145"/>
      <c r="P181" s="145"/>
      <c r="Q181" s="145"/>
      <c r="R181" s="145"/>
      <c r="S181" s="146"/>
    </row>
    <row r="182" ht="15.75" customHeight="1">
      <c r="A182" s="144"/>
      <c r="B182" s="145"/>
      <c r="C182" s="145"/>
      <c r="D182" s="145"/>
      <c r="E182" s="145"/>
      <c r="F182" s="145"/>
      <c r="G182" s="145"/>
      <c r="H182" s="145"/>
      <c r="I182" s="145"/>
      <c r="J182" s="145"/>
      <c r="K182" s="145"/>
      <c r="L182" s="145"/>
      <c r="M182" s="145"/>
      <c r="N182" s="145"/>
      <c r="O182" s="145"/>
      <c r="P182" s="145"/>
      <c r="Q182" s="145"/>
      <c r="R182" s="145"/>
      <c r="S182" s="146"/>
    </row>
    <row r="183" ht="15.75" customHeight="1">
      <c r="A183" s="144"/>
      <c r="B183" s="145"/>
      <c r="C183" s="145"/>
      <c r="D183" s="145"/>
      <c r="E183" s="145"/>
      <c r="F183" s="145"/>
      <c r="G183" s="145"/>
      <c r="H183" s="145"/>
      <c r="I183" s="145"/>
      <c r="J183" s="145"/>
      <c r="K183" s="145"/>
      <c r="L183" s="145"/>
      <c r="M183" s="145"/>
      <c r="N183" s="145"/>
      <c r="O183" s="145"/>
      <c r="P183" s="145"/>
      <c r="Q183" s="145"/>
      <c r="R183" s="145"/>
      <c r="S183" s="146"/>
    </row>
    <row r="184" ht="15.75" customHeight="1">
      <c r="A184" s="144"/>
      <c r="B184" s="145"/>
      <c r="C184" s="145"/>
      <c r="D184" s="145"/>
      <c r="E184" s="145"/>
      <c r="F184" s="145"/>
      <c r="G184" s="145"/>
      <c r="H184" s="145"/>
      <c r="I184" s="145"/>
      <c r="J184" s="145"/>
      <c r="K184" s="145"/>
      <c r="L184" s="145"/>
      <c r="M184" s="145"/>
      <c r="N184" s="145"/>
      <c r="O184" s="145"/>
      <c r="P184" s="145"/>
      <c r="Q184" s="145"/>
      <c r="R184" s="145"/>
      <c r="S184" s="146"/>
    </row>
    <row r="185" ht="15.75" customHeight="1">
      <c r="A185" s="144"/>
      <c r="B185" s="145"/>
      <c r="C185" s="145"/>
      <c r="D185" s="145"/>
      <c r="E185" s="145"/>
      <c r="F185" s="145"/>
      <c r="G185" s="145"/>
      <c r="H185" s="145"/>
      <c r="I185" s="145"/>
      <c r="J185" s="145"/>
      <c r="K185" s="145"/>
      <c r="L185" s="145"/>
      <c r="M185" s="145"/>
      <c r="N185" s="145"/>
      <c r="O185" s="145"/>
      <c r="P185" s="145"/>
      <c r="Q185" s="145"/>
      <c r="R185" s="145"/>
      <c r="S185" s="146"/>
    </row>
    <row r="186" ht="15.75" customHeight="1">
      <c r="A186" s="144"/>
      <c r="B186" s="145"/>
      <c r="C186" s="145"/>
      <c r="D186" s="145"/>
      <c r="E186" s="145"/>
      <c r="F186" s="145"/>
      <c r="G186" s="145"/>
      <c r="H186" s="145"/>
      <c r="I186" s="145"/>
      <c r="J186" s="145"/>
      <c r="K186" s="145"/>
      <c r="L186" s="145"/>
      <c r="M186" s="145"/>
      <c r="N186" s="145"/>
      <c r="O186" s="145"/>
      <c r="P186" s="145"/>
      <c r="Q186" s="145"/>
      <c r="R186" s="145"/>
      <c r="S186" s="146"/>
    </row>
    <row r="187" ht="15.75" customHeight="1">
      <c r="A187" s="144"/>
      <c r="B187" s="145"/>
      <c r="C187" s="145"/>
      <c r="D187" s="145"/>
      <c r="E187" s="145"/>
      <c r="F187" s="145"/>
      <c r="G187" s="145"/>
      <c r="H187" s="145"/>
      <c r="I187" s="145"/>
      <c r="J187" s="145"/>
      <c r="K187" s="145"/>
      <c r="L187" s="145"/>
      <c r="M187" s="145"/>
      <c r="N187" s="145"/>
      <c r="O187" s="145"/>
      <c r="P187" s="145"/>
      <c r="Q187" s="145"/>
      <c r="R187" s="145"/>
      <c r="S187" s="146"/>
    </row>
    <row r="188" ht="15.75" customHeight="1">
      <c r="A188" s="144"/>
      <c r="B188" s="145"/>
      <c r="C188" s="145"/>
      <c r="D188" s="145"/>
      <c r="E188" s="145"/>
      <c r="F188" s="145"/>
      <c r="G188" s="145"/>
      <c r="H188" s="145"/>
      <c r="I188" s="145"/>
      <c r="J188" s="145"/>
      <c r="K188" s="145"/>
      <c r="L188" s="145"/>
      <c r="M188" s="145"/>
      <c r="N188" s="145"/>
      <c r="O188" s="145"/>
      <c r="P188" s="145"/>
      <c r="Q188" s="145"/>
      <c r="R188" s="145"/>
      <c r="S188" s="146"/>
    </row>
    <row r="189" ht="15.75" customHeight="1">
      <c r="A189" s="144"/>
      <c r="B189" s="145"/>
      <c r="C189" s="145"/>
      <c r="D189" s="145"/>
      <c r="E189" s="145"/>
      <c r="F189" s="145"/>
      <c r="G189" s="145"/>
      <c r="H189" s="145"/>
      <c r="I189" s="145"/>
      <c r="J189" s="145"/>
      <c r="K189" s="145"/>
      <c r="L189" s="145"/>
      <c r="M189" s="145"/>
      <c r="N189" s="145"/>
      <c r="O189" s="145"/>
      <c r="P189" s="145"/>
      <c r="Q189" s="145"/>
      <c r="R189" s="145"/>
      <c r="S189" s="146"/>
    </row>
    <row r="190" ht="15.75" customHeight="1">
      <c r="A190" s="144"/>
      <c r="B190" s="145"/>
      <c r="C190" s="145"/>
      <c r="D190" s="145"/>
      <c r="E190" s="145"/>
      <c r="F190" s="145"/>
      <c r="G190" s="145"/>
      <c r="H190" s="145"/>
      <c r="I190" s="145"/>
      <c r="J190" s="145"/>
      <c r="K190" s="145"/>
      <c r="L190" s="145"/>
      <c r="M190" s="145"/>
      <c r="N190" s="145"/>
      <c r="O190" s="145"/>
      <c r="P190" s="145"/>
      <c r="Q190" s="145"/>
      <c r="R190" s="145"/>
      <c r="S190" s="146"/>
    </row>
    <row r="191" ht="15.75" customHeight="1">
      <c r="A191" s="144"/>
      <c r="B191" s="145"/>
      <c r="C191" s="145"/>
      <c r="D191" s="145"/>
      <c r="E191" s="145"/>
      <c r="F191" s="145"/>
      <c r="G191" s="145"/>
      <c r="H191" s="145"/>
      <c r="I191" s="145"/>
      <c r="J191" s="145"/>
      <c r="K191" s="145"/>
      <c r="L191" s="145"/>
      <c r="M191" s="145"/>
      <c r="N191" s="145"/>
      <c r="O191" s="145"/>
      <c r="P191" s="145"/>
      <c r="Q191" s="145"/>
      <c r="R191" s="145"/>
      <c r="S191" s="146"/>
    </row>
    <row r="192" ht="15.75" customHeight="1">
      <c r="A192" s="144"/>
      <c r="B192" s="145"/>
      <c r="C192" s="145"/>
      <c r="D192" s="145"/>
      <c r="E192" s="145"/>
      <c r="F192" s="145"/>
      <c r="G192" s="145"/>
      <c r="H192" s="145"/>
      <c r="I192" s="145"/>
      <c r="J192" s="145"/>
      <c r="K192" s="145"/>
      <c r="L192" s="145"/>
      <c r="M192" s="145"/>
      <c r="N192" s="145"/>
      <c r="O192" s="145"/>
      <c r="P192" s="145"/>
      <c r="Q192" s="145"/>
      <c r="R192" s="145"/>
      <c r="S192" s="146"/>
    </row>
    <row r="193" ht="15.75" customHeight="1">
      <c r="A193" s="144"/>
      <c r="B193" s="145"/>
      <c r="C193" s="145"/>
      <c r="D193" s="145"/>
      <c r="E193" s="145"/>
      <c r="F193" s="145"/>
      <c r="G193" s="145"/>
      <c r="H193" s="145"/>
      <c r="I193" s="145"/>
      <c r="J193" s="145"/>
      <c r="K193" s="145"/>
      <c r="L193" s="145"/>
      <c r="M193" s="145"/>
      <c r="N193" s="145"/>
      <c r="O193" s="145"/>
      <c r="P193" s="145"/>
      <c r="Q193" s="145"/>
      <c r="R193" s="145"/>
      <c r="S193" s="146"/>
    </row>
    <row r="194" ht="15.75" customHeight="1">
      <c r="A194" s="144"/>
      <c r="B194" s="145"/>
      <c r="C194" s="145"/>
      <c r="D194" s="145"/>
      <c r="E194" s="145"/>
      <c r="F194" s="145"/>
      <c r="G194" s="145"/>
      <c r="H194" s="145"/>
      <c r="I194" s="145"/>
      <c r="J194" s="145"/>
      <c r="K194" s="145"/>
      <c r="L194" s="145"/>
      <c r="M194" s="145"/>
      <c r="N194" s="145"/>
      <c r="O194" s="145"/>
      <c r="P194" s="145"/>
      <c r="Q194" s="145"/>
      <c r="R194" s="145"/>
      <c r="S194" s="146"/>
    </row>
    <row r="195" ht="15.75" customHeight="1">
      <c r="A195" s="144"/>
      <c r="B195" s="145"/>
      <c r="C195" s="145"/>
      <c r="D195" s="145"/>
      <c r="E195" s="145"/>
      <c r="F195" s="145"/>
      <c r="G195" s="145"/>
      <c r="H195" s="145"/>
      <c r="I195" s="145"/>
      <c r="J195" s="145"/>
      <c r="K195" s="145"/>
      <c r="L195" s="145"/>
      <c r="M195" s="145"/>
      <c r="N195" s="145"/>
      <c r="O195" s="145"/>
      <c r="P195" s="145"/>
      <c r="Q195" s="145"/>
      <c r="R195" s="145"/>
      <c r="S195" s="146"/>
    </row>
    <row r="196" ht="15.75" customHeight="1">
      <c r="A196" s="144"/>
      <c r="B196" s="145"/>
      <c r="C196" s="145"/>
      <c r="D196" s="145"/>
      <c r="E196" s="145"/>
      <c r="F196" s="145"/>
      <c r="G196" s="145"/>
      <c r="H196" s="145"/>
      <c r="I196" s="145"/>
      <c r="J196" s="145"/>
      <c r="K196" s="145"/>
      <c r="L196" s="145"/>
      <c r="M196" s="145"/>
      <c r="N196" s="145"/>
      <c r="O196" s="145"/>
      <c r="P196" s="145"/>
      <c r="Q196" s="145"/>
      <c r="R196" s="145"/>
      <c r="S196" s="146"/>
    </row>
    <row r="197" ht="15.75" customHeight="1">
      <c r="A197" s="144"/>
      <c r="B197" s="145"/>
      <c r="C197" s="145"/>
      <c r="D197" s="145"/>
      <c r="E197" s="145"/>
      <c r="F197" s="145"/>
      <c r="G197" s="145"/>
      <c r="H197" s="145"/>
      <c r="I197" s="145"/>
      <c r="J197" s="145"/>
      <c r="K197" s="145"/>
      <c r="L197" s="145"/>
      <c r="M197" s="145"/>
      <c r="N197" s="145"/>
      <c r="O197" s="145"/>
      <c r="P197" s="145"/>
      <c r="Q197" s="145"/>
      <c r="R197" s="145"/>
      <c r="S197" s="146"/>
    </row>
    <row r="198" ht="15.75" customHeight="1">
      <c r="A198" s="144"/>
      <c r="B198" s="145"/>
      <c r="C198" s="145"/>
      <c r="D198" s="145"/>
      <c r="E198" s="145"/>
      <c r="F198" s="145"/>
      <c r="G198" s="145"/>
      <c r="H198" s="145"/>
      <c r="I198" s="145"/>
      <c r="J198" s="145"/>
      <c r="K198" s="145"/>
      <c r="L198" s="145"/>
      <c r="M198" s="145"/>
      <c r="N198" s="145"/>
      <c r="O198" s="145"/>
      <c r="P198" s="145"/>
      <c r="Q198" s="145"/>
      <c r="R198" s="145"/>
      <c r="S198" s="146"/>
    </row>
    <row r="199" ht="15.75" customHeight="1">
      <c r="A199" s="144"/>
      <c r="B199" s="145"/>
      <c r="C199" s="145"/>
      <c r="D199" s="145"/>
      <c r="E199" s="145"/>
      <c r="F199" s="145"/>
      <c r="G199" s="145"/>
      <c r="H199" s="145"/>
      <c r="I199" s="145"/>
      <c r="J199" s="145"/>
      <c r="K199" s="145"/>
      <c r="L199" s="145"/>
      <c r="M199" s="145"/>
      <c r="N199" s="145"/>
      <c r="O199" s="145"/>
      <c r="P199" s="145"/>
      <c r="Q199" s="145"/>
      <c r="R199" s="145"/>
      <c r="S199" s="146"/>
    </row>
    <row r="200" ht="15.75" customHeight="1">
      <c r="A200" s="144"/>
      <c r="B200" s="145"/>
      <c r="C200" s="145"/>
      <c r="D200" s="145"/>
      <c r="E200" s="145"/>
      <c r="F200" s="145"/>
      <c r="G200" s="145"/>
      <c r="H200" s="145"/>
      <c r="I200" s="145"/>
      <c r="J200" s="145"/>
      <c r="K200" s="145"/>
      <c r="L200" s="145"/>
      <c r="M200" s="145"/>
      <c r="N200" s="145"/>
      <c r="O200" s="145"/>
      <c r="P200" s="145"/>
      <c r="Q200" s="145"/>
      <c r="R200" s="145"/>
      <c r="S200" s="146"/>
    </row>
    <row r="201" ht="15.75" customHeight="1">
      <c r="A201" s="144"/>
      <c r="B201" s="145"/>
      <c r="C201" s="145"/>
      <c r="D201" s="145"/>
      <c r="E201" s="145"/>
      <c r="F201" s="145"/>
      <c r="G201" s="145"/>
      <c r="H201" s="145"/>
      <c r="I201" s="145"/>
      <c r="J201" s="145"/>
      <c r="K201" s="145"/>
      <c r="L201" s="145"/>
      <c r="M201" s="145"/>
      <c r="N201" s="145"/>
      <c r="O201" s="145"/>
      <c r="P201" s="145"/>
      <c r="Q201" s="145"/>
      <c r="R201" s="145"/>
      <c r="S201" s="146"/>
    </row>
    <row r="202" ht="15.75" customHeight="1">
      <c r="A202" s="144"/>
      <c r="B202" s="145"/>
      <c r="C202" s="145"/>
      <c r="D202" s="145"/>
      <c r="E202" s="145"/>
      <c r="F202" s="145"/>
      <c r="G202" s="145"/>
      <c r="H202" s="145"/>
      <c r="I202" s="145"/>
      <c r="J202" s="145"/>
      <c r="K202" s="145"/>
      <c r="L202" s="145"/>
      <c r="M202" s="145"/>
      <c r="N202" s="145"/>
      <c r="O202" s="145"/>
      <c r="P202" s="145"/>
      <c r="Q202" s="145"/>
      <c r="R202" s="145"/>
      <c r="S202" s="146"/>
    </row>
    <row r="203" ht="15.75" customHeight="1">
      <c r="A203" s="144"/>
      <c r="B203" s="145"/>
      <c r="C203" s="145"/>
      <c r="D203" s="145"/>
      <c r="E203" s="145"/>
      <c r="F203" s="145"/>
      <c r="G203" s="145"/>
      <c r="H203" s="145"/>
      <c r="I203" s="145"/>
      <c r="J203" s="145"/>
      <c r="K203" s="145"/>
      <c r="L203" s="145"/>
      <c r="M203" s="145"/>
      <c r="N203" s="145"/>
      <c r="O203" s="145"/>
      <c r="P203" s="145"/>
      <c r="Q203" s="145"/>
      <c r="R203" s="145"/>
      <c r="S203" s="146"/>
    </row>
    <row r="204" ht="15.75" customHeight="1">
      <c r="A204" s="144"/>
      <c r="B204" s="145"/>
      <c r="C204" s="145"/>
      <c r="D204" s="145"/>
      <c r="E204" s="145"/>
      <c r="F204" s="145"/>
      <c r="G204" s="145"/>
      <c r="H204" s="145"/>
      <c r="I204" s="145"/>
      <c r="J204" s="145"/>
      <c r="K204" s="145"/>
      <c r="L204" s="145"/>
      <c r="M204" s="145"/>
      <c r="N204" s="145"/>
      <c r="O204" s="145"/>
      <c r="P204" s="145"/>
      <c r="Q204" s="145"/>
      <c r="R204" s="145"/>
      <c r="S204" s="146"/>
    </row>
    <row r="205" ht="15.75" customHeight="1">
      <c r="A205" s="144"/>
      <c r="B205" s="145"/>
      <c r="C205" s="145"/>
      <c r="D205" s="145"/>
      <c r="E205" s="145"/>
      <c r="F205" s="145"/>
      <c r="G205" s="145"/>
      <c r="H205" s="145"/>
      <c r="I205" s="145"/>
      <c r="J205" s="145"/>
      <c r="K205" s="145"/>
      <c r="L205" s="145"/>
      <c r="M205" s="145"/>
      <c r="N205" s="145"/>
      <c r="O205" s="145"/>
      <c r="P205" s="145"/>
      <c r="Q205" s="145"/>
      <c r="R205" s="145"/>
      <c r="S205" s="146"/>
    </row>
    <row r="206" ht="15.75" customHeight="1">
      <c r="A206" s="144"/>
      <c r="B206" s="145"/>
      <c r="C206" s="145"/>
      <c r="D206" s="145"/>
      <c r="E206" s="145"/>
      <c r="F206" s="145"/>
      <c r="G206" s="145"/>
      <c r="H206" s="145"/>
      <c r="I206" s="145"/>
      <c r="J206" s="145"/>
      <c r="K206" s="145"/>
      <c r="L206" s="145"/>
      <c r="M206" s="145"/>
      <c r="N206" s="145"/>
      <c r="O206" s="145"/>
      <c r="P206" s="145"/>
      <c r="Q206" s="145"/>
      <c r="R206" s="145"/>
      <c r="S206" s="146"/>
    </row>
    <row r="207" ht="15.75" customHeight="1">
      <c r="A207" s="144"/>
      <c r="B207" s="145"/>
      <c r="C207" s="145"/>
      <c r="D207" s="145"/>
      <c r="E207" s="145"/>
      <c r="F207" s="145"/>
      <c r="G207" s="145"/>
      <c r="H207" s="145"/>
      <c r="I207" s="145"/>
      <c r="J207" s="145"/>
      <c r="K207" s="145"/>
      <c r="L207" s="145"/>
      <c r="M207" s="145"/>
      <c r="N207" s="145"/>
      <c r="O207" s="145"/>
      <c r="P207" s="145"/>
      <c r="Q207" s="145"/>
      <c r="R207" s="145"/>
      <c r="S207" s="146"/>
    </row>
    <row r="208" ht="15.75" customHeight="1">
      <c r="A208" s="144"/>
      <c r="B208" s="145"/>
      <c r="C208" s="145"/>
      <c r="D208" s="145"/>
      <c r="E208" s="145"/>
      <c r="F208" s="145"/>
      <c r="G208" s="145"/>
      <c r="H208" s="145"/>
      <c r="I208" s="145"/>
      <c r="J208" s="145"/>
      <c r="K208" s="145"/>
      <c r="L208" s="145"/>
      <c r="M208" s="145"/>
      <c r="N208" s="145"/>
      <c r="O208" s="145"/>
      <c r="P208" s="145"/>
      <c r="Q208" s="145"/>
      <c r="R208" s="145"/>
      <c r="S208" s="146"/>
    </row>
    <row r="209" ht="15.75" customHeight="1">
      <c r="A209" s="144"/>
      <c r="B209" s="145"/>
      <c r="C209" s="145"/>
      <c r="D209" s="145"/>
      <c r="E209" s="145"/>
      <c r="F209" s="145"/>
      <c r="G209" s="145"/>
      <c r="H209" s="145"/>
      <c r="I209" s="145"/>
      <c r="J209" s="145"/>
      <c r="K209" s="145"/>
      <c r="L209" s="145"/>
      <c r="M209" s="145"/>
      <c r="N209" s="145"/>
      <c r="O209" s="145"/>
      <c r="P209" s="145"/>
      <c r="Q209" s="145"/>
      <c r="R209" s="145"/>
      <c r="S209" s="146"/>
    </row>
    <row r="210" ht="15.75" customHeight="1">
      <c r="A210" s="144"/>
      <c r="B210" s="145"/>
      <c r="C210" s="145"/>
      <c r="D210" s="145"/>
      <c r="E210" s="145"/>
      <c r="F210" s="145"/>
      <c r="G210" s="145"/>
      <c r="H210" s="145"/>
      <c r="I210" s="145"/>
      <c r="J210" s="145"/>
      <c r="K210" s="145"/>
      <c r="L210" s="145"/>
      <c r="M210" s="145"/>
      <c r="N210" s="145"/>
      <c r="O210" s="145"/>
      <c r="P210" s="145"/>
      <c r="Q210" s="145"/>
      <c r="R210" s="145"/>
      <c r="S210" s="146"/>
    </row>
    <row r="211" ht="15.75" customHeight="1">
      <c r="A211" s="144"/>
      <c r="B211" s="145"/>
      <c r="C211" s="145"/>
      <c r="D211" s="145"/>
      <c r="E211" s="145"/>
      <c r="F211" s="145"/>
      <c r="G211" s="145"/>
      <c r="H211" s="145"/>
      <c r="I211" s="145"/>
      <c r="J211" s="145"/>
      <c r="K211" s="145"/>
      <c r="L211" s="145"/>
      <c r="M211" s="145"/>
      <c r="N211" s="145"/>
      <c r="O211" s="145"/>
      <c r="P211" s="145"/>
      <c r="Q211" s="145"/>
      <c r="R211" s="145"/>
      <c r="S211" s="146"/>
    </row>
    <row r="212" ht="15.75" customHeight="1">
      <c r="A212" s="144"/>
      <c r="B212" s="145"/>
      <c r="C212" s="145"/>
      <c r="D212" s="145"/>
      <c r="E212" s="145"/>
      <c r="F212" s="145"/>
      <c r="G212" s="145"/>
      <c r="H212" s="145"/>
      <c r="I212" s="145"/>
      <c r="J212" s="145"/>
      <c r="K212" s="145"/>
      <c r="L212" s="145"/>
      <c r="M212" s="145"/>
      <c r="N212" s="145"/>
      <c r="O212" s="145"/>
      <c r="P212" s="145"/>
      <c r="Q212" s="145"/>
      <c r="R212" s="145"/>
      <c r="S212" s="146"/>
    </row>
    <row r="213" ht="15.75" customHeight="1">
      <c r="A213" s="144"/>
      <c r="B213" s="145"/>
      <c r="C213" s="145"/>
      <c r="D213" s="145"/>
      <c r="E213" s="145"/>
      <c r="F213" s="145"/>
      <c r="G213" s="145"/>
      <c r="H213" s="145"/>
      <c r="I213" s="145"/>
      <c r="J213" s="145"/>
      <c r="K213" s="145"/>
      <c r="L213" s="145"/>
      <c r="M213" s="145"/>
      <c r="N213" s="145"/>
      <c r="O213" s="145"/>
      <c r="P213" s="145"/>
      <c r="Q213" s="145"/>
      <c r="R213" s="145"/>
      <c r="S213" s="146"/>
    </row>
    <row r="214" ht="15.75" customHeight="1">
      <c r="A214" s="144"/>
      <c r="B214" s="145"/>
      <c r="C214" s="145"/>
      <c r="D214" s="145"/>
      <c r="E214" s="145"/>
      <c r="F214" s="145"/>
      <c r="G214" s="145"/>
      <c r="H214" s="145"/>
      <c r="I214" s="145"/>
      <c r="J214" s="145"/>
      <c r="K214" s="145"/>
      <c r="L214" s="145"/>
      <c r="M214" s="145"/>
      <c r="N214" s="145"/>
      <c r="O214" s="145"/>
      <c r="P214" s="145"/>
      <c r="Q214" s="145"/>
      <c r="R214" s="145"/>
      <c r="S214" s="146"/>
    </row>
    <row r="215" ht="15.75" customHeight="1">
      <c r="A215" s="144"/>
      <c r="B215" s="145"/>
      <c r="C215" s="145"/>
      <c r="D215" s="145"/>
      <c r="E215" s="145"/>
      <c r="F215" s="145"/>
      <c r="G215" s="145"/>
      <c r="H215" s="145"/>
      <c r="I215" s="145"/>
      <c r="J215" s="145"/>
      <c r="K215" s="145"/>
      <c r="L215" s="145"/>
      <c r="M215" s="145"/>
      <c r="N215" s="145"/>
      <c r="O215" s="145"/>
      <c r="P215" s="145"/>
      <c r="Q215" s="145"/>
      <c r="R215" s="145"/>
      <c r="S215" s="146"/>
    </row>
    <row r="216" ht="15.75" customHeight="1">
      <c r="A216" s="144"/>
      <c r="B216" s="145"/>
      <c r="C216" s="145"/>
      <c r="D216" s="145"/>
      <c r="E216" s="145"/>
      <c r="F216" s="145"/>
      <c r="G216" s="145"/>
      <c r="H216" s="145"/>
      <c r="I216" s="145"/>
      <c r="J216" s="145"/>
      <c r="K216" s="145"/>
      <c r="L216" s="145"/>
      <c r="M216" s="145"/>
      <c r="N216" s="145"/>
      <c r="O216" s="145"/>
      <c r="P216" s="145"/>
      <c r="Q216" s="145"/>
      <c r="R216" s="145"/>
      <c r="S216" s="146"/>
    </row>
    <row r="217" ht="15.75" customHeight="1">
      <c r="A217" s="144"/>
      <c r="B217" s="145"/>
      <c r="C217" s="145"/>
      <c r="D217" s="145"/>
      <c r="E217" s="145"/>
      <c r="F217" s="145"/>
      <c r="G217" s="145"/>
      <c r="H217" s="145"/>
      <c r="I217" s="145"/>
      <c r="J217" s="145"/>
      <c r="K217" s="145"/>
      <c r="L217" s="145"/>
      <c r="M217" s="145"/>
      <c r="N217" s="145"/>
      <c r="O217" s="145"/>
      <c r="P217" s="145"/>
      <c r="Q217" s="145"/>
      <c r="R217" s="145"/>
      <c r="S217" s="146"/>
    </row>
    <row r="218" ht="15.75" customHeight="1">
      <c r="A218" s="144"/>
      <c r="B218" s="145"/>
      <c r="C218" s="145"/>
      <c r="D218" s="145"/>
      <c r="E218" s="145"/>
      <c r="F218" s="145"/>
      <c r="G218" s="145"/>
      <c r="H218" s="145"/>
      <c r="I218" s="145"/>
      <c r="J218" s="145"/>
      <c r="K218" s="145"/>
      <c r="L218" s="145"/>
      <c r="M218" s="145"/>
      <c r="N218" s="145"/>
      <c r="O218" s="145"/>
      <c r="P218" s="145"/>
      <c r="Q218" s="145"/>
      <c r="R218" s="145"/>
      <c r="S218" s="146"/>
    </row>
    <row r="219" ht="15.75" customHeight="1">
      <c r="A219" s="144"/>
      <c r="B219" s="145"/>
      <c r="C219" s="145"/>
      <c r="D219" s="145"/>
      <c r="E219" s="145"/>
      <c r="F219" s="145"/>
      <c r="G219" s="145"/>
      <c r="H219" s="145"/>
      <c r="I219" s="145"/>
      <c r="J219" s="145"/>
      <c r="K219" s="145"/>
      <c r="L219" s="145"/>
      <c r="M219" s="145"/>
      <c r="N219" s="145"/>
      <c r="O219" s="145"/>
      <c r="P219" s="145"/>
      <c r="Q219" s="145"/>
      <c r="R219" s="145"/>
      <c r="S219" s="146"/>
    </row>
    <row r="220" ht="15.75" customHeight="1">
      <c r="A220" s="144"/>
      <c r="B220" s="145"/>
      <c r="C220" s="145"/>
      <c r="D220" s="145"/>
      <c r="E220" s="145"/>
      <c r="F220" s="145"/>
      <c r="G220" s="145"/>
      <c r="H220" s="145"/>
      <c r="I220" s="145"/>
      <c r="J220" s="145"/>
      <c r="K220" s="145"/>
      <c r="L220" s="145"/>
      <c r="M220" s="145"/>
      <c r="N220" s="145"/>
      <c r="O220" s="145"/>
      <c r="P220" s="145"/>
      <c r="Q220" s="145"/>
      <c r="R220" s="145"/>
      <c r="S220" s="146"/>
    </row>
    <row r="221" ht="15.75" customHeight="1">
      <c r="A221" s="144"/>
      <c r="B221" s="145"/>
      <c r="C221" s="145"/>
      <c r="D221" s="145"/>
      <c r="E221" s="145"/>
      <c r="F221" s="145"/>
      <c r="G221" s="145"/>
      <c r="H221" s="145"/>
      <c r="I221" s="145"/>
      <c r="J221" s="145"/>
      <c r="K221" s="145"/>
      <c r="L221" s="145"/>
      <c r="M221" s="145"/>
      <c r="N221" s="145"/>
      <c r="O221" s="145"/>
      <c r="P221" s="145"/>
      <c r="Q221" s="145"/>
      <c r="R221" s="145"/>
      <c r="S221" s="146"/>
    </row>
    <row r="222" ht="15.75" customHeight="1">
      <c r="A222" s="144"/>
      <c r="B222" s="145"/>
      <c r="C222" s="145"/>
      <c r="D222" s="145"/>
      <c r="E222" s="145"/>
      <c r="F222" s="145"/>
      <c r="G222" s="145"/>
      <c r="H222" s="145"/>
      <c r="I222" s="145"/>
      <c r="J222" s="145"/>
      <c r="K222" s="145"/>
      <c r="L222" s="145"/>
      <c r="M222" s="145"/>
      <c r="N222" s="145"/>
      <c r="O222" s="145"/>
      <c r="P222" s="145"/>
      <c r="Q222" s="145"/>
      <c r="R222" s="145"/>
      <c r="S222" s="146"/>
    </row>
    <row r="223" ht="15.75" customHeight="1">
      <c r="A223" s="144"/>
      <c r="B223" s="145"/>
      <c r="C223" s="145"/>
      <c r="D223" s="145"/>
      <c r="E223" s="145"/>
      <c r="F223" s="145"/>
      <c r="G223" s="145"/>
      <c r="H223" s="145"/>
      <c r="I223" s="145"/>
      <c r="J223" s="145"/>
      <c r="K223" s="145"/>
      <c r="L223" s="145"/>
      <c r="M223" s="145"/>
      <c r="N223" s="145"/>
      <c r="O223" s="145"/>
      <c r="P223" s="145"/>
      <c r="Q223" s="145"/>
      <c r="R223" s="145"/>
      <c r="S223" s="146"/>
    </row>
    <row r="224" ht="15.75" customHeight="1">
      <c r="A224" s="144"/>
      <c r="B224" s="145"/>
      <c r="C224" s="145"/>
      <c r="D224" s="145"/>
      <c r="E224" s="145"/>
      <c r="F224" s="145"/>
      <c r="G224" s="145"/>
      <c r="H224" s="145"/>
      <c r="I224" s="145"/>
      <c r="J224" s="145"/>
      <c r="K224" s="145"/>
      <c r="L224" s="145"/>
      <c r="M224" s="145"/>
      <c r="N224" s="145"/>
      <c r="O224" s="145"/>
      <c r="P224" s="145"/>
      <c r="Q224" s="145"/>
      <c r="R224" s="145"/>
      <c r="S224" s="146"/>
    </row>
    <row r="225" ht="15.75" customHeight="1">
      <c r="A225" s="144"/>
      <c r="B225" s="145"/>
      <c r="C225" s="145"/>
      <c r="D225" s="145"/>
      <c r="E225" s="145"/>
      <c r="F225" s="145"/>
      <c r="G225" s="145"/>
      <c r="H225" s="145"/>
      <c r="I225" s="145"/>
      <c r="J225" s="145"/>
      <c r="K225" s="145"/>
      <c r="L225" s="145"/>
      <c r="M225" s="145"/>
      <c r="N225" s="145"/>
      <c r="O225" s="145"/>
      <c r="P225" s="145"/>
      <c r="Q225" s="145"/>
      <c r="R225" s="145"/>
      <c r="S225" s="146"/>
    </row>
    <row r="226" ht="15.75" customHeight="1">
      <c r="A226" s="144"/>
      <c r="B226" s="145"/>
      <c r="C226" s="145"/>
      <c r="D226" s="145"/>
      <c r="E226" s="145"/>
      <c r="F226" s="145"/>
      <c r="G226" s="145"/>
      <c r="H226" s="145"/>
      <c r="I226" s="145"/>
      <c r="J226" s="145"/>
      <c r="K226" s="145"/>
      <c r="L226" s="145"/>
      <c r="M226" s="145"/>
      <c r="N226" s="145"/>
      <c r="O226" s="145"/>
      <c r="P226" s="145"/>
      <c r="Q226" s="145"/>
      <c r="R226" s="145"/>
      <c r="S226" s="146"/>
    </row>
    <row r="227" ht="15.75" customHeight="1">
      <c r="A227" s="144"/>
      <c r="B227" s="145"/>
      <c r="C227" s="145"/>
      <c r="D227" s="145"/>
      <c r="E227" s="145"/>
      <c r="F227" s="145"/>
      <c r="G227" s="145"/>
      <c r="H227" s="145"/>
      <c r="I227" s="145"/>
      <c r="J227" s="145"/>
      <c r="K227" s="145"/>
      <c r="L227" s="145"/>
      <c r="M227" s="145"/>
      <c r="N227" s="145"/>
      <c r="O227" s="145"/>
      <c r="P227" s="145"/>
      <c r="Q227" s="145"/>
      <c r="R227" s="145"/>
      <c r="S227" s="146"/>
    </row>
    <row r="228" ht="15.75" customHeight="1">
      <c r="A228" s="144"/>
      <c r="B228" s="145"/>
      <c r="C228" s="145"/>
      <c r="D228" s="145"/>
      <c r="E228" s="145"/>
      <c r="F228" s="145"/>
      <c r="G228" s="145"/>
      <c r="H228" s="145"/>
      <c r="I228" s="145"/>
      <c r="J228" s="145"/>
      <c r="K228" s="145"/>
      <c r="L228" s="145"/>
      <c r="M228" s="145"/>
      <c r="N228" s="145"/>
      <c r="O228" s="145"/>
      <c r="P228" s="145"/>
      <c r="Q228" s="145"/>
      <c r="R228" s="145"/>
      <c r="S228" s="146"/>
    </row>
    <row r="229" ht="15.75" customHeight="1">
      <c r="A229" s="144"/>
      <c r="B229" s="145"/>
      <c r="C229" s="145"/>
      <c r="D229" s="145"/>
      <c r="E229" s="145"/>
      <c r="F229" s="145"/>
      <c r="G229" s="145"/>
      <c r="H229" s="145"/>
      <c r="I229" s="145"/>
      <c r="J229" s="145"/>
      <c r="K229" s="145"/>
      <c r="L229" s="145"/>
      <c r="M229" s="145"/>
      <c r="N229" s="145"/>
      <c r="O229" s="145"/>
      <c r="P229" s="145"/>
      <c r="Q229" s="145"/>
      <c r="R229" s="145"/>
      <c r="S229" s="146"/>
    </row>
    <row r="230" ht="15.75" customHeight="1">
      <c r="A230" s="144"/>
      <c r="B230" s="145"/>
      <c r="C230" s="145"/>
      <c r="D230" s="145"/>
      <c r="E230" s="145"/>
      <c r="F230" s="145"/>
      <c r="G230" s="145"/>
      <c r="H230" s="145"/>
      <c r="I230" s="145"/>
      <c r="J230" s="145"/>
      <c r="K230" s="145"/>
      <c r="L230" s="145"/>
      <c r="M230" s="145"/>
      <c r="N230" s="145"/>
      <c r="O230" s="145"/>
      <c r="P230" s="145"/>
      <c r="Q230" s="145"/>
      <c r="R230" s="145"/>
      <c r="S230" s="146"/>
    </row>
    <row r="231" ht="15.75" customHeight="1">
      <c r="A231" s="144"/>
      <c r="B231" s="145"/>
      <c r="C231" s="145"/>
      <c r="D231" s="145"/>
      <c r="E231" s="145"/>
      <c r="F231" s="145"/>
      <c r="G231" s="145"/>
      <c r="H231" s="145"/>
      <c r="I231" s="145"/>
      <c r="J231" s="145"/>
      <c r="K231" s="145"/>
      <c r="L231" s="145"/>
      <c r="M231" s="145"/>
      <c r="N231" s="145"/>
      <c r="O231" s="145"/>
      <c r="P231" s="145"/>
      <c r="Q231" s="145"/>
      <c r="R231" s="145"/>
      <c r="S231" s="146"/>
    </row>
    <row r="232" ht="15.75" customHeight="1">
      <c r="A232" s="144"/>
      <c r="B232" s="145"/>
      <c r="C232" s="145"/>
      <c r="D232" s="145"/>
      <c r="E232" s="145"/>
      <c r="F232" s="145"/>
      <c r="G232" s="145"/>
      <c r="H232" s="145"/>
      <c r="I232" s="145"/>
      <c r="J232" s="145"/>
      <c r="K232" s="145"/>
      <c r="L232" s="145"/>
      <c r="M232" s="145"/>
      <c r="N232" s="145"/>
      <c r="O232" s="145"/>
      <c r="P232" s="145"/>
      <c r="Q232" s="145"/>
      <c r="R232" s="145"/>
      <c r="S232" s="146"/>
    </row>
    <row r="233" ht="15.75" customHeight="1">
      <c r="A233" s="144"/>
      <c r="B233" s="145"/>
      <c r="C233" s="145"/>
      <c r="D233" s="145"/>
      <c r="E233" s="145"/>
      <c r="F233" s="145"/>
      <c r="G233" s="145"/>
      <c r="H233" s="145"/>
      <c r="I233" s="145"/>
      <c r="J233" s="145"/>
      <c r="K233" s="145"/>
      <c r="L233" s="145"/>
      <c r="M233" s="145"/>
      <c r="N233" s="145"/>
      <c r="O233" s="145"/>
      <c r="P233" s="145"/>
      <c r="Q233" s="145"/>
      <c r="R233" s="145"/>
      <c r="S233" s="146"/>
    </row>
    <row r="234" ht="15.75" customHeight="1">
      <c r="A234" s="144"/>
      <c r="B234" s="145"/>
      <c r="C234" s="145"/>
      <c r="D234" s="145"/>
      <c r="E234" s="145"/>
      <c r="F234" s="145"/>
      <c r="G234" s="145"/>
      <c r="H234" s="145"/>
      <c r="I234" s="145"/>
      <c r="J234" s="145"/>
      <c r="K234" s="145"/>
      <c r="L234" s="145"/>
      <c r="M234" s="145"/>
      <c r="N234" s="145"/>
      <c r="O234" s="145"/>
      <c r="P234" s="145"/>
      <c r="Q234" s="145"/>
      <c r="R234" s="145"/>
      <c r="S234" s="146"/>
    </row>
    <row r="235" ht="15.75" customHeight="1">
      <c r="A235" s="144"/>
      <c r="B235" s="145"/>
      <c r="C235" s="145"/>
      <c r="D235" s="145"/>
      <c r="E235" s="145"/>
      <c r="F235" s="145"/>
      <c r="G235" s="145"/>
      <c r="H235" s="145"/>
      <c r="I235" s="145"/>
      <c r="J235" s="145"/>
      <c r="K235" s="145"/>
      <c r="L235" s="145"/>
      <c r="M235" s="145"/>
      <c r="N235" s="145"/>
      <c r="O235" s="145"/>
      <c r="P235" s="145"/>
      <c r="Q235" s="145"/>
      <c r="R235" s="145"/>
      <c r="S235" s="146"/>
    </row>
    <row r="236" ht="15.75" customHeight="1">
      <c r="A236" s="144"/>
      <c r="B236" s="145"/>
      <c r="C236" s="145"/>
      <c r="D236" s="145"/>
      <c r="E236" s="145"/>
      <c r="F236" s="145"/>
      <c r="G236" s="145"/>
      <c r="H236" s="145"/>
      <c r="I236" s="145"/>
      <c r="J236" s="145"/>
      <c r="K236" s="145"/>
      <c r="L236" s="145"/>
      <c r="M236" s="145"/>
      <c r="N236" s="145"/>
      <c r="O236" s="145"/>
      <c r="P236" s="145"/>
      <c r="Q236" s="145"/>
      <c r="R236" s="145"/>
      <c r="S236" s="146"/>
    </row>
    <row r="237" ht="15.75" customHeight="1">
      <c r="A237" s="144"/>
      <c r="B237" s="145"/>
      <c r="C237" s="145"/>
      <c r="D237" s="145"/>
      <c r="E237" s="145"/>
      <c r="F237" s="145"/>
      <c r="G237" s="145"/>
      <c r="H237" s="145"/>
      <c r="I237" s="145"/>
      <c r="J237" s="145"/>
      <c r="K237" s="145"/>
      <c r="L237" s="145"/>
      <c r="M237" s="145"/>
      <c r="N237" s="145"/>
      <c r="O237" s="145"/>
      <c r="P237" s="145"/>
      <c r="Q237" s="145"/>
      <c r="R237" s="145"/>
      <c r="S237" s="146"/>
    </row>
    <row r="238" ht="15.75" customHeight="1">
      <c r="A238" s="144"/>
      <c r="B238" s="145"/>
      <c r="C238" s="145"/>
      <c r="D238" s="145"/>
      <c r="E238" s="145"/>
      <c r="F238" s="145"/>
      <c r="G238" s="145"/>
      <c r="H238" s="145"/>
      <c r="I238" s="145"/>
      <c r="J238" s="145"/>
      <c r="K238" s="145"/>
      <c r="L238" s="145"/>
      <c r="M238" s="145"/>
      <c r="N238" s="145"/>
      <c r="O238" s="145"/>
      <c r="P238" s="145"/>
      <c r="Q238" s="145"/>
      <c r="R238" s="145"/>
      <c r="S238" s="146"/>
    </row>
    <row r="239" ht="15.75" customHeight="1">
      <c r="A239" s="144"/>
      <c r="B239" s="145"/>
      <c r="C239" s="145"/>
      <c r="D239" s="145"/>
      <c r="E239" s="145"/>
      <c r="F239" s="145"/>
      <c r="G239" s="145"/>
      <c r="H239" s="145"/>
      <c r="I239" s="145"/>
      <c r="J239" s="145"/>
      <c r="K239" s="145"/>
      <c r="L239" s="145"/>
      <c r="M239" s="145"/>
      <c r="N239" s="145"/>
      <c r="O239" s="145"/>
      <c r="P239" s="145"/>
      <c r="Q239" s="145"/>
      <c r="R239" s="145"/>
      <c r="S239" s="146"/>
    </row>
    <row r="240" ht="15.75" customHeight="1">
      <c r="A240" s="144"/>
      <c r="B240" s="145"/>
      <c r="C240" s="145"/>
      <c r="D240" s="145"/>
      <c r="E240" s="145"/>
      <c r="F240" s="145"/>
      <c r="G240" s="145"/>
      <c r="H240" s="145"/>
      <c r="I240" s="145"/>
      <c r="J240" s="145"/>
      <c r="K240" s="145"/>
      <c r="L240" s="145"/>
      <c r="M240" s="145"/>
      <c r="N240" s="145"/>
      <c r="O240" s="145"/>
      <c r="P240" s="145"/>
      <c r="Q240" s="145"/>
      <c r="R240" s="145"/>
      <c r="S240" s="146"/>
    </row>
    <row r="241" ht="15.75" customHeight="1">
      <c r="A241" s="144"/>
      <c r="B241" s="145"/>
      <c r="C241" s="145"/>
      <c r="D241" s="145"/>
      <c r="E241" s="145"/>
      <c r="F241" s="145"/>
      <c r="G241" s="145"/>
      <c r="H241" s="145"/>
      <c r="I241" s="145"/>
      <c r="J241" s="145"/>
      <c r="K241" s="145"/>
      <c r="L241" s="145"/>
      <c r="M241" s="145"/>
      <c r="N241" s="145"/>
      <c r="O241" s="145"/>
      <c r="P241" s="145"/>
      <c r="Q241" s="145"/>
      <c r="R241" s="145"/>
      <c r="S241" s="146"/>
    </row>
    <row r="242" ht="15.75" customHeight="1">
      <c r="A242" s="144"/>
      <c r="B242" s="145"/>
      <c r="C242" s="145"/>
      <c r="D242" s="145"/>
      <c r="E242" s="145"/>
      <c r="F242" s="145"/>
      <c r="G242" s="145"/>
      <c r="H242" s="145"/>
      <c r="I242" s="145"/>
      <c r="J242" s="145"/>
      <c r="K242" s="145"/>
      <c r="L242" s="145"/>
      <c r="M242" s="145"/>
      <c r="N242" s="145"/>
      <c r="O242" s="145"/>
      <c r="P242" s="145"/>
      <c r="Q242" s="145"/>
      <c r="R242" s="145"/>
      <c r="S242" s="146"/>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5:T5"/>
    <mergeCell ref="A6:T6"/>
    <mergeCell ref="A7:T7"/>
    <mergeCell ref="A9:T9"/>
    <mergeCell ref="A41:R41"/>
    <mergeCell ref="A42:R42"/>
    <mergeCell ref="A1:A4"/>
    <mergeCell ref="B1:S2"/>
    <mergeCell ref="T1:W1"/>
    <mergeCell ref="T2:W2"/>
    <mergeCell ref="B3:S4"/>
    <mergeCell ref="T3:W3"/>
    <mergeCell ref="T4:W4"/>
  </mergeCells>
  <dataValidations>
    <dataValidation type="decimal" allowBlank="1" showInputMessage="1" showErrorMessage="1" prompt="DATO INVÁLIDO_x000a_Tenga en cuenta que la escala de calificación va de 1 a 5" sqref="C11:Q40">
      <formula1>1.0</formula1>
      <formula2>5.0</formula2>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6.57"/>
    <col customWidth="1" min="3" max="3" width="32.71"/>
    <col customWidth="1" min="4" max="4" width="27.57"/>
    <col customWidth="1" min="5" max="5" width="38.0"/>
    <col customWidth="1" min="6" max="6" width="30.29"/>
    <col customWidth="1" min="7" max="7" width="18.29"/>
    <col customWidth="1" min="8" max="8" width="15.57"/>
    <col customWidth="1" min="9" max="9" width="19.29"/>
    <col customWidth="1" min="10" max="10" width="14.57"/>
    <col customWidth="1" min="11" max="26" width="11.43"/>
  </cols>
  <sheetData>
    <row r="1" ht="15.0" customHeight="1">
      <c r="A1" s="147" t="str">
        <f>[1]CONTEXTO!B1</f>
        <v>#ERROR!</v>
      </c>
      <c r="B1" s="55"/>
      <c r="C1" s="55"/>
      <c r="D1" s="55"/>
      <c r="E1" s="55"/>
      <c r="F1" s="55"/>
      <c r="G1" s="56"/>
      <c r="H1" s="103" t="s">
        <v>138</v>
      </c>
      <c r="I1" s="148"/>
      <c r="J1" s="149"/>
      <c r="K1" s="59"/>
      <c r="L1" s="60"/>
      <c r="M1" s="60"/>
      <c r="N1" s="61"/>
      <c r="O1" s="60"/>
      <c r="P1" s="60"/>
      <c r="Q1" s="60"/>
      <c r="R1" s="60"/>
      <c r="S1" s="60"/>
      <c r="T1" s="60"/>
      <c r="U1" s="60"/>
      <c r="V1" s="60"/>
      <c r="W1" s="60"/>
      <c r="X1" s="60"/>
      <c r="Y1" s="60"/>
      <c r="Z1" s="60"/>
    </row>
    <row r="2" ht="15.0" customHeight="1">
      <c r="A2" s="23"/>
      <c r="G2" s="104"/>
      <c r="H2" s="105" t="s">
        <v>139</v>
      </c>
      <c r="I2" s="110"/>
      <c r="J2" s="66"/>
      <c r="K2" s="59"/>
      <c r="L2" s="60"/>
      <c r="M2" s="60"/>
      <c r="O2" s="60"/>
      <c r="P2" s="60"/>
      <c r="Q2" s="60"/>
      <c r="R2" s="60"/>
      <c r="S2" s="60"/>
      <c r="T2" s="60"/>
      <c r="U2" s="60"/>
      <c r="V2" s="60"/>
      <c r="W2" s="60"/>
      <c r="X2" s="60"/>
      <c r="Y2" s="60"/>
      <c r="Z2" s="60"/>
    </row>
    <row r="3" ht="15.0" customHeight="1">
      <c r="A3" s="150" t="s">
        <v>140</v>
      </c>
      <c r="G3" s="104"/>
      <c r="H3" s="105" t="s">
        <v>141</v>
      </c>
      <c r="I3" s="110"/>
      <c r="J3" s="66"/>
      <c r="K3" s="59"/>
      <c r="L3" s="60"/>
      <c r="M3" s="60"/>
      <c r="O3" s="60"/>
      <c r="P3" s="60"/>
      <c r="Q3" s="60"/>
      <c r="R3" s="60"/>
      <c r="S3" s="60"/>
      <c r="T3" s="60"/>
      <c r="U3" s="60"/>
      <c r="V3" s="60"/>
      <c r="W3" s="60"/>
      <c r="X3" s="60"/>
      <c r="Y3" s="60"/>
      <c r="Z3" s="60"/>
    </row>
    <row r="4" ht="15.75" customHeight="1">
      <c r="A4" s="10"/>
      <c r="B4" s="11"/>
      <c r="C4" s="11"/>
      <c r="D4" s="11"/>
      <c r="E4" s="11"/>
      <c r="F4" s="11"/>
      <c r="G4" s="64"/>
      <c r="H4" s="105" t="s">
        <v>142</v>
      </c>
      <c r="I4" s="110"/>
      <c r="J4" s="71"/>
      <c r="K4" s="59"/>
      <c r="L4" s="60"/>
      <c r="M4" s="60"/>
      <c r="O4" s="60"/>
      <c r="P4" s="60"/>
      <c r="Q4" s="60"/>
      <c r="R4" s="60"/>
      <c r="S4" s="60"/>
      <c r="T4" s="60"/>
      <c r="U4" s="60"/>
      <c r="V4" s="60"/>
      <c r="W4" s="60"/>
      <c r="X4" s="60"/>
      <c r="Y4" s="60"/>
      <c r="Z4" s="60"/>
    </row>
    <row r="5" ht="15.75" customHeight="1">
      <c r="A5" s="151"/>
      <c r="B5" s="73"/>
      <c r="C5" s="73"/>
      <c r="D5" s="73"/>
      <c r="E5" s="73"/>
      <c r="F5" s="73"/>
      <c r="G5" s="73"/>
      <c r="H5" s="73"/>
      <c r="I5" s="73"/>
      <c r="J5" s="74"/>
      <c r="K5" s="59"/>
      <c r="L5" s="60"/>
      <c r="M5" s="60"/>
      <c r="N5" s="61"/>
      <c r="O5" s="60"/>
      <c r="P5" s="60"/>
      <c r="Q5" s="60"/>
      <c r="R5" s="60"/>
      <c r="S5" s="60"/>
      <c r="T5" s="60"/>
      <c r="U5" s="60"/>
      <c r="V5" s="60"/>
      <c r="W5" s="60"/>
      <c r="X5" s="60"/>
      <c r="Y5" s="60"/>
      <c r="Z5" s="60"/>
    </row>
    <row r="6" ht="15.0" customHeight="1">
      <c r="A6" s="152" t="str">
        <f>[1]CONTEXTO!A8</f>
        <v>#ERROR!</v>
      </c>
      <c r="B6" s="68"/>
      <c r="C6" s="68"/>
      <c r="D6" s="68"/>
      <c r="E6" s="68"/>
      <c r="F6" s="68"/>
      <c r="G6" s="68"/>
      <c r="H6" s="68"/>
      <c r="I6" s="68"/>
      <c r="J6" s="76"/>
      <c r="K6" s="60"/>
      <c r="L6" s="60"/>
      <c r="M6" s="60"/>
      <c r="N6" s="60"/>
      <c r="O6" s="60"/>
      <c r="P6" s="60"/>
      <c r="Q6" s="60"/>
      <c r="R6" s="60"/>
      <c r="S6" s="60"/>
      <c r="T6" s="60"/>
      <c r="U6" s="60"/>
      <c r="V6" s="60"/>
      <c r="W6" s="60"/>
      <c r="X6" s="60"/>
      <c r="Y6" s="60"/>
      <c r="Z6" s="60"/>
    </row>
    <row r="7" ht="32.25" customHeight="1">
      <c r="A7" s="153"/>
      <c r="B7" s="154"/>
      <c r="C7" s="154"/>
      <c r="D7" s="154"/>
      <c r="E7" s="154"/>
      <c r="F7" s="154"/>
      <c r="G7" s="154"/>
      <c r="H7" s="154"/>
      <c r="I7" s="154"/>
      <c r="J7" s="155"/>
      <c r="K7" s="60"/>
      <c r="L7" s="60"/>
      <c r="M7" s="60"/>
      <c r="N7" s="60"/>
      <c r="O7" s="60"/>
      <c r="P7" s="60"/>
      <c r="Q7" s="60"/>
      <c r="R7" s="60"/>
      <c r="S7" s="60"/>
      <c r="T7" s="60"/>
      <c r="U7" s="60"/>
      <c r="V7" s="60"/>
      <c r="W7" s="60"/>
      <c r="X7" s="60"/>
      <c r="Y7" s="60"/>
      <c r="Z7" s="60"/>
    </row>
    <row r="8" ht="23.25" customHeight="1">
      <c r="A8" s="156" t="s">
        <v>143</v>
      </c>
      <c r="B8" s="68"/>
      <c r="C8" s="68"/>
      <c r="D8" s="69"/>
      <c r="E8" s="157" t="s">
        <v>72</v>
      </c>
      <c r="F8" s="73"/>
      <c r="G8" s="73"/>
      <c r="H8" s="73"/>
      <c r="I8" s="73"/>
      <c r="J8" s="110"/>
      <c r="K8" s="60"/>
      <c r="L8" s="60"/>
      <c r="M8" s="60"/>
      <c r="N8" s="60"/>
      <c r="O8" s="60"/>
      <c r="P8" s="60"/>
      <c r="Q8" s="60"/>
      <c r="R8" s="60"/>
      <c r="S8" s="60"/>
      <c r="T8" s="60"/>
      <c r="U8" s="60"/>
      <c r="V8" s="60"/>
      <c r="W8" s="60"/>
      <c r="X8" s="60"/>
      <c r="Y8" s="60"/>
      <c r="Z8" s="60"/>
    </row>
    <row r="9" ht="23.25" customHeight="1">
      <c r="A9" s="158"/>
      <c r="D9" s="104"/>
      <c r="E9" s="157" t="s">
        <v>144</v>
      </c>
      <c r="F9" s="110"/>
      <c r="G9" s="157" t="s">
        <v>145</v>
      </c>
      <c r="H9" s="73"/>
      <c r="I9" s="73"/>
      <c r="J9" s="110"/>
      <c r="K9" s="60"/>
      <c r="L9" s="60"/>
      <c r="M9" s="60"/>
      <c r="N9" s="60"/>
      <c r="O9" s="60"/>
      <c r="P9" s="60"/>
      <c r="Q9" s="60"/>
      <c r="R9" s="60"/>
      <c r="S9" s="60"/>
      <c r="T9" s="60"/>
      <c r="U9" s="60"/>
      <c r="V9" s="60"/>
      <c r="W9" s="60"/>
      <c r="X9" s="60"/>
      <c r="Y9" s="60"/>
      <c r="Z9" s="60"/>
    </row>
    <row r="10" ht="23.25" customHeight="1">
      <c r="A10" s="158"/>
      <c r="D10" s="104"/>
      <c r="E10" s="159" t="s">
        <v>146</v>
      </c>
      <c r="F10" s="110"/>
      <c r="G10" s="160" t="s">
        <v>147</v>
      </c>
      <c r="H10" s="73"/>
      <c r="I10" s="73"/>
      <c r="J10" s="110"/>
      <c r="K10" s="60"/>
      <c r="L10" s="60"/>
      <c r="M10" s="60"/>
      <c r="N10" s="60"/>
      <c r="O10" s="60"/>
      <c r="P10" s="60"/>
      <c r="Q10" s="60"/>
      <c r="R10" s="60"/>
      <c r="S10" s="60"/>
      <c r="T10" s="60"/>
      <c r="U10" s="60"/>
      <c r="V10" s="60"/>
      <c r="W10" s="60"/>
      <c r="X10" s="60"/>
      <c r="Y10" s="60"/>
      <c r="Z10" s="60"/>
    </row>
    <row r="11" ht="43.5" customHeight="1">
      <c r="A11" s="158"/>
      <c r="D11" s="104"/>
      <c r="E11" s="161" t="s">
        <v>148</v>
      </c>
      <c r="F11" s="110"/>
      <c r="G11" s="162" t="s">
        <v>149</v>
      </c>
      <c r="H11" s="73"/>
      <c r="I11" s="73"/>
      <c r="J11" s="110"/>
      <c r="K11" s="60"/>
      <c r="L11" s="60"/>
      <c r="M11" s="60"/>
      <c r="N11" s="60"/>
      <c r="O11" s="60"/>
      <c r="P11" s="60"/>
      <c r="Q11" s="60"/>
      <c r="R11" s="60"/>
      <c r="S11" s="60"/>
      <c r="T11" s="60"/>
      <c r="U11" s="60"/>
      <c r="V11" s="60"/>
      <c r="W11" s="60"/>
      <c r="X11" s="60"/>
      <c r="Y11" s="60"/>
      <c r="Z11" s="60"/>
    </row>
    <row r="12" ht="43.5" customHeight="1">
      <c r="A12" s="158"/>
      <c r="D12" s="104"/>
      <c r="E12" s="161" t="s">
        <v>150</v>
      </c>
      <c r="F12" s="110"/>
      <c r="G12" s="162" t="s">
        <v>151</v>
      </c>
      <c r="H12" s="73"/>
      <c r="I12" s="73"/>
      <c r="J12" s="110"/>
      <c r="K12" s="60"/>
      <c r="L12" s="60"/>
      <c r="M12" s="60"/>
      <c r="N12" s="60"/>
      <c r="O12" s="60"/>
      <c r="P12" s="60"/>
      <c r="Q12" s="60"/>
      <c r="R12" s="60"/>
      <c r="S12" s="60"/>
      <c r="T12" s="60"/>
      <c r="U12" s="60"/>
      <c r="V12" s="60"/>
      <c r="W12" s="60"/>
      <c r="X12" s="60"/>
      <c r="Y12" s="60"/>
      <c r="Z12" s="60"/>
    </row>
    <row r="13" ht="43.5" customHeight="1">
      <c r="A13" s="158"/>
      <c r="D13" s="104"/>
      <c r="E13" s="161" t="s">
        <v>152</v>
      </c>
      <c r="F13" s="110"/>
      <c r="G13" s="161" t="s">
        <v>153</v>
      </c>
      <c r="H13" s="73"/>
      <c r="I13" s="73"/>
      <c r="J13" s="110"/>
      <c r="K13" s="60"/>
      <c r="L13" s="60"/>
      <c r="M13" s="60"/>
      <c r="N13" s="60"/>
      <c r="O13" s="60"/>
      <c r="P13" s="60"/>
      <c r="Q13" s="60"/>
      <c r="R13" s="60"/>
      <c r="S13" s="60"/>
      <c r="T13" s="60"/>
      <c r="U13" s="60"/>
      <c r="V13" s="60"/>
      <c r="W13" s="60"/>
      <c r="X13" s="60"/>
      <c r="Y13" s="60"/>
      <c r="Z13" s="60"/>
    </row>
    <row r="14" ht="43.5" customHeight="1">
      <c r="A14" s="158"/>
      <c r="D14" s="104"/>
      <c r="E14" s="161" t="s">
        <v>154</v>
      </c>
      <c r="F14" s="110"/>
      <c r="G14" s="162" t="s">
        <v>155</v>
      </c>
      <c r="H14" s="73"/>
      <c r="I14" s="73"/>
      <c r="J14" s="110"/>
      <c r="K14" s="60"/>
      <c r="L14" s="60"/>
      <c r="M14" s="60"/>
      <c r="N14" s="60"/>
      <c r="O14" s="60"/>
      <c r="P14" s="60"/>
      <c r="Q14" s="60"/>
      <c r="R14" s="60"/>
      <c r="S14" s="60"/>
      <c r="T14" s="60"/>
      <c r="U14" s="60"/>
      <c r="V14" s="60"/>
      <c r="W14" s="60"/>
      <c r="X14" s="60"/>
      <c r="Y14" s="60"/>
      <c r="Z14" s="60"/>
    </row>
    <row r="15" ht="49.5" customHeight="1">
      <c r="A15" s="158"/>
      <c r="D15" s="104"/>
      <c r="E15" s="161" t="s">
        <v>156</v>
      </c>
      <c r="F15" s="110"/>
      <c r="G15" s="162" t="s">
        <v>157</v>
      </c>
      <c r="H15" s="73"/>
      <c r="I15" s="73"/>
      <c r="J15" s="110"/>
      <c r="K15" s="60"/>
      <c r="L15" s="60"/>
      <c r="M15" s="60"/>
      <c r="N15" s="60"/>
      <c r="O15" s="60"/>
      <c r="P15" s="60"/>
      <c r="Q15" s="60"/>
      <c r="R15" s="60"/>
      <c r="S15" s="60"/>
      <c r="T15" s="60"/>
      <c r="U15" s="60"/>
      <c r="V15" s="60"/>
      <c r="W15" s="60"/>
      <c r="X15" s="60"/>
      <c r="Y15" s="60"/>
      <c r="Z15" s="60"/>
    </row>
    <row r="16" ht="49.5" customHeight="1">
      <c r="A16" s="158"/>
      <c r="D16" s="104"/>
      <c r="E16" s="161" t="s">
        <v>158</v>
      </c>
      <c r="F16" s="110"/>
      <c r="G16" s="162" t="s">
        <v>159</v>
      </c>
      <c r="H16" s="73"/>
      <c r="I16" s="73"/>
      <c r="J16" s="110"/>
      <c r="K16" s="60"/>
      <c r="L16" s="60"/>
      <c r="M16" s="60"/>
      <c r="N16" s="60"/>
      <c r="O16" s="60"/>
      <c r="P16" s="60"/>
      <c r="Q16" s="60"/>
      <c r="R16" s="60"/>
      <c r="S16" s="60"/>
      <c r="T16" s="60"/>
      <c r="U16" s="60"/>
      <c r="V16" s="60"/>
      <c r="W16" s="60"/>
      <c r="X16" s="60"/>
      <c r="Y16" s="60"/>
      <c r="Z16" s="60"/>
    </row>
    <row r="17" ht="54.75" customHeight="1">
      <c r="A17" s="158"/>
      <c r="D17" s="104"/>
      <c r="E17" s="161" t="s">
        <v>160</v>
      </c>
      <c r="F17" s="110"/>
      <c r="G17" s="163" t="s">
        <v>161</v>
      </c>
      <c r="H17" s="73"/>
      <c r="I17" s="73"/>
      <c r="J17" s="110"/>
      <c r="K17" s="60"/>
      <c r="L17" s="60"/>
      <c r="M17" s="60"/>
      <c r="N17" s="60"/>
      <c r="O17" s="60"/>
      <c r="P17" s="60"/>
      <c r="Q17" s="60"/>
      <c r="R17" s="60"/>
      <c r="S17" s="60"/>
      <c r="T17" s="60"/>
      <c r="U17" s="60"/>
      <c r="V17" s="60"/>
      <c r="W17" s="60"/>
      <c r="X17" s="60"/>
      <c r="Y17" s="60"/>
      <c r="Z17" s="60"/>
    </row>
    <row r="18" ht="48.75" customHeight="1">
      <c r="A18" s="158"/>
      <c r="D18" s="104"/>
      <c r="E18" s="161" t="s">
        <v>162</v>
      </c>
      <c r="F18" s="110"/>
      <c r="G18" s="163" t="s">
        <v>163</v>
      </c>
      <c r="H18" s="73"/>
      <c r="I18" s="73"/>
      <c r="J18" s="110"/>
      <c r="K18" s="60"/>
      <c r="L18" s="60"/>
      <c r="M18" s="60"/>
      <c r="N18" s="60"/>
      <c r="O18" s="60"/>
      <c r="P18" s="60"/>
      <c r="Q18" s="60"/>
      <c r="R18" s="60"/>
      <c r="S18" s="60"/>
      <c r="T18" s="60"/>
      <c r="U18" s="60"/>
      <c r="V18" s="60"/>
      <c r="W18" s="60"/>
      <c r="X18" s="60"/>
      <c r="Y18" s="60"/>
      <c r="Z18" s="60"/>
    </row>
    <row r="19" ht="54.75" customHeight="1">
      <c r="A19" s="158"/>
      <c r="D19" s="104"/>
      <c r="E19" s="161" t="s">
        <v>164</v>
      </c>
      <c r="F19" s="110"/>
      <c r="G19" s="163" t="s">
        <v>165</v>
      </c>
      <c r="H19" s="73"/>
      <c r="I19" s="73"/>
      <c r="J19" s="110"/>
      <c r="K19" s="60"/>
      <c r="L19" s="60"/>
      <c r="M19" s="60"/>
      <c r="N19" s="60"/>
      <c r="O19" s="60"/>
      <c r="P19" s="60"/>
      <c r="Q19" s="60"/>
      <c r="R19" s="60"/>
      <c r="S19" s="60"/>
      <c r="T19" s="60"/>
      <c r="U19" s="60"/>
      <c r="V19" s="60"/>
      <c r="W19" s="60"/>
      <c r="X19" s="60"/>
      <c r="Y19" s="60"/>
      <c r="Z19" s="60"/>
    </row>
    <row r="20" ht="59.25" customHeight="1">
      <c r="A20" s="158"/>
      <c r="D20" s="104"/>
      <c r="E20" s="161" t="s">
        <v>166</v>
      </c>
      <c r="F20" s="110"/>
      <c r="G20" s="164"/>
      <c r="H20" s="73"/>
      <c r="I20" s="73"/>
      <c r="J20" s="110"/>
      <c r="K20" s="60"/>
      <c r="L20" s="60"/>
      <c r="M20" s="60"/>
      <c r="N20" s="60"/>
      <c r="O20" s="60"/>
      <c r="P20" s="60"/>
      <c r="Q20" s="60"/>
      <c r="R20" s="60"/>
      <c r="S20" s="60"/>
      <c r="T20" s="60"/>
      <c r="U20" s="60"/>
      <c r="V20" s="60"/>
      <c r="W20" s="60"/>
      <c r="X20" s="60"/>
      <c r="Y20" s="60"/>
      <c r="Z20" s="60"/>
    </row>
    <row r="21" ht="49.5" customHeight="1">
      <c r="A21" s="158"/>
      <c r="D21" s="104"/>
      <c r="E21" s="161" t="s">
        <v>167</v>
      </c>
      <c r="F21" s="110"/>
      <c r="G21" s="165"/>
      <c r="H21" s="73"/>
      <c r="I21" s="73"/>
      <c r="J21" s="110"/>
      <c r="K21" s="60"/>
      <c r="L21" s="60"/>
      <c r="M21" s="60"/>
      <c r="N21" s="60"/>
      <c r="O21" s="60"/>
      <c r="P21" s="60"/>
      <c r="Q21" s="60"/>
      <c r="R21" s="60"/>
      <c r="S21" s="60"/>
      <c r="T21" s="60"/>
      <c r="U21" s="60"/>
      <c r="V21" s="60"/>
      <c r="W21" s="60"/>
      <c r="X21" s="60"/>
      <c r="Y21" s="60"/>
      <c r="Z21" s="60"/>
    </row>
    <row r="22" ht="49.5" customHeight="1">
      <c r="A22" s="158"/>
      <c r="D22" s="104"/>
      <c r="E22" s="161" t="s">
        <v>168</v>
      </c>
      <c r="F22" s="110"/>
      <c r="G22" s="164"/>
      <c r="H22" s="73"/>
      <c r="I22" s="73"/>
      <c r="J22" s="110"/>
      <c r="K22" s="60"/>
      <c r="L22" s="60"/>
      <c r="M22" s="60"/>
      <c r="N22" s="60"/>
      <c r="O22" s="60"/>
      <c r="P22" s="60"/>
      <c r="Q22" s="60"/>
      <c r="R22" s="60"/>
      <c r="S22" s="60"/>
      <c r="T22" s="60"/>
      <c r="U22" s="60"/>
      <c r="V22" s="60"/>
      <c r="W22" s="60"/>
      <c r="X22" s="60"/>
      <c r="Y22" s="60"/>
      <c r="Z22" s="60"/>
    </row>
    <row r="23" ht="49.5" customHeight="1">
      <c r="A23" s="158"/>
      <c r="D23" s="104"/>
      <c r="E23" s="161" t="s">
        <v>169</v>
      </c>
      <c r="F23" s="110"/>
      <c r="G23" s="164"/>
      <c r="H23" s="73"/>
      <c r="I23" s="73"/>
      <c r="J23" s="110"/>
      <c r="K23" s="60"/>
      <c r="L23" s="60"/>
      <c r="M23" s="60"/>
      <c r="N23" s="60"/>
      <c r="O23" s="60"/>
      <c r="P23" s="60"/>
      <c r="Q23" s="60"/>
      <c r="R23" s="60"/>
      <c r="S23" s="60"/>
      <c r="T23" s="60"/>
      <c r="U23" s="60"/>
      <c r="V23" s="60"/>
      <c r="W23" s="60"/>
      <c r="X23" s="60"/>
      <c r="Y23" s="60"/>
      <c r="Z23" s="60"/>
    </row>
    <row r="24" ht="49.5" customHeight="1">
      <c r="A24" s="158"/>
      <c r="D24" s="104"/>
      <c r="E24" s="161" t="s">
        <v>170</v>
      </c>
      <c r="F24" s="110"/>
      <c r="G24" s="164"/>
      <c r="H24" s="73"/>
      <c r="I24" s="73"/>
      <c r="J24" s="110"/>
      <c r="K24" s="60"/>
      <c r="L24" s="60"/>
      <c r="M24" s="60"/>
      <c r="N24" s="60"/>
      <c r="O24" s="60"/>
      <c r="P24" s="60"/>
      <c r="Q24" s="60"/>
      <c r="R24" s="60"/>
      <c r="S24" s="60"/>
      <c r="T24" s="60"/>
      <c r="U24" s="60"/>
      <c r="V24" s="60"/>
      <c r="W24" s="60"/>
      <c r="X24" s="60"/>
      <c r="Y24" s="60"/>
      <c r="Z24" s="60"/>
    </row>
    <row r="25" ht="49.5" customHeight="1">
      <c r="A25" s="63"/>
      <c r="B25" s="11"/>
      <c r="C25" s="11"/>
      <c r="D25" s="64"/>
      <c r="E25" s="161" t="s">
        <v>171</v>
      </c>
      <c r="F25" s="110"/>
      <c r="G25" s="165"/>
      <c r="H25" s="73"/>
      <c r="I25" s="73"/>
      <c r="J25" s="110"/>
      <c r="K25" s="60"/>
      <c r="L25" s="60"/>
      <c r="M25" s="60"/>
      <c r="N25" s="60"/>
      <c r="O25" s="60"/>
      <c r="P25" s="60"/>
      <c r="Q25" s="60"/>
      <c r="R25" s="60"/>
      <c r="S25" s="60"/>
      <c r="T25" s="60"/>
      <c r="U25" s="60"/>
      <c r="V25" s="60"/>
      <c r="W25" s="60"/>
      <c r="X25" s="60"/>
      <c r="Y25" s="60"/>
      <c r="Z25" s="60"/>
    </row>
    <row r="26" ht="51.75" customHeight="1">
      <c r="A26" s="166" t="s">
        <v>70</v>
      </c>
      <c r="B26" s="166" t="s">
        <v>145</v>
      </c>
      <c r="C26" s="159" t="s">
        <v>172</v>
      </c>
      <c r="D26" s="110"/>
      <c r="E26" s="157" t="s">
        <v>173</v>
      </c>
      <c r="F26" s="110"/>
      <c r="G26" s="157" t="s">
        <v>174</v>
      </c>
      <c r="H26" s="73"/>
      <c r="I26" s="73"/>
      <c r="J26" s="110"/>
      <c r="K26" s="60"/>
      <c r="L26" s="60"/>
      <c r="M26" s="60"/>
      <c r="N26" s="60"/>
      <c r="O26" s="60"/>
      <c r="P26" s="60"/>
      <c r="Q26" s="60"/>
      <c r="R26" s="60"/>
      <c r="S26" s="60"/>
      <c r="T26" s="60"/>
      <c r="U26" s="60"/>
      <c r="V26" s="60"/>
      <c r="W26" s="60"/>
      <c r="X26" s="60"/>
      <c r="Y26" s="60"/>
      <c r="Z26" s="60"/>
    </row>
    <row r="27" ht="119.25" customHeight="1">
      <c r="A27" s="167"/>
      <c r="B27" s="167"/>
      <c r="C27" s="161" t="s">
        <v>175</v>
      </c>
      <c r="D27" s="110"/>
      <c r="E27" s="161" t="s">
        <v>176</v>
      </c>
      <c r="F27" s="110"/>
      <c r="G27" s="168" t="s">
        <v>177</v>
      </c>
      <c r="H27" s="73"/>
      <c r="I27" s="73"/>
      <c r="J27" s="110"/>
      <c r="K27" s="60"/>
      <c r="L27" s="60"/>
      <c r="M27" s="60"/>
      <c r="N27" s="60"/>
      <c r="O27" s="60"/>
      <c r="P27" s="60"/>
      <c r="Q27" s="60"/>
      <c r="R27" s="60"/>
      <c r="S27" s="60"/>
      <c r="T27" s="60"/>
      <c r="U27" s="60"/>
      <c r="V27" s="60"/>
      <c r="W27" s="60"/>
      <c r="X27" s="60"/>
      <c r="Y27" s="60"/>
      <c r="Z27" s="60"/>
    </row>
    <row r="28" ht="62.25" customHeight="1">
      <c r="A28" s="167"/>
      <c r="B28" s="167"/>
      <c r="C28" s="162" t="s">
        <v>178</v>
      </c>
      <c r="D28" s="110"/>
      <c r="E28" s="161" t="s">
        <v>179</v>
      </c>
      <c r="F28" s="110"/>
      <c r="G28" s="162" t="s">
        <v>180</v>
      </c>
      <c r="H28" s="73"/>
      <c r="I28" s="73"/>
      <c r="J28" s="110"/>
      <c r="K28" s="60"/>
      <c r="L28" s="60"/>
      <c r="M28" s="60"/>
      <c r="N28" s="60"/>
      <c r="O28" s="60"/>
      <c r="P28" s="60"/>
      <c r="Q28" s="60"/>
      <c r="R28" s="60"/>
      <c r="S28" s="60"/>
      <c r="T28" s="60"/>
      <c r="U28" s="60"/>
      <c r="V28" s="60"/>
      <c r="W28" s="60"/>
      <c r="X28" s="60"/>
      <c r="Y28" s="60"/>
      <c r="Z28" s="60"/>
    </row>
    <row r="29" ht="51.75" customHeight="1">
      <c r="A29" s="167"/>
      <c r="B29" s="167"/>
      <c r="C29" s="169" t="s">
        <v>181</v>
      </c>
      <c r="D29" s="110"/>
      <c r="E29" s="161" t="s">
        <v>182</v>
      </c>
      <c r="F29" s="110"/>
      <c r="G29" s="162" t="s">
        <v>183</v>
      </c>
      <c r="H29" s="73"/>
      <c r="I29" s="73"/>
      <c r="J29" s="110"/>
      <c r="K29" s="60"/>
      <c r="L29" s="60"/>
      <c r="M29" s="60"/>
      <c r="N29" s="60"/>
      <c r="O29" s="60"/>
      <c r="P29" s="60"/>
      <c r="Q29" s="60"/>
      <c r="R29" s="60"/>
      <c r="S29" s="60"/>
      <c r="T29" s="60"/>
      <c r="U29" s="60"/>
      <c r="V29" s="60"/>
      <c r="W29" s="60"/>
      <c r="X29" s="60"/>
      <c r="Y29" s="60"/>
      <c r="Z29" s="60"/>
    </row>
    <row r="30" ht="34.5" customHeight="1">
      <c r="A30" s="167"/>
      <c r="B30" s="167"/>
      <c r="C30" s="170" t="s">
        <v>184</v>
      </c>
      <c r="D30" s="110"/>
      <c r="E30" s="161" t="s">
        <v>185</v>
      </c>
      <c r="F30" s="110"/>
      <c r="G30" s="171"/>
      <c r="H30" s="73"/>
      <c r="I30" s="73"/>
      <c r="J30" s="110"/>
      <c r="K30" s="60"/>
      <c r="L30" s="60"/>
      <c r="M30" s="60"/>
      <c r="N30" s="60"/>
      <c r="O30" s="60"/>
      <c r="P30" s="60"/>
      <c r="Q30" s="60"/>
      <c r="R30" s="60"/>
      <c r="S30" s="60"/>
      <c r="T30" s="60"/>
      <c r="U30" s="60"/>
      <c r="V30" s="60"/>
      <c r="W30" s="60"/>
      <c r="X30" s="60"/>
      <c r="Y30" s="60"/>
      <c r="Z30" s="60"/>
    </row>
    <row r="31" ht="51.0" customHeight="1">
      <c r="A31" s="167"/>
      <c r="B31" s="167"/>
      <c r="C31" s="162" t="s">
        <v>186</v>
      </c>
      <c r="D31" s="110"/>
      <c r="E31" s="161" t="s">
        <v>187</v>
      </c>
      <c r="F31" s="110"/>
      <c r="G31" s="172"/>
      <c r="H31" s="73"/>
      <c r="I31" s="73"/>
      <c r="J31" s="110"/>
      <c r="K31" s="60"/>
      <c r="L31" s="60"/>
      <c r="M31" s="60"/>
      <c r="N31" s="60"/>
      <c r="O31" s="60"/>
      <c r="P31" s="60"/>
      <c r="Q31" s="60"/>
      <c r="R31" s="60"/>
      <c r="S31" s="60"/>
      <c r="T31" s="60"/>
      <c r="U31" s="60"/>
      <c r="V31" s="60"/>
      <c r="W31" s="60"/>
      <c r="X31" s="60"/>
      <c r="Y31" s="60"/>
      <c r="Z31" s="60"/>
    </row>
    <row r="32" ht="52.5" customHeight="1">
      <c r="A32" s="167"/>
      <c r="B32" s="167"/>
      <c r="C32" s="162" t="s">
        <v>188</v>
      </c>
      <c r="D32" s="110"/>
      <c r="E32" s="161" t="s">
        <v>189</v>
      </c>
      <c r="F32" s="110"/>
      <c r="G32" s="172"/>
      <c r="H32" s="73"/>
      <c r="I32" s="73"/>
      <c r="J32" s="110"/>
      <c r="K32" s="60"/>
      <c r="L32" s="60"/>
      <c r="M32" s="60"/>
      <c r="N32" s="60"/>
      <c r="O32" s="60"/>
      <c r="P32" s="60"/>
      <c r="Q32" s="60"/>
      <c r="R32" s="60"/>
      <c r="S32" s="60"/>
      <c r="T32" s="60"/>
      <c r="U32" s="60"/>
      <c r="V32" s="60"/>
      <c r="W32" s="60"/>
      <c r="X32" s="60"/>
      <c r="Y32" s="60"/>
      <c r="Z32" s="60"/>
    </row>
    <row r="33" ht="47.25" customHeight="1">
      <c r="A33" s="167"/>
      <c r="B33" s="167"/>
      <c r="C33" s="173" t="s">
        <v>190</v>
      </c>
      <c r="D33" s="110"/>
      <c r="E33" s="174" t="s">
        <v>191</v>
      </c>
      <c r="F33" s="110"/>
      <c r="G33" s="172"/>
      <c r="H33" s="73"/>
      <c r="I33" s="73"/>
      <c r="J33" s="110"/>
      <c r="K33" s="60"/>
      <c r="L33" s="60"/>
      <c r="M33" s="60"/>
      <c r="N33" s="60"/>
      <c r="O33" s="60"/>
      <c r="P33" s="60"/>
      <c r="Q33" s="60"/>
      <c r="R33" s="60"/>
      <c r="S33" s="60"/>
      <c r="T33" s="60"/>
      <c r="U33" s="60"/>
      <c r="V33" s="60"/>
      <c r="W33" s="60"/>
      <c r="X33" s="60"/>
      <c r="Y33" s="60"/>
      <c r="Z33" s="60"/>
    </row>
    <row r="34" ht="51.0" customHeight="1">
      <c r="A34" s="167"/>
      <c r="B34" s="167"/>
      <c r="C34" s="173" t="s">
        <v>192</v>
      </c>
      <c r="D34" s="110"/>
      <c r="E34" s="161" t="s">
        <v>193</v>
      </c>
      <c r="F34" s="110"/>
      <c r="G34" s="172"/>
      <c r="H34" s="73"/>
      <c r="I34" s="73"/>
      <c r="J34" s="110"/>
      <c r="K34" s="60"/>
      <c r="L34" s="60"/>
      <c r="M34" s="60"/>
      <c r="N34" s="60"/>
      <c r="O34" s="60"/>
      <c r="P34" s="60"/>
      <c r="Q34" s="60"/>
      <c r="R34" s="60"/>
      <c r="S34" s="60"/>
      <c r="T34" s="60"/>
      <c r="U34" s="60"/>
      <c r="V34" s="60"/>
      <c r="W34" s="60"/>
      <c r="X34" s="60"/>
      <c r="Y34" s="60"/>
      <c r="Z34" s="60"/>
    </row>
    <row r="35" ht="51.0" customHeight="1">
      <c r="A35" s="167"/>
      <c r="B35" s="167"/>
      <c r="C35" s="162" t="s">
        <v>194</v>
      </c>
      <c r="D35" s="110"/>
      <c r="E35" s="161" t="s">
        <v>195</v>
      </c>
      <c r="F35" s="110"/>
      <c r="G35" s="172"/>
      <c r="H35" s="73"/>
      <c r="I35" s="73"/>
      <c r="J35" s="110"/>
      <c r="K35" s="60"/>
      <c r="L35" s="60"/>
      <c r="M35" s="60"/>
      <c r="N35" s="60"/>
      <c r="O35" s="60"/>
      <c r="P35" s="60"/>
      <c r="Q35" s="60"/>
      <c r="R35" s="60"/>
      <c r="S35" s="60"/>
      <c r="T35" s="60"/>
      <c r="U35" s="60"/>
      <c r="V35" s="60"/>
      <c r="W35" s="60"/>
      <c r="X35" s="60"/>
      <c r="Y35" s="60"/>
      <c r="Z35" s="60"/>
    </row>
    <row r="36" ht="51.0" customHeight="1">
      <c r="A36" s="167"/>
      <c r="B36" s="167"/>
      <c r="C36" s="162" t="s">
        <v>196</v>
      </c>
      <c r="D36" s="110"/>
      <c r="E36" s="161" t="s">
        <v>197</v>
      </c>
      <c r="F36" s="110"/>
      <c r="G36" s="172"/>
      <c r="H36" s="73"/>
      <c r="I36" s="73"/>
      <c r="J36" s="110"/>
      <c r="K36" s="60"/>
      <c r="L36" s="60"/>
      <c r="M36" s="60"/>
      <c r="N36" s="60"/>
      <c r="O36" s="60"/>
      <c r="P36" s="60"/>
      <c r="Q36" s="60"/>
      <c r="R36" s="60"/>
      <c r="S36" s="60"/>
      <c r="T36" s="60"/>
      <c r="U36" s="60"/>
      <c r="V36" s="60"/>
      <c r="W36" s="60"/>
      <c r="X36" s="60"/>
      <c r="Y36" s="60"/>
      <c r="Z36" s="60"/>
    </row>
    <row r="37" ht="45.75" customHeight="1">
      <c r="A37" s="167"/>
      <c r="B37" s="167"/>
      <c r="C37" s="162" t="s">
        <v>198</v>
      </c>
      <c r="D37" s="110"/>
      <c r="E37" s="161" t="s">
        <v>199</v>
      </c>
      <c r="F37" s="110"/>
      <c r="G37" s="172"/>
      <c r="H37" s="73"/>
      <c r="I37" s="73"/>
      <c r="J37" s="110"/>
      <c r="K37" s="60"/>
      <c r="L37" s="60"/>
      <c r="M37" s="60"/>
      <c r="N37" s="60"/>
      <c r="O37" s="60"/>
      <c r="P37" s="60"/>
      <c r="Q37" s="60"/>
      <c r="R37" s="60"/>
      <c r="S37" s="60"/>
      <c r="T37" s="60"/>
      <c r="U37" s="60"/>
      <c r="V37" s="60"/>
      <c r="W37" s="60"/>
      <c r="X37" s="60"/>
      <c r="Y37" s="60"/>
      <c r="Z37" s="60"/>
    </row>
    <row r="38" ht="41.25" customHeight="1">
      <c r="A38" s="167"/>
      <c r="B38" s="175"/>
      <c r="C38" s="172"/>
      <c r="D38" s="110"/>
      <c r="E38" s="176"/>
      <c r="F38" s="177"/>
      <c r="G38" s="176"/>
      <c r="H38" s="14"/>
      <c r="I38" s="14"/>
      <c r="J38" s="177"/>
      <c r="K38" s="60"/>
      <c r="L38" s="60"/>
      <c r="M38" s="60"/>
      <c r="N38" s="60"/>
      <c r="O38" s="60"/>
      <c r="P38" s="60"/>
      <c r="Q38" s="60"/>
      <c r="R38" s="60"/>
      <c r="S38" s="60"/>
      <c r="T38" s="60"/>
      <c r="U38" s="60"/>
      <c r="V38" s="60"/>
      <c r="W38" s="60"/>
      <c r="X38" s="60"/>
      <c r="Y38" s="60"/>
      <c r="Z38" s="60"/>
    </row>
    <row r="39" ht="66.0" customHeight="1">
      <c r="A39" s="167"/>
      <c r="B39" s="166" t="s">
        <v>144</v>
      </c>
      <c r="C39" s="159" t="s">
        <v>200</v>
      </c>
      <c r="D39" s="110"/>
      <c r="E39" s="178" t="s">
        <v>201</v>
      </c>
      <c r="F39" s="110"/>
      <c r="G39" s="179" t="s">
        <v>202</v>
      </c>
      <c r="H39" s="73"/>
      <c r="I39" s="73"/>
      <c r="J39" s="110"/>
      <c r="K39" s="60"/>
      <c r="L39" s="60"/>
      <c r="M39" s="60"/>
      <c r="N39" s="60"/>
      <c r="O39" s="60"/>
      <c r="P39" s="60"/>
      <c r="Q39" s="60"/>
      <c r="R39" s="60"/>
      <c r="S39" s="60"/>
      <c r="T39" s="60"/>
      <c r="U39" s="60"/>
      <c r="V39" s="60"/>
      <c r="W39" s="60"/>
      <c r="X39" s="60"/>
      <c r="Y39" s="60"/>
      <c r="Z39" s="60"/>
    </row>
    <row r="40" ht="51.75" customHeight="1">
      <c r="A40" s="167"/>
      <c r="B40" s="167"/>
      <c r="C40" s="171"/>
      <c r="D40" s="110"/>
      <c r="E40" s="171"/>
      <c r="F40" s="110"/>
      <c r="G40" s="171"/>
      <c r="H40" s="73"/>
      <c r="I40" s="73"/>
      <c r="J40" s="110"/>
      <c r="K40" s="60"/>
      <c r="L40" s="60"/>
      <c r="M40" s="60"/>
      <c r="N40" s="60"/>
      <c r="O40" s="60"/>
      <c r="P40" s="60"/>
      <c r="Q40" s="60"/>
      <c r="R40" s="60"/>
      <c r="S40" s="60"/>
      <c r="T40" s="60"/>
      <c r="U40" s="60"/>
      <c r="V40" s="60"/>
      <c r="W40" s="60"/>
      <c r="X40" s="60"/>
      <c r="Y40" s="60"/>
      <c r="Z40" s="60"/>
    </row>
    <row r="41" ht="47.25" customHeight="1">
      <c r="A41" s="167"/>
      <c r="B41" s="167"/>
      <c r="C41" s="171"/>
      <c r="D41" s="110"/>
      <c r="E41" s="171"/>
      <c r="F41" s="110"/>
      <c r="G41" s="171"/>
      <c r="H41" s="73"/>
      <c r="I41" s="73"/>
      <c r="J41" s="110"/>
      <c r="K41" s="60"/>
      <c r="L41" s="60"/>
      <c r="M41" s="60"/>
      <c r="N41" s="60"/>
      <c r="O41" s="60"/>
      <c r="P41" s="60"/>
      <c r="Q41" s="60"/>
      <c r="R41" s="60"/>
      <c r="S41" s="60"/>
      <c r="T41" s="60"/>
      <c r="U41" s="60"/>
      <c r="V41" s="60"/>
      <c r="W41" s="60"/>
      <c r="X41" s="60"/>
      <c r="Y41" s="60"/>
      <c r="Z41" s="60"/>
    </row>
    <row r="42" ht="49.5" customHeight="1">
      <c r="A42" s="167"/>
      <c r="B42" s="167"/>
      <c r="C42" s="171"/>
      <c r="D42" s="110"/>
      <c r="E42" s="171"/>
      <c r="F42" s="110"/>
      <c r="G42" s="171"/>
      <c r="H42" s="73"/>
      <c r="I42" s="73"/>
      <c r="J42" s="110"/>
      <c r="K42" s="60"/>
      <c r="L42" s="60"/>
      <c r="M42" s="60"/>
      <c r="N42" s="60"/>
      <c r="O42" s="60"/>
      <c r="P42" s="60"/>
      <c r="Q42" s="60"/>
      <c r="R42" s="60"/>
      <c r="S42" s="60"/>
      <c r="T42" s="60"/>
      <c r="U42" s="60"/>
      <c r="V42" s="60"/>
      <c r="W42" s="60"/>
      <c r="X42" s="60"/>
      <c r="Y42" s="60"/>
      <c r="Z42" s="60"/>
    </row>
    <row r="43" ht="48.0" customHeight="1">
      <c r="A43" s="167"/>
      <c r="B43" s="167"/>
      <c r="C43" s="172"/>
      <c r="D43" s="110"/>
      <c r="E43" s="171"/>
      <c r="F43" s="110"/>
      <c r="G43" s="172"/>
      <c r="H43" s="73"/>
      <c r="I43" s="73"/>
      <c r="J43" s="110"/>
      <c r="K43" s="60"/>
      <c r="L43" s="60"/>
      <c r="M43" s="60"/>
      <c r="N43" s="60"/>
      <c r="O43" s="60"/>
      <c r="P43" s="60"/>
      <c r="Q43" s="60"/>
      <c r="R43" s="60"/>
      <c r="S43" s="60"/>
      <c r="T43" s="60"/>
      <c r="U43" s="60"/>
      <c r="V43" s="60"/>
      <c r="W43" s="60"/>
      <c r="X43" s="60"/>
      <c r="Y43" s="60"/>
      <c r="Z43" s="60"/>
    </row>
    <row r="44" ht="45.75" customHeight="1">
      <c r="A44" s="167"/>
      <c r="B44" s="167"/>
      <c r="C44" s="172"/>
      <c r="D44" s="110"/>
      <c r="E44" s="172"/>
      <c r="F44" s="110"/>
      <c r="G44" s="172"/>
      <c r="H44" s="73"/>
      <c r="I44" s="73"/>
      <c r="J44" s="110"/>
      <c r="K44" s="60"/>
      <c r="L44" s="60"/>
      <c r="M44" s="60"/>
      <c r="N44" s="60"/>
      <c r="O44" s="60"/>
      <c r="P44" s="60"/>
      <c r="Q44" s="60"/>
      <c r="R44" s="60"/>
      <c r="S44" s="60"/>
      <c r="T44" s="60"/>
      <c r="U44" s="60"/>
      <c r="V44" s="60"/>
      <c r="W44" s="60"/>
      <c r="X44" s="60"/>
      <c r="Y44" s="60"/>
      <c r="Z44" s="60"/>
    </row>
    <row r="45" ht="45.75" customHeight="1">
      <c r="A45" s="167"/>
      <c r="B45" s="167"/>
      <c r="C45" s="172"/>
      <c r="D45" s="110"/>
      <c r="E45" s="172"/>
      <c r="F45" s="110"/>
      <c r="G45" s="172"/>
      <c r="H45" s="73"/>
      <c r="I45" s="73"/>
      <c r="J45" s="110"/>
      <c r="K45" s="60"/>
      <c r="L45" s="60"/>
      <c r="M45" s="60"/>
      <c r="N45" s="60"/>
      <c r="O45" s="60"/>
      <c r="P45" s="60"/>
      <c r="Q45" s="60"/>
      <c r="R45" s="60"/>
      <c r="S45" s="60"/>
      <c r="T45" s="60"/>
      <c r="U45" s="60"/>
      <c r="V45" s="60"/>
      <c r="W45" s="60"/>
      <c r="X45" s="60"/>
      <c r="Y45" s="60"/>
      <c r="Z45" s="60"/>
    </row>
    <row r="46" ht="45.0" customHeight="1">
      <c r="A46" s="167"/>
      <c r="B46" s="167"/>
      <c r="C46" s="172"/>
      <c r="D46" s="110"/>
      <c r="E46" s="172"/>
      <c r="F46" s="110"/>
      <c r="G46" s="172"/>
      <c r="H46" s="73"/>
      <c r="I46" s="73"/>
      <c r="J46" s="110"/>
      <c r="K46" s="60"/>
      <c r="L46" s="60"/>
      <c r="M46" s="60"/>
      <c r="N46" s="60"/>
      <c r="O46" s="60"/>
      <c r="P46" s="60"/>
      <c r="Q46" s="60"/>
      <c r="R46" s="60"/>
      <c r="S46" s="60"/>
      <c r="T46" s="60"/>
      <c r="U46" s="60"/>
      <c r="V46" s="60"/>
      <c r="W46" s="60"/>
      <c r="X46" s="60"/>
      <c r="Y46" s="60"/>
      <c r="Z46" s="60"/>
    </row>
    <row r="47" ht="50.25" customHeight="1">
      <c r="A47" s="167"/>
      <c r="B47" s="167"/>
      <c r="C47" s="172"/>
      <c r="D47" s="110"/>
      <c r="E47" s="172"/>
      <c r="F47" s="110"/>
      <c r="G47" s="172"/>
      <c r="H47" s="73"/>
      <c r="I47" s="73"/>
      <c r="J47" s="110"/>
      <c r="K47" s="60"/>
      <c r="L47" s="60"/>
      <c r="M47" s="60"/>
      <c r="N47" s="60"/>
      <c r="O47" s="60"/>
      <c r="P47" s="60"/>
      <c r="Q47" s="60"/>
      <c r="R47" s="60"/>
      <c r="S47" s="60"/>
      <c r="T47" s="60"/>
      <c r="U47" s="60"/>
      <c r="V47" s="60"/>
      <c r="W47" s="60"/>
      <c r="X47" s="60"/>
      <c r="Y47" s="60"/>
      <c r="Z47" s="60"/>
    </row>
    <row r="48" ht="52.5" customHeight="1">
      <c r="A48" s="167"/>
      <c r="B48" s="167"/>
      <c r="C48" s="172"/>
      <c r="D48" s="110"/>
      <c r="E48" s="180"/>
      <c r="F48" s="110"/>
      <c r="G48" s="180"/>
      <c r="H48" s="73"/>
      <c r="I48" s="73"/>
      <c r="J48" s="110"/>
      <c r="K48" s="60"/>
      <c r="L48" s="60"/>
      <c r="M48" s="60"/>
      <c r="N48" s="60"/>
      <c r="O48" s="60"/>
      <c r="P48" s="60"/>
      <c r="Q48" s="60"/>
      <c r="R48" s="60"/>
      <c r="S48" s="60"/>
      <c r="T48" s="60"/>
      <c r="U48" s="60"/>
      <c r="V48" s="60"/>
      <c r="W48" s="60"/>
      <c r="X48" s="60"/>
      <c r="Y48" s="60"/>
      <c r="Z48" s="60"/>
    </row>
    <row r="49" ht="48.0" customHeight="1">
      <c r="A49" s="167"/>
      <c r="B49" s="167"/>
      <c r="C49" s="172"/>
      <c r="D49" s="110"/>
      <c r="E49" s="172"/>
      <c r="F49" s="110"/>
      <c r="G49" s="172"/>
      <c r="H49" s="73"/>
      <c r="I49" s="73"/>
      <c r="J49" s="110"/>
      <c r="K49" s="60"/>
      <c r="L49" s="60"/>
      <c r="M49" s="60"/>
      <c r="N49" s="60"/>
      <c r="O49" s="60"/>
      <c r="P49" s="60"/>
      <c r="Q49" s="60"/>
      <c r="R49" s="60"/>
      <c r="S49" s="60"/>
      <c r="T49" s="60"/>
      <c r="U49" s="60"/>
      <c r="V49" s="60"/>
      <c r="W49" s="60"/>
      <c r="X49" s="60"/>
      <c r="Y49" s="60"/>
      <c r="Z49" s="60"/>
    </row>
    <row r="50" ht="46.5" customHeight="1">
      <c r="A50" s="167"/>
      <c r="B50" s="167"/>
      <c r="C50" s="172"/>
      <c r="D50" s="110"/>
      <c r="E50" s="180"/>
      <c r="F50" s="110"/>
      <c r="G50" s="180"/>
      <c r="H50" s="73"/>
      <c r="I50" s="73"/>
      <c r="J50" s="110"/>
      <c r="K50" s="60"/>
      <c r="L50" s="60"/>
      <c r="M50" s="60"/>
      <c r="N50" s="60"/>
      <c r="O50" s="60"/>
      <c r="P50" s="60"/>
      <c r="Q50" s="60"/>
      <c r="R50" s="60"/>
      <c r="S50" s="60"/>
      <c r="T50" s="60"/>
      <c r="U50" s="60"/>
      <c r="V50" s="60"/>
      <c r="W50" s="60"/>
      <c r="X50" s="60"/>
      <c r="Y50" s="60"/>
      <c r="Z50" s="60"/>
    </row>
    <row r="51" ht="48.0" customHeight="1">
      <c r="A51" s="167"/>
      <c r="B51" s="167"/>
      <c r="C51" s="172"/>
      <c r="D51" s="110"/>
      <c r="E51" s="172"/>
      <c r="F51" s="110"/>
      <c r="G51" s="172"/>
      <c r="H51" s="73"/>
      <c r="I51" s="73"/>
      <c r="J51" s="110"/>
      <c r="K51" s="60"/>
      <c r="L51" s="60"/>
      <c r="M51" s="60"/>
      <c r="N51" s="60"/>
      <c r="O51" s="60"/>
      <c r="P51" s="60"/>
      <c r="Q51" s="60"/>
      <c r="R51" s="60"/>
      <c r="S51" s="60"/>
      <c r="T51" s="60"/>
      <c r="U51" s="60"/>
      <c r="V51" s="60"/>
      <c r="W51" s="60"/>
      <c r="X51" s="60"/>
      <c r="Y51" s="60"/>
      <c r="Z51" s="60"/>
    </row>
    <row r="52" ht="53.25" customHeight="1">
      <c r="A52" s="167"/>
      <c r="B52" s="167"/>
      <c r="C52" s="172"/>
      <c r="D52" s="110"/>
      <c r="E52" s="172"/>
      <c r="F52" s="110"/>
      <c r="G52" s="172"/>
      <c r="H52" s="73"/>
      <c r="I52" s="73"/>
      <c r="J52" s="110"/>
      <c r="K52" s="60"/>
      <c r="L52" s="60"/>
      <c r="M52" s="60"/>
      <c r="N52" s="60"/>
      <c r="O52" s="60"/>
      <c r="P52" s="60"/>
      <c r="Q52" s="60"/>
      <c r="R52" s="60"/>
      <c r="S52" s="60"/>
      <c r="T52" s="60"/>
      <c r="U52" s="60"/>
      <c r="V52" s="60"/>
      <c r="W52" s="60"/>
      <c r="X52" s="60"/>
      <c r="Y52" s="60"/>
      <c r="Z52" s="60"/>
    </row>
    <row r="53" ht="43.5" customHeight="1">
      <c r="A53" s="167"/>
      <c r="B53" s="167"/>
      <c r="C53" s="172"/>
      <c r="D53" s="110"/>
      <c r="E53" s="172"/>
      <c r="F53" s="110"/>
      <c r="G53" s="172"/>
      <c r="H53" s="73"/>
      <c r="I53" s="73"/>
      <c r="J53" s="110"/>
      <c r="K53" s="60"/>
      <c r="L53" s="60"/>
      <c r="M53" s="60"/>
      <c r="N53" s="60"/>
      <c r="O53" s="60"/>
      <c r="P53" s="60"/>
      <c r="Q53" s="60"/>
      <c r="R53" s="60"/>
      <c r="S53" s="60"/>
      <c r="T53" s="60"/>
      <c r="U53" s="60"/>
      <c r="V53" s="60"/>
      <c r="W53" s="60"/>
      <c r="X53" s="60"/>
      <c r="Y53" s="60"/>
      <c r="Z53" s="60"/>
    </row>
    <row r="54" ht="48.75" customHeight="1">
      <c r="A54" s="175"/>
      <c r="B54" s="175"/>
      <c r="C54" s="172"/>
      <c r="D54" s="110"/>
      <c r="E54" s="172"/>
      <c r="F54" s="110"/>
      <c r="G54" s="172"/>
      <c r="H54" s="73"/>
      <c r="I54" s="73"/>
      <c r="J54" s="110"/>
      <c r="K54" s="60"/>
      <c r="L54" s="60"/>
      <c r="M54" s="60"/>
      <c r="N54" s="60"/>
      <c r="O54" s="60"/>
      <c r="P54" s="60"/>
      <c r="Q54" s="60"/>
      <c r="R54" s="60"/>
      <c r="S54" s="60"/>
      <c r="T54" s="60"/>
      <c r="U54" s="60"/>
      <c r="V54" s="60"/>
      <c r="W54" s="60"/>
      <c r="X54" s="60"/>
      <c r="Y54" s="60"/>
      <c r="Z54" s="60"/>
    </row>
    <row r="55" ht="14.25" customHeight="1">
      <c r="A55" s="60"/>
      <c r="B55" s="60"/>
      <c r="C55" s="181"/>
      <c r="D55" s="181"/>
      <c r="E55" s="182"/>
      <c r="F55" s="82"/>
      <c r="G55" s="182"/>
      <c r="H55" s="48"/>
      <c r="I55" s="48"/>
      <c r="J55" s="82"/>
      <c r="K55" s="60"/>
      <c r="L55" s="60"/>
      <c r="M55" s="60"/>
      <c r="N55" s="60"/>
      <c r="O55" s="60"/>
      <c r="P55" s="60"/>
      <c r="Q55" s="60"/>
      <c r="R55" s="60"/>
      <c r="S55" s="60"/>
      <c r="T55" s="60"/>
      <c r="U55" s="60"/>
      <c r="V55" s="60"/>
      <c r="W55" s="60"/>
      <c r="X55" s="60"/>
      <c r="Y55" s="60"/>
      <c r="Z55" s="60"/>
    </row>
    <row r="56" ht="14.25" customHeight="1">
      <c r="A56" s="60"/>
      <c r="B56" s="60"/>
      <c r="C56" s="181"/>
      <c r="D56" s="181"/>
      <c r="E56" s="182"/>
      <c r="F56" s="82"/>
      <c r="G56" s="182"/>
      <c r="H56" s="48"/>
      <c r="I56" s="48"/>
      <c r="J56" s="82"/>
      <c r="K56" s="60"/>
      <c r="L56" s="60"/>
      <c r="M56" s="60"/>
      <c r="N56" s="60"/>
      <c r="O56" s="60"/>
      <c r="P56" s="60"/>
      <c r="Q56" s="60"/>
      <c r="R56" s="60"/>
      <c r="S56" s="60"/>
      <c r="T56" s="60"/>
      <c r="U56" s="60"/>
      <c r="V56" s="60"/>
      <c r="W56" s="60"/>
      <c r="X56" s="60"/>
      <c r="Y56" s="60"/>
      <c r="Z56" s="60"/>
    </row>
    <row r="57" ht="14.25" customHeight="1">
      <c r="A57" s="60"/>
      <c r="B57" s="60"/>
      <c r="C57" s="60"/>
      <c r="D57" s="60"/>
      <c r="E57" s="183"/>
      <c r="G57" s="183"/>
      <c r="K57" s="60"/>
      <c r="L57" s="60"/>
      <c r="M57" s="60"/>
      <c r="N57" s="60"/>
      <c r="O57" s="60"/>
      <c r="P57" s="60"/>
      <c r="Q57" s="60"/>
      <c r="R57" s="60"/>
      <c r="S57" s="60"/>
      <c r="T57" s="60"/>
      <c r="U57" s="60"/>
      <c r="V57" s="60"/>
      <c r="W57" s="60"/>
      <c r="X57" s="60"/>
      <c r="Y57" s="60"/>
      <c r="Z57" s="60"/>
    </row>
    <row r="58" ht="14.25" customHeight="1">
      <c r="A58" s="60"/>
      <c r="B58" s="60"/>
      <c r="C58" s="60"/>
      <c r="D58" s="60"/>
      <c r="E58" s="183"/>
      <c r="G58" s="183"/>
      <c r="K58" s="60"/>
      <c r="L58" s="60"/>
      <c r="M58" s="60"/>
      <c r="N58" s="60"/>
      <c r="O58" s="60"/>
      <c r="P58" s="60"/>
      <c r="Q58" s="60"/>
      <c r="R58" s="60"/>
      <c r="S58" s="60"/>
      <c r="T58" s="60"/>
      <c r="U58" s="60"/>
      <c r="V58" s="60"/>
      <c r="W58" s="60"/>
      <c r="X58" s="60"/>
      <c r="Y58" s="60"/>
      <c r="Z58" s="60"/>
    </row>
    <row r="59" ht="14.25" customHeight="1">
      <c r="A59" s="60"/>
      <c r="B59" s="60"/>
      <c r="C59" s="60"/>
      <c r="D59" s="60"/>
      <c r="E59" s="183"/>
      <c r="G59" s="183"/>
      <c r="K59" s="60"/>
      <c r="L59" s="60"/>
      <c r="M59" s="60"/>
      <c r="N59" s="60"/>
      <c r="O59" s="60"/>
      <c r="P59" s="60"/>
      <c r="Q59" s="60"/>
      <c r="R59" s="60"/>
      <c r="S59" s="60"/>
      <c r="T59" s="60"/>
      <c r="U59" s="60"/>
      <c r="V59" s="60"/>
      <c r="W59" s="60"/>
      <c r="X59" s="60"/>
      <c r="Y59" s="60"/>
      <c r="Z59" s="60"/>
    </row>
    <row r="60" ht="14.25" customHeight="1">
      <c r="A60" s="60"/>
      <c r="B60" s="60"/>
      <c r="C60" s="60"/>
      <c r="D60" s="60"/>
      <c r="E60" s="183"/>
      <c r="G60" s="183"/>
      <c r="K60" s="60"/>
      <c r="L60" s="60"/>
      <c r="M60" s="60"/>
      <c r="N60" s="60"/>
      <c r="O60" s="60"/>
      <c r="P60" s="60"/>
      <c r="Q60" s="60"/>
      <c r="R60" s="60"/>
      <c r="S60" s="60"/>
      <c r="T60" s="60"/>
      <c r="U60" s="60"/>
      <c r="V60" s="60"/>
      <c r="W60" s="60"/>
      <c r="X60" s="60"/>
      <c r="Y60" s="60"/>
      <c r="Z60" s="60"/>
    </row>
    <row r="61" ht="14.25" customHeight="1">
      <c r="A61" s="60"/>
      <c r="B61" s="60"/>
      <c r="C61" s="60"/>
      <c r="D61" s="60"/>
      <c r="E61" s="183"/>
      <c r="G61" s="183"/>
      <c r="K61" s="60"/>
      <c r="L61" s="60"/>
      <c r="M61" s="60"/>
      <c r="N61" s="60"/>
      <c r="O61" s="60"/>
      <c r="P61" s="60"/>
      <c r="Q61" s="60"/>
      <c r="R61" s="60"/>
      <c r="S61" s="60"/>
      <c r="T61" s="60"/>
      <c r="U61" s="60"/>
      <c r="V61" s="60"/>
      <c r="W61" s="60"/>
      <c r="X61" s="60"/>
      <c r="Y61" s="60"/>
      <c r="Z61" s="60"/>
    </row>
    <row r="62" ht="14.25" customHeight="1">
      <c r="A62" s="60"/>
      <c r="B62" s="60"/>
      <c r="C62" s="60"/>
      <c r="D62" s="60"/>
      <c r="E62" s="183"/>
      <c r="G62" s="183"/>
      <c r="K62" s="60"/>
      <c r="L62" s="60"/>
      <c r="M62" s="60"/>
      <c r="N62" s="60"/>
      <c r="O62" s="60"/>
      <c r="P62" s="60"/>
      <c r="Q62" s="60"/>
      <c r="R62" s="60"/>
      <c r="S62" s="60"/>
      <c r="T62" s="60"/>
      <c r="U62" s="60"/>
      <c r="V62" s="60"/>
      <c r="W62" s="60"/>
      <c r="X62" s="60"/>
      <c r="Y62" s="60"/>
      <c r="Z62" s="60"/>
    </row>
    <row r="63" ht="14.25" customHeight="1">
      <c r="A63" s="60"/>
      <c r="B63" s="60"/>
      <c r="C63" s="60"/>
      <c r="D63" s="60"/>
      <c r="E63" s="183"/>
      <c r="G63" s="183"/>
      <c r="K63" s="60"/>
      <c r="L63" s="60"/>
      <c r="M63" s="60"/>
      <c r="N63" s="60"/>
      <c r="O63" s="60"/>
      <c r="P63" s="60"/>
      <c r="Q63" s="60"/>
      <c r="R63" s="60"/>
      <c r="S63" s="60"/>
      <c r="T63" s="60"/>
      <c r="U63" s="60"/>
      <c r="V63" s="60"/>
      <c r="W63" s="60"/>
      <c r="X63" s="60"/>
      <c r="Y63" s="60"/>
      <c r="Z63" s="60"/>
    </row>
    <row r="64" ht="14.25" customHeight="1">
      <c r="A64" s="60"/>
      <c r="B64" s="60"/>
      <c r="C64" s="60"/>
      <c r="D64" s="60"/>
      <c r="E64" s="183"/>
      <c r="G64" s="183"/>
      <c r="K64" s="60"/>
      <c r="L64" s="60"/>
      <c r="M64" s="60"/>
      <c r="N64" s="60"/>
      <c r="O64" s="60"/>
      <c r="P64" s="60"/>
      <c r="Q64" s="60"/>
      <c r="R64" s="60"/>
      <c r="S64" s="60"/>
      <c r="T64" s="60"/>
      <c r="U64" s="60"/>
      <c r="V64" s="60"/>
      <c r="W64" s="60"/>
      <c r="X64" s="60"/>
      <c r="Y64" s="60"/>
      <c r="Z64" s="60"/>
    </row>
    <row r="65" ht="14.25" customHeight="1">
      <c r="A65" s="60"/>
      <c r="B65" s="60"/>
      <c r="C65" s="60"/>
      <c r="D65" s="60"/>
      <c r="E65" s="183"/>
      <c r="G65" s="183"/>
      <c r="K65" s="60"/>
      <c r="L65" s="60"/>
      <c r="M65" s="60"/>
      <c r="N65" s="60"/>
      <c r="O65" s="60"/>
      <c r="P65" s="60"/>
      <c r="Q65" s="60"/>
      <c r="R65" s="60"/>
      <c r="S65" s="60"/>
      <c r="T65" s="60"/>
      <c r="U65" s="60"/>
      <c r="V65" s="60"/>
      <c r="W65" s="60"/>
      <c r="X65" s="60"/>
      <c r="Y65" s="60"/>
      <c r="Z65" s="60"/>
    </row>
    <row r="66" ht="14.25" customHeight="1">
      <c r="A66" s="60"/>
      <c r="B66" s="60"/>
      <c r="C66" s="60"/>
      <c r="D66" s="60"/>
      <c r="E66" s="183"/>
      <c r="G66" s="183"/>
      <c r="K66" s="60"/>
      <c r="L66" s="60"/>
      <c r="M66" s="60"/>
      <c r="N66" s="60"/>
      <c r="O66" s="60"/>
      <c r="P66" s="60"/>
      <c r="Q66" s="60"/>
      <c r="R66" s="60"/>
      <c r="S66" s="60"/>
      <c r="T66" s="60"/>
      <c r="U66" s="60"/>
      <c r="V66" s="60"/>
      <c r="W66" s="60"/>
      <c r="X66" s="60"/>
      <c r="Y66" s="60"/>
      <c r="Z66" s="60"/>
    </row>
    <row r="67" ht="14.25" customHeight="1">
      <c r="A67" s="60"/>
      <c r="B67" s="60"/>
      <c r="C67" s="60"/>
      <c r="D67" s="60"/>
      <c r="E67" s="183"/>
      <c r="G67" s="183"/>
      <c r="K67" s="60"/>
      <c r="L67" s="60"/>
      <c r="M67" s="60"/>
      <c r="N67" s="60"/>
      <c r="O67" s="60"/>
      <c r="P67" s="60"/>
      <c r="Q67" s="60"/>
      <c r="R67" s="60"/>
      <c r="S67" s="60"/>
      <c r="T67" s="60"/>
      <c r="U67" s="60"/>
      <c r="V67" s="60"/>
      <c r="W67" s="60"/>
      <c r="X67" s="60"/>
      <c r="Y67" s="60"/>
      <c r="Z67" s="60"/>
    </row>
    <row r="68" ht="14.25" customHeight="1">
      <c r="A68" s="60"/>
      <c r="B68" s="60"/>
      <c r="C68" s="60"/>
      <c r="D68" s="60"/>
      <c r="E68" s="183"/>
      <c r="G68" s="183"/>
      <c r="K68" s="60"/>
      <c r="L68" s="60"/>
      <c r="M68" s="60"/>
      <c r="N68" s="60"/>
      <c r="O68" s="60"/>
      <c r="P68" s="60"/>
      <c r="Q68" s="60"/>
      <c r="R68" s="60"/>
      <c r="S68" s="60"/>
      <c r="T68" s="60"/>
      <c r="U68" s="60"/>
      <c r="V68" s="60"/>
      <c r="W68" s="60"/>
      <c r="X68" s="60"/>
      <c r="Y68" s="60"/>
      <c r="Z68" s="60"/>
    </row>
    <row r="69" ht="14.25" customHeight="1">
      <c r="A69" s="60"/>
      <c r="B69" s="60"/>
      <c r="C69" s="60"/>
      <c r="D69" s="60"/>
      <c r="E69" s="183"/>
      <c r="G69" s="183"/>
      <c r="K69" s="60"/>
      <c r="L69" s="60"/>
      <c r="M69" s="60"/>
      <c r="N69" s="60"/>
      <c r="O69" s="60"/>
      <c r="P69" s="60"/>
      <c r="Q69" s="60"/>
      <c r="R69" s="60"/>
      <c r="S69" s="60"/>
      <c r="T69" s="60"/>
      <c r="U69" s="60"/>
      <c r="V69" s="60"/>
      <c r="W69" s="60"/>
      <c r="X69" s="60"/>
      <c r="Y69" s="60"/>
      <c r="Z69" s="60"/>
    </row>
    <row r="70" ht="14.25" customHeight="1">
      <c r="A70" s="60"/>
      <c r="B70" s="60"/>
      <c r="C70" s="60"/>
      <c r="D70" s="60"/>
      <c r="E70" s="183"/>
      <c r="G70" s="183"/>
      <c r="K70" s="60"/>
      <c r="L70" s="60"/>
      <c r="M70" s="60"/>
      <c r="N70" s="60"/>
      <c r="O70" s="60"/>
      <c r="P70" s="60"/>
      <c r="Q70" s="60"/>
      <c r="R70" s="60"/>
      <c r="S70" s="60"/>
      <c r="T70" s="60"/>
      <c r="U70" s="60"/>
      <c r="V70" s="60"/>
      <c r="W70" s="60"/>
      <c r="X70" s="60"/>
      <c r="Y70" s="60"/>
      <c r="Z70" s="60"/>
    </row>
    <row r="71" ht="14.25" customHeight="1">
      <c r="A71" s="60"/>
      <c r="B71" s="60"/>
      <c r="C71" s="60"/>
      <c r="D71" s="60"/>
      <c r="E71" s="183"/>
      <c r="G71" s="183"/>
      <c r="K71" s="60"/>
      <c r="L71" s="60"/>
      <c r="M71" s="60"/>
      <c r="N71" s="60"/>
      <c r="O71" s="60"/>
      <c r="P71" s="60"/>
      <c r="Q71" s="60"/>
      <c r="R71" s="60"/>
      <c r="S71" s="60"/>
      <c r="T71" s="60"/>
      <c r="U71" s="60"/>
      <c r="V71" s="60"/>
      <c r="W71" s="60"/>
      <c r="X71" s="60"/>
      <c r="Y71" s="60"/>
      <c r="Z71" s="60"/>
    </row>
    <row r="72" ht="14.25" customHeight="1">
      <c r="A72" s="60"/>
      <c r="B72" s="60"/>
      <c r="C72" s="60"/>
      <c r="D72" s="60"/>
      <c r="E72" s="183"/>
      <c r="G72" s="183"/>
      <c r="K72" s="60"/>
      <c r="L72" s="60"/>
      <c r="M72" s="60"/>
      <c r="N72" s="60"/>
      <c r="O72" s="60"/>
      <c r="P72" s="60"/>
      <c r="Q72" s="60"/>
      <c r="R72" s="60"/>
      <c r="S72" s="60"/>
      <c r="T72" s="60"/>
      <c r="U72" s="60"/>
      <c r="V72" s="60"/>
      <c r="W72" s="60"/>
      <c r="X72" s="60"/>
      <c r="Y72" s="60"/>
      <c r="Z72" s="60"/>
    </row>
    <row r="73" ht="14.25" customHeight="1">
      <c r="A73" s="60"/>
      <c r="B73" s="60"/>
      <c r="C73" s="60"/>
      <c r="D73" s="60"/>
      <c r="E73" s="183"/>
      <c r="G73" s="183"/>
      <c r="K73" s="60"/>
      <c r="L73" s="60"/>
      <c r="M73" s="60"/>
      <c r="N73" s="60"/>
      <c r="O73" s="60"/>
      <c r="P73" s="60"/>
      <c r="Q73" s="60"/>
      <c r="R73" s="60"/>
      <c r="S73" s="60"/>
      <c r="T73" s="60"/>
      <c r="U73" s="60"/>
      <c r="V73" s="60"/>
      <c r="W73" s="60"/>
      <c r="X73" s="60"/>
      <c r="Y73" s="60"/>
      <c r="Z73" s="60"/>
    </row>
    <row r="74" ht="14.25" customHeight="1">
      <c r="A74" s="60"/>
      <c r="B74" s="60"/>
      <c r="C74" s="60"/>
      <c r="D74" s="60"/>
      <c r="E74" s="183"/>
      <c r="G74" s="183"/>
      <c r="K74" s="60"/>
      <c r="L74" s="60"/>
      <c r="M74" s="60"/>
      <c r="N74" s="60"/>
      <c r="O74" s="60"/>
      <c r="P74" s="60"/>
      <c r="Q74" s="60"/>
      <c r="R74" s="60"/>
      <c r="S74" s="60"/>
      <c r="T74" s="60"/>
      <c r="U74" s="60"/>
      <c r="V74" s="60"/>
      <c r="W74" s="60"/>
      <c r="X74" s="60"/>
      <c r="Y74" s="60"/>
      <c r="Z74" s="60"/>
    </row>
    <row r="75" ht="14.25" customHeight="1">
      <c r="A75" s="60"/>
      <c r="B75" s="60"/>
      <c r="C75" s="60"/>
      <c r="D75" s="60"/>
      <c r="E75" s="183"/>
      <c r="G75" s="183"/>
      <c r="K75" s="60"/>
      <c r="L75" s="60"/>
      <c r="M75" s="60"/>
      <c r="N75" s="60"/>
      <c r="O75" s="60"/>
      <c r="P75" s="60"/>
      <c r="Q75" s="60"/>
      <c r="R75" s="60"/>
      <c r="S75" s="60"/>
      <c r="T75" s="60"/>
      <c r="U75" s="60"/>
      <c r="V75" s="60"/>
      <c r="W75" s="60"/>
      <c r="X75" s="60"/>
      <c r="Y75" s="60"/>
      <c r="Z75" s="60"/>
    </row>
    <row r="76" ht="14.25" customHeight="1">
      <c r="A76" s="60"/>
      <c r="B76" s="60"/>
      <c r="C76" s="60"/>
      <c r="D76" s="60"/>
      <c r="E76" s="183"/>
      <c r="G76" s="183"/>
      <c r="K76" s="60"/>
      <c r="L76" s="60"/>
      <c r="M76" s="60"/>
      <c r="N76" s="60"/>
      <c r="O76" s="60"/>
      <c r="P76" s="60"/>
      <c r="Q76" s="60"/>
      <c r="R76" s="60"/>
      <c r="S76" s="60"/>
      <c r="T76" s="60"/>
      <c r="U76" s="60"/>
      <c r="V76" s="60"/>
      <c r="W76" s="60"/>
      <c r="X76" s="60"/>
      <c r="Y76" s="60"/>
      <c r="Z76" s="60"/>
    </row>
    <row r="77" ht="14.25" customHeight="1">
      <c r="A77" s="60"/>
      <c r="B77" s="60"/>
      <c r="C77" s="60"/>
      <c r="D77" s="60"/>
      <c r="E77" s="183"/>
      <c r="G77" s="183"/>
      <c r="K77" s="60"/>
      <c r="L77" s="60"/>
      <c r="M77" s="60"/>
      <c r="N77" s="60"/>
      <c r="O77" s="60"/>
      <c r="P77" s="60"/>
      <c r="Q77" s="60"/>
      <c r="R77" s="60"/>
      <c r="S77" s="60"/>
      <c r="T77" s="60"/>
      <c r="U77" s="60"/>
      <c r="V77" s="60"/>
      <c r="W77" s="60"/>
      <c r="X77" s="60"/>
      <c r="Y77" s="60"/>
      <c r="Z77" s="60"/>
    </row>
    <row r="78" ht="14.25" customHeight="1">
      <c r="A78" s="60"/>
      <c r="B78" s="60"/>
      <c r="C78" s="60"/>
      <c r="D78" s="60"/>
      <c r="E78" s="183"/>
      <c r="G78" s="183"/>
      <c r="K78" s="60"/>
      <c r="L78" s="60"/>
      <c r="M78" s="60"/>
      <c r="N78" s="60"/>
      <c r="O78" s="60"/>
      <c r="P78" s="60"/>
      <c r="Q78" s="60"/>
      <c r="R78" s="60"/>
      <c r="S78" s="60"/>
      <c r="T78" s="60"/>
      <c r="U78" s="60"/>
      <c r="V78" s="60"/>
      <c r="W78" s="60"/>
      <c r="X78" s="60"/>
      <c r="Y78" s="60"/>
      <c r="Z78" s="60"/>
    </row>
    <row r="79" ht="14.25" customHeight="1">
      <c r="A79" s="60"/>
      <c r="B79" s="60"/>
      <c r="C79" s="60"/>
      <c r="D79" s="60"/>
      <c r="E79" s="183"/>
      <c r="G79" s="183"/>
      <c r="K79" s="60"/>
      <c r="L79" s="60"/>
      <c r="M79" s="60"/>
      <c r="N79" s="60"/>
      <c r="O79" s="60"/>
      <c r="P79" s="60"/>
      <c r="Q79" s="60"/>
      <c r="R79" s="60"/>
      <c r="S79" s="60"/>
      <c r="T79" s="60"/>
      <c r="U79" s="60"/>
      <c r="V79" s="60"/>
      <c r="W79" s="60"/>
      <c r="X79" s="60"/>
      <c r="Y79" s="60"/>
      <c r="Z79" s="60"/>
    </row>
    <row r="80" ht="14.25" customHeight="1">
      <c r="A80" s="60"/>
      <c r="B80" s="60"/>
      <c r="C80" s="60"/>
      <c r="D80" s="60"/>
      <c r="E80" s="183"/>
      <c r="G80" s="183"/>
      <c r="K80" s="60"/>
      <c r="L80" s="60"/>
      <c r="M80" s="60"/>
      <c r="N80" s="60"/>
      <c r="O80" s="60"/>
      <c r="P80" s="60"/>
      <c r="Q80" s="60"/>
      <c r="R80" s="60"/>
      <c r="S80" s="60"/>
      <c r="T80" s="60"/>
      <c r="U80" s="60"/>
      <c r="V80" s="60"/>
      <c r="W80" s="60"/>
      <c r="X80" s="60"/>
      <c r="Y80" s="60"/>
      <c r="Z80" s="60"/>
    </row>
    <row r="81" ht="14.25" customHeight="1">
      <c r="A81" s="60"/>
      <c r="B81" s="60"/>
      <c r="C81" s="60"/>
      <c r="D81" s="60"/>
      <c r="E81" s="183"/>
      <c r="G81" s="183"/>
      <c r="K81" s="60"/>
      <c r="L81" s="60"/>
      <c r="M81" s="60"/>
      <c r="N81" s="60"/>
      <c r="O81" s="60"/>
      <c r="P81" s="60"/>
      <c r="Q81" s="60"/>
      <c r="R81" s="60"/>
      <c r="S81" s="60"/>
      <c r="T81" s="60"/>
      <c r="U81" s="60"/>
      <c r="V81" s="60"/>
      <c r="W81" s="60"/>
      <c r="X81" s="60"/>
      <c r="Y81" s="60"/>
      <c r="Z81" s="60"/>
    </row>
    <row r="82" ht="14.25" customHeight="1">
      <c r="A82" s="60"/>
      <c r="B82" s="60"/>
      <c r="C82" s="60"/>
      <c r="D82" s="60"/>
      <c r="E82" s="183"/>
      <c r="G82" s="183"/>
      <c r="K82" s="60"/>
      <c r="L82" s="60"/>
      <c r="M82" s="60"/>
      <c r="N82" s="60"/>
      <c r="O82" s="60"/>
      <c r="P82" s="60"/>
      <c r="Q82" s="60"/>
      <c r="R82" s="60"/>
      <c r="S82" s="60"/>
      <c r="T82" s="60"/>
      <c r="U82" s="60"/>
      <c r="V82" s="60"/>
      <c r="W82" s="60"/>
      <c r="X82" s="60"/>
      <c r="Y82" s="60"/>
      <c r="Z82" s="60"/>
    </row>
    <row r="83" ht="14.25" customHeight="1">
      <c r="A83" s="60"/>
      <c r="B83" s="60"/>
      <c r="C83" s="60"/>
      <c r="D83" s="60"/>
      <c r="E83" s="183"/>
      <c r="G83" s="183"/>
      <c r="K83" s="60"/>
      <c r="L83" s="60"/>
      <c r="M83" s="60"/>
      <c r="N83" s="60"/>
      <c r="O83" s="60"/>
      <c r="P83" s="60"/>
      <c r="Q83" s="60"/>
      <c r="R83" s="60"/>
      <c r="S83" s="60"/>
      <c r="T83" s="60"/>
      <c r="U83" s="60"/>
      <c r="V83" s="60"/>
      <c r="W83" s="60"/>
      <c r="X83" s="60"/>
      <c r="Y83" s="60"/>
      <c r="Z83" s="60"/>
    </row>
    <row r="84" ht="14.25" customHeight="1">
      <c r="A84" s="60"/>
      <c r="B84" s="60"/>
      <c r="C84" s="60"/>
      <c r="D84" s="60"/>
      <c r="E84" s="183"/>
      <c r="G84" s="183"/>
      <c r="K84" s="60"/>
      <c r="L84" s="60"/>
      <c r="M84" s="60"/>
      <c r="N84" s="60"/>
      <c r="O84" s="60"/>
      <c r="P84" s="60"/>
      <c r="Q84" s="60"/>
      <c r="R84" s="60"/>
      <c r="S84" s="60"/>
      <c r="T84" s="60"/>
      <c r="U84" s="60"/>
      <c r="V84" s="60"/>
      <c r="W84" s="60"/>
      <c r="X84" s="60"/>
      <c r="Y84" s="60"/>
      <c r="Z84" s="60"/>
    </row>
    <row r="85" ht="14.25" customHeight="1">
      <c r="A85" s="60"/>
      <c r="B85" s="60"/>
      <c r="C85" s="60"/>
      <c r="D85" s="60"/>
      <c r="E85" s="183"/>
      <c r="G85" s="183"/>
      <c r="K85" s="60"/>
      <c r="L85" s="60"/>
      <c r="M85" s="60"/>
      <c r="N85" s="60"/>
      <c r="O85" s="60"/>
      <c r="P85" s="60"/>
      <c r="Q85" s="60"/>
      <c r="R85" s="60"/>
      <c r="S85" s="60"/>
      <c r="T85" s="60"/>
      <c r="U85" s="60"/>
      <c r="V85" s="60"/>
      <c r="W85" s="60"/>
      <c r="X85" s="60"/>
      <c r="Y85" s="60"/>
      <c r="Z85" s="60"/>
    </row>
    <row r="86" ht="14.25" customHeight="1">
      <c r="A86" s="60"/>
      <c r="B86" s="60"/>
      <c r="C86" s="60"/>
      <c r="D86" s="60"/>
      <c r="E86" s="183"/>
      <c r="G86" s="183"/>
      <c r="K86" s="60"/>
      <c r="L86" s="60"/>
      <c r="M86" s="60"/>
      <c r="N86" s="60"/>
      <c r="O86" s="60"/>
      <c r="P86" s="60"/>
      <c r="Q86" s="60"/>
      <c r="R86" s="60"/>
      <c r="S86" s="60"/>
      <c r="T86" s="60"/>
      <c r="U86" s="60"/>
      <c r="V86" s="60"/>
      <c r="W86" s="60"/>
      <c r="X86" s="60"/>
      <c r="Y86" s="60"/>
      <c r="Z86" s="60"/>
    </row>
    <row r="87" ht="14.25" customHeight="1">
      <c r="A87" s="60"/>
      <c r="B87" s="60"/>
      <c r="C87" s="60"/>
      <c r="D87" s="60"/>
      <c r="E87" s="183"/>
      <c r="G87" s="183"/>
      <c r="K87" s="60"/>
      <c r="L87" s="60"/>
      <c r="M87" s="60"/>
      <c r="N87" s="60"/>
      <c r="O87" s="60"/>
      <c r="P87" s="60"/>
      <c r="Q87" s="60"/>
      <c r="R87" s="60"/>
      <c r="S87" s="60"/>
      <c r="T87" s="60"/>
      <c r="U87" s="60"/>
      <c r="V87" s="60"/>
      <c r="W87" s="60"/>
      <c r="X87" s="60"/>
      <c r="Y87" s="60"/>
      <c r="Z87" s="60"/>
    </row>
    <row r="88" ht="14.25" customHeight="1">
      <c r="A88" s="60"/>
      <c r="B88" s="60"/>
      <c r="C88" s="60"/>
      <c r="D88" s="60"/>
      <c r="E88" s="183"/>
      <c r="G88" s="183"/>
      <c r="K88" s="60"/>
      <c r="L88" s="60"/>
      <c r="M88" s="60"/>
      <c r="N88" s="60"/>
      <c r="O88" s="60"/>
      <c r="P88" s="60"/>
      <c r="Q88" s="60"/>
      <c r="R88" s="60"/>
      <c r="S88" s="60"/>
      <c r="T88" s="60"/>
      <c r="U88" s="60"/>
      <c r="V88" s="60"/>
      <c r="W88" s="60"/>
      <c r="X88" s="60"/>
      <c r="Y88" s="60"/>
      <c r="Z88" s="60"/>
    </row>
    <row r="89" ht="14.25" customHeight="1">
      <c r="A89" s="60"/>
      <c r="B89" s="60"/>
      <c r="C89" s="60"/>
      <c r="D89" s="60"/>
      <c r="E89" s="183"/>
      <c r="G89" s="183"/>
      <c r="K89" s="60"/>
      <c r="L89" s="60"/>
      <c r="M89" s="60"/>
      <c r="N89" s="60"/>
      <c r="O89" s="60"/>
      <c r="P89" s="60"/>
      <c r="Q89" s="60"/>
      <c r="R89" s="60"/>
      <c r="S89" s="60"/>
      <c r="T89" s="60"/>
      <c r="U89" s="60"/>
      <c r="V89" s="60"/>
      <c r="W89" s="60"/>
      <c r="X89" s="60"/>
      <c r="Y89" s="60"/>
      <c r="Z89" s="60"/>
    </row>
    <row r="90" ht="14.25" customHeight="1">
      <c r="A90" s="60"/>
      <c r="B90" s="60"/>
      <c r="C90" s="60"/>
      <c r="D90" s="60"/>
      <c r="E90" s="183"/>
      <c r="G90" s="183"/>
      <c r="K90" s="60"/>
      <c r="L90" s="60"/>
      <c r="M90" s="60"/>
      <c r="N90" s="60"/>
      <c r="O90" s="60"/>
      <c r="P90" s="60"/>
      <c r="Q90" s="60"/>
      <c r="R90" s="60"/>
      <c r="S90" s="60"/>
      <c r="T90" s="60"/>
      <c r="U90" s="60"/>
      <c r="V90" s="60"/>
      <c r="W90" s="60"/>
      <c r="X90" s="60"/>
      <c r="Y90" s="60"/>
      <c r="Z90" s="60"/>
    </row>
    <row r="91" ht="14.25" customHeight="1">
      <c r="A91" s="60"/>
      <c r="B91" s="60"/>
      <c r="C91" s="60"/>
      <c r="D91" s="60"/>
      <c r="E91" s="183"/>
      <c r="G91" s="183"/>
      <c r="K91" s="60"/>
      <c r="L91" s="60"/>
      <c r="M91" s="60"/>
      <c r="N91" s="60"/>
      <c r="O91" s="60"/>
      <c r="P91" s="60"/>
      <c r="Q91" s="60"/>
      <c r="R91" s="60"/>
      <c r="S91" s="60"/>
      <c r="T91" s="60"/>
      <c r="U91" s="60"/>
      <c r="V91" s="60"/>
      <c r="W91" s="60"/>
      <c r="X91" s="60"/>
      <c r="Y91" s="60"/>
      <c r="Z91" s="60"/>
    </row>
    <row r="92" ht="14.25" customHeight="1">
      <c r="A92" s="60"/>
      <c r="B92" s="60"/>
      <c r="C92" s="60"/>
      <c r="D92" s="60"/>
      <c r="E92" s="183"/>
      <c r="G92" s="183"/>
      <c r="K92" s="60"/>
      <c r="L92" s="60"/>
      <c r="M92" s="60"/>
      <c r="N92" s="60"/>
      <c r="O92" s="60"/>
      <c r="P92" s="60"/>
      <c r="Q92" s="60"/>
      <c r="R92" s="60"/>
      <c r="S92" s="60"/>
      <c r="T92" s="60"/>
      <c r="U92" s="60"/>
      <c r="V92" s="60"/>
      <c r="W92" s="60"/>
      <c r="X92" s="60"/>
      <c r="Y92" s="60"/>
      <c r="Z92" s="60"/>
    </row>
    <row r="93" ht="14.25" customHeight="1">
      <c r="A93" s="60"/>
      <c r="B93" s="60"/>
      <c r="C93" s="60"/>
      <c r="D93" s="60"/>
      <c r="E93" s="183"/>
      <c r="G93" s="183"/>
      <c r="K93" s="60"/>
      <c r="L93" s="60"/>
      <c r="M93" s="60"/>
      <c r="N93" s="60"/>
      <c r="O93" s="60"/>
      <c r="P93" s="60"/>
      <c r="Q93" s="60"/>
      <c r="R93" s="60"/>
      <c r="S93" s="60"/>
      <c r="T93" s="60"/>
      <c r="U93" s="60"/>
      <c r="V93" s="60"/>
      <c r="W93" s="60"/>
      <c r="X93" s="60"/>
      <c r="Y93" s="60"/>
      <c r="Z93" s="60"/>
    </row>
    <row r="94" ht="14.25" customHeight="1">
      <c r="A94" s="60"/>
      <c r="B94" s="60"/>
      <c r="C94" s="60"/>
      <c r="D94" s="60"/>
      <c r="E94" s="183"/>
      <c r="G94" s="183"/>
      <c r="K94" s="60"/>
      <c r="L94" s="60"/>
      <c r="M94" s="60"/>
      <c r="N94" s="60"/>
      <c r="O94" s="60"/>
      <c r="P94" s="60"/>
      <c r="Q94" s="60"/>
      <c r="R94" s="60"/>
      <c r="S94" s="60"/>
      <c r="T94" s="60"/>
      <c r="U94" s="60"/>
      <c r="V94" s="60"/>
      <c r="W94" s="60"/>
      <c r="X94" s="60"/>
      <c r="Y94" s="60"/>
      <c r="Z94" s="60"/>
    </row>
    <row r="95" ht="14.25" customHeight="1">
      <c r="A95" s="60"/>
      <c r="B95" s="60"/>
      <c r="C95" s="60"/>
      <c r="D95" s="60"/>
      <c r="E95" s="183"/>
      <c r="G95" s="183"/>
      <c r="K95" s="60"/>
      <c r="L95" s="60"/>
      <c r="M95" s="60"/>
      <c r="N95" s="60"/>
      <c r="O95" s="60"/>
      <c r="P95" s="60"/>
      <c r="Q95" s="60"/>
      <c r="R95" s="60"/>
      <c r="S95" s="60"/>
      <c r="T95" s="60"/>
      <c r="U95" s="60"/>
      <c r="V95" s="60"/>
      <c r="W95" s="60"/>
      <c r="X95" s="60"/>
      <c r="Y95" s="60"/>
      <c r="Z95" s="60"/>
    </row>
    <row r="96" ht="14.25" customHeight="1">
      <c r="A96" s="60"/>
      <c r="B96" s="60"/>
      <c r="C96" s="60"/>
      <c r="D96" s="60"/>
      <c r="E96" s="183"/>
      <c r="G96" s="183"/>
      <c r="K96" s="60"/>
      <c r="L96" s="60"/>
      <c r="M96" s="60"/>
      <c r="N96" s="60"/>
      <c r="O96" s="60"/>
      <c r="P96" s="60"/>
      <c r="Q96" s="60"/>
      <c r="R96" s="60"/>
      <c r="S96" s="60"/>
      <c r="T96" s="60"/>
      <c r="U96" s="60"/>
      <c r="V96" s="60"/>
      <c r="W96" s="60"/>
      <c r="X96" s="60"/>
      <c r="Y96" s="60"/>
      <c r="Z96" s="60"/>
    </row>
    <row r="97" ht="14.25" customHeight="1">
      <c r="A97" s="60"/>
      <c r="B97" s="60"/>
      <c r="C97" s="60"/>
      <c r="D97" s="60"/>
      <c r="E97" s="183"/>
      <c r="G97" s="183"/>
      <c r="K97" s="60"/>
      <c r="L97" s="60"/>
      <c r="M97" s="60"/>
      <c r="N97" s="60"/>
      <c r="O97" s="60"/>
      <c r="P97" s="60"/>
      <c r="Q97" s="60"/>
      <c r="R97" s="60"/>
      <c r="S97" s="60"/>
      <c r="T97" s="60"/>
      <c r="U97" s="60"/>
      <c r="V97" s="60"/>
      <c r="W97" s="60"/>
      <c r="X97" s="60"/>
      <c r="Y97" s="60"/>
      <c r="Z97" s="60"/>
    </row>
    <row r="98" ht="14.25" customHeight="1">
      <c r="A98" s="60"/>
      <c r="B98" s="60"/>
      <c r="C98" s="60"/>
      <c r="D98" s="60"/>
      <c r="E98" s="183"/>
      <c r="G98" s="183"/>
      <c r="K98" s="60"/>
      <c r="L98" s="60"/>
      <c r="M98" s="60"/>
      <c r="N98" s="60"/>
      <c r="O98" s="60"/>
      <c r="P98" s="60"/>
      <c r="Q98" s="60"/>
      <c r="R98" s="60"/>
      <c r="S98" s="60"/>
      <c r="T98" s="60"/>
      <c r="U98" s="60"/>
      <c r="V98" s="60"/>
      <c r="W98" s="60"/>
      <c r="X98" s="60"/>
      <c r="Y98" s="60"/>
      <c r="Z98" s="60"/>
    </row>
    <row r="99" ht="14.25" customHeight="1">
      <c r="A99" s="60"/>
      <c r="B99" s="60"/>
      <c r="C99" s="60"/>
      <c r="D99" s="60"/>
      <c r="E99" s="183"/>
      <c r="G99" s="183"/>
      <c r="K99" s="60"/>
      <c r="L99" s="60"/>
      <c r="M99" s="60"/>
      <c r="N99" s="60"/>
      <c r="O99" s="60"/>
      <c r="P99" s="60"/>
      <c r="Q99" s="60"/>
      <c r="R99" s="60"/>
      <c r="S99" s="60"/>
      <c r="T99" s="60"/>
      <c r="U99" s="60"/>
      <c r="V99" s="60"/>
      <c r="W99" s="60"/>
      <c r="X99" s="60"/>
      <c r="Y99" s="60"/>
      <c r="Z99" s="60"/>
    </row>
    <row r="100" ht="14.25" customHeight="1">
      <c r="A100" s="60"/>
      <c r="B100" s="60"/>
      <c r="C100" s="60"/>
      <c r="D100" s="60"/>
      <c r="E100" s="183"/>
      <c r="G100" s="183"/>
      <c r="K100" s="60"/>
      <c r="L100" s="60"/>
      <c r="M100" s="60"/>
      <c r="N100" s="60"/>
      <c r="O100" s="60"/>
      <c r="P100" s="60"/>
      <c r="Q100" s="60"/>
      <c r="R100" s="60"/>
      <c r="S100" s="60"/>
      <c r="T100" s="60"/>
      <c r="U100" s="60"/>
      <c r="V100" s="60"/>
      <c r="W100" s="60"/>
      <c r="X100" s="60"/>
      <c r="Y100" s="60"/>
      <c r="Z100" s="60"/>
    </row>
    <row r="101" ht="14.25" customHeight="1">
      <c r="A101" s="60"/>
      <c r="B101" s="60"/>
      <c r="C101" s="60"/>
      <c r="D101" s="60"/>
      <c r="E101" s="183"/>
      <c r="G101" s="183"/>
      <c r="K101" s="60"/>
      <c r="L101" s="60"/>
      <c r="M101" s="60"/>
      <c r="N101" s="60"/>
      <c r="O101" s="60"/>
      <c r="P101" s="60"/>
      <c r="Q101" s="60"/>
      <c r="R101" s="60"/>
      <c r="S101" s="60"/>
      <c r="T101" s="60"/>
      <c r="U101" s="60"/>
      <c r="V101" s="60"/>
      <c r="W101" s="60"/>
      <c r="X101" s="60"/>
      <c r="Y101" s="60"/>
      <c r="Z101" s="60"/>
    </row>
    <row r="102" ht="14.25" customHeight="1">
      <c r="A102" s="60"/>
      <c r="B102" s="60"/>
      <c r="C102" s="60"/>
      <c r="D102" s="60"/>
      <c r="E102" s="183"/>
      <c r="G102" s="183"/>
      <c r="K102" s="60"/>
      <c r="L102" s="60"/>
      <c r="M102" s="60"/>
      <c r="N102" s="60"/>
      <c r="O102" s="60"/>
      <c r="P102" s="60"/>
      <c r="Q102" s="60"/>
      <c r="R102" s="60"/>
      <c r="S102" s="60"/>
      <c r="T102" s="60"/>
      <c r="U102" s="60"/>
      <c r="V102" s="60"/>
      <c r="W102" s="60"/>
      <c r="X102" s="60"/>
      <c r="Y102" s="60"/>
      <c r="Z102" s="60"/>
    </row>
    <row r="103" ht="14.25" customHeight="1">
      <c r="A103" s="60"/>
      <c r="B103" s="60"/>
      <c r="C103" s="60"/>
      <c r="D103" s="60"/>
      <c r="E103" s="183"/>
      <c r="G103" s="183"/>
      <c r="K103" s="60"/>
      <c r="L103" s="60"/>
      <c r="M103" s="60"/>
      <c r="N103" s="60"/>
      <c r="O103" s="60"/>
      <c r="P103" s="60"/>
      <c r="Q103" s="60"/>
      <c r="R103" s="60"/>
      <c r="S103" s="60"/>
      <c r="T103" s="60"/>
      <c r="U103" s="60"/>
      <c r="V103" s="60"/>
      <c r="W103" s="60"/>
      <c r="X103" s="60"/>
      <c r="Y103" s="60"/>
      <c r="Z103" s="60"/>
    </row>
    <row r="104" ht="14.25" customHeight="1">
      <c r="A104" s="60"/>
      <c r="B104" s="60"/>
      <c r="C104" s="60"/>
      <c r="D104" s="60"/>
      <c r="E104" s="183"/>
      <c r="G104" s="183"/>
      <c r="K104" s="60"/>
      <c r="L104" s="60"/>
      <c r="M104" s="60"/>
      <c r="N104" s="60"/>
      <c r="O104" s="60"/>
      <c r="P104" s="60"/>
      <c r="Q104" s="60"/>
      <c r="R104" s="60"/>
      <c r="S104" s="60"/>
      <c r="T104" s="60"/>
      <c r="U104" s="60"/>
      <c r="V104" s="60"/>
      <c r="W104" s="60"/>
      <c r="X104" s="60"/>
      <c r="Y104" s="60"/>
      <c r="Z104" s="60"/>
    </row>
    <row r="105" ht="14.25" customHeight="1">
      <c r="A105" s="60"/>
      <c r="B105" s="60"/>
      <c r="C105" s="60"/>
      <c r="D105" s="60"/>
      <c r="E105" s="183"/>
      <c r="G105" s="183"/>
      <c r="K105" s="60"/>
      <c r="L105" s="60"/>
      <c r="M105" s="60"/>
      <c r="N105" s="60"/>
      <c r="O105" s="60"/>
      <c r="P105" s="60"/>
      <c r="Q105" s="60"/>
      <c r="R105" s="60"/>
      <c r="S105" s="60"/>
      <c r="T105" s="60"/>
      <c r="U105" s="60"/>
      <c r="V105" s="60"/>
      <c r="W105" s="60"/>
      <c r="X105" s="60"/>
      <c r="Y105" s="60"/>
      <c r="Z105" s="60"/>
    </row>
    <row r="106" ht="14.25" customHeight="1">
      <c r="A106" s="60"/>
      <c r="B106" s="60"/>
      <c r="C106" s="60"/>
      <c r="D106" s="60"/>
      <c r="E106" s="183"/>
      <c r="G106" s="183"/>
      <c r="K106" s="60"/>
      <c r="L106" s="60"/>
      <c r="M106" s="60"/>
      <c r="N106" s="60"/>
      <c r="O106" s="60"/>
      <c r="P106" s="60"/>
      <c r="Q106" s="60"/>
      <c r="R106" s="60"/>
      <c r="S106" s="60"/>
      <c r="T106" s="60"/>
      <c r="U106" s="60"/>
      <c r="V106" s="60"/>
      <c r="W106" s="60"/>
      <c r="X106" s="60"/>
      <c r="Y106" s="60"/>
      <c r="Z106" s="60"/>
    </row>
    <row r="107" ht="14.25" customHeight="1">
      <c r="A107" s="60"/>
      <c r="B107" s="60"/>
      <c r="C107" s="60"/>
      <c r="D107" s="60"/>
      <c r="E107" s="183"/>
      <c r="G107" s="183"/>
      <c r="K107" s="60"/>
      <c r="L107" s="60"/>
      <c r="M107" s="60"/>
      <c r="N107" s="60"/>
      <c r="O107" s="60"/>
      <c r="P107" s="60"/>
      <c r="Q107" s="60"/>
      <c r="R107" s="60"/>
      <c r="S107" s="60"/>
      <c r="T107" s="60"/>
      <c r="U107" s="60"/>
      <c r="V107" s="60"/>
      <c r="W107" s="60"/>
      <c r="X107" s="60"/>
      <c r="Y107" s="60"/>
      <c r="Z107" s="60"/>
    </row>
    <row r="108" ht="14.25" customHeight="1">
      <c r="A108" s="60"/>
      <c r="B108" s="60"/>
      <c r="C108" s="60"/>
      <c r="D108" s="60"/>
      <c r="E108" s="183"/>
      <c r="G108" s="183"/>
      <c r="K108" s="60"/>
      <c r="L108" s="60"/>
      <c r="M108" s="60"/>
      <c r="N108" s="60"/>
      <c r="O108" s="60"/>
      <c r="P108" s="60"/>
      <c r="Q108" s="60"/>
      <c r="R108" s="60"/>
      <c r="S108" s="60"/>
      <c r="T108" s="60"/>
      <c r="U108" s="60"/>
      <c r="V108" s="60"/>
      <c r="W108" s="60"/>
      <c r="X108" s="60"/>
      <c r="Y108" s="60"/>
      <c r="Z108" s="60"/>
    </row>
    <row r="109" ht="14.25" customHeight="1">
      <c r="A109" s="60"/>
      <c r="B109" s="60"/>
      <c r="C109" s="60"/>
      <c r="D109" s="60"/>
      <c r="E109" s="183"/>
      <c r="G109" s="183"/>
      <c r="K109" s="60"/>
      <c r="L109" s="60"/>
      <c r="M109" s="60"/>
      <c r="N109" s="60"/>
      <c r="O109" s="60"/>
      <c r="P109" s="60"/>
      <c r="Q109" s="60"/>
      <c r="R109" s="60"/>
      <c r="S109" s="60"/>
      <c r="T109" s="60"/>
      <c r="U109" s="60"/>
      <c r="V109" s="60"/>
      <c r="W109" s="60"/>
      <c r="X109" s="60"/>
      <c r="Y109" s="60"/>
      <c r="Z109" s="60"/>
    </row>
    <row r="110" ht="14.25" customHeight="1">
      <c r="A110" s="60"/>
      <c r="B110" s="60"/>
      <c r="C110" s="60"/>
      <c r="D110" s="60"/>
      <c r="E110" s="183"/>
      <c r="G110" s="183"/>
      <c r="K110" s="60"/>
      <c r="L110" s="60"/>
      <c r="M110" s="60"/>
      <c r="N110" s="60"/>
      <c r="O110" s="60"/>
      <c r="P110" s="60"/>
      <c r="Q110" s="60"/>
      <c r="R110" s="60"/>
      <c r="S110" s="60"/>
      <c r="T110" s="60"/>
      <c r="U110" s="60"/>
      <c r="V110" s="60"/>
      <c r="W110" s="60"/>
      <c r="X110" s="60"/>
      <c r="Y110" s="60"/>
      <c r="Z110" s="60"/>
    </row>
    <row r="111" ht="14.25" customHeight="1">
      <c r="A111" s="60"/>
      <c r="B111" s="60"/>
      <c r="C111" s="60"/>
      <c r="D111" s="60"/>
      <c r="E111" s="183"/>
      <c r="G111" s="183"/>
      <c r="K111" s="60"/>
      <c r="L111" s="60"/>
      <c r="M111" s="60"/>
      <c r="N111" s="60"/>
      <c r="O111" s="60"/>
      <c r="P111" s="60"/>
      <c r="Q111" s="60"/>
      <c r="R111" s="60"/>
      <c r="S111" s="60"/>
      <c r="T111" s="60"/>
      <c r="U111" s="60"/>
      <c r="V111" s="60"/>
      <c r="W111" s="60"/>
      <c r="X111" s="60"/>
      <c r="Y111" s="60"/>
      <c r="Z111" s="60"/>
    </row>
    <row r="112" ht="14.25" customHeight="1">
      <c r="A112" s="60"/>
      <c r="B112" s="60"/>
      <c r="C112" s="60"/>
      <c r="D112" s="60"/>
      <c r="E112" s="183"/>
      <c r="G112" s="183"/>
      <c r="K112" s="60"/>
      <c r="L112" s="60"/>
      <c r="M112" s="60"/>
      <c r="N112" s="60"/>
      <c r="O112" s="60"/>
      <c r="P112" s="60"/>
      <c r="Q112" s="60"/>
      <c r="R112" s="60"/>
      <c r="S112" s="60"/>
      <c r="T112" s="60"/>
      <c r="U112" s="60"/>
      <c r="V112" s="60"/>
      <c r="W112" s="60"/>
      <c r="X112" s="60"/>
      <c r="Y112" s="60"/>
      <c r="Z112" s="60"/>
    </row>
    <row r="113" ht="14.25" customHeight="1">
      <c r="A113" s="60"/>
      <c r="B113" s="60"/>
      <c r="C113" s="60"/>
      <c r="D113" s="60"/>
      <c r="E113" s="183"/>
      <c r="G113" s="183"/>
      <c r="K113" s="60"/>
      <c r="L113" s="60"/>
      <c r="M113" s="60"/>
      <c r="N113" s="60"/>
      <c r="O113" s="60"/>
      <c r="P113" s="60"/>
      <c r="Q113" s="60"/>
      <c r="R113" s="60"/>
      <c r="S113" s="60"/>
      <c r="T113" s="60"/>
      <c r="U113" s="60"/>
      <c r="V113" s="60"/>
      <c r="W113" s="60"/>
      <c r="X113" s="60"/>
      <c r="Y113" s="60"/>
      <c r="Z113" s="60"/>
    </row>
    <row r="114" ht="14.25" customHeight="1">
      <c r="A114" s="60"/>
      <c r="B114" s="60"/>
      <c r="C114" s="60"/>
      <c r="D114" s="60"/>
      <c r="E114" s="183"/>
      <c r="G114" s="183"/>
      <c r="K114" s="60"/>
      <c r="L114" s="60"/>
      <c r="M114" s="60"/>
      <c r="N114" s="60"/>
      <c r="O114" s="60"/>
      <c r="P114" s="60"/>
      <c r="Q114" s="60"/>
      <c r="R114" s="60"/>
      <c r="S114" s="60"/>
      <c r="T114" s="60"/>
      <c r="U114" s="60"/>
      <c r="V114" s="60"/>
      <c r="W114" s="60"/>
      <c r="X114" s="60"/>
      <c r="Y114" s="60"/>
      <c r="Z114" s="60"/>
    </row>
    <row r="115" ht="14.25" customHeight="1">
      <c r="A115" s="60"/>
      <c r="B115" s="60"/>
      <c r="C115" s="60"/>
      <c r="D115" s="60"/>
      <c r="E115" s="183"/>
      <c r="G115" s="183"/>
      <c r="K115" s="60"/>
      <c r="L115" s="60"/>
      <c r="M115" s="60"/>
      <c r="N115" s="60"/>
      <c r="O115" s="60"/>
      <c r="P115" s="60"/>
      <c r="Q115" s="60"/>
      <c r="R115" s="60"/>
      <c r="S115" s="60"/>
      <c r="T115" s="60"/>
      <c r="U115" s="60"/>
      <c r="V115" s="60"/>
      <c r="W115" s="60"/>
      <c r="X115" s="60"/>
      <c r="Y115" s="60"/>
      <c r="Z115" s="60"/>
    </row>
    <row r="116" ht="14.25" customHeight="1">
      <c r="A116" s="60"/>
      <c r="B116" s="60"/>
      <c r="C116" s="60"/>
      <c r="D116" s="60"/>
      <c r="E116" s="183"/>
      <c r="G116" s="183"/>
      <c r="K116" s="60"/>
      <c r="L116" s="60"/>
      <c r="M116" s="60"/>
      <c r="N116" s="60"/>
      <c r="O116" s="60"/>
      <c r="P116" s="60"/>
      <c r="Q116" s="60"/>
      <c r="R116" s="60"/>
      <c r="S116" s="60"/>
      <c r="T116" s="60"/>
      <c r="U116" s="60"/>
      <c r="V116" s="60"/>
      <c r="W116" s="60"/>
      <c r="X116" s="60"/>
      <c r="Y116" s="60"/>
      <c r="Z116" s="60"/>
    </row>
    <row r="117" ht="14.25" customHeight="1">
      <c r="A117" s="60"/>
      <c r="B117" s="60"/>
      <c r="C117" s="60"/>
      <c r="D117" s="60"/>
      <c r="E117" s="183"/>
      <c r="G117" s="183"/>
      <c r="K117" s="60"/>
      <c r="L117" s="60"/>
      <c r="M117" s="60"/>
      <c r="N117" s="60"/>
      <c r="O117" s="60"/>
      <c r="P117" s="60"/>
      <c r="Q117" s="60"/>
      <c r="R117" s="60"/>
      <c r="S117" s="60"/>
      <c r="T117" s="60"/>
      <c r="U117" s="60"/>
      <c r="V117" s="60"/>
      <c r="W117" s="60"/>
      <c r="X117" s="60"/>
      <c r="Y117" s="60"/>
      <c r="Z117" s="60"/>
    </row>
    <row r="118" ht="14.25" customHeight="1">
      <c r="A118" s="60"/>
      <c r="B118" s="60"/>
      <c r="C118" s="60"/>
      <c r="D118" s="60"/>
      <c r="E118" s="183"/>
      <c r="G118" s="183"/>
      <c r="K118" s="60"/>
      <c r="L118" s="60"/>
      <c r="M118" s="60"/>
      <c r="N118" s="60"/>
      <c r="O118" s="60"/>
      <c r="P118" s="60"/>
      <c r="Q118" s="60"/>
      <c r="R118" s="60"/>
      <c r="S118" s="60"/>
      <c r="T118" s="60"/>
      <c r="U118" s="60"/>
      <c r="V118" s="60"/>
      <c r="W118" s="60"/>
      <c r="X118" s="60"/>
      <c r="Y118" s="60"/>
      <c r="Z118" s="60"/>
    </row>
    <row r="119" ht="14.25" customHeight="1">
      <c r="A119" s="60"/>
      <c r="B119" s="60"/>
      <c r="C119" s="60"/>
      <c r="D119" s="60"/>
      <c r="E119" s="183"/>
      <c r="G119" s="183"/>
      <c r="K119" s="60"/>
      <c r="L119" s="60"/>
      <c r="M119" s="60"/>
      <c r="N119" s="60"/>
      <c r="O119" s="60"/>
      <c r="P119" s="60"/>
      <c r="Q119" s="60"/>
      <c r="R119" s="60"/>
      <c r="S119" s="60"/>
      <c r="T119" s="60"/>
      <c r="U119" s="60"/>
      <c r="V119" s="60"/>
      <c r="W119" s="60"/>
      <c r="X119" s="60"/>
      <c r="Y119" s="60"/>
      <c r="Z119" s="60"/>
    </row>
    <row r="120" ht="14.25" customHeight="1">
      <c r="A120" s="60"/>
      <c r="B120" s="60"/>
      <c r="C120" s="60"/>
      <c r="D120" s="60"/>
      <c r="E120" s="183"/>
      <c r="G120" s="183"/>
      <c r="K120" s="60"/>
      <c r="L120" s="60"/>
      <c r="M120" s="60"/>
      <c r="N120" s="60"/>
      <c r="O120" s="60"/>
      <c r="P120" s="60"/>
      <c r="Q120" s="60"/>
      <c r="R120" s="60"/>
      <c r="S120" s="60"/>
      <c r="T120" s="60"/>
      <c r="U120" s="60"/>
      <c r="V120" s="60"/>
      <c r="W120" s="60"/>
      <c r="X120" s="60"/>
      <c r="Y120" s="60"/>
      <c r="Z120" s="60"/>
    </row>
    <row r="121" ht="14.25" customHeight="1">
      <c r="A121" s="60"/>
      <c r="B121" s="60"/>
      <c r="C121" s="60"/>
      <c r="D121" s="60"/>
      <c r="E121" s="183"/>
      <c r="G121" s="183"/>
      <c r="K121" s="60"/>
      <c r="L121" s="60"/>
      <c r="M121" s="60"/>
      <c r="N121" s="60"/>
      <c r="O121" s="60"/>
      <c r="P121" s="60"/>
      <c r="Q121" s="60"/>
      <c r="R121" s="60"/>
      <c r="S121" s="60"/>
      <c r="T121" s="60"/>
      <c r="U121" s="60"/>
      <c r="V121" s="60"/>
      <c r="W121" s="60"/>
      <c r="X121" s="60"/>
      <c r="Y121" s="60"/>
      <c r="Z121" s="60"/>
    </row>
    <row r="122" ht="14.25" customHeight="1">
      <c r="A122" s="60"/>
      <c r="B122" s="60"/>
      <c r="C122" s="60"/>
      <c r="D122" s="60"/>
      <c r="E122" s="183"/>
      <c r="G122" s="183"/>
      <c r="K122" s="60"/>
      <c r="L122" s="60"/>
      <c r="M122" s="60"/>
      <c r="N122" s="60"/>
      <c r="O122" s="60"/>
      <c r="P122" s="60"/>
      <c r="Q122" s="60"/>
      <c r="R122" s="60"/>
      <c r="S122" s="60"/>
      <c r="T122" s="60"/>
      <c r="U122" s="60"/>
      <c r="V122" s="60"/>
      <c r="W122" s="60"/>
      <c r="X122" s="60"/>
      <c r="Y122" s="60"/>
      <c r="Z122" s="60"/>
    </row>
    <row r="123" ht="14.25" customHeight="1">
      <c r="A123" s="60"/>
      <c r="B123" s="60"/>
      <c r="C123" s="60"/>
      <c r="D123" s="60"/>
      <c r="E123" s="183"/>
      <c r="G123" s="183"/>
      <c r="K123" s="60"/>
      <c r="L123" s="60"/>
      <c r="M123" s="60"/>
      <c r="N123" s="60"/>
      <c r="O123" s="60"/>
      <c r="P123" s="60"/>
      <c r="Q123" s="60"/>
      <c r="R123" s="60"/>
      <c r="S123" s="60"/>
      <c r="T123" s="60"/>
      <c r="U123" s="60"/>
      <c r="V123" s="60"/>
      <c r="W123" s="60"/>
      <c r="X123" s="60"/>
      <c r="Y123" s="60"/>
      <c r="Z123" s="60"/>
    </row>
    <row r="124" ht="14.25" customHeight="1">
      <c r="A124" s="60"/>
      <c r="B124" s="60"/>
      <c r="C124" s="60"/>
      <c r="D124" s="60"/>
      <c r="E124" s="183"/>
      <c r="G124" s="183"/>
      <c r="K124" s="60"/>
      <c r="L124" s="60"/>
      <c r="M124" s="60"/>
      <c r="N124" s="60"/>
      <c r="O124" s="60"/>
      <c r="P124" s="60"/>
      <c r="Q124" s="60"/>
      <c r="R124" s="60"/>
      <c r="S124" s="60"/>
      <c r="T124" s="60"/>
      <c r="U124" s="60"/>
      <c r="V124" s="60"/>
      <c r="W124" s="60"/>
      <c r="X124" s="60"/>
      <c r="Y124" s="60"/>
      <c r="Z124" s="60"/>
    </row>
    <row r="125" ht="14.25" customHeight="1">
      <c r="A125" s="60"/>
      <c r="B125" s="60"/>
      <c r="C125" s="60"/>
      <c r="D125" s="60"/>
      <c r="E125" s="183"/>
      <c r="G125" s="183"/>
      <c r="K125" s="60"/>
      <c r="L125" s="60"/>
      <c r="M125" s="60"/>
      <c r="N125" s="60"/>
      <c r="O125" s="60"/>
      <c r="P125" s="60"/>
      <c r="Q125" s="60"/>
      <c r="R125" s="60"/>
      <c r="S125" s="60"/>
      <c r="T125" s="60"/>
      <c r="U125" s="60"/>
      <c r="V125" s="60"/>
      <c r="W125" s="60"/>
      <c r="X125" s="60"/>
      <c r="Y125" s="60"/>
      <c r="Z125" s="60"/>
    </row>
    <row r="126" ht="14.25" customHeight="1">
      <c r="A126" s="60"/>
      <c r="B126" s="60"/>
      <c r="C126" s="60"/>
      <c r="D126" s="60"/>
      <c r="E126" s="183"/>
      <c r="G126" s="183"/>
      <c r="K126" s="60"/>
      <c r="L126" s="60"/>
      <c r="M126" s="60"/>
      <c r="N126" s="60"/>
      <c r="O126" s="60"/>
      <c r="P126" s="60"/>
      <c r="Q126" s="60"/>
      <c r="R126" s="60"/>
      <c r="S126" s="60"/>
      <c r="T126" s="60"/>
      <c r="U126" s="60"/>
      <c r="V126" s="60"/>
      <c r="W126" s="60"/>
      <c r="X126" s="60"/>
      <c r="Y126" s="60"/>
      <c r="Z126" s="60"/>
    </row>
    <row r="127" ht="14.25" customHeight="1">
      <c r="A127" s="60"/>
      <c r="B127" s="60"/>
      <c r="C127" s="60"/>
      <c r="D127" s="60"/>
      <c r="E127" s="183"/>
      <c r="G127" s="183"/>
      <c r="K127" s="60"/>
      <c r="L127" s="60"/>
      <c r="M127" s="60"/>
      <c r="N127" s="60"/>
      <c r="O127" s="60"/>
      <c r="P127" s="60"/>
      <c r="Q127" s="60"/>
      <c r="R127" s="60"/>
      <c r="S127" s="60"/>
      <c r="T127" s="60"/>
      <c r="U127" s="60"/>
      <c r="V127" s="60"/>
      <c r="W127" s="60"/>
      <c r="X127" s="60"/>
      <c r="Y127" s="60"/>
      <c r="Z127" s="60"/>
    </row>
    <row r="128" ht="14.25" customHeight="1">
      <c r="A128" s="60"/>
      <c r="B128" s="60"/>
      <c r="C128" s="60"/>
      <c r="D128" s="60"/>
      <c r="E128" s="183"/>
      <c r="G128" s="183"/>
      <c r="K128" s="60"/>
      <c r="L128" s="60"/>
      <c r="M128" s="60"/>
      <c r="N128" s="60"/>
      <c r="O128" s="60"/>
      <c r="P128" s="60"/>
      <c r="Q128" s="60"/>
      <c r="R128" s="60"/>
      <c r="S128" s="60"/>
      <c r="T128" s="60"/>
      <c r="U128" s="60"/>
      <c r="V128" s="60"/>
      <c r="W128" s="60"/>
      <c r="X128" s="60"/>
      <c r="Y128" s="60"/>
      <c r="Z128" s="60"/>
    </row>
    <row r="129" ht="14.25" customHeight="1">
      <c r="A129" s="60"/>
      <c r="B129" s="60"/>
      <c r="C129" s="60"/>
      <c r="D129" s="60"/>
      <c r="E129" s="183"/>
      <c r="G129" s="183"/>
      <c r="K129" s="60"/>
      <c r="L129" s="60"/>
      <c r="M129" s="60"/>
      <c r="N129" s="60"/>
      <c r="O129" s="60"/>
      <c r="P129" s="60"/>
      <c r="Q129" s="60"/>
      <c r="R129" s="60"/>
      <c r="S129" s="60"/>
      <c r="T129" s="60"/>
      <c r="U129" s="60"/>
      <c r="V129" s="60"/>
      <c r="W129" s="60"/>
      <c r="X129" s="60"/>
      <c r="Y129" s="60"/>
      <c r="Z129" s="60"/>
    </row>
    <row r="130" ht="14.25" customHeight="1">
      <c r="A130" s="60"/>
      <c r="B130" s="60"/>
      <c r="C130" s="60"/>
      <c r="D130" s="60"/>
      <c r="E130" s="183"/>
      <c r="G130" s="183"/>
      <c r="K130" s="60"/>
      <c r="L130" s="60"/>
      <c r="M130" s="60"/>
      <c r="N130" s="60"/>
      <c r="O130" s="60"/>
      <c r="P130" s="60"/>
      <c r="Q130" s="60"/>
      <c r="R130" s="60"/>
      <c r="S130" s="60"/>
      <c r="T130" s="60"/>
      <c r="U130" s="60"/>
      <c r="V130" s="60"/>
      <c r="W130" s="60"/>
      <c r="X130" s="60"/>
      <c r="Y130" s="60"/>
      <c r="Z130" s="60"/>
    </row>
    <row r="131" ht="14.25" customHeight="1">
      <c r="A131" s="60"/>
      <c r="B131" s="60"/>
      <c r="C131" s="60"/>
      <c r="D131" s="60"/>
      <c r="E131" s="183"/>
      <c r="G131" s="183"/>
      <c r="K131" s="60"/>
      <c r="L131" s="60"/>
      <c r="M131" s="60"/>
      <c r="N131" s="60"/>
      <c r="O131" s="60"/>
      <c r="P131" s="60"/>
      <c r="Q131" s="60"/>
      <c r="R131" s="60"/>
      <c r="S131" s="60"/>
      <c r="T131" s="60"/>
      <c r="U131" s="60"/>
      <c r="V131" s="60"/>
      <c r="W131" s="60"/>
      <c r="X131" s="60"/>
      <c r="Y131" s="60"/>
      <c r="Z131" s="60"/>
    </row>
    <row r="132" ht="14.25" customHeight="1">
      <c r="A132" s="60"/>
      <c r="B132" s="60"/>
      <c r="C132" s="60"/>
      <c r="D132" s="60"/>
      <c r="E132" s="183"/>
      <c r="G132" s="183"/>
      <c r="K132" s="60"/>
      <c r="L132" s="60"/>
      <c r="M132" s="60"/>
      <c r="N132" s="60"/>
      <c r="O132" s="60"/>
      <c r="P132" s="60"/>
      <c r="Q132" s="60"/>
      <c r="R132" s="60"/>
      <c r="S132" s="60"/>
      <c r="T132" s="60"/>
      <c r="U132" s="60"/>
      <c r="V132" s="60"/>
      <c r="W132" s="60"/>
      <c r="X132" s="60"/>
      <c r="Y132" s="60"/>
      <c r="Z132" s="60"/>
    </row>
    <row r="133" ht="14.2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ht="14.2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ht="14.2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ht="14.2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ht="14.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ht="14.2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ht="14.2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ht="14.2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ht="14.2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ht="14.2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ht="14.2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ht="14.2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ht="14.2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ht="14.2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ht="14.2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ht="14.2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ht="14.2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ht="14.2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ht="14.2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ht="14.2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ht="14.2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ht="14.2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ht="14.2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ht="14.2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ht="14.2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ht="14.2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ht="14.2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ht="14.2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ht="14.2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ht="14.2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ht="14.2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ht="14.2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ht="14.2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ht="14.2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ht="14.2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ht="14.2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ht="14.2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ht="14.2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ht="14.2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ht="14.2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ht="14.2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ht="14.2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ht="14.2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ht="14.2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ht="14.2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ht="14.2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ht="14.2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ht="14.2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ht="14.2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ht="14.2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ht="14.2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ht="14.2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ht="14.2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ht="14.2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ht="14.2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ht="14.2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ht="14.2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ht="14.2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ht="14.2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ht="14.2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ht="14.2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ht="14.2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ht="14.2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ht="14.2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ht="14.2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ht="14.2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ht="14.2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ht="14.2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ht="14.2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ht="14.2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ht="14.2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ht="14.2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ht="14.2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ht="14.2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ht="14.2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ht="14.2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ht="14.2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ht="14.2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ht="14.2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ht="14.2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ht="14.2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ht="14.2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ht="14.2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ht="14.2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ht="14.2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ht="14.2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ht="14.2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ht="14.2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ht="14.2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ht="14.2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ht="14.2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ht="14.2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ht="14.2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ht="14.2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ht="14.2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ht="14.2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ht="14.2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ht="14.2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ht="14.2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ht="14.2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ht="14.2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ht="14.2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ht="14.2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ht="14.2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ht="14.2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ht="14.2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ht="14.2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2">
    <mergeCell ref="C53:D53"/>
    <mergeCell ref="E53:F53"/>
    <mergeCell ref="C54:D54"/>
    <mergeCell ref="E54:F54"/>
    <mergeCell ref="E55:F55"/>
    <mergeCell ref="E56:F56"/>
    <mergeCell ref="E57:F57"/>
    <mergeCell ref="E58:F58"/>
    <mergeCell ref="E59:F59"/>
    <mergeCell ref="E23:F23"/>
    <mergeCell ref="G23:J23"/>
    <mergeCell ref="E24:F24"/>
    <mergeCell ref="G24:J24"/>
    <mergeCell ref="E25:F25"/>
    <mergeCell ref="G25:J25"/>
    <mergeCell ref="A3:G4"/>
    <mergeCell ref="A5:J5"/>
    <mergeCell ref="A6:J7"/>
    <mergeCell ref="A8:D25"/>
    <mergeCell ref="E8:J8"/>
    <mergeCell ref="E9:F9"/>
    <mergeCell ref="G9:J9"/>
    <mergeCell ref="E28:F28"/>
    <mergeCell ref="G28:J28"/>
    <mergeCell ref="G38:J38"/>
    <mergeCell ref="G39:J39"/>
    <mergeCell ref="C26:D26"/>
    <mergeCell ref="E26:F26"/>
    <mergeCell ref="G26:J26"/>
    <mergeCell ref="C27:D27"/>
    <mergeCell ref="E27:F27"/>
    <mergeCell ref="G27:J27"/>
    <mergeCell ref="C28:D28"/>
    <mergeCell ref="C40:D40"/>
    <mergeCell ref="E40:F40"/>
    <mergeCell ref="G40:J40"/>
    <mergeCell ref="G41:J41"/>
    <mergeCell ref="G42:J42"/>
    <mergeCell ref="G43:J43"/>
    <mergeCell ref="G44:J44"/>
    <mergeCell ref="C48:D48"/>
    <mergeCell ref="E48:F48"/>
    <mergeCell ref="C49:D49"/>
    <mergeCell ref="E49:F49"/>
    <mergeCell ref="C50:D50"/>
    <mergeCell ref="E50:F50"/>
    <mergeCell ref="C51:D51"/>
    <mergeCell ref="E51:F51"/>
    <mergeCell ref="C52:D52"/>
    <mergeCell ref="E52:F52"/>
    <mergeCell ref="A26:A54"/>
    <mergeCell ref="B26:B38"/>
    <mergeCell ref="C38:D38"/>
    <mergeCell ref="E38:F38"/>
    <mergeCell ref="B39:B54"/>
    <mergeCell ref="C39:D39"/>
    <mergeCell ref="E39:F39"/>
    <mergeCell ref="E60:F60"/>
    <mergeCell ref="E61:F61"/>
    <mergeCell ref="E62:F62"/>
    <mergeCell ref="E63:F63"/>
    <mergeCell ref="E64:F64"/>
    <mergeCell ref="E65:F65"/>
    <mergeCell ref="E66:F66"/>
    <mergeCell ref="G103:J103"/>
    <mergeCell ref="G104:J104"/>
    <mergeCell ref="G105:J105"/>
    <mergeCell ref="G106:J106"/>
    <mergeCell ref="G107:J107"/>
    <mergeCell ref="G108:J108"/>
    <mergeCell ref="G109:J109"/>
    <mergeCell ref="G110:J110"/>
    <mergeCell ref="G111:J111"/>
    <mergeCell ref="G112:J112"/>
    <mergeCell ref="G113:J113"/>
    <mergeCell ref="G114:J114"/>
    <mergeCell ref="G115:J115"/>
    <mergeCell ref="G116:J116"/>
    <mergeCell ref="G117:J117"/>
    <mergeCell ref="G118:J118"/>
    <mergeCell ref="G119:J119"/>
    <mergeCell ref="G120:J120"/>
    <mergeCell ref="G121:J121"/>
    <mergeCell ref="G122:J122"/>
    <mergeCell ref="G123:J123"/>
    <mergeCell ref="G131:J131"/>
    <mergeCell ref="G132:J132"/>
    <mergeCell ref="G124:J124"/>
    <mergeCell ref="G125:J125"/>
    <mergeCell ref="G126:J126"/>
    <mergeCell ref="G127:J127"/>
    <mergeCell ref="G128:J128"/>
    <mergeCell ref="G129:J129"/>
    <mergeCell ref="G130:J130"/>
    <mergeCell ref="G54:J54"/>
    <mergeCell ref="G55:J55"/>
    <mergeCell ref="G56:J56"/>
    <mergeCell ref="G57:J57"/>
    <mergeCell ref="G58:J58"/>
    <mergeCell ref="G59:J59"/>
    <mergeCell ref="G60:J60"/>
    <mergeCell ref="G61:J61"/>
    <mergeCell ref="G62:J62"/>
    <mergeCell ref="G63:J63"/>
    <mergeCell ref="G64:J64"/>
    <mergeCell ref="G65:J65"/>
    <mergeCell ref="G66:J66"/>
    <mergeCell ref="G67:J67"/>
    <mergeCell ref="G68:J68"/>
    <mergeCell ref="G69:J69"/>
    <mergeCell ref="G70:J70"/>
    <mergeCell ref="G71:J71"/>
    <mergeCell ref="G72:J72"/>
    <mergeCell ref="G73:J73"/>
    <mergeCell ref="G74:J74"/>
    <mergeCell ref="G75:J75"/>
    <mergeCell ref="G76:J76"/>
    <mergeCell ref="G77:J77"/>
    <mergeCell ref="G78:J78"/>
    <mergeCell ref="G79:J79"/>
    <mergeCell ref="G80:J80"/>
    <mergeCell ref="G81:J81"/>
    <mergeCell ref="G82:J82"/>
    <mergeCell ref="G83:J83"/>
    <mergeCell ref="G84:J84"/>
    <mergeCell ref="G85:J85"/>
    <mergeCell ref="G86:J86"/>
    <mergeCell ref="G87:J87"/>
    <mergeCell ref="G88:J88"/>
    <mergeCell ref="G89:J89"/>
    <mergeCell ref="G90:J90"/>
    <mergeCell ref="G91:J91"/>
    <mergeCell ref="G92:J92"/>
    <mergeCell ref="G93:J93"/>
    <mergeCell ref="G94:J94"/>
    <mergeCell ref="G95:J95"/>
    <mergeCell ref="G96:J96"/>
    <mergeCell ref="G97:J97"/>
    <mergeCell ref="G98:J98"/>
    <mergeCell ref="G99:J99"/>
    <mergeCell ref="G100:J100"/>
    <mergeCell ref="G101:J101"/>
    <mergeCell ref="G102:J102"/>
    <mergeCell ref="E116:F116"/>
    <mergeCell ref="E117:F117"/>
    <mergeCell ref="E118:F118"/>
    <mergeCell ref="E119:F119"/>
    <mergeCell ref="E120:F120"/>
    <mergeCell ref="E121:F121"/>
    <mergeCell ref="E122:F122"/>
    <mergeCell ref="E130:F130"/>
    <mergeCell ref="E131:F131"/>
    <mergeCell ref="E132:F132"/>
    <mergeCell ref="E123:F123"/>
    <mergeCell ref="E124:F124"/>
    <mergeCell ref="E125:F125"/>
    <mergeCell ref="E126:F126"/>
    <mergeCell ref="E127:F127"/>
    <mergeCell ref="E128:F128"/>
    <mergeCell ref="E129:F129"/>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A1:G2"/>
    <mergeCell ref="H1:I1"/>
    <mergeCell ref="J1:J4"/>
    <mergeCell ref="N1:N4"/>
    <mergeCell ref="H2:I2"/>
    <mergeCell ref="H3:I3"/>
    <mergeCell ref="H4:I4"/>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31:F31"/>
    <mergeCell ref="G31:J31"/>
    <mergeCell ref="C29:D29"/>
    <mergeCell ref="E29:F29"/>
    <mergeCell ref="G29:J29"/>
    <mergeCell ref="C30:D30"/>
    <mergeCell ref="E30:F30"/>
    <mergeCell ref="G30:J30"/>
    <mergeCell ref="C31:D31"/>
    <mergeCell ref="E34:F34"/>
    <mergeCell ref="G34:J34"/>
    <mergeCell ref="C32:D32"/>
    <mergeCell ref="E32:F32"/>
    <mergeCell ref="G32:J32"/>
    <mergeCell ref="C33:D33"/>
    <mergeCell ref="E33:F33"/>
    <mergeCell ref="G33:J33"/>
    <mergeCell ref="C34:D34"/>
    <mergeCell ref="E37:F37"/>
    <mergeCell ref="G37:J37"/>
    <mergeCell ref="C35:D35"/>
    <mergeCell ref="E35:F35"/>
    <mergeCell ref="G35:J35"/>
    <mergeCell ref="C36:D36"/>
    <mergeCell ref="E36:F36"/>
    <mergeCell ref="G36:J36"/>
    <mergeCell ref="C37:D37"/>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G52:J52"/>
    <mergeCell ref="G53:J53"/>
    <mergeCell ref="G45:J45"/>
    <mergeCell ref="G46:J46"/>
    <mergeCell ref="G47:J47"/>
    <mergeCell ref="G48:J48"/>
    <mergeCell ref="G49:J49"/>
    <mergeCell ref="G50:J50"/>
    <mergeCell ref="G51:J5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sheetViews>
  <sheetFormatPr customHeight="1" defaultColWidth="14.43" defaultRowHeight="15.0"/>
  <cols>
    <col customWidth="1" min="1" max="1" width="4.0"/>
    <col customWidth="1" min="2" max="2" width="14.14"/>
    <col customWidth="1" min="3" max="3" width="13.14"/>
    <col customWidth="1" min="4" max="4" width="16.14"/>
    <col customWidth="1" min="5" max="5" width="30.29"/>
    <col customWidth="1" min="6" max="8" width="35.0"/>
    <col customWidth="1" min="9" max="9" width="18.14"/>
    <col customWidth="1" min="10" max="10" width="14.29"/>
    <col customWidth="1" min="11" max="11" width="12.0"/>
    <col customWidth="1" min="12" max="12" width="6.29"/>
    <col customWidth="1" min="13" max="13" width="24.43"/>
    <col customWidth="1" hidden="1" min="14" max="14" width="28.29"/>
    <col customWidth="1" min="15" max="15" width="17.57"/>
    <col customWidth="1" min="16" max="16" width="6.29"/>
    <col customWidth="1" min="17" max="17" width="16.0"/>
    <col customWidth="1" min="18" max="18" width="5.86"/>
    <col customWidth="1" min="19" max="19" width="55.0"/>
    <col customWidth="1" min="20" max="20" width="15.14"/>
    <col customWidth="1" min="21" max="21" width="6.86"/>
    <col customWidth="1" min="22" max="22" width="5.0"/>
    <col customWidth="1" min="23" max="23" width="5.57"/>
    <col customWidth="1" min="24" max="24" width="7.14"/>
    <col customWidth="1" min="25" max="25" width="6.71"/>
    <col customWidth="1" min="26" max="26" width="4.71"/>
    <col customWidth="1" min="27" max="27" width="38.57"/>
    <col customWidth="1" min="28" max="28" width="8.71"/>
    <col customWidth="1" min="29" max="29" width="10.43"/>
    <col customWidth="1" min="30" max="30" width="9.29"/>
    <col customWidth="1" min="31" max="31" width="9.14"/>
    <col customWidth="1" min="32" max="33" width="8.43"/>
    <col customWidth="1" min="34" max="34" width="23.0"/>
    <col customWidth="1" min="35" max="35" width="18.86"/>
    <col customWidth="1" min="36" max="36" width="16.86"/>
    <col customWidth="1" min="37" max="37" width="14.86"/>
    <col customWidth="1" min="38" max="38" width="18.57"/>
    <col customWidth="1" min="39" max="39" width="21.0"/>
    <col customWidth="1" min="40" max="59" width="11.43"/>
  </cols>
  <sheetData>
    <row r="1" ht="16.5" customHeight="1">
      <c r="A1" s="184" t="s">
        <v>203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6"/>
      <c r="AN1" s="187"/>
      <c r="AO1" s="187"/>
      <c r="AP1" s="187"/>
      <c r="AQ1" s="187"/>
      <c r="AR1" s="187"/>
      <c r="AS1" s="187"/>
      <c r="AT1" s="187"/>
      <c r="AU1" s="187"/>
      <c r="AV1" s="187"/>
      <c r="AW1" s="187"/>
      <c r="AX1" s="187"/>
      <c r="AY1" s="187"/>
      <c r="AZ1" s="187"/>
      <c r="BA1" s="187"/>
      <c r="BB1" s="187"/>
      <c r="BC1" s="187"/>
      <c r="BD1" s="187"/>
      <c r="BE1" s="187"/>
      <c r="BF1" s="187"/>
      <c r="BG1" s="187"/>
    </row>
    <row r="2" ht="24.0" customHeight="1">
      <c r="A2" s="188"/>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90"/>
      <c r="AN2" s="187"/>
      <c r="AO2" s="187"/>
      <c r="AP2" s="187"/>
      <c r="AQ2" s="187"/>
      <c r="AR2" s="187"/>
      <c r="AS2" s="187"/>
      <c r="AT2" s="187"/>
      <c r="AU2" s="187"/>
      <c r="AV2" s="187"/>
      <c r="AW2" s="187"/>
      <c r="AX2" s="187"/>
      <c r="AY2" s="187"/>
      <c r="AZ2" s="187"/>
      <c r="BA2" s="187"/>
      <c r="BB2" s="187"/>
      <c r="BC2" s="187"/>
      <c r="BD2" s="187"/>
      <c r="BE2" s="187"/>
      <c r="BF2" s="187"/>
      <c r="BG2" s="187"/>
    </row>
    <row r="3" ht="16.5" customHeight="1">
      <c r="A3" s="191"/>
      <c r="B3" s="192"/>
      <c r="C3" s="191"/>
      <c r="D3" s="191"/>
      <c r="E3" s="191"/>
      <c r="F3" s="187"/>
      <c r="G3" s="187"/>
      <c r="H3" s="187"/>
      <c r="I3" s="193"/>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row>
    <row r="4" ht="26.25" customHeight="1">
      <c r="A4" s="194" t="s">
        <v>204</v>
      </c>
      <c r="B4" s="195"/>
      <c r="C4" s="196" t="s">
        <v>205</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8"/>
      <c r="AN4" s="187"/>
      <c r="AO4" s="187"/>
      <c r="AP4" s="187"/>
      <c r="AQ4" s="187"/>
      <c r="AR4" s="187"/>
      <c r="AS4" s="187"/>
      <c r="AT4" s="187"/>
      <c r="AU4" s="187"/>
      <c r="AV4" s="187"/>
      <c r="AW4" s="187"/>
      <c r="AX4" s="187"/>
      <c r="AY4" s="187"/>
      <c r="AZ4" s="187"/>
      <c r="BA4" s="187"/>
      <c r="BB4" s="187"/>
      <c r="BC4" s="187"/>
      <c r="BD4" s="187"/>
      <c r="BE4" s="187"/>
      <c r="BF4" s="187"/>
      <c r="BG4" s="187"/>
    </row>
    <row r="5" ht="30.0" customHeight="1">
      <c r="A5" s="194" t="s">
        <v>206</v>
      </c>
      <c r="B5" s="195"/>
      <c r="C5" s="199" t="s">
        <v>207</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8"/>
      <c r="AN5" s="187"/>
      <c r="AO5" s="187"/>
      <c r="AP5" s="187"/>
      <c r="AQ5" s="187"/>
      <c r="AR5" s="187"/>
      <c r="AS5" s="187"/>
      <c r="AT5" s="187"/>
      <c r="AU5" s="187"/>
      <c r="AV5" s="187"/>
      <c r="AW5" s="187"/>
      <c r="AX5" s="187"/>
      <c r="AY5" s="187"/>
      <c r="AZ5" s="187"/>
      <c r="BA5" s="187"/>
      <c r="BB5" s="187"/>
      <c r="BC5" s="187"/>
      <c r="BD5" s="187"/>
      <c r="BE5" s="187"/>
      <c r="BF5" s="187"/>
      <c r="BG5" s="187"/>
    </row>
    <row r="6" ht="49.5" customHeight="1">
      <c r="A6" s="194" t="s">
        <v>208</v>
      </c>
      <c r="B6" s="195"/>
      <c r="C6" s="199" t="s">
        <v>209</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AN6" s="187"/>
      <c r="AO6" s="187"/>
      <c r="AP6" s="187"/>
      <c r="AQ6" s="187"/>
      <c r="AR6" s="187"/>
      <c r="AS6" s="187"/>
      <c r="AT6" s="187"/>
      <c r="AU6" s="187"/>
      <c r="AV6" s="187"/>
      <c r="AW6" s="187"/>
      <c r="AX6" s="187"/>
      <c r="AY6" s="187"/>
      <c r="AZ6" s="187"/>
      <c r="BA6" s="187"/>
      <c r="BB6" s="187"/>
      <c r="BC6" s="187"/>
      <c r="BD6" s="187"/>
      <c r="BE6" s="187"/>
      <c r="BF6" s="187"/>
      <c r="BG6" s="187"/>
    </row>
    <row r="7" ht="16.5" customHeight="1">
      <c r="A7" s="200" t="s">
        <v>210</v>
      </c>
      <c r="B7" s="197"/>
      <c r="C7" s="197"/>
      <c r="D7" s="197"/>
      <c r="E7" s="197"/>
      <c r="F7" s="197"/>
      <c r="G7" s="197"/>
      <c r="H7" s="197"/>
      <c r="I7" s="197"/>
      <c r="J7" s="198"/>
      <c r="K7" s="201" t="s">
        <v>211</v>
      </c>
      <c r="L7" s="202"/>
      <c r="M7" s="202"/>
      <c r="N7" s="202"/>
      <c r="O7" s="202"/>
      <c r="P7" s="202"/>
      <c r="Q7" s="203"/>
      <c r="R7" s="201" t="s">
        <v>212</v>
      </c>
      <c r="S7" s="202"/>
      <c r="T7" s="202"/>
      <c r="U7" s="202"/>
      <c r="V7" s="202"/>
      <c r="W7" s="202"/>
      <c r="X7" s="202"/>
      <c r="Y7" s="202"/>
      <c r="Z7" s="203"/>
      <c r="AA7" s="201" t="s">
        <v>213</v>
      </c>
      <c r="AB7" s="202"/>
      <c r="AC7" s="202"/>
      <c r="AD7" s="202"/>
      <c r="AE7" s="202"/>
      <c r="AF7" s="202"/>
      <c r="AG7" s="203"/>
      <c r="AH7" s="201" t="s">
        <v>214</v>
      </c>
      <c r="AI7" s="202"/>
      <c r="AJ7" s="202"/>
      <c r="AK7" s="202"/>
      <c r="AL7" s="202"/>
      <c r="AM7" s="203"/>
      <c r="AN7" s="187"/>
      <c r="AO7" s="187"/>
      <c r="AP7" s="187"/>
      <c r="AQ7" s="187"/>
      <c r="AR7" s="187"/>
      <c r="AS7" s="187"/>
      <c r="AT7" s="187"/>
      <c r="AU7" s="187"/>
      <c r="AV7" s="187"/>
      <c r="AW7" s="187"/>
      <c r="AX7" s="187"/>
      <c r="AY7" s="187"/>
      <c r="AZ7" s="187"/>
      <c r="BA7" s="187"/>
      <c r="BB7" s="187"/>
      <c r="BC7" s="187"/>
      <c r="BD7" s="187"/>
      <c r="BE7" s="187"/>
      <c r="BF7" s="187"/>
      <c r="BG7" s="187"/>
    </row>
    <row r="8" ht="16.5" customHeight="1">
      <c r="A8" s="204" t="s">
        <v>215</v>
      </c>
      <c r="B8" s="205" t="s">
        <v>15</v>
      </c>
      <c r="C8" s="206" t="s">
        <v>17</v>
      </c>
      <c r="D8" s="206" t="s">
        <v>19</v>
      </c>
      <c r="E8" s="207" t="s">
        <v>216</v>
      </c>
      <c r="F8" s="208" t="s">
        <v>21</v>
      </c>
      <c r="G8" s="209"/>
      <c r="H8" s="209"/>
      <c r="I8" s="207" t="s">
        <v>23</v>
      </c>
      <c r="J8" s="206" t="s">
        <v>217</v>
      </c>
      <c r="K8" s="206" t="s">
        <v>218</v>
      </c>
      <c r="L8" s="210" t="s">
        <v>219</v>
      </c>
      <c r="M8" s="207" t="s">
        <v>220</v>
      </c>
      <c r="N8" s="207" t="s">
        <v>221</v>
      </c>
      <c r="O8" s="211" t="s">
        <v>222</v>
      </c>
      <c r="P8" s="210" t="s">
        <v>219</v>
      </c>
      <c r="Q8" s="206" t="s">
        <v>29</v>
      </c>
      <c r="R8" s="212" t="s">
        <v>223</v>
      </c>
      <c r="S8" s="207" t="s">
        <v>31</v>
      </c>
      <c r="T8" s="207" t="s">
        <v>33</v>
      </c>
      <c r="U8" s="213" t="s">
        <v>224</v>
      </c>
      <c r="V8" s="197"/>
      <c r="W8" s="197"/>
      <c r="X8" s="197"/>
      <c r="Y8" s="197"/>
      <c r="Z8" s="198"/>
      <c r="AA8" s="212" t="s">
        <v>225</v>
      </c>
      <c r="AB8" s="212" t="s">
        <v>226</v>
      </c>
      <c r="AC8" s="212" t="s">
        <v>219</v>
      </c>
      <c r="AD8" s="212" t="s">
        <v>227</v>
      </c>
      <c r="AE8" s="212" t="s">
        <v>219</v>
      </c>
      <c r="AF8" s="212" t="s">
        <v>228</v>
      </c>
      <c r="AG8" s="212" t="s">
        <v>50</v>
      </c>
      <c r="AH8" s="207" t="s">
        <v>214</v>
      </c>
      <c r="AI8" s="207" t="s">
        <v>229</v>
      </c>
      <c r="AJ8" s="207" t="s">
        <v>230</v>
      </c>
      <c r="AK8" s="207" t="s">
        <v>231</v>
      </c>
      <c r="AL8" s="207" t="s">
        <v>232</v>
      </c>
      <c r="AM8" s="207" t="s">
        <v>54</v>
      </c>
      <c r="AN8" s="187"/>
      <c r="AO8" s="187"/>
      <c r="AP8" s="187"/>
      <c r="AQ8" s="187"/>
      <c r="AR8" s="187"/>
      <c r="AS8" s="187"/>
      <c r="AT8" s="187"/>
      <c r="AU8" s="187"/>
      <c r="AV8" s="187"/>
      <c r="AW8" s="187"/>
      <c r="AX8" s="187"/>
      <c r="AY8" s="187"/>
      <c r="AZ8" s="187"/>
      <c r="BA8" s="187"/>
      <c r="BB8" s="187"/>
      <c r="BC8" s="187"/>
      <c r="BD8" s="187"/>
      <c r="BE8" s="187"/>
      <c r="BF8" s="187"/>
      <c r="BG8" s="187"/>
    </row>
    <row r="9" ht="94.5" customHeight="1">
      <c r="A9" s="214"/>
      <c r="B9" s="214"/>
      <c r="C9" s="214"/>
      <c r="D9" s="214"/>
      <c r="E9" s="215"/>
      <c r="F9" s="215"/>
      <c r="G9" s="209" t="s">
        <v>233</v>
      </c>
      <c r="H9" s="209" t="s">
        <v>234</v>
      </c>
      <c r="I9" s="214"/>
      <c r="J9" s="214"/>
      <c r="K9" s="214"/>
      <c r="L9" s="216"/>
      <c r="M9" s="214"/>
      <c r="N9" s="214"/>
      <c r="O9" s="216"/>
      <c r="P9" s="216"/>
      <c r="Q9" s="214"/>
      <c r="R9" s="214"/>
      <c r="S9" s="214"/>
      <c r="T9" s="214"/>
      <c r="U9" s="217" t="s">
        <v>235</v>
      </c>
      <c r="V9" s="217" t="s">
        <v>236</v>
      </c>
      <c r="W9" s="217" t="s">
        <v>237</v>
      </c>
      <c r="X9" s="217" t="s">
        <v>238</v>
      </c>
      <c r="Y9" s="217" t="s">
        <v>239</v>
      </c>
      <c r="Z9" s="217" t="s">
        <v>240</v>
      </c>
      <c r="AA9" s="214"/>
      <c r="AB9" s="214"/>
      <c r="AC9" s="214"/>
      <c r="AD9" s="214"/>
      <c r="AE9" s="214"/>
      <c r="AF9" s="214"/>
      <c r="AG9" s="214"/>
      <c r="AH9" s="214"/>
      <c r="AI9" s="214"/>
      <c r="AJ9" s="214"/>
      <c r="AK9" s="214"/>
      <c r="AL9" s="214"/>
      <c r="AM9" s="214"/>
      <c r="AN9" s="218"/>
      <c r="AO9" s="218"/>
      <c r="AP9" s="218"/>
      <c r="AQ9" s="218"/>
      <c r="AR9" s="218"/>
      <c r="AS9" s="218"/>
      <c r="AT9" s="218"/>
      <c r="AU9" s="218"/>
      <c r="AV9" s="218"/>
      <c r="AW9" s="218"/>
      <c r="AX9" s="218"/>
      <c r="AY9" s="218"/>
      <c r="AZ9" s="218"/>
      <c r="BA9" s="218"/>
      <c r="BB9" s="218"/>
      <c r="BC9" s="218"/>
      <c r="BD9" s="218"/>
      <c r="BE9" s="218"/>
      <c r="BF9" s="218"/>
      <c r="BG9" s="218"/>
    </row>
    <row r="10" ht="16.5" customHeight="1">
      <c r="A10" s="219">
        <v>1.0</v>
      </c>
      <c r="B10" s="220" t="s">
        <v>241</v>
      </c>
      <c r="C10" s="220" t="s">
        <v>242</v>
      </c>
      <c r="D10" s="221" t="s">
        <v>243</v>
      </c>
      <c r="E10" s="222" t="s">
        <v>79</v>
      </c>
      <c r="F10" s="220" t="s">
        <v>244</v>
      </c>
      <c r="G10" s="220" t="s">
        <v>245</v>
      </c>
      <c r="H10" s="220" t="s">
        <v>246</v>
      </c>
      <c r="I10" s="223" t="s">
        <v>247</v>
      </c>
      <c r="J10" s="224">
        <v>365.0</v>
      </c>
      <c r="K10" s="225" t="str">
        <f>IF(J10&lt;=0,"",IF(J10&lt;=2,"Muy Baja",IF(J10&lt;=24,"Baja",IF(J10&lt;=500,"Media",IF(J10&lt;=5000,"Alta","Muy Alta")))))</f>
        <v>Media</v>
      </c>
      <c r="L10" s="226">
        <f>IF(K10="","",IF(K10="Muy Baja",0.2,IF(K10="Baja",0.4,IF(K10="Media",0.6,IF(K10="Alta",0.8,IF(K10="Muy Alta",1,))))))</f>
        <v>0.6</v>
      </c>
      <c r="M10" s="226" t="s">
        <v>248</v>
      </c>
      <c r="N10" s="226" t="str">
        <f>IF(NOT(ISERROR(MATCH(M10,'Tabla Impacto'!$B$221:$B$223,0))),'Tabla Impacto'!$F$223&amp;"Por favor no seleccionar los criterios de impacto(Afectación Económica o presupuestal y Pérdida Reputacional)",M10)</f>
        <v>     El riesgo afecta la imagen de la entidad con algunos usuarios de relevancia frente al logro de los objetivos</v>
      </c>
      <c r="O10" s="225" t="str">
        <f>IF(OR(N10='Tabla Impacto'!$C$11,N10='Tabla Impacto'!$D$11),"Leve",IF(OR(N10='Tabla Impacto'!$C$12,N10='Tabla Impacto'!$D$12),"Menor",IF(OR(N10='Tabla Impacto'!$C$13,N10='Tabla Impacto'!$D$13),"Moderado",IF(OR(N10='Tabla Impacto'!$C$14,N10='Tabla Impacto'!$D$14),"Mayor",IF(OR(N10='Tabla Impacto'!$C$15,N10='Tabla Impacto'!$D$15),"Catastrófico","")))))</f>
        <v>Moderado</v>
      </c>
      <c r="P10" s="226">
        <f>IF(O10="","",IF(O10="Leve",0.2,IF(O10="Menor",0.4,IF(O10="Moderado",0.6,IF(O10="Mayor",0.8,IF(O10="Catastrófico",1,))))))</f>
        <v>0.6</v>
      </c>
      <c r="Q10" s="22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228">
        <v>1.0</v>
      </c>
      <c r="S10" s="229" t="s">
        <v>249</v>
      </c>
      <c r="T10" s="228" t="str">
        <f t="shared" ref="T10:T69" si="1">IF(OR(U10="Preventivo",U10="Detectivo"),"Probabilidad",IF(U10="Correctivo","Impacto",""))</f>
        <v>Probabilidad</v>
      </c>
      <c r="U10" s="230" t="s">
        <v>250</v>
      </c>
      <c r="V10" s="230" t="s">
        <v>251</v>
      </c>
      <c r="W10" s="231" t="str">
        <f t="shared" ref="W10:W69" si="2">IF(AND(U10="Preventivo",V10="Automático"),"50%",IF(AND(U10="Preventivo",V10="Manual"),"40%",IF(AND(U10="Detectivo",V10="Automático"),"40%",IF(AND(U10="Detectivo",V10="Manual"),"30%",IF(AND(U10="Correctivo",V10="Automático"),"35%",IF(AND(U10="Correctivo",V10="Manual"),"25%",""))))))</f>
        <v>40%</v>
      </c>
      <c r="X10" s="230" t="s">
        <v>252</v>
      </c>
      <c r="Y10" s="230" t="s">
        <v>253</v>
      </c>
      <c r="Z10" s="230" t="s">
        <v>254</v>
      </c>
      <c r="AA10" s="232">
        <f>IFERROR(IF(T10="Probabilidad",(L10-(+L10*W10)),IF(T10="Impacto",L10,"")),"")</f>
        <v>0.36</v>
      </c>
      <c r="AB10" s="233" t="str">
        <f t="shared" ref="AB10:AB69" si="3">IFERROR(IF(AA10="","",IF(AA10&lt;=0.2,"Muy Baja",IF(AA10&lt;=0.4,"Baja",IF(AA10&lt;=0.6,"Media",IF(AA10&lt;=0.8,"Alta","Muy Alta"))))),"")</f>
        <v>Baja</v>
      </c>
      <c r="AC10" s="234">
        <f t="shared" ref="AC10:AC69" si="4">+AA10</f>
        <v>0.36</v>
      </c>
      <c r="AD10" s="233" t="str">
        <f t="shared" ref="AD10:AD69" si="5">IFERROR(IF(AE10="","",IF(AE10&lt;=0.2,"Leve",IF(AE10&lt;=0.4,"Menor",IF(AE10&lt;=0.6,"Moderado",IF(AE10&lt;=0.8,"Mayor","Catastrófico"))))),"")</f>
        <v>Moderado</v>
      </c>
      <c r="AE10" s="234">
        <f>IFERROR(IF(T10="Impacto",(P10-(+P10*W10)),IF(T10="Probabilidad",P10,"")),"")</f>
        <v>0.6</v>
      </c>
      <c r="AF10" s="235" t="str">
        <f t="shared" ref="AF10:AF69" si="6">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236" t="s">
        <v>255</v>
      </c>
      <c r="AH10" s="237" t="s">
        <v>256</v>
      </c>
      <c r="AI10" s="237" t="s">
        <v>257</v>
      </c>
      <c r="AJ10" s="238">
        <v>45292.0</v>
      </c>
      <c r="AK10" s="238">
        <v>45657.0</v>
      </c>
      <c r="AL10" s="237" t="s">
        <v>258</v>
      </c>
      <c r="AM10" s="239" t="s">
        <v>259</v>
      </c>
      <c r="AN10" s="240"/>
      <c r="AO10" s="240"/>
      <c r="AP10" s="240"/>
      <c r="AQ10" s="240"/>
      <c r="AR10" s="240"/>
      <c r="AS10" s="240"/>
      <c r="AT10" s="240"/>
      <c r="AU10" s="240"/>
      <c r="AV10" s="240"/>
      <c r="AW10" s="240"/>
      <c r="AX10" s="240"/>
      <c r="AY10" s="240"/>
      <c r="AZ10" s="240"/>
      <c r="BA10" s="240"/>
      <c r="BB10" s="240"/>
      <c r="BC10" s="240"/>
      <c r="BD10" s="240"/>
      <c r="BE10" s="240"/>
      <c r="BF10" s="240"/>
      <c r="BG10" s="240"/>
    </row>
    <row r="11" ht="16.5" customHeight="1">
      <c r="A11" s="241"/>
      <c r="B11" s="241"/>
      <c r="C11" s="241"/>
      <c r="D11" s="242"/>
      <c r="E11" s="222" t="s">
        <v>260</v>
      </c>
      <c r="F11" s="241"/>
      <c r="G11" s="241"/>
      <c r="H11" s="241"/>
      <c r="I11" s="243"/>
      <c r="J11" s="241"/>
      <c r="K11" s="241"/>
      <c r="L11" s="241"/>
      <c r="M11" s="241"/>
      <c r="N11" s="241"/>
      <c r="O11" s="241"/>
      <c r="P11" s="241"/>
      <c r="Q11" s="241"/>
      <c r="R11" s="228">
        <v>2.0</v>
      </c>
      <c r="S11" s="229" t="s">
        <v>261</v>
      </c>
      <c r="T11" s="228" t="str">
        <f t="shared" si="1"/>
        <v>Probabilidad</v>
      </c>
      <c r="U11" s="230" t="s">
        <v>250</v>
      </c>
      <c r="V11" s="230" t="s">
        <v>251</v>
      </c>
      <c r="W11" s="231" t="str">
        <f t="shared" si="2"/>
        <v>40%</v>
      </c>
      <c r="X11" s="230" t="s">
        <v>252</v>
      </c>
      <c r="Y11" s="230" t="s">
        <v>253</v>
      </c>
      <c r="Z11" s="230" t="s">
        <v>254</v>
      </c>
      <c r="AA11" s="232">
        <f>IFERROR(IF(AND(T10="Probabilidad",T11="Probabilidad"),(AC10-(+AC10*W11)),IF(AND(T10="Impacto",T11="Probabilidad"),(L10-(+L10*W11)),IF(T11="Impacto",AC10,""))),"")</f>
        <v>0.216</v>
      </c>
      <c r="AB11" s="233" t="str">
        <f t="shared" si="3"/>
        <v>Baja</v>
      </c>
      <c r="AC11" s="234">
        <f t="shared" si="4"/>
        <v>0.216</v>
      </c>
      <c r="AD11" s="233" t="str">
        <f t="shared" si="5"/>
        <v>Moderado</v>
      </c>
      <c r="AE11" s="234">
        <f>IFERROR(IF(AND(T10="Impacto",T11="Impacto"),(AE10-(+AE10*W11)),IF(AND(T10="Probabilidad",T11="Impacto"),(P10-(+P10*W11)),IF(T11="Probabilidad",AE10,""))),"")</f>
        <v>0.6</v>
      </c>
      <c r="AF11" s="235" t="str">
        <f t="shared" si="6"/>
        <v>Moderado</v>
      </c>
      <c r="AG11" s="244" t="s">
        <v>255</v>
      </c>
      <c r="AH11" s="245" t="s">
        <v>262</v>
      </c>
      <c r="AI11" s="245" t="s">
        <v>257</v>
      </c>
      <c r="AJ11" s="238">
        <v>45292.0</v>
      </c>
      <c r="AK11" s="238">
        <v>45657.0</v>
      </c>
      <c r="AL11" s="245" t="s">
        <v>263</v>
      </c>
      <c r="AM11" s="228" t="s">
        <v>259</v>
      </c>
      <c r="AN11" s="187"/>
      <c r="AO11" s="187"/>
      <c r="AP11" s="187"/>
      <c r="AQ11" s="187"/>
      <c r="AR11" s="187"/>
      <c r="AS11" s="187"/>
      <c r="AT11" s="187"/>
      <c r="AU11" s="187"/>
      <c r="AV11" s="187"/>
      <c r="AW11" s="187"/>
      <c r="AX11" s="187"/>
      <c r="AY11" s="187"/>
      <c r="AZ11" s="187"/>
      <c r="BA11" s="187"/>
      <c r="BB11" s="187"/>
      <c r="BC11" s="187"/>
      <c r="BD11" s="187"/>
      <c r="BE11" s="187"/>
      <c r="BF11" s="187"/>
      <c r="BG11" s="187"/>
    </row>
    <row r="12" ht="72.75" customHeight="1">
      <c r="A12" s="241"/>
      <c r="B12" s="241"/>
      <c r="C12" s="241"/>
      <c r="D12" s="242"/>
      <c r="E12" s="237" t="s">
        <v>112</v>
      </c>
      <c r="F12" s="241"/>
      <c r="G12" s="241"/>
      <c r="H12" s="241"/>
      <c r="I12" s="243"/>
      <c r="J12" s="241"/>
      <c r="K12" s="241"/>
      <c r="L12" s="241"/>
      <c r="M12" s="241"/>
      <c r="N12" s="241"/>
      <c r="O12" s="241"/>
      <c r="P12" s="241"/>
      <c r="Q12" s="241"/>
      <c r="R12" s="228">
        <v>3.0</v>
      </c>
      <c r="S12" s="246" t="s">
        <v>264</v>
      </c>
      <c r="T12" s="228" t="str">
        <f t="shared" si="1"/>
        <v>Probabilidad</v>
      </c>
      <c r="U12" s="230" t="s">
        <v>250</v>
      </c>
      <c r="V12" s="230" t="s">
        <v>251</v>
      </c>
      <c r="W12" s="231" t="str">
        <f t="shared" si="2"/>
        <v>40%</v>
      </c>
      <c r="X12" s="230" t="s">
        <v>252</v>
      </c>
      <c r="Y12" s="230" t="s">
        <v>253</v>
      </c>
      <c r="Z12" s="230" t="s">
        <v>254</v>
      </c>
      <c r="AA12" s="232">
        <f t="shared" ref="AA12:AA15" si="7">IFERROR(IF(AND(T11="Probabilidad",T12="Probabilidad"),(AC11-(+AC11*W12)),IF(AND(T11="Impacto",T12="Probabilidad"),(AC10-(+AC10*W12)),IF(T12="Impacto",AC11,""))),"")</f>
        <v>0.1296</v>
      </c>
      <c r="AB12" s="233" t="str">
        <f t="shared" si="3"/>
        <v>Muy Baja</v>
      </c>
      <c r="AC12" s="234">
        <f t="shared" si="4"/>
        <v>0.1296</v>
      </c>
      <c r="AD12" s="233" t="str">
        <f t="shared" si="5"/>
        <v>Moderado</v>
      </c>
      <c r="AE12" s="234">
        <f t="shared" ref="AE12:AE15" si="8">IFERROR(IF(AND(T11="Impacto",T12="Impacto"),(AE11-(+AE11*W12)),IF(AND(T11="Probabilidad",T12="Impacto"),(AE10-(+AE10*W12)),IF(T12="Probabilidad",AE11,""))),"")</f>
        <v>0.6</v>
      </c>
      <c r="AF12" s="235" t="str">
        <f t="shared" si="6"/>
        <v>Moderado</v>
      </c>
      <c r="AG12" s="244" t="s">
        <v>255</v>
      </c>
      <c r="AH12" s="245" t="s">
        <v>265</v>
      </c>
      <c r="AI12" s="247" t="s">
        <v>257</v>
      </c>
      <c r="AJ12" s="248">
        <v>45292.0</v>
      </c>
      <c r="AK12" s="238">
        <v>45657.0</v>
      </c>
      <c r="AL12" s="245" t="s">
        <v>266</v>
      </c>
      <c r="AM12" s="228" t="s">
        <v>259</v>
      </c>
      <c r="AN12" s="187"/>
      <c r="AO12" s="187"/>
      <c r="AP12" s="187"/>
      <c r="AQ12" s="187"/>
      <c r="AR12" s="187"/>
      <c r="AS12" s="187"/>
      <c r="AT12" s="187"/>
      <c r="AU12" s="187"/>
      <c r="AV12" s="187"/>
      <c r="AW12" s="187"/>
      <c r="AX12" s="187"/>
      <c r="AY12" s="187"/>
      <c r="AZ12" s="187"/>
      <c r="BA12" s="187"/>
      <c r="BB12" s="187"/>
      <c r="BC12" s="187"/>
      <c r="BD12" s="187"/>
      <c r="BE12" s="187"/>
      <c r="BF12" s="187"/>
      <c r="BG12" s="187"/>
    </row>
    <row r="13" ht="46.5" customHeight="1">
      <c r="A13" s="241"/>
      <c r="B13" s="241"/>
      <c r="C13" s="241"/>
      <c r="D13" s="242"/>
      <c r="E13" s="237"/>
      <c r="F13" s="241"/>
      <c r="G13" s="241"/>
      <c r="H13" s="241"/>
      <c r="I13" s="243"/>
      <c r="J13" s="241"/>
      <c r="K13" s="241"/>
      <c r="L13" s="241"/>
      <c r="M13" s="241"/>
      <c r="N13" s="241"/>
      <c r="O13" s="241"/>
      <c r="P13" s="241"/>
      <c r="Q13" s="241"/>
      <c r="R13" s="228">
        <v>4.0</v>
      </c>
      <c r="S13" s="249"/>
      <c r="T13" s="228" t="str">
        <f t="shared" si="1"/>
        <v/>
      </c>
      <c r="U13" s="230"/>
      <c r="V13" s="230"/>
      <c r="W13" s="231" t="str">
        <f t="shared" si="2"/>
        <v/>
      </c>
      <c r="X13" s="230"/>
      <c r="Y13" s="230"/>
      <c r="Z13" s="230"/>
      <c r="AA13" s="232" t="str">
        <f t="shared" si="7"/>
        <v/>
      </c>
      <c r="AB13" s="233" t="str">
        <f t="shared" si="3"/>
        <v/>
      </c>
      <c r="AC13" s="234" t="str">
        <f t="shared" si="4"/>
        <v/>
      </c>
      <c r="AD13" s="233" t="str">
        <f t="shared" si="5"/>
        <v/>
      </c>
      <c r="AE13" s="234" t="str">
        <f t="shared" si="8"/>
        <v/>
      </c>
      <c r="AF13" s="235" t="str">
        <f t="shared" si="6"/>
        <v/>
      </c>
      <c r="AG13" s="236"/>
      <c r="AH13" s="245"/>
      <c r="AI13" s="228"/>
      <c r="AJ13" s="250"/>
      <c r="AK13" s="250"/>
      <c r="AL13" s="245"/>
      <c r="AM13" s="228"/>
      <c r="AN13" s="187"/>
      <c r="AO13" s="187"/>
      <c r="AP13" s="187"/>
      <c r="AQ13" s="187"/>
      <c r="AR13" s="187"/>
      <c r="AS13" s="187"/>
      <c r="AT13" s="187"/>
      <c r="AU13" s="187"/>
      <c r="AV13" s="187"/>
      <c r="AW13" s="187"/>
      <c r="AX13" s="187"/>
      <c r="AY13" s="187"/>
      <c r="AZ13" s="187"/>
      <c r="BA13" s="187"/>
      <c r="BB13" s="187"/>
      <c r="BC13" s="187"/>
      <c r="BD13" s="187"/>
      <c r="BE13" s="187"/>
      <c r="BF13" s="187"/>
      <c r="BG13" s="187"/>
    </row>
    <row r="14" ht="48.75" customHeight="1">
      <c r="A14" s="241"/>
      <c r="B14" s="241"/>
      <c r="C14" s="241"/>
      <c r="D14" s="242"/>
      <c r="E14" s="237"/>
      <c r="F14" s="241"/>
      <c r="G14" s="241"/>
      <c r="H14" s="241"/>
      <c r="I14" s="243"/>
      <c r="J14" s="241"/>
      <c r="K14" s="241"/>
      <c r="L14" s="241"/>
      <c r="M14" s="241"/>
      <c r="N14" s="241"/>
      <c r="O14" s="241"/>
      <c r="P14" s="241"/>
      <c r="Q14" s="241"/>
      <c r="R14" s="228">
        <v>5.0</v>
      </c>
      <c r="S14" s="249"/>
      <c r="T14" s="228" t="str">
        <f t="shared" si="1"/>
        <v/>
      </c>
      <c r="U14" s="230"/>
      <c r="V14" s="230"/>
      <c r="W14" s="231" t="str">
        <f t="shared" si="2"/>
        <v/>
      </c>
      <c r="X14" s="230"/>
      <c r="Y14" s="230"/>
      <c r="Z14" s="230"/>
      <c r="AA14" s="232" t="str">
        <f t="shared" si="7"/>
        <v/>
      </c>
      <c r="AB14" s="233" t="str">
        <f t="shared" si="3"/>
        <v/>
      </c>
      <c r="AC14" s="234" t="str">
        <f t="shared" si="4"/>
        <v/>
      </c>
      <c r="AD14" s="233" t="str">
        <f t="shared" si="5"/>
        <v/>
      </c>
      <c r="AE14" s="234" t="str">
        <f t="shared" si="8"/>
        <v/>
      </c>
      <c r="AF14" s="235" t="str">
        <f t="shared" si="6"/>
        <v/>
      </c>
      <c r="AG14" s="236"/>
      <c r="AH14" s="245"/>
      <c r="AI14" s="228"/>
      <c r="AJ14" s="250"/>
      <c r="AK14" s="250"/>
      <c r="AL14" s="245"/>
      <c r="AM14" s="228"/>
      <c r="AN14" s="187"/>
      <c r="AO14" s="187"/>
      <c r="AP14" s="187"/>
      <c r="AQ14" s="187"/>
      <c r="AR14" s="187"/>
      <c r="AS14" s="187"/>
      <c r="AT14" s="187"/>
      <c r="AU14" s="187"/>
      <c r="AV14" s="187"/>
      <c r="AW14" s="187"/>
      <c r="AX14" s="187"/>
      <c r="AY14" s="187"/>
      <c r="AZ14" s="187"/>
      <c r="BA14" s="187"/>
      <c r="BB14" s="187"/>
      <c r="BC14" s="187"/>
      <c r="BD14" s="187"/>
      <c r="BE14" s="187"/>
      <c r="BF14" s="187"/>
      <c r="BG14" s="187"/>
    </row>
    <row r="15" ht="42.75" customHeight="1">
      <c r="A15" s="214"/>
      <c r="B15" s="214"/>
      <c r="C15" s="214"/>
      <c r="D15" s="188"/>
      <c r="E15" s="237"/>
      <c r="F15" s="214"/>
      <c r="G15" s="214"/>
      <c r="H15" s="214"/>
      <c r="I15" s="190"/>
      <c r="J15" s="214"/>
      <c r="K15" s="214"/>
      <c r="L15" s="214"/>
      <c r="M15" s="214"/>
      <c r="N15" s="214"/>
      <c r="O15" s="214"/>
      <c r="P15" s="214"/>
      <c r="Q15" s="214"/>
      <c r="R15" s="228">
        <v>6.0</v>
      </c>
      <c r="S15" s="249"/>
      <c r="T15" s="228" t="str">
        <f t="shared" si="1"/>
        <v/>
      </c>
      <c r="U15" s="230"/>
      <c r="V15" s="230"/>
      <c r="W15" s="231" t="str">
        <f t="shared" si="2"/>
        <v/>
      </c>
      <c r="X15" s="230"/>
      <c r="Y15" s="230"/>
      <c r="Z15" s="230"/>
      <c r="AA15" s="232" t="str">
        <f t="shared" si="7"/>
        <v/>
      </c>
      <c r="AB15" s="233" t="str">
        <f t="shared" si="3"/>
        <v/>
      </c>
      <c r="AC15" s="234" t="str">
        <f t="shared" si="4"/>
        <v/>
      </c>
      <c r="AD15" s="233" t="str">
        <f t="shared" si="5"/>
        <v/>
      </c>
      <c r="AE15" s="234" t="str">
        <f t="shared" si="8"/>
        <v/>
      </c>
      <c r="AF15" s="235" t="str">
        <f t="shared" si="6"/>
        <v/>
      </c>
      <c r="AG15" s="236"/>
      <c r="AH15" s="245"/>
      <c r="AI15" s="228"/>
      <c r="AJ15" s="250"/>
      <c r="AK15" s="250"/>
      <c r="AL15" s="245"/>
      <c r="AM15" s="228"/>
      <c r="AN15" s="187"/>
      <c r="AO15" s="187"/>
      <c r="AP15" s="187"/>
      <c r="AQ15" s="187"/>
      <c r="AR15" s="187"/>
      <c r="AS15" s="187"/>
      <c r="AT15" s="187"/>
      <c r="AU15" s="187"/>
      <c r="AV15" s="187"/>
      <c r="AW15" s="187"/>
      <c r="AX15" s="187"/>
      <c r="AY15" s="187"/>
      <c r="AZ15" s="187"/>
      <c r="BA15" s="187"/>
      <c r="BB15" s="187"/>
      <c r="BC15" s="187"/>
      <c r="BD15" s="187"/>
      <c r="BE15" s="187"/>
      <c r="BF15" s="187"/>
      <c r="BG15" s="187"/>
    </row>
    <row r="16" ht="85.5" customHeight="1">
      <c r="A16" s="219">
        <v>2.0</v>
      </c>
      <c r="B16" s="251" t="s">
        <v>241</v>
      </c>
      <c r="C16" s="251" t="s">
        <v>267</v>
      </c>
      <c r="D16" s="252" t="s">
        <v>268</v>
      </c>
      <c r="E16" s="245" t="s">
        <v>269</v>
      </c>
      <c r="F16" s="251" t="s">
        <v>270</v>
      </c>
      <c r="G16" s="220" t="s">
        <v>245</v>
      </c>
      <c r="H16" s="245" t="s">
        <v>271</v>
      </c>
      <c r="I16" s="253" t="s">
        <v>272</v>
      </c>
      <c r="J16" s="254">
        <v>365.0</v>
      </c>
      <c r="K16" s="255" t="str">
        <f>IF(J16&lt;=0,"",IF(J16&lt;=2,"Muy Baja",IF(J16&lt;=24,"Baja",IF(J16&lt;=500,"Media",IF(J16&lt;=5000,"Alta","Muy Alta")))))</f>
        <v>Media</v>
      </c>
      <c r="L16" s="256">
        <f>IF(K16="","",IF(K16="Muy Baja",0.2,IF(K16="Baja",0.4,IF(K16="Media",0.6,IF(K16="Alta",0.8,IF(K16="Muy Alta",1,))))))</f>
        <v>0.6</v>
      </c>
      <c r="M16" s="256" t="s">
        <v>273</v>
      </c>
      <c r="N16" s="256" t="str">
        <f>IF(NOT(ISERROR(MATCH(M16,'Tabla Impacto'!$B$221:$B$223,0))),'Tabla Impacto'!$F$223&amp;"Por favor no seleccionar los criterios de impacto(Afectación Económica o presupuestal y Pérdida Reputacional)",M16)</f>
        <v>     El riesgo afecta la imagen de alguna área de la organización</v>
      </c>
      <c r="O16" s="255" t="str">
        <f>IF(OR(N16='Tabla Impacto'!$C$11,N16='Tabla Impacto'!$D$11),"Leve",IF(OR(N16='Tabla Impacto'!$C$12,N16='Tabla Impacto'!$D$12),"Menor",IF(OR(N16='Tabla Impacto'!$C$13,N16='Tabla Impacto'!$D$13),"Moderado",IF(OR(N16='Tabla Impacto'!$C$14,N16='Tabla Impacto'!$D$14),"Mayor",IF(OR(N16='Tabla Impacto'!$C$15,N16='Tabla Impacto'!$D$15),"Catastrófico","")))))</f>
        <v>Leve</v>
      </c>
      <c r="P16" s="256">
        <f>IF(O16="","",IF(O16="Leve",0.2,IF(O16="Menor",0.4,IF(O16="Moderado",0.6,IF(O16="Mayor",0.8,IF(O16="Catastrófico",1,))))))</f>
        <v>0.2</v>
      </c>
      <c r="Q16" s="25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228">
        <v>1.0</v>
      </c>
      <c r="S16" s="229" t="s">
        <v>274</v>
      </c>
      <c r="T16" s="228" t="str">
        <f t="shared" si="1"/>
        <v>Probabilidad</v>
      </c>
      <c r="U16" s="230" t="s">
        <v>250</v>
      </c>
      <c r="V16" s="230" t="s">
        <v>251</v>
      </c>
      <c r="W16" s="231" t="str">
        <f t="shared" si="2"/>
        <v>40%</v>
      </c>
      <c r="X16" s="230" t="s">
        <v>252</v>
      </c>
      <c r="Y16" s="230" t="s">
        <v>253</v>
      </c>
      <c r="Z16" s="230" t="s">
        <v>254</v>
      </c>
      <c r="AA16" s="232">
        <f>IFERROR(IF(T16="Probabilidad",(L16-(+L16*W16)),IF(T16="Impacto",L16,"")),"")</f>
        <v>0.36</v>
      </c>
      <c r="AB16" s="233" t="str">
        <f t="shared" si="3"/>
        <v>Baja</v>
      </c>
      <c r="AC16" s="234">
        <f t="shared" si="4"/>
        <v>0.36</v>
      </c>
      <c r="AD16" s="233" t="str">
        <f t="shared" si="5"/>
        <v>Leve</v>
      </c>
      <c r="AE16" s="234">
        <f>IFERROR(IF(T16="Impacto",(P16-(+P16*W16)),IF(T16="Probabilidad",P16,"")),"")</f>
        <v>0.2</v>
      </c>
      <c r="AF16" s="235" t="str">
        <f t="shared" si="6"/>
        <v>Bajo</v>
      </c>
      <c r="AG16" s="236" t="s">
        <v>255</v>
      </c>
      <c r="AH16" s="245" t="s">
        <v>275</v>
      </c>
      <c r="AI16" s="247" t="s">
        <v>257</v>
      </c>
      <c r="AJ16" s="248">
        <v>45292.0</v>
      </c>
      <c r="AK16" s="238">
        <v>45657.0</v>
      </c>
      <c r="AL16" s="245" t="s">
        <v>276</v>
      </c>
      <c r="AM16" s="228" t="s">
        <v>259</v>
      </c>
      <c r="AN16" s="187"/>
      <c r="AO16" s="187"/>
      <c r="AP16" s="187"/>
      <c r="AQ16" s="187"/>
      <c r="AR16" s="187"/>
      <c r="AS16" s="187"/>
      <c r="AT16" s="187"/>
      <c r="AU16" s="187"/>
      <c r="AV16" s="187"/>
      <c r="AW16" s="187"/>
      <c r="AX16" s="187"/>
      <c r="AY16" s="187"/>
      <c r="AZ16" s="187"/>
      <c r="BA16" s="187"/>
      <c r="BB16" s="187"/>
      <c r="BC16" s="187"/>
      <c r="BD16" s="187"/>
      <c r="BE16" s="187"/>
      <c r="BF16" s="187"/>
      <c r="BG16" s="187"/>
    </row>
    <row r="17" ht="16.5" customHeight="1">
      <c r="A17" s="241"/>
      <c r="B17" s="241"/>
      <c r="C17" s="241"/>
      <c r="D17" s="242"/>
      <c r="E17" s="245" t="s">
        <v>277</v>
      </c>
      <c r="F17" s="241"/>
      <c r="G17" s="241"/>
      <c r="H17" s="245" t="s">
        <v>278</v>
      </c>
      <c r="I17" s="243"/>
      <c r="J17" s="241"/>
      <c r="K17" s="241"/>
      <c r="L17" s="241"/>
      <c r="M17" s="241"/>
      <c r="N17" s="241"/>
      <c r="O17" s="241"/>
      <c r="P17" s="241"/>
      <c r="Q17" s="241"/>
      <c r="R17" s="228">
        <v>2.0</v>
      </c>
      <c r="S17" s="229" t="s">
        <v>279</v>
      </c>
      <c r="T17" s="228" t="str">
        <f t="shared" si="1"/>
        <v>Probabilidad</v>
      </c>
      <c r="U17" s="230" t="s">
        <v>250</v>
      </c>
      <c r="V17" s="230" t="s">
        <v>251</v>
      </c>
      <c r="W17" s="231" t="str">
        <f t="shared" si="2"/>
        <v>40%</v>
      </c>
      <c r="X17" s="230" t="s">
        <v>252</v>
      </c>
      <c r="Y17" s="230" t="s">
        <v>253</v>
      </c>
      <c r="Z17" s="230" t="s">
        <v>254</v>
      </c>
      <c r="AA17" s="232">
        <f>IFERROR(IF(AND(T16="Probabilidad",T17="Probabilidad"),(AC16-(+AC16*W17)),IF(AND(T16="Impacto",T17="Probabilidad"),(L16-(+L16*W17)),IF(T17="Impacto",AC16,""))),"")</f>
        <v>0.216</v>
      </c>
      <c r="AB17" s="233" t="str">
        <f t="shared" si="3"/>
        <v>Baja</v>
      </c>
      <c r="AC17" s="234">
        <f t="shared" si="4"/>
        <v>0.216</v>
      </c>
      <c r="AD17" s="233" t="str">
        <f t="shared" si="5"/>
        <v>Leve</v>
      </c>
      <c r="AE17" s="234">
        <f>IFERROR(IF(AND(T16="Impacto",T17="Impacto"),(AE16-(+AE16*W17)),IF(AND(T16="Probabilidad",T17="Impacto"),(P16-(+P16*W17)),IF(T17="Probabilidad",AE16,""))),"")</f>
        <v>0.2</v>
      </c>
      <c r="AF17" s="235" t="str">
        <f t="shared" si="6"/>
        <v>Bajo</v>
      </c>
      <c r="AG17" s="236" t="s">
        <v>255</v>
      </c>
      <c r="AH17" s="245" t="s">
        <v>280</v>
      </c>
      <c r="AI17" s="247" t="s">
        <v>257</v>
      </c>
      <c r="AJ17" s="248">
        <v>45292.0</v>
      </c>
      <c r="AK17" s="238">
        <v>45657.0</v>
      </c>
      <c r="AL17" s="245" t="s">
        <v>276</v>
      </c>
      <c r="AM17" s="228" t="s">
        <v>259</v>
      </c>
      <c r="AN17" s="187"/>
      <c r="AO17" s="187"/>
      <c r="AP17" s="187"/>
      <c r="AQ17" s="187"/>
      <c r="AR17" s="187"/>
      <c r="AS17" s="187"/>
      <c r="AT17" s="187"/>
      <c r="AU17" s="187"/>
      <c r="AV17" s="187"/>
      <c r="AW17" s="187"/>
      <c r="AX17" s="187"/>
      <c r="AY17" s="187"/>
      <c r="AZ17" s="187"/>
      <c r="BA17" s="187"/>
      <c r="BB17" s="187"/>
      <c r="BC17" s="187"/>
      <c r="BD17" s="187"/>
      <c r="BE17" s="187"/>
      <c r="BF17" s="187"/>
      <c r="BG17" s="187"/>
    </row>
    <row r="18" ht="16.5" customHeight="1">
      <c r="A18" s="241"/>
      <c r="B18" s="241"/>
      <c r="C18" s="241"/>
      <c r="D18" s="242"/>
      <c r="E18" s="245" t="s">
        <v>281</v>
      </c>
      <c r="F18" s="241"/>
      <c r="G18" s="241"/>
      <c r="H18" s="245" t="s">
        <v>282</v>
      </c>
      <c r="I18" s="243"/>
      <c r="J18" s="241"/>
      <c r="K18" s="241"/>
      <c r="L18" s="241"/>
      <c r="M18" s="241"/>
      <c r="N18" s="241"/>
      <c r="O18" s="241"/>
      <c r="P18" s="241"/>
      <c r="Q18" s="241"/>
      <c r="R18" s="228">
        <v>3.0</v>
      </c>
      <c r="S18" s="246"/>
      <c r="T18" s="228" t="str">
        <f t="shared" si="1"/>
        <v/>
      </c>
      <c r="U18" s="230"/>
      <c r="V18" s="230"/>
      <c r="W18" s="231" t="str">
        <f t="shared" si="2"/>
        <v/>
      </c>
      <c r="X18" s="230"/>
      <c r="Y18" s="230"/>
      <c r="Z18" s="230"/>
      <c r="AA18" s="232" t="str">
        <f t="shared" ref="AA18:AA21" si="9">IFERROR(IF(AND(T17="Probabilidad",T18="Probabilidad"),(AC17-(+AC17*W18)),IF(AND(T17="Impacto",T18="Probabilidad"),(AC16-(+AC16*W18)),IF(T18="Impacto",AC17,""))),"")</f>
        <v/>
      </c>
      <c r="AB18" s="233" t="str">
        <f t="shared" si="3"/>
        <v/>
      </c>
      <c r="AC18" s="234" t="str">
        <f t="shared" si="4"/>
        <v/>
      </c>
      <c r="AD18" s="233" t="str">
        <f t="shared" si="5"/>
        <v/>
      </c>
      <c r="AE18" s="234" t="str">
        <f t="shared" ref="AE18:AE21" si="10">IFERROR(IF(AND(T17="Impacto",T18="Impacto"),(AE17-(+AE17*W18)),IF(AND(T17="Probabilidad",T18="Impacto"),(AE16-(+AE16*W18)),IF(T18="Probabilidad",AE17,""))),"")</f>
        <v/>
      </c>
      <c r="AF18" s="235" t="str">
        <f t="shared" si="6"/>
        <v/>
      </c>
      <c r="AG18" s="236"/>
      <c r="AH18" s="245"/>
      <c r="AI18" s="228"/>
      <c r="AJ18" s="250"/>
      <c r="AK18" s="250"/>
      <c r="AL18" s="245"/>
      <c r="AM18" s="228"/>
      <c r="AN18" s="187"/>
      <c r="AO18" s="187"/>
      <c r="AP18" s="187"/>
      <c r="AQ18" s="187"/>
      <c r="AR18" s="187"/>
      <c r="AS18" s="187"/>
      <c r="AT18" s="187"/>
      <c r="AU18" s="187"/>
      <c r="AV18" s="187"/>
      <c r="AW18" s="187"/>
      <c r="AX18" s="187"/>
      <c r="AY18" s="187"/>
      <c r="AZ18" s="187"/>
      <c r="BA18" s="187"/>
      <c r="BB18" s="187"/>
      <c r="BC18" s="187"/>
      <c r="BD18" s="187"/>
      <c r="BE18" s="187"/>
      <c r="BF18" s="187"/>
      <c r="BG18" s="187"/>
    </row>
    <row r="19" ht="25.5" customHeight="1">
      <c r="A19" s="241"/>
      <c r="B19" s="241"/>
      <c r="C19" s="241"/>
      <c r="D19" s="242"/>
      <c r="E19" s="245"/>
      <c r="F19" s="241"/>
      <c r="G19" s="241"/>
      <c r="H19" s="245"/>
      <c r="I19" s="243"/>
      <c r="J19" s="241"/>
      <c r="K19" s="241"/>
      <c r="L19" s="241"/>
      <c r="M19" s="241"/>
      <c r="N19" s="241"/>
      <c r="O19" s="241"/>
      <c r="P19" s="241"/>
      <c r="Q19" s="241"/>
      <c r="R19" s="228">
        <v>4.0</v>
      </c>
      <c r="S19" s="249"/>
      <c r="T19" s="228" t="str">
        <f t="shared" si="1"/>
        <v/>
      </c>
      <c r="U19" s="230"/>
      <c r="V19" s="230"/>
      <c r="W19" s="231" t="str">
        <f t="shared" si="2"/>
        <v/>
      </c>
      <c r="X19" s="230"/>
      <c r="Y19" s="230"/>
      <c r="Z19" s="230"/>
      <c r="AA19" s="232" t="str">
        <f t="shared" si="9"/>
        <v/>
      </c>
      <c r="AB19" s="233" t="str">
        <f t="shared" si="3"/>
        <v/>
      </c>
      <c r="AC19" s="234" t="str">
        <f t="shared" si="4"/>
        <v/>
      </c>
      <c r="AD19" s="233" t="str">
        <f t="shared" si="5"/>
        <v/>
      </c>
      <c r="AE19" s="234" t="str">
        <f t="shared" si="10"/>
        <v/>
      </c>
      <c r="AF19" s="235" t="str">
        <f t="shared" si="6"/>
        <v/>
      </c>
      <c r="AG19" s="236"/>
      <c r="AH19" s="245"/>
      <c r="AI19" s="228"/>
      <c r="AJ19" s="250"/>
      <c r="AK19" s="250"/>
      <c r="AL19" s="245"/>
      <c r="AM19" s="228"/>
      <c r="AN19" s="187"/>
      <c r="AO19" s="187"/>
      <c r="AP19" s="187"/>
      <c r="AQ19" s="187"/>
      <c r="AR19" s="187"/>
      <c r="AS19" s="187"/>
      <c r="AT19" s="187"/>
      <c r="AU19" s="187"/>
      <c r="AV19" s="187"/>
      <c r="AW19" s="187"/>
      <c r="AX19" s="187"/>
      <c r="AY19" s="187"/>
      <c r="AZ19" s="187"/>
      <c r="BA19" s="187"/>
      <c r="BB19" s="187"/>
      <c r="BC19" s="187"/>
      <c r="BD19" s="187"/>
      <c r="BE19" s="187"/>
      <c r="BF19" s="187"/>
      <c r="BG19" s="187"/>
    </row>
    <row r="20" ht="24.0" customHeight="1">
      <c r="A20" s="241"/>
      <c r="B20" s="241"/>
      <c r="C20" s="241"/>
      <c r="D20" s="242"/>
      <c r="E20" s="245"/>
      <c r="F20" s="241"/>
      <c r="G20" s="241"/>
      <c r="H20" s="245"/>
      <c r="I20" s="243"/>
      <c r="J20" s="241"/>
      <c r="K20" s="241"/>
      <c r="L20" s="241"/>
      <c r="M20" s="241"/>
      <c r="N20" s="241"/>
      <c r="O20" s="241"/>
      <c r="P20" s="241"/>
      <c r="Q20" s="241"/>
      <c r="R20" s="228">
        <v>5.0</v>
      </c>
      <c r="S20" s="249"/>
      <c r="T20" s="228" t="str">
        <f t="shared" si="1"/>
        <v/>
      </c>
      <c r="U20" s="230"/>
      <c r="V20" s="230"/>
      <c r="W20" s="231" t="str">
        <f t="shared" si="2"/>
        <v/>
      </c>
      <c r="X20" s="230"/>
      <c r="Y20" s="230"/>
      <c r="Z20" s="230"/>
      <c r="AA20" s="232" t="str">
        <f t="shared" si="9"/>
        <v/>
      </c>
      <c r="AB20" s="233" t="str">
        <f t="shared" si="3"/>
        <v/>
      </c>
      <c r="AC20" s="234" t="str">
        <f t="shared" si="4"/>
        <v/>
      </c>
      <c r="AD20" s="233" t="str">
        <f t="shared" si="5"/>
        <v/>
      </c>
      <c r="AE20" s="234" t="str">
        <f t="shared" si="10"/>
        <v/>
      </c>
      <c r="AF20" s="235" t="str">
        <f t="shared" si="6"/>
        <v/>
      </c>
      <c r="AG20" s="236"/>
      <c r="AH20" s="245"/>
      <c r="AI20" s="228"/>
      <c r="AJ20" s="250"/>
      <c r="AK20" s="250"/>
      <c r="AL20" s="245"/>
      <c r="AM20" s="228"/>
      <c r="AN20" s="187"/>
      <c r="AO20" s="187"/>
      <c r="AP20" s="187"/>
      <c r="AQ20" s="187"/>
      <c r="AR20" s="187"/>
      <c r="AS20" s="187"/>
      <c r="AT20" s="187"/>
      <c r="AU20" s="187"/>
      <c r="AV20" s="187"/>
      <c r="AW20" s="187"/>
      <c r="AX20" s="187"/>
      <c r="AY20" s="187"/>
      <c r="AZ20" s="187"/>
      <c r="BA20" s="187"/>
      <c r="BB20" s="187"/>
      <c r="BC20" s="187"/>
      <c r="BD20" s="187"/>
      <c r="BE20" s="187"/>
      <c r="BF20" s="187"/>
      <c r="BG20" s="187"/>
    </row>
    <row r="21" ht="25.5" customHeight="1">
      <c r="A21" s="214"/>
      <c r="B21" s="214"/>
      <c r="C21" s="214"/>
      <c r="D21" s="188"/>
      <c r="E21" s="245"/>
      <c r="F21" s="214"/>
      <c r="G21" s="214"/>
      <c r="H21" s="245"/>
      <c r="I21" s="190"/>
      <c r="J21" s="214"/>
      <c r="K21" s="214"/>
      <c r="L21" s="214"/>
      <c r="M21" s="214"/>
      <c r="N21" s="214"/>
      <c r="O21" s="214"/>
      <c r="P21" s="214"/>
      <c r="Q21" s="214"/>
      <c r="R21" s="228">
        <v>6.0</v>
      </c>
      <c r="S21" s="249"/>
      <c r="T21" s="228" t="str">
        <f t="shared" si="1"/>
        <v/>
      </c>
      <c r="U21" s="230"/>
      <c r="V21" s="230"/>
      <c r="W21" s="231" t="str">
        <f t="shared" si="2"/>
        <v/>
      </c>
      <c r="X21" s="230"/>
      <c r="Y21" s="230"/>
      <c r="Z21" s="230"/>
      <c r="AA21" s="232" t="str">
        <f t="shared" si="9"/>
        <v/>
      </c>
      <c r="AB21" s="233" t="str">
        <f t="shared" si="3"/>
        <v/>
      </c>
      <c r="AC21" s="234" t="str">
        <f t="shared" si="4"/>
        <v/>
      </c>
      <c r="AD21" s="233" t="str">
        <f t="shared" si="5"/>
        <v/>
      </c>
      <c r="AE21" s="234" t="str">
        <f t="shared" si="10"/>
        <v/>
      </c>
      <c r="AF21" s="235" t="str">
        <f t="shared" si="6"/>
        <v/>
      </c>
      <c r="AG21" s="236"/>
      <c r="AH21" s="245"/>
      <c r="AI21" s="228"/>
      <c r="AJ21" s="250"/>
      <c r="AK21" s="250"/>
      <c r="AL21" s="245"/>
      <c r="AM21" s="228"/>
      <c r="AN21" s="187"/>
      <c r="AO21" s="187"/>
      <c r="AP21" s="187"/>
      <c r="AQ21" s="187"/>
      <c r="AR21" s="187"/>
      <c r="AS21" s="187"/>
      <c r="AT21" s="187"/>
      <c r="AU21" s="187"/>
      <c r="AV21" s="187"/>
      <c r="AW21" s="187"/>
      <c r="AX21" s="187"/>
      <c r="AY21" s="187"/>
      <c r="AZ21" s="187"/>
      <c r="BA21" s="187"/>
      <c r="BB21" s="187"/>
      <c r="BC21" s="187"/>
      <c r="BD21" s="187"/>
      <c r="BE21" s="187"/>
      <c r="BF21" s="187"/>
      <c r="BG21" s="187"/>
    </row>
    <row r="22" ht="30.75" customHeight="1">
      <c r="A22" s="219">
        <v>3.0</v>
      </c>
      <c r="B22" s="251"/>
      <c r="C22" s="251"/>
      <c r="D22" s="252"/>
      <c r="E22" s="245"/>
      <c r="F22" s="251"/>
      <c r="G22" s="220"/>
      <c r="H22" s="245"/>
      <c r="I22" s="253"/>
      <c r="J22" s="254"/>
      <c r="K22" s="255" t="str">
        <f>IF(J22&lt;=0,"",IF(J22&lt;=2,"Muy Baja",IF(J22&lt;=24,"Baja",IF(J22&lt;=500,"Media",IF(J22&lt;=5000,"Alta","Muy Alta")))))</f>
        <v/>
      </c>
      <c r="L22" s="256" t="str">
        <f>IF(K22="","",IF(K22="Muy Baja",0.2,IF(K22="Baja",0.4,IF(K22="Media",0.6,IF(K22="Alta",0.8,IF(K22="Muy Alta",1,))))))</f>
        <v/>
      </c>
      <c r="M22" s="256"/>
      <c r="N22" s="256" t="str">
        <f>IF(NOT(ISERROR(MATCH(M22,'Tabla Impacto'!$B$221:$B$223,0))),'Tabla Impacto'!$F$223&amp;"Por favor no seleccionar los criterios de impacto(Afectación Económica o presupuestal y Pérdida Reputacional)",M22)</f>
        <v/>
      </c>
      <c r="O22" s="255" t="str">
        <f>IF(OR(N22='Tabla Impacto'!$C$11,N22='Tabla Impacto'!$D$11),"Leve",IF(OR(N22='Tabla Impacto'!$C$12,N22='Tabla Impacto'!$D$12),"Menor",IF(OR(N22='Tabla Impacto'!$C$13,N22='Tabla Impacto'!$D$13),"Moderado",IF(OR(N22='Tabla Impacto'!$C$14,N22='Tabla Impacto'!$D$14),"Mayor",IF(OR(N22='Tabla Impacto'!$C$15,N22='Tabla Impacto'!$D$15),"Catastrófico","")))))</f>
        <v/>
      </c>
      <c r="P22" s="256" t="str">
        <f>IF(O22="","",IF(O22="Leve",0.2,IF(O22="Menor",0.4,IF(O22="Moderado",0.6,IF(O22="Mayor",0.8,IF(O22="Catastrófico",1,))))))</f>
        <v/>
      </c>
      <c r="Q22" s="257"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228">
        <v>1.0</v>
      </c>
      <c r="S22" s="249"/>
      <c r="T22" s="228" t="str">
        <f t="shared" si="1"/>
        <v/>
      </c>
      <c r="U22" s="230"/>
      <c r="V22" s="230"/>
      <c r="W22" s="231" t="str">
        <f t="shared" si="2"/>
        <v/>
      </c>
      <c r="X22" s="230"/>
      <c r="Y22" s="230"/>
      <c r="Z22" s="230"/>
      <c r="AA22" s="232" t="str">
        <f>IFERROR(IF(T22="Probabilidad",(L22-(+L22*W22)),IF(T22="Impacto",L22,"")),"")</f>
        <v/>
      </c>
      <c r="AB22" s="233" t="str">
        <f t="shared" si="3"/>
        <v/>
      </c>
      <c r="AC22" s="234" t="str">
        <f t="shared" si="4"/>
        <v/>
      </c>
      <c r="AD22" s="233" t="str">
        <f t="shared" si="5"/>
        <v/>
      </c>
      <c r="AE22" s="234" t="str">
        <f>IFERROR(IF(T22="Impacto",(P22-(+P22*W22)),IF(T22="Probabilidad",P22,"")),"")</f>
        <v/>
      </c>
      <c r="AF22" s="235" t="str">
        <f t="shared" si="6"/>
        <v/>
      </c>
      <c r="AG22" s="236"/>
      <c r="AH22" s="245"/>
      <c r="AI22" s="228"/>
      <c r="AJ22" s="250"/>
      <c r="AK22" s="250"/>
      <c r="AL22" s="245"/>
      <c r="AM22" s="228"/>
      <c r="AN22" s="187"/>
      <c r="AO22" s="187"/>
      <c r="AP22" s="187"/>
      <c r="AQ22" s="187"/>
      <c r="AR22" s="187"/>
      <c r="AS22" s="187"/>
      <c r="AT22" s="187"/>
      <c r="AU22" s="187"/>
      <c r="AV22" s="187"/>
      <c r="AW22" s="187"/>
      <c r="AX22" s="187"/>
      <c r="AY22" s="187"/>
      <c r="AZ22" s="187"/>
      <c r="BA22" s="187"/>
      <c r="BB22" s="187"/>
      <c r="BC22" s="187"/>
      <c r="BD22" s="187"/>
      <c r="BE22" s="187"/>
      <c r="BF22" s="187"/>
      <c r="BG22" s="187"/>
    </row>
    <row r="23" ht="26.25" customHeight="1">
      <c r="A23" s="241"/>
      <c r="B23" s="241"/>
      <c r="C23" s="241"/>
      <c r="D23" s="242"/>
      <c r="E23" s="245"/>
      <c r="F23" s="241"/>
      <c r="G23" s="241"/>
      <c r="H23" s="245"/>
      <c r="I23" s="243"/>
      <c r="J23" s="241"/>
      <c r="K23" s="241"/>
      <c r="L23" s="241"/>
      <c r="M23" s="241"/>
      <c r="N23" s="241"/>
      <c r="O23" s="241"/>
      <c r="P23" s="241"/>
      <c r="Q23" s="241"/>
      <c r="R23" s="228">
        <v>2.0</v>
      </c>
      <c r="S23" s="249"/>
      <c r="T23" s="228" t="str">
        <f t="shared" si="1"/>
        <v/>
      </c>
      <c r="U23" s="230"/>
      <c r="V23" s="230"/>
      <c r="W23" s="231" t="str">
        <f t="shared" si="2"/>
        <v/>
      </c>
      <c r="X23" s="230"/>
      <c r="Y23" s="230"/>
      <c r="Z23" s="230"/>
      <c r="AA23" s="232" t="str">
        <f>IFERROR(IF(AND(T22="Probabilidad",T23="Probabilidad"),(AC22-(+AC22*W23)),IF(AND(T22="Impacto",T23="Probabilidad"),(L22-(+L22*W23)),IF(T23="Impacto",AC22,""))),"")</f>
        <v/>
      </c>
      <c r="AB23" s="233" t="str">
        <f t="shared" si="3"/>
        <v/>
      </c>
      <c r="AC23" s="234" t="str">
        <f t="shared" si="4"/>
        <v/>
      </c>
      <c r="AD23" s="233" t="str">
        <f t="shared" si="5"/>
        <v/>
      </c>
      <c r="AE23" s="234" t="str">
        <f>IFERROR(IF(AND(T22="Impacto",T23="Impacto"),(AE22-(+AE22*W23)),IF(AND(T22="Probabilidad",T23="Impacto"),(P22-(+P22*W23)),IF(T23="Probabilidad",AE22,""))),"")</f>
        <v/>
      </c>
      <c r="AF23" s="235" t="str">
        <f t="shared" si="6"/>
        <v/>
      </c>
      <c r="AG23" s="236"/>
      <c r="AH23" s="245"/>
      <c r="AI23" s="228"/>
      <c r="AJ23" s="250"/>
      <c r="AK23" s="250"/>
      <c r="AL23" s="245"/>
      <c r="AM23" s="228"/>
      <c r="AN23" s="187"/>
      <c r="AO23" s="187"/>
      <c r="AP23" s="187"/>
      <c r="AQ23" s="187"/>
      <c r="AR23" s="187"/>
      <c r="AS23" s="187"/>
      <c r="AT23" s="187"/>
      <c r="AU23" s="187"/>
      <c r="AV23" s="187"/>
      <c r="AW23" s="187"/>
      <c r="AX23" s="187"/>
      <c r="AY23" s="187"/>
      <c r="AZ23" s="187"/>
      <c r="BA23" s="187"/>
      <c r="BB23" s="187"/>
      <c r="BC23" s="187"/>
      <c r="BD23" s="187"/>
      <c r="BE23" s="187"/>
      <c r="BF23" s="187"/>
      <c r="BG23" s="187"/>
    </row>
    <row r="24" ht="26.25" customHeight="1">
      <c r="A24" s="241"/>
      <c r="B24" s="241"/>
      <c r="C24" s="241"/>
      <c r="D24" s="242"/>
      <c r="E24" s="245"/>
      <c r="F24" s="241"/>
      <c r="G24" s="241"/>
      <c r="H24" s="245"/>
      <c r="I24" s="243"/>
      <c r="J24" s="241"/>
      <c r="K24" s="241"/>
      <c r="L24" s="241"/>
      <c r="M24" s="241"/>
      <c r="N24" s="241"/>
      <c r="O24" s="241"/>
      <c r="P24" s="241"/>
      <c r="Q24" s="241"/>
      <c r="R24" s="228">
        <v>3.0</v>
      </c>
      <c r="S24" s="246"/>
      <c r="T24" s="228" t="str">
        <f t="shared" si="1"/>
        <v/>
      </c>
      <c r="U24" s="230"/>
      <c r="V24" s="230"/>
      <c r="W24" s="231" t="str">
        <f t="shared" si="2"/>
        <v/>
      </c>
      <c r="X24" s="230"/>
      <c r="Y24" s="230"/>
      <c r="Z24" s="230"/>
      <c r="AA24" s="232" t="str">
        <f t="shared" ref="AA24:AA27" si="11">IFERROR(IF(AND(T23="Probabilidad",T24="Probabilidad"),(AC23-(+AC23*W24)),IF(AND(T23="Impacto",T24="Probabilidad"),(AC22-(+AC22*W24)),IF(T24="Impacto",AC23,""))),"")</f>
        <v/>
      </c>
      <c r="AB24" s="233" t="str">
        <f t="shared" si="3"/>
        <v/>
      </c>
      <c r="AC24" s="234" t="str">
        <f t="shared" si="4"/>
        <v/>
      </c>
      <c r="AD24" s="233" t="str">
        <f t="shared" si="5"/>
        <v/>
      </c>
      <c r="AE24" s="234" t="str">
        <f t="shared" ref="AE24:AE27" si="12">IFERROR(IF(AND(T23="Impacto",T24="Impacto"),(AE23-(+AE23*W24)),IF(AND(T23="Probabilidad",T24="Impacto"),(AE22-(+AE22*W24)),IF(T24="Probabilidad",AE23,""))),"")</f>
        <v/>
      </c>
      <c r="AF24" s="235" t="str">
        <f t="shared" si="6"/>
        <v/>
      </c>
      <c r="AG24" s="236"/>
      <c r="AH24" s="245"/>
      <c r="AI24" s="228"/>
      <c r="AJ24" s="250"/>
      <c r="AK24" s="250"/>
      <c r="AL24" s="245"/>
      <c r="AM24" s="228"/>
      <c r="AN24" s="187"/>
      <c r="AO24" s="187"/>
      <c r="AP24" s="187"/>
      <c r="AQ24" s="187"/>
      <c r="AR24" s="187"/>
      <c r="AS24" s="187"/>
      <c r="AT24" s="187"/>
      <c r="AU24" s="187"/>
      <c r="AV24" s="187"/>
      <c r="AW24" s="187"/>
      <c r="AX24" s="187"/>
      <c r="AY24" s="187"/>
      <c r="AZ24" s="187"/>
      <c r="BA24" s="187"/>
      <c r="BB24" s="187"/>
      <c r="BC24" s="187"/>
      <c r="BD24" s="187"/>
      <c r="BE24" s="187"/>
      <c r="BF24" s="187"/>
      <c r="BG24" s="187"/>
    </row>
    <row r="25" ht="26.25" customHeight="1">
      <c r="A25" s="241"/>
      <c r="B25" s="241"/>
      <c r="C25" s="241"/>
      <c r="D25" s="242"/>
      <c r="E25" s="245"/>
      <c r="F25" s="241"/>
      <c r="G25" s="241"/>
      <c r="H25" s="245"/>
      <c r="I25" s="243"/>
      <c r="J25" s="241"/>
      <c r="K25" s="241"/>
      <c r="L25" s="241"/>
      <c r="M25" s="241"/>
      <c r="N25" s="241"/>
      <c r="O25" s="241"/>
      <c r="P25" s="241"/>
      <c r="Q25" s="241"/>
      <c r="R25" s="228">
        <v>4.0</v>
      </c>
      <c r="S25" s="249"/>
      <c r="T25" s="228" t="str">
        <f t="shared" si="1"/>
        <v/>
      </c>
      <c r="U25" s="230"/>
      <c r="V25" s="230"/>
      <c r="W25" s="231" t="str">
        <f t="shared" si="2"/>
        <v/>
      </c>
      <c r="X25" s="230"/>
      <c r="Y25" s="230"/>
      <c r="Z25" s="230"/>
      <c r="AA25" s="232" t="str">
        <f t="shared" si="11"/>
        <v/>
      </c>
      <c r="AB25" s="233" t="str">
        <f t="shared" si="3"/>
        <v/>
      </c>
      <c r="AC25" s="234" t="str">
        <f t="shared" si="4"/>
        <v/>
      </c>
      <c r="AD25" s="233" t="str">
        <f t="shared" si="5"/>
        <v/>
      </c>
      <c r="AE25" s="234" t="str">
        <f t="shared" si="12"/>
        <v/>
      </c>
      <c r="AF25" s="235" t="str">
        <f t="shared" si="6"/>
        <v/>
      </c>
      <c r="AG25" s="236"/>
      <c r="AH25" s="245"/>
      <c r="AI25" s="228"/>
      <c r="AJ25" s="250"/>
      <c r="AK25" s="250"/>
      <c r="AL25" s="245"/>
      <c r="AM25" s="228"/>
      <c r="AN25" s="187"/>
      <c r="AO25" s="187"/>
      <c r="AP25" s="187"/>
      <c r="AQ25" s="187"/>
      <c r="AR25" s="187"/>
      <c r="AS25" s="187"/>
      <c r="AT25" s="187"/>
      <c r="AU25" s="187"/>
      <c r="AV25" s="187"/>
      <c r="AW25" s="187"/>
      <c r="AX25" s="187"/>
      <c r="AY25" s="187"/>
      <c r="AZ25" s="187"/>
      <c r="BA25" s="187"/>
      <c r="BB25" s="187"/>
      <c r="BC25" s="187"/>
      <c r="BD25" s="187"/>
      <c r="BE25" s="187"/>
      <c r="BF25" s="187"/>
      <c r="BG25" s="187"/>
    </row>
    <row r="26" ht="26.25" customHeight="1">
      <c r="A26" s="241"/>
      <c r="B26" s="241"/>
      <c r="C26" s="241"/>
      <c r="D26" s="242"/>
      <c r="E26" s="245"/>
      <c r="F26" s="241"/>
      <c r="G26" s="241"/>
      <c r="H26" s="245"/>
      <c r="I26" s="243"/>
      <c r="J26" s="241"/>
      <c r="K26" s="241"/>
      <c r="L26" s="241"/>
      <c r="M26" s="241"/>
      <c r="N26" s="241"/>
      <c r="O26" s="241"/>
      <c r="P26" s="241"/>
      <c r="Q26" s="241"/>
      <c r="R26" s="228">
        <v>5.0</v>
      </c>
      <c r="S26" s="249"/>
      <c r="T26" s="228" t="str">
        <f t="shared" si="1"/>
        <v/>
      </c>
      <c r="U26" s="230"/>
      <c r="V26" s="230"/>
      <c r="W26" s="231" t="str">
        <f t="shared" si="2"/>
        <v/>
      </c>
      <c r="X26" s="230"/>
      <c r="Y26" s="230"/>
      <c r="Z26" s="230"/>
      <c r="AA26" s="232" t="str">
        <f t="shared" si="11"/>
        <v/>
      </c>
      <c r="AB26" s="233" t="str">
        <f t="shared" si="3"/>
        <v/>
      </c>
      <c r="AC26" s="234" t="str">
        <f t="shared" si="4"/>
        <v/>
      </c>
      <c r="AD26" s="233" t="str">
        <f t="shared" si="5"/>
        <v/>
      </c>
      <c r="AE26" s="234" t="str">
        <f t="shared" si="12"/>
        <v/>
      </c>
      <c r="AF26" s="235" t="str">
        <f t="shared" si="6"/>
        <v/>
      </c>
      <c r="AG26" s="236"/>
      <c r="AH26" s="245"/>
      <c r="AI26" s="228"/>
      <c r="AJ26" s="250"/>
      <c r="AK26" s="250"/>
      <c r="AL26" s="245"/>
      <c r="AM26" s="228"/>
      <c r="AN26" s="187"/>
      <c r="AO26" s="187"/>
      <c r="AP26" s="187"/>
      <c r="AQ26" s="187"/>
      <c r="AR26" s="187"/>
      <c r="AS26" s="187"/>
      <c r="AT26" s="187"/>
      <c r="AU26" s="187"/>
      <c r="AV26" s="187"/>
      <c r="AW26" s="187"/>
      <c r="AX26" s="187"/>
      <c r="AY26" s="187"/>
      <c r="AZ26" s="187"/>
      <c r="BA26" s="187"/>
      <c r="BB26" s="187"/>
      <c r="BC26" s="187"/>
      <c r="BD26" s="187"/>
      <c r="BE26" s="187"/>
      <c r="BF26" s="187"/>
      <c r="BG26" s="187"/>
    </row>
    <row r="27" ht="26.25" customHeight="1">
      <c r="A27" s="214"/>
      <c r="B27" s="214"/>
      <c r="C27" s="214"/>
      <c r="D27" s="188"/>
      <c r="E27" s="245"/>
      <c r="F27" s="214"/>
      <c r="G27" s="214"/>
      <c r="H27" s="245"/>
      <c r="I27" s="190"/>
      <c r="J27" s="214"/>
      <c r="K27" s="214"/>
      <c r="L27" s="214"/>
      <c r="M27" s="214"/>
      <c r="N27" s="214"/>
      <c r="O27" s="214"/>
      <c r="P27" s="214"/>
      <c r="Q27" s="214"/>
      <c r="R27" s="228">
        <v>6.0</v>
      </c>
      <c r="S27" s="249"/>
      <c r="T27" s="228" t="str">
        <f t="shared" si="1"/>
        <v/>
      </c>
      <c r="U27" s="230"/>
      <c r="V27" s="230"/>
      <c r="W27" s="231" t="str">
        <f t="shared" si="2"/>
        <v/>
      </c>
      <c r="X27" s="230"/>
      <c r="Y27" s="230"/>
      <c r="Z27" s="230"/>
      <c r="AA27" s="232" t="str">
        <f t="shared" si="11"/>
        <v/>
      </c>
      <c r="AB27" s="233" t="str">
        <f t="shared" si="3"/>
        <v/>
      </c>
      <c r="AC27" s="234" t="str">
        <f t="shared" si="4"/>
        <v/>
      </c>
      <c r="AD27" s="233" t="str">
        <f t="shared" si="5"/>
        <v/>
      </c>
      <c r="AE27" s="234" t="str">
        <f t="shared" si="12"/>
        <v/>
      </c>
      <c r="AF27" s="235" t="str">
        <f t="shared" si="6"/>
        <v/>
      </c>
      <c r="AG27" s="236"/>
      <c r="AH27" s="245"/>
      <c r="AI27" s="228"/>
      <c r="AJ27" s="250"/>
      <c r="AK27" s="250"/>
      <c r="AL27" s="245"/>
      <c r="AM27" s="228"/>
      <c r="AN27" s="187"/>
      <c r="AO27" s="187"/>
      <c r="AP27" s="187"/>
      <c r="AQ27" s="187"/>
      <c r="AR27" s="187"/>
      <c r="AS27" s="187"/>
      <c r="AT27" s="187"/>
      <c r="AU27" s="187"/>
      <c r="AV27" s="187"/>
      <c r="AW27" s="187"/>
      <c r="AX27" s="187"/>
      <c r="AY27" s="187"/>
      <c r="AZ27" s="187"/>
      <c r="BA27" s="187"/>
      <c r="BB27" s="187"/>
      <c r="BC27" s="187"/>
      <c r="BD27" s="187"/>
      <c r="BE27" s="187"/>
      <c r="BF27" s="187"/>
      <c r="BG27" s="187"/>
    </row>
    <row r="28" ht="26.25" customHeight="1">
      <c r="A28" s="219">
        <v>4.0</v>
      </c>
      <c r="B28" s="251"/>
      <c r="C28" s="251"/>
      <c r="D28" s="252"/>
      <c r="E28" s="245"/>
      <c r="F28" s="251"/>
      <c r="G28" s="220"/>
      <c r="H28" s="245"/>
      <c r="I28" s="253"/>
      <c r="J28" s="254"/>
      <c r="K28" s="255" t="str">
        <f>IF(J28&lt;=0,"",IF(J28&lt;=2,"Muy Baja",IF(J28&lt;=24,"Baja",IF(J28&lt;=500,"Media",IF(J28&lt;=5000,"Alta","Muy Alta")))))</f>
        <v/>
      </c>
      <c r="L28" s="256" t="str">
        <f>IF(K28="","",IF(K28="Muy Baja",0.2,IF(K28="Baja",0.4,IF(K28="Media",0.6,IF(K28="Alta",0.8,IF(K28="Muy Alta",1,))))))</f>
        <v/>
      </c>
      <c r="M28" s="256"/>
      <c r="N28" s="256" t="str">
        <f>IF(NOT(ISERROR(MATCH(M28,'Tabla Impacto'!$B$221:$B$223,0))),'Tabla Impacto'!$F$223&amp;"Por favor no seleccionar los criterios de impacto(Afectación Económica o presupuestal y Pérdida Reputacional)",M28)</f>
        <v/>
      </c>
      <c r="O28" s="255" t="str">
        <f>IF(OR(N28='Tabla Impacto'!$C$11,N28='Tabla Impacto'!$D$11),"Leve",IF(OR(N28='Tabla Impacto'!$C$12,N28='Tabla Impacto'!$D$12),"Menor",IF(OR(N28='Tabla Impacto'!$C$13,N28='Tabla Impacto'!$D$13),"Moderado",IF(OR(N28='Tabla Impacto'!$C$14,N28='Tabla Impacto'!$D$14),"Mayor",IF(OR(N28='Tabla Impacto'!$C$15,N28='Tabla Impacto'!$D$15),"Catastrófico","")))))</f>
        <v/>
      </c>
      <c r="P28" s="256" t="str">
        <f>IF(O28="","",IF(O28="Leve",0.2,IF(O28="Menor",0.4,IF(O28="Moderado",0.6,IF(O28="Mayor",0.8,IF(O28="Catastrófico",1,))))))</f>
        <v/>
      </c>
      <c r="Q28" s="257"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228">
        <v>1.0</v>
      </c>
      <c r="S28" s="249"/>
      <c r="T28" s="228" t="str">
        <f t="shared" si="1"/>
        <v/>
      </c>
      <c r="U28" s="230"/>
      <c r="V28" s="230"/>
      <c r="W28" s="231" t="str">
        <f t="shared" si="2"/>
        <v/>
      </c>
      <c r="X28" s="230"/>
      <c r="Y28" s="230"/>
      <c r="Z28" s="230"/>
      <c r="AA28" s="232" t="str">
        <f>IFERROR(IF(T28="Probabilidad",(L28-(+L28*W28)),IF(T28="Impacto",L28,"")),"")</f>
        <v/>
      </c>
      <c r="AB28" s="233" t="str">
        <f t="shared" si="3"/>
        <v/>
      </c>
      <c r="AC28" s="234" t="str">
        <f t="shared" si="4"/>
        <v/>
      </c>
      <c r="AD28" s="233" t="str">
        <f t="shared" si="5"/>
        <v/>
      </c>
      <c r="AE28" s="234" t="str">
        <f>IFERROR(IF(T28="Impacto",(P28-(+P28*W28)),IF(T28="Probabilidad",P28,"")),"")</f>
        <v/>
      </c>
      <c r="AF28" s="235" t="str">
        <f t="shared" si="6"/>
        <v/>
      </c>
      <c r="AG28" s="236"/>
      <c r="AH28" s="245"/>
      <c r="AI28" s="228"/>
      <c r="AJ28" s="250"/>
      <c r="AK28" s="250"/>
      <c r="AL28" s="245"/>
      <c r="AM28" s="228"/>
      <c r="AN28" s="187"/>
      <c r="AO28" s="187"/>
      <c r="AP28" s="187"/>
      <c r="AQ28" s="187"/>
      <c r="AR28" s="187"/>
      <c r="AS28" s="187"/>
      <c r="AT28" s="187"/>
      <c r="AU28" s="187"/>
      <c r="AV28" s="187"/>
      <c r="AW28" s="187"/>
      <c r="AX28" s="187"/>
      <c r="AY28" s="187"/>
      <c r="AZ28" s="187"/>
      <c r="BA28" s="187"/>
      <c r="BB28" s="187"/>
      <c r="BC28" s="187"/>
      <c r="BD28" s="187"/>
      <c r="BE28" s="187"/>
      <c r="BF28" s="187"/>
      <c r="BG28" s="187"/>
    </row>
    <row r="29" ht="26.25" customHeight="1">
      <c r="A29" s="241"/>
      <c r="B29" s="241"/>
      <c r="C29" s="241"/>
      <c r="D29" s="242"/>
      <c r="E29" s="245"/>
      <c r="F29" s="241"/>
      <c r="G29" s="241"/>
      <c r="H29" s="245"/>
      <c r="I29" s="243"/>
      <c r="J29" s="241"/>
      <c r="K29" s="241"/>
      <c r="L29" s="241"/>
      <c r="M29" s="241"/>
      <c r="N29" s="241"/>
      <c r="O29" s="241"/>
      <c r="P29" s="241"/>
      <c r="Q29" s="241"/>
      <c r="R29" s="228">
        <v>2.0</v>
      </c>
      <c r="S29" s="249"/>
      <c r="T29" s="228" t="str">
        <f t="shared" si="1"/>
        <v/>
      </c>
      <c r="U29" s="230"/>
      <c r="V29" s="230"/>
      <c r="W29" s="231" t="str">
        <f t="shared" si="2"/>
        <v/>
      </c>
      <c r="X29" s="230"/>
      <c r="Y29" s="230"/>
      <c r="Z29" s="230"/>
      <c r="AA29" s="232" t="str">
        <f>IFERROR(IF(AND(T28="Probabilidad",T29="Probabilidad"),(AC28-(+AC28*W29)),IF(AND(T28="Impacto",T29="Probabilidad"),(L28-(+L28*W29)),IF(T29="Impacto",AC28,""))),"")</f>
        <v/>
      </c>
      <c r="AB29" s="233" t="str">
        <f t="shared" si="3"/>
        <v/>
      </c>
      <c r="AC29" s="234" t="str">
        <f t="shared" si="4"/>
        <v/>
      </c>
      <c r="AD29" s="233" t="str">
        <f t="shared" si="5"/>
        <v/>
      </c>
      <c r="AE29" s="234" t="str">
        <f>IFERROR(IF(AND(T28="Impacto",T29="Impacto"),(AE28-(+AE28*W29)),IF(AND(T28="Probabilidad",T29="Impacto"),(P28-(+P28*W29)),IF(T29="Probabilidad",AE28,""))),"")</f>
        <v/>
      </c>
      <c r="AF29" s="235" t="str">
        <f t="shared" si="6"/>
        <v/>
      </c>
      <c r="AG29" s="236"/>
      <c r="AH29" s="245"/>
      <c r="AI29" s="228"/>
      <c r="AJ29" s="250"/>
      <c r="AK29" s="250"/>
      <c r="AL29" s="245"/>
      <c r="AM29" s="228"/>
      <c r="AN29" s="187"/>
      <c r="AO29" s="187"/>
      <c r="AP29" s="187"/>
      <c r="AQ29" s="187"/>
      <c r="AR29" s="187"/>
      <c r="AS29" s="187"/>
      <c r="AT29" s="187"/>
      <c r="AU29" s="187"/>
      <c r="AV29" s="187"/>
      <c r="AW29" s="187"/>
      <c r="AX29" s="187"/>
      <c r="AY29" s="187"/>
      <c r="AZ29" s="187"/>
      <c r="BA29" s="187"/>
      <c r="BB29" s="187"/>
      <c r="BC29" s="187"/>
      <c r="BD29" s="187"/>
      <c r="BE29" s="187"/>
      <c r="BF29" s="187"/>
      <c r="BG29" s="187"/>
    </row>
    <row r="30" ht="26.25" customHeight="1">
      <c r="A30" s="241"/>
      <c r="B30" s="241"/>
      <c r="C30" s="241"/>
      <c r="D30" s="242"/>
      <c r="E30" s="245"/>
      <c r="F30" s="241"/>
      <c r="G30" s="241"/>
      <c r="H30" s="245"/>
      <c r="I30" s="243"/>
      <c r="J30" s="241"/>
      <c r="K30" s="241"/>
      <c r="L30" s="241"/>
      <c r="M30" s="241"/>
      <c r="N30" s="241"/>
      <c r="O30" s="241"/>
      <c r="P30" s="241"/>
      <c r="Q30" s="241"/>
      <c r="R30" s="228">
        <v>3.0</v>
      </c>
      <c r="S30" s="246"/>
      <c r="T30" s="228" t="str">
        <f t="shared" si="1"/>
        <v/>
      </c>
      <c r="U30" s="230"/>
      <c r="V30" s="230"/>
      <c r="W30" s="231" t="str">
        <f t="shared" si="2"/>
        <v/>
      </c>
      <c r="X30" s="230"/>
      <c r="Y30" s="230"/>
      <c r="Z30" s="230"/>
      <c r="AA30" s="232" t="str">
        <f t="shared" ref="AA30:AA33" si="13">IFERROR(IF(AND(T29="Probabilidad",T30="Probabilidad"),(AC29-(+AC29*W30)),IF(AND(T29="Impacto",T30="Probabilidad"),(AC28-(+AC28*W30)),IF(T30="Impacto",AC29,""))),"")</f>
        <v/>
      </c>
      <c r="AB30" s="233" t="str">
        <f t="shared" si="3"/>
        <v/>
      </c>
      <c r="AC30" s="234" t="str">
        <f t="shared" si="4"/>
        <v/>
      </c>
      <c r="AD30" s="233" t="str">
        <f t="shared" si="5"/>
        <v/>
      </c>
      <c r="AE30" s="234" t="str">
        <f t="shared" ref="AE30:AE33" si="14">IFERROR(IF(AND(T29="Impacto",T30="Impacto"),(AE29-(+AE29*W30)),IF(AND(T29="Probabilidad",T30="Impacto"),(AE28-(+AE28*W30)),IF(T30="Probabilidad",AE29,""))),"")</f>
        <v/>
      </c>
      <c r="AF30" s="235" t="str">
        <f t="shared" si="6"/>
        <v/>
      </c>
      <c r="AG30" s="236"/>
      <c r="AH30" s="245"/>
      <c r="AI30" s="228"/>
      <c r="AJ30" s="250"/>
      <c r="AK30" s="250"/>
      <c r="AL30" s="245"/>
      <c r="AM30" s="228"/>
      <c r="AN30" s="187"/>
      <c r="AO30" s="187"/>
      <c r="AP30" s="187"/>
      <c r="AQ30" s="187"/>
      <c r="AR30" s="187"/>
      <c r="AS30" s="187"/>
      <c r="AT30" s="187"/>
      <c r="AU30" s="187"/>
      <c r="AV30" s="187"/>
      <c r="AW30" s="187"/>
      <c r="AX30" s="187"/>
      <c r="AY30" s="187"/>
      <c r="AZ30" s="187"/>
      <c r="BA30" s="187"/>
      <c r="BB30" s="187"/>
      <c r="BC30" s="187"/>
      <c r="BD30" s="187"/>
      <c r="BE30" s="187"/>
      <c r="BF30" s="187"/>
      <c r="BG30" s="187"/>
    </row>
    <row r="31" ht="26.25" customHeight="1">
      <c r="A31" s="241"/>
      <c r="B31" s="241"/>
      <c r="C31" s="241"/>
      <c r="D31" s="242"/>
      <c r="E31" s="245"/>
      <c r="F31" s="241"/>
      <c r="G31" s="241"/>
      <c r="H31" s="245"/>
      <c r="I31" s="243"/>
      <c r="J31" s="241"/>
      <c r="K31" s="241"/>
      <c r="L31" s="241"/>
      <c r="M31" s="241"/>
      <c r="N31" s="241"/>
      <c r="O31" s="241"/>
      <c r="P31" s="241"/>
      <c r="Q31" s="241"/>
      <c r="R31" s="228">
        <v>4.0</v>
      </c>
      <c r="S31" s="249"/>
      <c r="T31" s="228" t="str">
        <f t="shared" si="1"/>
        <v/>
      </c>
      <c r="U31" s="230"/>
      <c r="V31" s="230"/>
      <c r="W31" s="231" t="str">
        <f t="shared" si="2"/>
        <v/>
      </c>
      <c r="X31" s="230"/>
      <c r="Y31" s="230"/>
      <c r="Z31" s="230"/>
      <c r="AA31" s="232" t="str">
        <f t="shared" si="13"/>
        <v/>
      </c>
      <c r="AB31" s="233" t="str">
        <f t="shared" si="3"/>
        <v/>
      </c>
      <c r="AC31" s="234" t="str">
        <f t="shared" si="4"/>
        <v/>
      </c>
      <c r="AD31" s="233" t="str">
        <f t="shared" si="5"/>
        <v/>
      </c>
      <c r="AE31" s="234" t="str">
        <f t="shared" si="14"/>
        <v/>
      </c>
      <c r="AF31" s="235" t="str">
        <f t="shared" si="6"/>
        <v/>
      </c>
      <c r="AG31" s="236"/>
      <c r="AH31" s="245"/>
      <c r="AI31" s="228"/>
      <c r="AJ31" s="250"/>
      <c r="AK31" s="250"/>
      <c r="AL31" s="245"/>
      <c r="AM31" s="228"/>
      <c r="AN31" s="187"/>
      <c r="AO31" s="187"/>
      <c r="AP31" s="187"/>
      <c r="AQ31" s="187"/>
      <c r="AR31" s="187"/>
      <c r="AS31" s="187"/>
      <c r="AT31" s="187"/>
      <c r="AU31" s="187"/>
      <c r="AV31" s="187"/>
      <c r="AW31" s="187"/>
      <c r="AX31" s="187"/>
      <c r="AY31" s="187"/>
      <c r="AZ31" s="187"/>
      <c r="BA31" s="187"/>
      <c r="BB31" s="187"/>
      <c r="BC31" s="187"/>
      <c r="BD31" s="187"/>
      <c r="BE31" s="187"/>
      <c r="BF31" s="187"/>
      <c r="BG31" s="187"/>
    </row>
    <row r="32" ht="26.25" customHeight="1">
      <c r="A32" s="241"/>
      <c r="B32" s="241"/>
      <c r="C32" s="241"/>
      <c r="D32" s="242"/>
      <c r="E32" s="245"/>
      <c r="F32" s="241"/>
      <c r="G32" s="241"/>
      <c r="H32" s="245"/>
      <c r="I32" s="243"/>
      <c r="J32" s="241"/>
      <c r="K32" s="241"/>
      <c r="L32" s="241"/>
      <c r="M32" s="241"/>
      <c r="N32" s="241"/>
      <c r="O32" s="241"/>
      <c r="P32" s="241"/>
      <c r="Q32" s="241"/>
      <c r="R32" s="228">
        <v>5.0</v>
      </c>
      <c r="S32" s="249"/>
      <c r="T32" s="228" t="str">
        <f t="shared" si="1"/>
        <v/>
      </c>
      <c r="U32" s="230"/>
      <c r="V32" s="230"/>
      <c r="W32" s="231" t="str">
        <f t="shared" si="2"/>
        <v/>
      </c>
      <c r="X32" s="230"/>
      <c r="Y32" s="230"/>
      <c r="Z32" s="230"/>
      <c r="AA32" s="232" t="str">
        <f t="shared" si="13"/>
        <v/>
      </c>
      <c r="AB32" s="233" t="str">
        <f t="shared" si="3"/>
        <v/>
      </c>
      <c r="AC32" s="234" t="str">
        <f t="shared" si="4"/>
        <v/>
      </c>
      <c r="AD32" s="233" t="str">
        <f t="shared" si="5"/>
        <v/>
      </c>
      <c r="AE32" s="234" t="str">
        <f t="shared" si="14"/>
        <v/>
      </c>
      <c r="AF32" s="235" t="str">
        <f t="shared" si="6"/>
        <v/>
      </c>
      <c r="AG32" s="236"/>
      <c r="AH32" s="245"/>
      <c r="AI32" s="228"/>
      <c r="AJ32" s="250"/>
      <c r="AK32" s="250"/>
      <c r="AL32" s="245"/>
      <c r="AM32" s="228"/>
      <c r="AN32" s="187"/>
      <c r="AO32" s="187"/>
      <c r="AP32" s="187"/>
      <c r="AQ32" s="187"/>
      <c r="AR32" s="187"/>
      <c r="AS32" s="187"/>
      <c r="AT32" s="187"/>
      <c r="AU32" s="187"/>
      <c r="AV32" s="187"/>
      <c r="AW32" s="187"/>
      <c r="AX32" s="187"/>
      <c r="AY32" s="187"/>
      <c r="AZ32" s="187"/>
      <c r="BA32" s="187"/>
      <c r="BB32" s="187"/>
      <c r="BC32" s="187"/>
      <c r="BD32" s="187"/>
      <c r="BE32" s="187"/>
      <c r="BF32" s="187"/>
      <c r="BG32" s="187"/>
    </row>
    <row r="33" ht="26.25" customHeight="1">
      <c r="A33" s="214"/>
      <c r="B33" s="214"/>
      <c r="C33" s="214"/>
      <c r="D33" s="188"/>
      <c r="E33" s="245"/>
      <c r="F33" s="214"/>
      <c r="G33" s="214"/>
      <c r="H33" s="245"/>
      <c r="I33" s="190"/>
      <c r="J33" s="214"/>
      <c r="K33" s="214"/>
      <c r="L33" s="214"/>
      <c r="M33" s="214"/>
      <c r="N33" s="214"/>
      <c r="O33" s="214"/>
      <c r="P33" s="214"/>
      <c r="Q33" s="214"/>
      <c r="R33" s="228">
        <v>6.0</v>
      </c>
      <c r="S33" s="249"/>
      <c r="T33" s="228" t="str">
        <f t="shared" si="1"/>
        <v/>
      </c>
      <c r="U33" s="230"/>
      <c r="V33" s="230"/>
      <c r="W33" s="231" t="str">
        <f t="shared" si="2"/>
        <v/>
      </c>
      <c r="X33" s="230"/>
      <c r="Y33" s="230"/>
      <c r="Z33" s="230"/>
      <c r="AA33" s="232" t="str">
        <f t="shared" si="13"/>
        <v/>
      </c>
      <c r="AB33" s="233" t="str">
        <f t="shared" si="3"/>
        <v/>
      </c>
      <c r="AC33" s="234" t="str">
        <f t="shared" si="4"/>
        <v/>
      </c>
      <c r="AD33" s="233" t="str">
        <f t="shared" si="5"/>
        <v/>
      </c>
      <c r="AE33" s="234" t="str">
        <f t="shared" si="14"/>
        <v/>
      </c>
      <c r="AF33" s="235" t="str">
        <f t="shared" si="6"/>
        <v/>
      </c>
      <c r="AG33" s="236"/>
      <c r="AH33" s="245"/>
      <c r="AI33" s="228"/>
      <c r="AJ33" s="250"/>
      <c r="AK33" s="250"/>
      <c r="AL33" s="245"/>
      <c r="AM33" s="228"/>
      <c r="AN33" s="187"/>
      <c r="AO33" s="187"/>
      <c r="AP33" s="187"/>
      <c r="AQ33" s="187"/>
      <c r="AR33" s="187"/>
      <c r="AS33" s="187"/>
      <c r="AT33" s="187"/>
      <c r="AU33" s="187"/>
      <c r="AV33" s="187"/>
      <c r="AW33" s="187"/>
      <c r="AX33" s="187"/>
      <c r="AY33" s="187"/>
      <c r="AZ33" s="187"/>
      <c r="BA33" s="187"/>
      <c r="BB33" s="187"/>
      <c r="BC33" s="187"/>
      <c r="BD33" s="187"/>
      <c r="BE33" s="187"/>
      <c r="BF33" s="187"/>
      <c r="BG33" s="187"/>
    </row>
    <row r="34" ht="26.25" customHeight="1">
      <c r="A34" s="219">
        <v>5.0</v>
      </c>
      <c r="B34" s="251"/>
      <c r="C34" s="251"/>
      <c r="D34" s="252"/>
      <c r="E34" s="245"/>
      <c r="F34" s="251"/>
      <c r="G34" s="220"/>
      <c r="H34" s="245"/>
      <c r="I34" s="253"/>
      <c r="J34" s="254"/>
      <c r="K34" s="255" t="str">
        <f>IF(J34&lt;=0,"",IF(J34&lt;=2,"Muy Baja",IF(J34&lt;=24,"Baja",IF(J34&lt;=500,"Media",IF(J34&lt;=5000,"Alta","Muy Alta")))))</f>
        <v/>
      </c>
      <c r="L34" s="256" t="str">
        <f>IF(K34="","",IF(K34="Muy Baja",0.2,IF(K34="Baja",0.4,IF(K34="Media",0.6,IF(K34="Alta",0.8,IF(K34="Muy Alta",1,))))))</f>
        <v/>
      </c>
      <c r="M34" s="256"/>
      <c r="N34" s="256" t="str">
        <f>IF(NOT(ISERROR(MATCH(M34,'Tabla Impacto'!$B$221:$B$223,0))),'Tabla Impacto'!$F$223&amp;"Por favor no seleccionar los criterios de impacto(Afectación Económica o presupuestal y Pérdida Reputacional)",M34)</f>
        <v/>
      </c>
      <c r="O34" s="255" t="str">
        <f>IF(OR(N34='Tabla Impacto'!$C$11,N34='Tabla Impacto'!$D$11),"Leve",IF(OR(N34='Tabla Impacto'!$C$12,N34='Tabla Impacto'!$D$12),"Menor",IF(OR(N34='Tabla Impacto'!$C$13,N34='Tabla Impacto'!$D$13),"Moderado",IF(OR(N34='Tabla Impacto'!$C$14,N34='Tabla Impacto'!$D$14),"Mayor",IF(OR(N34='Tabla Impacto'!$C$15,N34='Tabla Impacto'!$D$15),"Catastrófico","")))))</f>
        <v/>
      </c>
      <c r="P34" s="256" t="str">
        <f>IF(O34="","",IF(O34="Leve",0.2,IF(O34="Menor",0.4,IF(O34="Moderado",0.6,IF(O34="Mayor",0.8,IF(O34="Catastrófico",1,))))))</f>
        <v/>
      </c>
      <c r="Q34" s="257"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228">
        <v>1.0</v>
      </c>
      <c r="S34" s="249"/>
      <c r="T34" s="228" t="str">
        <f t="shared" si="1"/>
        <v/>
      </c>
      <c r="U34" s="230"/>
      <c r="V34" s="230"/>
      <c r="W34" s="231" t="str">
        <f t="shared" si="2"/>
        <v/>
      </c>
      <c r="X34" s="230"/>
      <c r="Y34" s="230"/>
      <c r="Z34" s="230"/>
      <c r="AA34" s="232" t="str">
        <f>IFERROR(IF(T34="Probabilidad",(L34-(+L34*W34)),IF(T34="Impacto",L34,"")),"")</f>
        <v/>
      </c>
      <c r="AB34" s="233" t="str">
        <f t="shared" si="3"/>
        <v/>
      </c>
      <c r="AC34" s="234" t="str">
        <f t="shared" si="4"/>
        <v/>
      </c>
      <c r="AD34" s="233" t="str">
        <f t="shared" si="5"/>
        <v/>
      </c>
      <c r="AE34" s="234" t="str">
        <f>IFERROR(IF(T34="Impacto",(P34-(+P34*W34)),IF(T34="Probabilidad",P34,"")),"")</f>
        <v/>
      </c>
      <c r="AF34" s="235" t="str">
        <f t="shared" si="6"/>
        <v/>
      </c>
      <c r="AG34" s="236"/>
      <c r="AH34" s="245"/>
      <c r="AI34" s="228"/>
      <c r="AJ34" s="250"/>
      <c r="AK34" s="250"/>
      <c r="AL34" s="245"/>
      <c r="AM34" s="228"/>
      <c r="AN34" s="187"/>
      <c r="AO34" s="187"/>
      <c r="AP34" s="187"/>
      <c r="AQ34" s="187"/>
      <c r="AR34" s="187"/>
      <c r="AS34" s="187"/>
      <c r="AT34" s="187"/>
      <c r="AU34" s="187"/>
      <c r="AV34" s="187"/>
      <c r="AW34" s="187"/>
      <c r="AX34" s="187"/>
      <c r="AY34" s="187"/>
      <c r="AZ34" s="187"/>
      <c r="BA34" s="187"/>
      <c r="BB34" s="187"/>
      <c r="BC34" s="187"/>
      <c r="BD34" s="187"/>
      <c r="BE34" s="187"/>
      <c r="BF34" s="187"/>
      <c r="BG34" s="187"/>
    </row>
    <row r="35" ht="26.25" customHeight="1">
      <c r="A35" s="241"/>
      <c r="B35" s="241"/>
      <c r="C35" s="241"/>
      <c r="D35" s="242"/>
      <c r="E35" s="245"/>
      <c r="F35" s="241"/>
      <c r="G35" s="241"/>
      <c r="H35" s="245"/>
      <c r="I35" s="243"/>
      <c r="J35" s="241"/>
      <c r="K35" s="241"/>
      <c r="L35" s="241"/>
      <c r="M35" s="241"/>
      <c r="N35" s="241"/>
      <c r="O35" s="241"/>
      <c r="P35" s="241"/>
      <c r="Q35" s="241"/>
      <c r="R35" s="228">
        <v>2.0</v>
      </c>
      <c r="S35" s="249"/>
      <c r="T35" s="228" t="str">
        <f t="shared" si="1"/>
        <v/>
      </c>
      <c r="U35" s="230"/>
      <c r="V35" s="230"/>
      <c r="W35" s="231" t="str">
        <f t="shared" si="2"/>
        <v/>
      </c>
      <c r="X35" s="230"/>
      <c r="Y35" s="230"/>
      <c r="Z35" s="230"/>
      <c r="AA35" s="232" t="str">
        <f>IFERROR(IF(AND(T34="Probabilidad",T35="Probabilidad"),(AC34-(+AC34*W35)),IF(AND(T34="Impacto",T35="Probabilidad"),(L34-(+L34*W35)),IF(T35="Impacto",AC34,""))),"")</f>
        <v/>
      </c>
      <c r="AB35" s="233" t="str">
        <f t="shared" si="3"/>
        <v/>
      </c>
      <c r="AC35" s="234" t="str">
        <f t="shared" si="4"/>
        <v/>
      </c>
      <c r="AD35" s="233" t="str">
        <f t="shared" si="5"/>
        <v/>
      </c>
      <c r="AE35" s="234" t="str">
        <f>IFERROR(IF(AND(T34="Impacto",T35="Impacto"),(AE34-(+AE34*W35)),IF(AND(T34="Probabilidad",T35="Impacto"),(P34-(+P34*W35)),IF(T35="Probabilidad",AE34,""))),"")</f>
        <v/>
      </c>
      <c r="AF35" s="235" t="str">
        <f t="shared" si="6"/>
        <v/>
      </c>
      <c r="AG35" s="236"/>
      <c r="AH35" s="245"/>
      <c r="AI35" s="228"/>
      <c r="AJ35" s="250"/>
      <c r="AK35" s="250"/>
      <c r="AL35" s="245"/>
      <c r="AM35" s="228"/>
      <c r="AN35" s="187"/>
      <c r="AO35" s="187"/>
      <c r="AP35" s="187"/>
      <c r="AQ35" s="187"/>
      <c r="AR35" s="187"/>
      <c r="AS35" s="187"/>
      <c r="AT35" s="187"/>
      <c r="AU35" s="187"/>
      <c r="AV35" s="187"/>
      <c r="AW35" s="187"/>
      <c r="AX35" s="187"/>
      <c r="AY35" s="187"/>
      <c r="AZ35" s="187"/>
      <c r="BA35" s="187"/>
      <c r="BB35" s="187"/>
      <c r="BC35" s="187"/>
      <c r="BD35" s="187"/>
      <c r="BE35" s="187"/>
      <c r="BF35" s="187"/>
      <c r="BG35" s="187"/>
    </row>
    <row r="36" ht="26.25" customHeight="1">
      <c r="A36" s="241"/>
      <c r="B36" s="241"/>
      <c r="C36" s="241"/>
      <c r="D36" s="242"/>
      <c r="E36" s="245"/>
      <c r="F36" s="241"/>
      <c r="G36" s="241"/>
      <c r="H36" s="245"/>
      <c r="I36" s="243"/>
      <c r="J36" s="241"/>
      <c r="K36" s="241"/>
      <c r="L36" s="241"/>
      <c r="M36" s="241"/>
      <c r="N36" s="241"/>
      <c r="O36" s="241"/>
      <c r="P36" s="241"/>
      <c r="Q36" s="241"/>
      <c r="R36" s="228">
        <v>3.0</v>
      </c>
      <c r="S36" s="246"/>
      <c r="T36" s="228" t="str">
        <f t="shared" si="1"/>
        <v/>
      </c>
      <c r="U36" s="230"/>
      <c r="V36" s="230"/>
      <c r="W36" s="231" t="str">
        <f t="shared" si="2"/>
        <v/>
      </c>
      <c r="X36" s="230"/>
      <c r="Y36" s="230"/>
      <c r="Z36" s="230"/>
      <c r="AA36" s="232" t="str">
        <f t="shared" ref="AA36:AA39" si="15">IFERROR(IF(AND(T35="Probabilidad",T36="Probabilidad"),(AC35-(+AC35*W36)),IF(AND(T35="Impacto",T36="Probabilidad"),(AC34-(+AC34*W36)),IF(T36="Impacto",AC35,""))),"")</f>
        <v/>
      </c>
      <c r="AB36" s="233" t="str">
        <f t="shared" si="3"/>
        <v/>
      </c>
      <c r="AC36" s="234" t="str">
        <f t="shared" si="4"/>
        <v/>
      </c>
      <c r="AD36" s="233" t="str">
        <f t="shared" si="5"/>
        <v/>
      </c>
      <c r="AE36" s="234" t="str">
        <f t="shared" ref="AE36:AE39" si="16">IFERROR(IF(AND(T35="Impacto",T36="Impacto"),(AE35-(+AE35*W36)),IF(AND(T35="Probabilidad",T36="Impacto"),(AE34-(+AE34*W36)),IF(T36="Probabilidad",AE35,""))),"")</f>
        <v/>
      </c>
      <c r="AF36" s="235" t="str">
        <f t="shared" si="6"/>
        <v/>
      </c>
      <c r="AG36" s="236"/>
      <c r="AH36" s="245"/>
      <c r="AI36" s="228"/>
      <c r="AJ36" s="250"/>
      <c r="AK36" s="250"/>
      <c r="AL36" s="245"/>
      <c r="AM36" s="228"/>
      <c r="AN36" s="187"/>
      <c r="AO36" s="187"/>
      <c r="AP36" s="187"/>
      <c r="AQ36" s="187"/>
      <c r="AR36" s="187"/>
      <c r="AS36" s="187"/>
      <c r="AT36" s="187"/>
      <c r="AU36" s="187"/>
      <c r="AV36" s="187"/>
      <c r="AW36" s="187"/>
      <c r="AX36" s="187"/>
      <c r="AY36" s="187"/>
      <c r="AZ36" s="187"/>
      <c r="BA36" s="187"/>
      <c r="BB36" s="187"/>
      <c r="BC36" s="187"/>
      <c r="BD36" s="187"/>
      <c r="BE36" s="187"/>
      <c r="BF36" s="187"/>
      <c r="BG36" s="187"/>
    </row>
    <row r="37" ht="26.25" customHeight="1">
      <c r="A37" s="241"/>
      <c r="B37" s="241"/>
      <c r="C37" s="241"/>
      <c r="D37" s="242"/>
      <c r="E37" s="245"/>
      <c r="F37" s="241"/>
      <c r="G37" s="241"/>
      <c r="H37" s="245"/>
      <c r="I37" s="243"/>
      <c r="J37" s="241"/>
      <c r="K37" s="241"/>
      <c r="L37" s="241"/>
      <c r="M37" s="241"/>
      <c r="N37" s="241"/>
      <c r="O37" s="241"/>
      <c r="P37" s="241"/>
      <c r="Q37" s="241"/>
      <c r="R37" s="228">
        <v>4.0</v>
      </c>
      <c r="S37" s="249"/>
      <c r="T37" s="228" t="str">
        <f t="shared" si="1"/>
        <v/>
      </c>
      <c r="U37" s="230"/>
      <c r="V37" s="230"/>
      <c r="W37" s="231" t="str">
        <f t="shared" si="2"/>
        <v/>
      </c>
      <c r="X37" s="230"/>
      <c r="Y37" s="230"/>
      <c r="Z37" s="230"/>
      <c r="AA37" s="232" t="str">
        <f t="shared" si="15"/>
        <v/>
      </c>
      <c r="AB37" s="233" t="str">
        <f t="shared" si="3"/>
        <v/>
      </c>
      <c r="AC37" s="234" t="str">
        <f t="shared" si="4"/>
        <v/>
      </c>
      <c r="AD37" s="233" t="str">
        <f t="shared" si="5"/>
        <v/>
      </c>
      <c r="AE37" s="234" t="str">
        <f t="shared" si="16"/>
        <v/>
      </c>
      <c r="AF37" s="235" t="str">
        <f t="shared" si="6"/>
        <v/>
      </c>
      <c r="AG37" s="236"/>
      <c r="AH37" s="245"/>
      <c r="AI37" s="228"/>
      <c r="AJ37" s="250"/>
      <c r="AK37" s="250"/>
      <c r="AL37" s="245"/>
      <c r="AM37" s="228"/>
      <c r="AN37" s="187"/>
      <c r="AO37" s="187"/>
      <c r="AP37" s="187"/>
      <c r="AQ37" s="187"/>
      <c r="AR37" s="187"/>
      <c r="AS37" s="187"/>
      <c r="AT37" s="187"/>
      <c r="AU37" s="187"/>
      <c r="AV37" s="187"/>
      <c r="AW37" s="187"/>
      <c r="AX37" s="187"/>
      <c r="AY37" s="187"/>
      <c r="AZ37" s="187"/>
      <c r="BA37" s="187"/>
      <c r="BB37" s="187"/>
      <c r="BC37" s="187"/>
      <c r="BD37" s="187"/>
      <c r="BE37" s="187"/>
      <c r="BF37" s="187"/>
      <c r="BG37" s="187"/>
    </row>
    <row r="38" ht="26.25" customHeight="1">
      <c r="A38" s="241"/>
      <c r="B38" s="241"/>
      <c r="C38" s="241"/>
      <c r="D38" s="242"/>
      <c r="E38" s="245"/>
      <c r="F38" s="241"/>
      <c r="G38" s="241"/>
      <c r="H38" s="245"/>
      <c r="I38" s="243"/>
      <c r="J38" s="241"/>
      <c r="K38" s="241"/>
      <c r="L38" s="241"/>
      <c r="M38" s="241"/>
      <c r="N38" s="241"/>
      <c r="O38" s="241"/>
      <c r="P38" s="241"/>
      <c r="Q38" s="241"/>
      <c r="R38" s="228">
        <v>5.0</v>
      </c>
      <c r="S38" s="249"/>
      <c r="T38" s="228" t="str">
        <f t="shared" si="1"/>
        <v/>
      </c>
      <c r="U38" s="230"/>
      <c r="V38" s="230"/>
      <c r="W38" s="231" t="str">
        <f t="shared" si="2"/>
        <v/>
      </c>
      <c r="X38" s="230"/>
      <c r="Y38" s="230"/>
      <c r="Z38" s="230"/>
      <c r="AA38" s="232" t="str">
        <f t="shared" si="15"/>
        <v/>
      </c>
      <c r="AB38" s="233" t="str">
        <f t="shared" si="3"/>
        <v/>
      </c>
      <c r="AC38" s="234" t="str">
        <f t="shared" si="4"/>
        <v/>
      </c>
      <c r="AD38" s="233" t="str">
        <f t="shared" si="5"/>
        <v/>
      </c>
      <c r="AE38" s="234" t="str">
        <f t="shared" si="16"/>
        <v/>
      </c>
      <c r="AF38" s="235" t="str">
        <f t="shared" si="6"/>
        <v/>
      </c>
      <c r="AG38" s="236"/>
      <c r="AH38" s="245"/>
      <c r="AI38" s="228"/>
      <c r="AJ38" s="250"/>
      <c r="AK38" s="250"/>
      <c r="AL38" s="245"/>
      <c r="AM38" s="228"/>
      <c r="AN38" s="187"/>
      <c r="AO38" s="187"/>
      <c r="AP38" s="187"/>
      <c r="AQ38" s="187"/>
      <c r="AR38" s="187"/>
      <c r="AS38" s="187"/>
      <c r="AT38" s="187"/>
      <c r="AU38" s="187"/>
      <c r="AV38" s="187"/>
      <c r="AW38" s="187"/>
      <c r="AX38" s="187"/>
      <c r="AY38" s="187"/>
      <c r="AZ38" s="187"/>
      <c r="BA38" s="187"/>
      <c r="BB38" s="187"/>
      <c r="BC38" s="187"/>
      <c r="BD38" s="187"/>
      <c r="BE38" s="187"/>
      <c r="BF38" s="187"/>
      <c r="BG38" s="187"/>
    </row>
    <row r="39" ht="26.25" customHeight="1">
      <c r="A39" s="214"/>
      <c r="B39" s="214"/>
      <c r="C39" s="214"/>
      <c r="D39" s="188"/>
      <c r="E39" s="245"/>
      <c r="F39" s="214"/>
      <c r="G39" s="214"/>
      <c r="H39" s="245"/>
      <c r="I39" s="190"/>
      <c r="J39" s="214"/>
      <c r="K39" s="214"/>
      <c r="L39" s="214"/>
      <c r="M39" s="214"/>
      <c r="N39" s="214"/>
      <c r="O39" s="214"/>
      <c r="P39" s="214"/>
      <c r="Q39" s="214"/>
      <c r="R39" s="228">
        <v>6.0</v>
      </c>
      <c r="S39" s="249"/>
      <c r="T39" s="228" t="str">
        <f t="shared" si="1"/>
        <v/>
      </c>
      <c r="U39" s="230"/>
      <c r="V39" s="230"/>
      <c r="W39" s="231" t="str">
        <f t="shared" si="2"/>
        <v/>
      </c>
      <c r="X39" s="230"/>
      <c r="Y39" s="230"/>
      <c r="Z39" s="230"/>
      <c r="AA39" s="232" t="str">
        <f t="shared" si="15"/>
        <v/>
      </c>
      <c r="AB39" s="233" t="str">
        <f t="shared" si="3"/>
        <v/>
      </c>
      <c r="AC39" s="234" t="str">
        <f t="shared" si="4"/>
        <v/>
      </c>
      <c r="AD39" s="233" t="str">
        <f t="shared" si="5"/>
        <v/>
      </c>
      <c r="AE39" s="234" t="str">
        <f t="shared" si="16"/>
        <v/>
      </c>
      <c r="AF39" s="235" t="str">
        <f t="shared" si="6"/>
        <v/>
      </c>
      <c r="AG39" s="236"/>
      <c r="AH39" s="245"/>
      <c r="AI39" s="228"/>
      <c r="AJ39" s="250"/>
      <c r="AK39" s="250"/>
      <c r="AL39" s="245"/>
      <c r="AM39" s="228"/>
      <c r="AN39" s="187"/>
      <c r="AO39" s="187"/>
      <c r="AP39" s="187"/>
      <c r="AQ39" s="187"/>
      <c r="AR39" s="187"/>
      <c r="AS39" s="187"/>
      <c r="AT39" s="187"/>
      <c r="AU39" s="187"/>
      <c r="AV39" s="187"/>
      <c r="AW39" s="187"/>
      <c r="AX39" s="187"/>
      <c r="AY39" s="187"/>
      <c r="AZ39" s="187"/>
      <c r="BA39" s="187"/>
      <c r="BB39" s="187"/>
      <c r="BC39" s="187"/>
      <c r="BD39" s="187"/>
      <c r="BE39" s="187"/>
      <c r="BF39" s="187"/>
      <c r="BG39" s="187"/>
    </row>
    <row r="40" ht="26.25" customHeight="1">
      <c r="A40" s="219">
        <v>6.0</v>
      </c>
      <c r="B40" s="251"/>
      <c r="C40" s="251"/>
      <c r="D40" s="252"/>
      <c r="E40" s="245"/>
      <c r="F40" s="251"/>
      <c r="G40" s="220"/>
      <c r="H40" s="245"/>
      <c r="I40" s="253"/>
      <c r="J40" s="254"/>
      <c r="K40" s="255" t="str">
        <f>IF(J40&lt;=0,"",IF(J40&lt;=2,"Muy Baja",IF(J40&lt;=24,"Baja",IF(J40&lt;=500,"Media",IF(J40&lt;=5000,"Alta","Muy Alta")))))</f>
        <v/>
      </c>
      <c r="L40" s="256" t="str">
        <f>IF(K40="","",IF(K40="Muy Baja",0.2,IF(K40="Baja",0.4,IF(K40="Media",0.6,IF(K40="Alta",0.8,IF(K40="Muy Alta",1,))))))</f>
        <v/>
      </c>
      <c r="M40" s="256"/>
      <c r="N40" s="256" t="str">
        <f>IF(NOT(ISERROR(MATCH(M40,'Tabla Impacto'!$B$221:$B$223,0))),'Tabla Impacto'!$F$223&amp;"Por favor no seleccionar los criterios de impacto(Afectación Económica o presupuestal y Pérdida Reputacional)",M40)</f>
        <v/>
      </c>
      <c r="O40" s="255" t="str">
        <f>IF(OR(N40='Tabla Impacto'!$C$11,N40='Tabla Impacto'!$D$11),"Leve",IF(OR(N40='Tabla Impacto'!$C$12,N40='Tabla Impacto'!$D$12),"Menor",IF(OR(N40='Tabla Impacto'!$C$13,N40='Tabla Impacto'!$D$13),"Moderado",IF(OR(N40='Tabla Impacto'!$C$14,N40='Tabla Impacto'!$D$14),"Mayor",IF(OR(N40='Tabla Impacto'!$C$15,N40='Tabla Impacto'!$D$15),"Catastrófico","")))))</f>
        <v/>
      </c>
      <c r="P40" s="256" t="str">
        <f>IF(O40="","",IF(O40="Leve",0.2,IF(O40="Menor",0.4,IF(O40="Moderado",0.6,IF(O40="Mayor",0.8,IF(O40="Catastrófico",1,))))))</f>
        <v/>
      </c>
      <c r="Q40" s="257" t="str">
        <f>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228">
        <v>1.0</v>
      </c>
      <c r="S40" s="249"/>
      <c r="T40" s="228" t="str">
        <f t="shared" si="1"/>
        <v/>
      </c>
      <c r="U40" s="230"/>
      <c r="V40" s="230"/>
      <c r="W40" s="231" t="str">
        <f t="shared" si="2"/>
        <v/>
      </c>
      <c r="X40" s="230"/>
      <c r="Y40" s="230"/>
      <c r="Z40" s="230"/>
      <c r="AA40" s="232" t="str">
        <f>IFERROR(IF(T40="Probabilidad",(L40-(+L40*W40)),IF(T40="Impacto",L40,"")),"")</f>
        <v/>
      </c>
      <c r="AB40" s="233" t="str">
        <f t="shared" si="3"/>
        <v/>
      </c>
      <c r="AC40" s="234" t="str">
        <f t="shared" si="4"/>
        <v/>
      </c>
      <c r="AD40" s="233" t="str">
        <f t="shared" si="5"/>
        <v/>
      </c>
      <c r="AE40" s="234" t="str">
        <f>IFERROR(IF(T40="Impacto",(P40-(+P40*W40)),IF(T40="Probabilidad",P40,"")),"")</f>
        <v/>
      </c>
      <c r="AF40" s="235" t="str">
        <f t="shared" si="6"/>
        <v/>
      </c>
      <c r="AG40" s="236"/>
      <c r="AH40" s="245"/>
      <c r="AI40" s="228"/>
      <c r="AJ40" s="250"/>
      <c r="AK40" s="250"/>
      <c r="AL40" s="245"/>
      <c r="AM40" s="228"/>
      <c r="AN40" s="187"/>
      <c r="AO40" s="187"/>
      <c r="AP40" s="187"/>
      <c r="AQ40" s="187"/>
      <c r="AR40" s="187"/>
      <c r="AS40" s="187"/>
      <c r="AT40" s="187"/>
      <c r="AU40" s="187"/>
      <c r="AV40" s="187"/>
      <c r="AW40" s="187"/>
      <c r="AX40" s="187"/>
      <c r="AY40" s="187"/>
      <c r="AZ40" s="187"/>
      <c r="BA40" s="187"/>
      <c r="BB40" s="187"/>
      <c r="BC40" s="187"/>
      <c r="BD40" s="187"/>
      <c r="BE40" s="187"/>
      <c r="BF40" s="187"/>
      <c r="BG40" s="187"/>
    </row>
    <row r="41" ht="26.25" customHeight="1">
      <c r="A41" s="241"/>
      <c r="B41" s="241"/>
      <c r="C41" s="241"/>
      <c r="D41" s="242"/>
      <c r="E41" s="245"/>
      <c r="F41" s="241"/>
      <c r="G41" s="241"/>
      <c r="H41" s="245"/>
      <c r="I41" s="243"/>
      <c r="J41" s="241"/>
      <c r="K41" s="241"/>
      <c r="L41" s="241"/>
      <c r="M41" s="241"/>
      <c r="N41" s="241"/>
      <c r="O41" s="241"/>
      <c r="P41" s="241"/>
      <c r="Q41" s="241"/>
      <c r="R41" s="228">
        <v>2.0</v>
      </c>
      <c r="S41" s="249"/>
      <c r="T41" s="228" t="str">
        <f t="shared" si="1"/>
        <v/>
      </c>
      <c r="U41" s="230"/>
      <c r="V41" s="230"/>
      <c r="W41" s="231" t="str">
        <f t="shared" si="2"/>
        <v/>
      </c>
      <c r="X41" s="230"/>
      <c r="Y41" s="230"/>
      <c r="Z41" s="230"/>
      <c r="AA41" s="232" t="str">
        <f>IFERROR(IF(AND(T40="Probabilidad",T41="Probabilidad"),(AC40-(+AC40*W41)),IF(AND(T40="Impacto",T41="Probabilidad"),(L40-(+L40*W41)),IF(T41="Impacto",AC40,""))),"")</f>
        <v/>
      </c>
      <c r="AB41" s="233" t="str">
        <f t="shared" si="3"/>
        <v/>
      </c>
      <c r="AC41" s="234" t="str">
        <f t="shared" si="4"/>
        <v/>
      </c>
      <c r="AD41" s="233" t="str">
        <f t="shared" si="5"/>
        <v/>
      </c>
      <c r="AE41" s="234" t="str">
        <f>IFERROR(IF(AND(T40="Impacto",T41="Impacto"),(AE40-(+AE40*W41)),IF(AND(T40="Probabilidad",T41="Impacto"),(P40-(+P40*W41)),IF(T41="Probabilidad",AE40,""))),"")</f>
        <v/>
      </c>
      <c r="AF41" s="235" t="str">
        <f t="shared" si="6"/>
        <v/>
      </c>
      <c r="AG41" s="236"/>
      <c r="AH41" s="245"/>
      <c r="AI41" s="228"/>
      <c r="AJ41" s="250"/>
      <c r="AK41" s="250"/>
      <c r="AL41" s="245"/>
      <c r="AM41" s="228"/>
      <c r="AN41" s="187"/>
      <c r="AO41" s="187"/>
      <c r="AP41" s="187"/>
      <c r="AQ41" s="187"/>
      <c r="AR41" s="187"/>
      <c r="AS41" s="187"/>
      <c r="AT41" s="187"/>
      <c r="AU41" s="187"/>
      <c r="AV41" s="187"/>
      <c r="AW41" s="187"/>
      <c r="AX41" s="187"/>
      <c r="AY41" s="187"/>
      <c r="AZ41" s="187"/>
      <c r="BA41" s="187"/>
      <c r="BB41" s="187"/>
      <c r="BC41" s="187"/>
      <c r="BD41" s="187"/>
      <c r="BE41" s="187"/>
      <c r="BF41" s="187"/>
      <c r="BG41" s="187"/>
    </row>
    <row r="42" ht="26.25" customHeight="1">
      <c r="A42" s="241"/>
      <c r="B42" s="241"/>
      <c r="C42" s="241"/>
      <c r="D42" s="242"/>
      <c r="E42" s="245"/>
      <c r="F42" s="241"/>
      <c r="G42" s="241"/>
      <c r="H42" s="245"/>
      <c r="I42" s="243"/>
      <c r="J42" s="241"/>
      <c r="K42" s="241"/>
      <c r="L42" s="241"/>
      <c r="M42" s="241"/>
      <c r="N42" s="241"/>
      <c r="O42" s="241"/>
      <c r="P42" s="241"/>
      <c r="Q42" s="241"/>
      <c r="R42" s="228">
        <v>3.0</v>
      </c>
      <c r="S42" s="246"/>
      <c r="T42" s="228" t="str">
        <f t="shared" si="1"/>
        <v/>
      </c>
      <c r="U42" s="230"/>
      <c r="V42" s="230"/>
      <c r="W42" s="231" t="str">
        <f t="shared" si="2"/>
        <v/>
      </c>
      <c r="X42" s="230"/>
      <c r="Y42" s="230"/>
      <c r="Z42" s="230"/>
      <c r="AA42" s="232" t="str">
        <f t="shared" ref="AA42:AA45" si="17">IFERROR(IF(AND(T41="Probabilidad",T42="Probabilidad"),(AC41-(+AC41*W42)),IF(AND(T41="Impacto",T42="Probabilidad"),(AC40-(+AC40*W42)),IF(T42="Impacto",AC41,""))),"")</f>
        <v/>
      </c>
      <c r="AB42" s="233" t="str">
        <f t="shared" si="3"/>
        <v/>
      </c>
      <c r="AC42" s="234" t="str">
        <f t="shared" si="4"/>
        <v/>
      </c>
      <c r="AD42" s="233" t="str">
        <f t="shared" si="5"/>
        <v/>
      </c>
      <c r="AE42" s="234" t="str">
        <f t="shared" ref="AE42:AE45" si="18">IFERROR(IF(AND(T41="Impacto",T42="Impacto"),(AE41-(+AE41*W42)),IF(AND(T41="Probabilidad",T42="Impacto"),(AE40-(+AE40*W42)),IF(T42="Probabilidad",AE41,""))),"")</f>
        <v/>
      </c>
      <c r="AF42" s="235" t="str">
        <f t="shared" si="6"/>
        <v/>
      </c>
      <c r="AG42" s="236"/>
      <c r="AH42" s="245"/>
      <c r="AI42" s="228"/>
      <c r="AJ42" s="250"/>
      <c r="AK42" s="250"/>
      <c r="AL42" s="245"/>
      <c r="AM42" s="228"/>
      <c r="AN42" s="187"/>
      <c r="AO42" s="187"/>
      <c r="AP42" s="187"/>
      <c r="AQ42" s="187"/>
      <c r="AR42" s="187"/>
      <c r="AS42" s="187"/>
      <c r="AT42" s="187"/>
      <c r="AU42" s="187"/>
      <c r="AV42" s="187"/>
      <c r="AW42" s="187"/>
      <c r="AX42" s="187"/>
      <c r="AY42" s="187"/>
      <c r="AZ42" s="187"/>
      <c r="BA42" s="187"/>
      <c r="BB42" s="187"/>
      <c r="BC42" s="187"/>
      <c r="BD42" s="187"/>
      <c r="BE42" s="187"/>
      <c r="BF42" s="187"/>
      <c r="BG42" s="187"/>
    </row>
    <row r="43" ht="26.25" customHeight="1">
      <c r="A43" s="241"/>
      <c r="B43" s="241"/>
      <c r="C43" s="241"/>
      <c r="D43" s="242"/>
      <c r="E43" s="245"/>
      <c r="F43" s="241"/>
      <c r="G43" s="241"/>
      <c r="H43" s="245"/>
      <c r="I43" s="243"/>
      <c r="J43" s="241"/>
      <c r="K43" s="241"/>
      <c r="L43" s="241"/>
      <c r="M43" s="241"/>
      <c r="N43" s="241"/>
      <c r="O43" s="241"/>
      <c r="P43" s="241"/>
      <c r="Q43" s="241"/>
      <c r="R43" s="228">
        <v>4.0</v>
      </c>
      <c r="S43" s="249"/>
      <c r="T43" s="228" t="str">
        <f t="shared" si="1"/>
        <v/>
      </c>
      <c r="U43" s="230"/>
      <c r="V43" s="230"/>
      <c r="W43" s="231" t="str">
        <f t="shared" si="2"/>
        <v/>
      </c>
      <c r="X43" s="230"/>
      <c r="Y43" s="230"/>
      <c r="Z43" s="230"/>
      <c r="AA43" s="232" t="str">
        <f t="shared" si="17"/>
        <v/>
      </c>
      <c r="AB43" s="233" t="str">
        <f t="shared" si="3"/>
        <v/>
      </c>
      <c r="AC43" s="234" t="str">
        <f t="shared" si="4"/>
        <v/>
      </c>
      <c r="AD43" s="233" t="str">
        <f t="shared" si="5"/>
        <v/>
      </c>
      <c r="AE43" s="234" t="str">
        <f t="shared" si="18"/>
        <v/>
      </c>
      <c r="AF43" s="235" t="str">
        <f t="shared" si="6"/>
        <v/>
      </c>
      <c r="AG43" s="236"/>
      <c r="AH43" s="245"/>
      <c r="AI43" s="228"/>
      <c r="AJ43" s="250"/>
      <c r="AK43" s="250"/>
      <c r="AL43" s="245"/>
      <c r="AM43" s="228"/>
      <c r="AN43" s="187"/>
      <c r="AO43" s="187"/>
      <c r="AP43" s="187"/>
      <c r="AQ43" s="187"/>
      <c r="AR43" s="187"/>
      <c r="AS43" s="187"/>
      <c r="AT43" s="187"/>
      <c r="AU43" s="187"/>
      <c r="AV43" s="187"/>
      <c r="AW43" s="187"/>
      <c r="AX43" s="187"/>
      <c r="AY43" s="187"/>
      <c r="AZ43" s="187"/>
      <c r="BA43" s="187"/>
      <c r="BB43" s="187"/>
      <c r="BC43" s="187"/>
      <c r="BD43" s="187"/>
      <c r="BE43" s="187"/>
      <c r="BF43" s="187"/>
      <c r="BG43" s="187"/>
    </row>
    <row r="44" ht="26.25" customHeight="1">
      <c r="A44" s="241"/>
      <c r="B44" s="241"/>
      <c r="C44" s="241"/>
      <c r="D44" s="242"/>
      <c r="E44" s="245"/>
      <c r="F44" s="241"/>
      <c r="G44" s="241"/>
      <c r="H44" s="245"/>
      <c r="I44" s="243"/>
      <c r="J44" s="241"/>
      <c r="K44" s="241"/>
      <c r="L44" s="241"/>
      <c r="M44" s="241"/>
      <c r="N44" s="241"/>
      <c r="O44" s="241"/>
      <c r="P44" s="241"/>
      <c r="Q44" s="241"/>
      <c r="R44" s="228">
        <v>5.0</v>
      </c>
      <c r="S44" s="249"/>
      <c r="T44" s="228" t="str">
        <f t="shared" si="1"/>
        <v/>
      </c>
      <c r="U44" s="230"/>
      <c r="V44" s="230"/>
      <c r="W44" s="231" t="str">
        <f t="shared" si="2"/>
        <v/>
      </c>
      <c r="X44" s="230"/>
      <c r="Y44" s="230"/>
      <c r="Z44" s="230"/>
      <c r="AA44" s="232" t="str">
        <f t="shared" si="17"/>
        <v/>
      </c>
      <c r="AB44" s="233" t="str">
        <f t="shared" si="3"/>
        <v/>
      </c>
      <c r="AC44" s="234" t="str">
        <f t="shared" si="4"/>
        <v/>
      </c>
      <c r="AD44" s="233" t="str">
        <f t="shared" si="5"/>
        <v/>
      </c>
      <c r="AE44" s="234" t="str">
        <f t="shared" si="18"/>
        <v/>
      </c>
      <c r="AF44" s="235" t="str">
        <f t="shared" si="6"/>
        <v/>
      </c>
      <c r="AG44" s="236"/>
      <c r="AH44" s="245"/>
      <c r="AI44" s="228"/>
      <c r="AJ44" s="250"/>
      <c r="AK44" s="250"/>
      <c r="AL44" s="245"/>
      <c r="AM44" s="228"/>
      <c r="AN44" s="187"/>
      <c r="AO44" s="187"/>
      <c r="AP44" s="187"/>
      <c r="AQ44" s="187"/>
      <c r="AR44" s="187"/>
      <c r="AS44" s="187"/>
      <c r="AT44" s="187"/>
      <c r="AU44" s="187"/>
      <c r="AV44" s="187"/>
      <c r="AW44" s="187"/>
      <c r="AX44" s="187"/>
      <c r="AY44" s="187"/>
      <c r="AZ44" s="187"/>
      <c r="BA44" s="187"/>
      <c r="BB44" s="187"/>
      <c r="BC44" s="187"/>
      <c r="BD44" s="187"/>
      <c r="BE44" s="187"/>
      <c r="BF44" s="187"/>
      <c r="BG44" s="187"/>
    </row>
    <row r="45" ht="26.25" customHeight="1">
      <c r="A45" s="214"/>
      <c r="B45" s="214"/>
      <c r="C45" s="214"/>
      <c r="D45" s="188"/>
      <c r="E45" s="245"/>
      <c r="F45" s="214"/>
      <c r="G45" s="214"/>
      <c r="H45" s="245"/>
      <c r="I45" s="190"/>
      <c r="J45" s="214"/>
      <c r="K45" s="214"/>
      <c r="L45" s="214"/>
      <c r="M45" s="214"/>
      <c r="N45" s="214"/>
      <c r="O45" s="214"/>
      <c r="P45" s="214"/>
      <c r="Q45" s="214"/>
      <c r="R45" s="228">
        <v>6.0</v>
      </c>
      <c r="S45" s="249"/>
      <c r="T45" s="228" t="str">
        <f t="shared" si="1"/>
        <v/>
      </c>
      <c r="U45" s="230"/>
      <c r="V45" s="230"/>
      <c r="W45" s="231" t="str">
        <f t="shared" si="2"/>
        <v/>
      </c>
      <c r="X45" s="230"/>
      <c r="Y45" s="230"/>
      <c r="Z45" s="230"/>
      <c r="AA45" s="232" t="str">
        <f t="shared" si="17"/>
        <v/>
      </c>
      <c r="AB45" s="233" t="str">
        <f t="shared" si="3"/>
        <v/>
      </c>
      <c r="AC45" s="234" t="str">
        <f t="shared" si="4"/>
        <v/>
      </c>
      <c r="AD45" s="233" t="str">
        <f t="shared" si="5"/>
        <v/>
      </c>
      <c r="AE45" s="234" t="str">
        <f t="shared" si="18"/>
        <v/>
      </c>
      <c r="AF45" s="235" t="str">
        <f t="shared" si="6"/>
        <v/>
      </c>
      <c r="AG45" s="236"/>
      <c r="AH45" s="245"/>
      <c r="AI45" s="228"/>
      <c r="AJ45" s="250"/>
      <c r="AK45" s="250"/>
      <c r="AL45" s="245"/>
      <c r="AM45" s="228"/>
      <c r="AN45" s="187"/>
      <c r="AO45" s="187"/>
      <c r="AP45" s="187"/>
      <c r="AQ45" s="187"/>
      <c r="AR45" s="187"/>
      <c r="AS45" s="187"/>
      <c r="AT45" s="187"/>
      <c r="AU45" s="187"/>
      <c r="AV45" s="187"/>
      <c r="AW45" s="187"/>
      <c r="AX45" s="187"/>
      <c r="AY45" s="187"/>
      <c r="AZ45" s="187"/>
      <c r="BA45" s="187"/>
      <c r="BB45" s="187"/>
      <c r="BC45" s="187"/>
      <c r="BD45" s="187"/>
      <c r="BE45" s="187"/>
      <c r="BF45" s="187"/>
      <c r="BG45" s="187"/>
    </row>
    <row r="46" ht="26.25" customHeight="1">
      <c r="A46" s="219">
        <v>7.0</v>
      </c>
      <c r="B46" s="251"/>
      <c r="C46" s="251"/>
      <c r="D46" s="251"/>
      <c r="E46" s="258"/>
      <c r="F46" s="258"/>
      <c r="G46" s="220"/>
      <c r="H46" s="258"/>
      <c r="I46" s="251"/>
      <c r="J46" s="254"/>
      <c r="K46" s="255" t="str">
        <f>IF(J46&lt;=0,"",IF(J46&lt;=2,"Muy Baja",IF(J46&lt;=24,"Baja",IF(J46&lt;=500,"Media",IF(J46&lt;=5000,"Alta","Muy Alta")))))</f>
        <v/>
      </c>
      <c r="L46" s="256" t="str">
        <f>IF(K46="","",IF(K46="Muy Baja",0.2,IF(K46="Baja",0.4,IF(K46="Media",0.6,IF(K46="Alta",0.8,IF(K46="Muy Alta",1,))))))</f>
        <v/>
      </c>
      <c r="M46" s="256"/>
      <c r="N46" s="256" t="str">
        <f>IF(NOT(ISERROR(MATCH(M46,'Tabla Impacto'!$B$221:$B$223,0))),'Tabla Impacto'!$F$223&amp;"Por favor no seleccionar los criterios de impacto(Afectación Económica o presupuestal y Pérdida Reputacional)",M46)</f>
        <v/>
      </c>
      <c r="O46" s="255" t="str">
        <f>IF(OR(N46='Tabla Impacto'!$C$11,N46='Tabla Impacto'!$D$11),"Leve",IF(OR(N46='Tabla Impacto'!$C$12,N46='Tabla Impacto'!$D$12),"Menor",IF(OR(N46='Tabla Impacto'!$C$13,N46='Tabla Impacto'!$D$13),"Moderado",IF(OR(N46='Tabla Impacto'!$C$14,N46='Tabla Impacto'!$D$14),"Mayor",IF(OR(N46='Tabla Impacto'!$C$15,N46='Tabla Impacto'!$D$15),"Catastrófico","")))))</f>
        <v/>
      </c>
      <c r="P46" s="256" t="str">
        <f>IF(O46="","",IF(O46="Leve",0.2,IF(O46="Menor",0.4,IF(O46="Moderado",0.6,IF(O46="Mayor",0.8,IF(O46="Catastrófico",1,))))))</f>
        <v/>
      </c>
      <c r="Q46" s="257" t="str">
        <f>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228">
        <v>1.0</v>
      </c>
      <c r="S46" s="249"/>
      <c r="T46" s="228" t="str">
        <f t="shared" si="1"/>
        <v/>
      </c>
      <c r="U46" s="230"/>
      <c r="V46" s="230"/>
      <c r="W46" s="231" t="str">
        <f t="shared" si="2"/>
        <v/>
      </c>
      <c r="X46" s="230"/>
      <c r="Y46" s="230"/>
      <c r="Z46" s="230"/>
      <c r="AA46" s="232" t="str">
        <f>IFERROR(IF(T46="Probabilidad",(L46-(+L46*W46)),IF(T46="Impacto",L46,"")),"")</f>
        <v/>
      </c>
      <c r="AB46" s="233" t="str">
        <f t="shared" si="3"/>
        <v/>
      </c>
      <c r="AC46" s="234" t="str">
        <f t="shared" si="4"/>
        <v/>
      </c>
      <c r="AD46" s="233" t="str">
        <f t="shared" si="5"/>
        <v/>
      </c>
      <c r="AE46" s="234" t="str">
        <f>IFERROR(IF(T46="Impacto",(P46-(+P46*W46)),IF(T46="Probabilidad",P46,"")),"")</f>
        <v/>
      </c>
      <c r="AF46" s="235" t="str">
        <f t="shared" si="6"/>
        <v/>
      </c>
      <c r="AG46" s="236"/>
      <c r="AH46" s="245"/>
      <c r="AI46" s="228"/>
      <c r="AJ46" s="250"/>
      <c r="AK46" s="250"/>
      <c r="AL46" s="245"/>
      <c r="AM46" s="228"/>
      <c r="AN46" s="187"/>
      <c r="AO46" s="187"/>
      <c r="AP46" s="187"/>
      <c r="AQ46" s="187"/>
      <c r="AR46" s="187"/>
      <c r="AS46" s="187"/>
      <c r="AT46" s="187"/>
      <c r="AU46" s="187"/>
      <c r="AV46" s="187"/>
      <c r="AW46" s="187"/>
      <c r="AX46" s="187"/>
      <c r="AY46" s="187"/>
      <c r="AZ46" s="187"/>
      <c r="BA46" s="187"/>
      <c r="BB46" s="187"/>
      <c r="BC46" s="187"/>
      <c r="BD46" s="187"/>
      <c r="BE46" s="187"/>
      <c r="BF46" s="187"/>
      <c r="BG46" s="187"/>
    </row>
    <row r="47" ht="26.25" customHeight="1">
      <c r="A47" s="241"/>
      <c r="B47" s="241"/>
      <c r="C47" s="241"/>
      <c r="D47" s="241"/>
      <c r="E47" s="258"/>
      <c r="F47" s="241"/>
      <c r="G47" s="241"/>
      <c r="H47" s="258"/>
      <c r="I47" s="241"/>
      <c r="J47" s="241"/>
      <c r="K47" s="241"/>
      <c r="L47" s="241"/>
      <c r="M47" s="241"/>
      <c r="N47" s="241"/>
      <c r="O47" s="241"/>
      <c r="P47" s="241"/>
      <c r="Q47" s="241"/>
      <c r="R47" s="228">
        <v>2.0</v>
      </c>
      <c r="S47" s="249"/>
      <c r="T47" s="228" t="str">
        <f t="shared" si="1"/>
        <v/>
      </c>
      <c r="U47" s="230"/>
      <c r="V47" s="230"/>
      <c r="W47" s="231" t="str">
        <f t="shared" si="2"/>
        <v/>
      </c>
      <c r="X47" s="230"/>
      <c r="Y47" s="230"/>
      <c r="Z47" s="230"/>
      <c r="AA47" s="232" t="str">
        <f>IFERROR(IF(AND(T46="Probabilidad",T47="Probabilidad"),(AC46-(+AC46*W47)),IF(AND(T46="Impacto",T47="Probabilidad"),(L46-(+L46*W47)),IF(T47="Impacto",AC46,""))),"")</f>
        <v/>
      </c>
      <c r="AB47" s="233" t="str">
        <f t="shared" si="3"/>
        <v/>
      </c>
      <c r="AC47" s="234" t="str">
        <f t="shared" si="4"/>
        <v/>
      </c>
      <c r="AD47" s="233" t="str">
        <f t="shared" si="5"/>
        <v/>
      </c>
      <c r="AE47" s="234" t="str">
        <f>IFERROR(IF(AND(T46="Impacto",T47="Impacto"),(AE46-(+AE46*W47)),IF(AND(T46="Probabilidad",T47="Impacto"),(P46-(+P46*W47)),IF(T47="Probabilidad",AE46,""))),"")</f>
        <v/>
      </c>
      <c r="AF47" s="235" t="str">
        <f t="shared" si="6"/>
        <v/>
      </c>
      <c r="AG47" s="236"/>
      <c r="AH47" s="245"/>
      <c r="AI47" s="228"/>
      <c r="AJ47" s="250"/>
      <c r="AK47" s="250"/>
      <c r="AL47" s="245"/>
      <c r="AM47" s="228"/>
      <c r="AN47" s="187"/>
      <c r="AO47" s="187"/>
      <c r="AP47" s="187"/>
      <c r="AQ47" s="187"/>
      <c r="AR47" s="187"/>
      <c r="AS47" s="187"/>
      <c r="AT47" s="187"/>
      <c r="AU47" s="187"/>
      <c r="AV47" s="187"/>
      <c r="AW47" s="187"/>
      <c r="AX47" s="187"/>
      <c r="AY47" s="187"/>
      <c r="AZ47" s="187"/>
      <c r="BA47" s="187"/>
      <c r="BB47" s="187"/>
      <c r="BC47" s="187"/>
      <c r="BD47" s="187"/>
      <c r="BE47" s="187"/>
      <c r="BF47" s="187"/>
      <c r="BG47" s="187"/>
    </row>
    <row r="48" ht="26.25" customHeight="1">
      <c r="A48" s="241"/>
      <c r="B48" s="241"/>
      <c r="C48" s="241"/>
      <c r="D48" s="241"/>
      <c r="E48" s="258"/>
      <c r="F48" s="241"/>
      <c r="G48" s="241"/>
      <c r="H48" s="258"/>
      <c r="I48" s="241"/>
      <c r="J48" s="241"/>
      <c r="K48" s="241"/>
      <c r="L48" s="241"/>
      <c r="M48" s="241"/>
      <c r="N48" s="241"/>
      <c r="O48" s="241"/>
      <c r="P48" s="241"/>
      <c r="Q48" s="241"/>
      <c r="R48" s="228">
        <v>3.0</v>
      </c>
      <c r="S48" s="246"/>
      <c r="T48" s="228" t="str">
        <f t="shared" si="1"/>
        <v/>
      </c>
      <c r="U48" s="230"/>
      <c r="V48" s="230"/>
      <c r="W48" s="231" t="str">
        <f t="shared" si="2"/>
        <v/>
      </c>
      <c r="X48" s="230"/>
      <c r="Y48" s="230"/>
      <c r="Z48" s="230"/>
      <c r="AA48" s="232" t="str">
        <f t="shared" ref="AA48:AA51" si="19">IFERROR(IF(AND(T47="Probabilidad",T48="Probabilidad"),(AC47-(+AC47*W48)),IF(AND(T47="Impacto",T48="Probabilidad"),(AC46-(+AC46*W48)),IF(T48="Impacto",AC47,""))),"")</f>
        <v/>
      </c>
      <c r="AB48" s="233" t="str">
        <f t="shared" si="3"/>
        <v/>
      </c>
      <c r="AC48" s="234" t="str">
        <f t="shared" si="4"/>
        <v/>
      </c>
      <c r="AD48" s="233" t="str">
        <f t="shared" si="5"/>
        <v/>
      </c>
      <c r="AE48" s="234" t="str">
        <f t="shared" ref="AE48:AE51" si="20">IFERROR(IF(AND(T47="Impacto",T48="Impacto"),(AE47-(+AE47*W48)),IF(AND(T47="Probabilidad",T48="Impacto"),(AE46-(+AE46*W48)),IF(T48="Probabilidad",AE47,""))),"")</f>
        <v/>
      </c>
      <c r="AF48" s="235" t="str">
        <f t="shared" si="6"/>
        <v/>
      </c>
      <c r="AG48" s="236"/>
      <c r="AH48" s="245"/>
      <c r="AI48" s="228"/>
      <c r="AJ48" s="250"/>
      <c r="AK48" s="250"/>
      <c r="AL48" s="245"/>
      <c r="AM48" s="228"/>
      <c r="AN48" s="187"/>
      <c r="AO48" s="187"/>
      <c r="AP48" s="187"/>
      <c r="AQ48" s="187"/>
      <c r="AR48" s="187"/>
      <c r="AS48" s="187"/>
      <c r="AT48" s="187"/>
      <c r="AU48" s="187"/>
      <c r="AV48" s="187"/>
      <c r="AW48" s="187"/>
      <c r="AX48" s="187"/>
      <c r="AY48" s="187"/>
      <c r="AZ48" s="187"/>
      <c r="BA48" s="187"/>
      <c r="BB48" s="187"/>
      <c r="BC48" s="187"/>
      <c r="BD48" s="187"/>
      <c r="BE48" s="187"/>
      <c r="BF48" s="187"/>
      <c r="BG48" s="187"/>
    </row>
    <row r="49" ht="26.25" customHeight="1">
      <c r="A49" s="241"/>
      <c r="B49" s="241"/>
      <c r="C49" s="241"/>
      <c r="D49" s="241"/>
      <c r="E49" s="258"/>
      <c r="F49" s="241"/>
      <c r="G49" s="241"/>
      <c r="H49" s="258"/>
      <c r="I49" s="241"/>
      <c r="J49" s="241"/>
      <c r="K49" s="241"/>
      <c r="L49" s="241"/>
      <c r="M49" s="241"/>
      <c r="N49" s="241"/>
      <c r="O49" s="241"/>
      <c r="P49" s="241"/>
      <c r="Q49" s="241"/>
      <c r="R49" s="228">
        <v>4.0</v>
      </c>
      <c r="S49" s="249"/>
      <c r="T49" s="228" t="str">
        <f t="shared" si="1"/>
        <v/>
      </c>
      <c r="U49" s="230"/>
      <c r="V49" s="230"/>
      <c r="W49" s="231" t="str">
        <f t="shared" si="2"/>
        <v/>
      </c>
      <c r="X49" s="230"/>
      <c r="Y49" s="230"/>
      <c r="Z49" s="230"/>
      <c r="AA49" s="232" t="str">
        <f t="shared" si="19"/>
        <v/>
      </c>
      <c r="AB49" s="233" t="str">
        <f t="shared" si="3"/>
        <v/>
      </c>
      <c r="AC49" s="234" t="str">
        <f t="shared" si="4"/>
        <v/>
      </c>
      <c r="AD49" s="233" t="str">
        <f t="shared" si="5"/>
        <v/>
      </c>
      <c r="AE49" s="234" t="str">
        <f t="shared" si="20"/>
        <v/>
      </c>
      <c r="AF49" s="235" t="str">
        <f t="shared" si="6"/>
        <v/>
      </c>
      <c r="AG49" s="236"/>
      <c r="AH49" s="245"/>
      <c r="AI49" s="228"/>
      <c r="AJ49" s="250"/>
      <c r="AK49" s="250"/>
      <c r="AL49" s="245"/>
      <c r="AM49" s="228"/>
      <c r="AN49" s="187"/>
      <c r="AO49" s="187"/>
      <c r="AP49" s="187"/>
      <c r="AQ49" s="187"/>
      <c r="AR49" s="187"/>
      <c r="AS49" s="187"/>
      <c r="AT49" s="187"/>
      <c r="AU49" s="187"/>
      <c r="AV49" s="187"/>
      <c r="AW49" s="187"/>
      <c r="AX49" s="187"/>
      <c r="AY49" s="187"/>
      <c r="AZ49" s="187"/>
      <c r="BA49" s="187"/>
      <c r="BB49" s="187"/>
      <c r="BC49" s="187"/>
      <c r="BD49" s="187"/>
      <c r="BE49" s="187"/>
      <c r="BF49" s="187"/>
      <c r="BG49" s="187"/>
    </row>
    <row r="50" ht="26.25" customHeight="1">
      <c r="A50" s="241"/>
      <c r="B50" s="241"/>
      <c r="C50" s="241"/>
      <c r="D50" s="241"/>
      <c r="E50" s="258"/>
      <c r="F50" s="241"/>
      <c r="G50" s="241"/>
      <c r="H50" s="258"/>
      <c r="I50" s="241"/>
      <c r="J50" s="241"/>
      <c r="K50" s="241"/>
      <c r="L50" s="241"/>
      <c r="M50" s="241"/>
      <c r="N50" s="241"/>
      <c r="O50" s="241"/>
      <c r="P50" s="241"/>
      <c r="Q50" s="241"/>
      <c r="R50" s="228">
        <v>5.0</v>
      </c>
      <c r="S50" s="249"/>
      <c r="T50" s="228" t="str">
        <f t="shared" si="1"/>
        <v/>
      </c>
      <c r="U50" s="230"/>
      <c r="V50" s="230"/>
      <c r="W50" s="231" t="str">
        <f t="shared" si="2"/>
        <v/>
      </c>
      <c r="X50" s="230"/>
      <c r="Y50" s="230"/>
      <c r="Z50" s="230"/>
      <c r="AA50" s="232" t="str">
        <f t="shared" si="19"/>
        <v/>
      </c>
      <c r="AB50" s="233" t="str">
        <f t="shared" si="3"/>
        <v/>
      </c>
      <c r="AC50" s="234" t="str">
        <f t="shared" si="4"/>
        <v/>
      </c>
      <c r="AD50" s="233" t="str">
        <f t="shared" si="5"/>
        <v/>
      </c>
      <c r="AE50" s="234" t="str">
        <f t="shared" si="20"/>
        <v/>
      </c>
      <c r="AF50" s="235" t="str">
        <f t="shared" si="6"/>
        <v/>
      </c>
      <c r="AG50" s="236"/>
      <c r="AH50" s="245"/>
      <c r="AI50" s="228"/>
      <c r="AJ50" s="250"/>
      <c r="AK50" s="250"/>
      <c r="AL50" s="245"/>
      <c r="AM50" s="228"/>
      <c r="AN50" s="187"/>
      <c r="AO50" s="187"/>
      <c r="AP50" s="187"/>
      <c r="AQ50" s="187"/>
      <c r="AR50" s="187"/>
      <c r="AS50" s="187"/>
      <c r="AT50" s="187"/>
      <c r="AU50" s="187"/>
      <c r="AV50" s="187"/>
      <c r="AW50" s="187"/>
      <c r="AX50" s="187"/>
      <c r="AY50" s="187"/>
      <c r="AZ50" s="187"/>
      <c r="BA50" s="187"/>
      <c r="BB50" s="187"/>
      <c r="BC50" s="187"/>
      <c r="BD50" s="187"/>
      <c r="BE50" s="187"/>
      <c r="BF50" s="187"/>
      <c r="BG50" s="187"/>
    </row>
    <row r="51" ht="26.25" customHeight="1">
      <c r="A51" s="214"/>
      <c r="B51" s="214"/>
      <c r="C51" s="214"/>
      <c r="D51" s="214"/>
      <c r="E51" s="259"/>
      <c r="F51" s="214"/>
      <c r="G51" s="214"/>
      <c r="H51" s="259"/>
      <c r="I51" s="214"/>
      <c r="J51" s="214"/>
      <c r="K51" s="214"/>
      <c r="L51" s="214"/>
      <c r="M51" s="214"/>
      <c r="N51" s="214"/>
      <c r="O51" s="214"/>
      <c r="P51" s="214"/>
      <c r="Q51" s="214"/>
      <c r="R51" s="228">
        <v>6.0</v>
      </c>
      <c r="S51" s="249"/>
      <c r="T51" s="228" t="str">
        <f t="shared" si="1"/>
        <v/>
      </c>
      <c r="U51" s="230"/>
      <c r="V51" s="230"/>
      <c r="W51" s="231" t="str">
        <f t="shared" si="2"/>
        <v/>
      </c>
      <c r="X51" s="230"/>
      <c r="Y51" s="230"/>
      <c r="Z51" s="230"/>
      <c r="AA51" s="232" t="str">
        <f t="shared" si="19"/>
        <v/>
      </c>
      <c r="AB51" s="233" t="str">
        <f t="shared" si="3"/>
        <v/>
      </c>
      <c r="AC51" s="234" t="str">
        <f t="shared" si="4"/>
        <v/>
      </c>
      <c r="AD51" s="233" t="str">
        <f t="shared" si="5"/>
        <v/>
      </c>
      <c r="AE51" s="234" t="str">
        <f t="shared" si="20"/>
        <v/>
      </c>
      <c r="AF51" s="235" t="str">
        <f t="shared" si="6"/>
        <v/>
      </c>
      <c r="AG51" s="236"/>
      <c r="AH51" s="245"/>
      <c r="AI51" s="228"/>
      <c r="AJ51" s="250"/>
      <c r="AK51" s="250"/>
      <c r="AL51" s="245"/>
      <c r="AM51" s="228"/>
      <c r="AN51" s="187"/>
      <c r="AO51" s="187"/>
      <c r="AP51" s="187"/>
      <c r="AQ51" s="187"/>
      <c r="AR51" s="187"/>
      <c r="AS51" s="187"/>
      <c r="AT51" s="187"/>
      <c r="AU51" s="187"/>
      <c r="AV51" s="187"/>
      <c r="AW51" s="187"/>
      <c r="AX51" s="187"/>
      <c r="AY51" s="187"/>
      <c r="AZ51" s="187"/>
      <c r="BA51" s="187"/>
      <c r="BB51" s="187"/>
      <c r="BC51" s="187"/>
      <c r="BD51" s="187"/>
      <c r="BE51" s="187"/>
      <c r="BF51" s="187"/>
      <c r="BG51" s="187"/>
    </row>
    <row r="52" ht="26.25" customHeight="1">
      <c r="A52" s="219">
        <v>8.0</v>
      </c>
      <c r="B52" s="251"/>
      <c r="C52" s="251"/>
      <c r="D52" s="251"/>
      <c r="E52" s="251"/>
      <c r="F52" s="251"/>
      <c r="G52" s="220"/>
      <c r="H52" s="251"/>
      <c r="I52" s="251"/>
      <c r="J52" s="254"/>
      <c r="K52" s="255" t="str">
        <f>IF(J52&lt;=0,"",IF(J52&lt;=2,"Muy Baja",IF(J52&lt;=24,"Baja",IF(J52&lt;=500,"Media",IF(J52&lt;=5000,"Alta","Muy Alta")))))</f>
        <v/>
      </c>
      <c r="L52" s="256" t="str">
        <f>IF(K52="","",IF(K52="Muy Baja",0.2,IF(K52="Baja",0.4,IF(K52="Media",0.6,IF(K52="Alta",0.8,IF(K52="Muy Alta",1,))))))</f>
        <v/>
      </c>
      <c r="M52" s="256"/>
      <c r="N52" s="256" t="str">
        <f>IF(NOT(ISERROR(MATCH(M52,'Tabla Impacto'!$B$221:$B$223,0))),'Tabla Impacto'!$F$223&amp;"Por favor no seleccionar los criterios de impacto(Afectación Económica o presupuestal y Pérdida Reputacional)",M52)</f>
        <v/>
      </c>
      <c r="O52" s="255" t="str">
        <f>IF(OR(N52='Tabla Impacto'!$C$11,N52='Tabla Impacto'!$D$11),"Leve",IF(OR(N52='Tabla Impacto'!$C$12,N52='Tabla Impacto'!$D$12),"Menor",IF(OR(N52='Tabla Impacto'!$C$13,N52='Tabla Impacto'!$D$13),"Moderado",IF(OR(N52='Tabla Impacto'!$C$14,N52='Tabla Impacto'!$D$14),"Mayor",IF(OR(N52='Tabla Impacto'!$C$15,N52='Tabla Impacto'!$D$15),"Catastrófico","")))))</f>
        <v/>
      </c>
      <c r="P52" s="256" t="str">
        <f>IF(O52="","",IF(O52="Leve",0.2,IF(O52="Menor",0.4,IF(O52="Moderado",0.6,IF(O52="Mayor",0.8,IF(O52="Catastrófico",1,))))))</f>
        <v/>
      </c>
      <c r="Q52" s="257" t="str">
        <f>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228">
        <v>1.0</v>
      </c>
      <c r="S52" s="249"/>
      <c r="T52" s="228" t="str">
        <f t="shared" si="1"/>
        <v/>
      </c>
      <c r="U52" s="230"/>
      <c r="V52" s="230"/>
      <c r="W52" s="231" t="str">
        <f t="shared" si="2"/>
        <v/>
      </c>
      <c r="X52" s="230"/>
      <c r="Y52" s="230"/>
      <c r="Z52" s="230"/>
      <c r="AA52" s="232" t="str">
        <f>IFERROR(IF(T52="Probabilidad",(L52-(+L52*W52)),IF(T52="Impacto",L52,"")),"")</f>
        <v/>
      </c>
      <c r="AB52" s="233" t="str">
        <f t="shared" si="3"/>
        <v/>
      </c>
      <c r="AC52" s="234" t="str">
        <f t="shared" si="4"/>
        <v/>
      </c>
      <c r="AD52" s="233" t="str">
        <f t="shared" si="5"/>
        <v/>
      </c>
      <c r="AE52" s="234" t="str">
        <f>IFERROR(IF(T52="Impacto",(P52-(+P52*W52)),IF(T52="Probabilidad",P52,"")),"")</f>
        <v/>
      </c>
      <c r="AF52" s="235" t="str">
        <f t="shared" si="6"/>
        <v/>
      </c>
      <c r="AG52" s="236"/>
      <c r="AH52" s="245"/>
      <c r="AI52" s="228"/>
      <c r="AJ52" s="250"/>
      <c r="AK52" s="250"/>
      <c r="AL52" s="245"/>
      <c r="AM52" s="228"/>
      <c r="AN52" s="187"/>
      <c r="AO52" s="187"/>
      <c r="AP52" s="187"/>
      <c r="AQ52" s="187"/>
      <c r="AR52" s="187"/>
      <c r="AS52" s="187"/>
      <c r="AT52" s="187"/>
      <c r="AU52" s="187"/>
      <c r="AV52" s="187"/>
      <c r="AW52" s="187"/>
      <c r="AX52" s="187"/>
      <c r="AY52" s="187"/>
      <c r="AZ52" s="187"/>
      <c r="BA52" s="187"/>
      <c r="BB52" s="187"/>
      <c r="BC52" s="187"/>
      <c r="BD52" s="187"/>
      <c r="BE52" s="187"/>
      <c r="BF52" s="187"/>
      <c r="BG52" s="187"/>
    </row>
    <row r="53" ht="26.25" customHeight="1">
      <c r="A53" s="241"/>
      <c r="B53" s="241"/>
      <c r="C53" s="241"/>
      <c r="D53" s="241"/>
      <c r="E53" s="258"/>
      <c r="F53" s="241"/>
      <c r="G53" s="241"/>
      <c r="H53" s="258"/>
      <c r="I53" s="241"/>
      <c r="J53" s="241"/>
      <c r="K53" s="241"/>
      <c r="L53" s="241"/>
      <c r="M53" s="241"/>
      <c r="N53" s="241"/>
      <c r="O53" s="241"/>
      <c r="P53" s="241"/>
      <c r="Q53" s="241"/>
      <c r="R53" s="228">
        <v>2.0</v>
      </c>
      <c r="S53" s="249"/>
      <c r="T53" s="228" t="str">
        <f t="shared" si="1"/>
        <v/>
      </c>
      <c r="U53" s="230"/>
      <c r="V53" s="230"/>
      <c r="W53" s="231" t="str">
        <f t="shared" si="2"/>
        <v/>
      </c>
      <c r="X53" s="230"/>
      <c r="Y53" s="230"/>
      <c r="Z53" s="230"/>
      <c r="AA53" s="232" t="str">
        <f>IFERROR(IF(AND(T52="Probabilidad",T53="Probabilidad"),(AC52-(+AC52*W53)),IF(AND(T52="Impacto",T53="Probabilidad"),(L52-(+L52*W53)),IF(T53="Impacto",AC52,""))),"")</f>
        <v/>
      </c>
      <c r="AB53" s="233" t="str">
        <f t="shared" si="3"/>
        <v/>
      </c>
      <c r="AC53" s="234" t="str">
        <f t="shared" si="4"/>
        <v/>
      </c>
      <c r="AD53" s="233" t="str">
        <f t="shared" si="5"/>
        <v/>
      </c>
      <c r="AE53" s="234" t="str">
        <f>IFERROR(IF(AND(T52="Impacto",T53="Impacto"),(AE52-(+AE52*W53)),IF(AND(T52="Probabilidad",T53="Impacto"),(P52-(+P52*W53)),IF(T53="Probabilidad",AE52,""))),"")</f>
        <v/>
      </c>
      <c r="AF53" s="235" t="str">
        <f t="shared" si="6"/>
        <v/>
      </c>
      <c r="AG53" s="236"/>
      <c r="AH53" s="245"/>
      <c r="AI53" s="228"/>
      <c r="AJ53" s="250"/>
      <c r="AK53" s="250"/>
      <c r="AL53" s="245"/>
      <c r="AM53" s="228"/>
      <c r="AN53" s="187"/>
      <c r="AO53" s="187"/>
      <c r="AP53" s="187"/>
      <c r="AQ53" s="187"/>
      <c r="AR53" s="187"/>
      <c r="AS53" s="187"/>
      <c r="AT53" s="187"/>
      <c r="AU53" s="187"/>
      <c r="AV53" s="187"/>
      <c r="AW53" s="187"/>
      <c r="AX53" s="187"/>
      <c r="AY53" s="187"/>
      <c r="AZ53" s="187"/>
      <c r="BA53" s="187"/>
      <c r="BB53" s="187"/>
      <c r="BC53" s="187"/>
      <c r="BD53" s="187"/>
      <c r="BE53" s="187"/>
      <c r="BF53" s="187"/>
      <c r="BG53" s="187"/>
    </row>
    <row r="54" ht="26.25" customHeight="1">
      <c r="A54" s="241"/>
      <c r="B54" s="241"/>
      <c r="C54" s="241"/>
      <c r="D54" s="241"/>
      <c r="E54" s="258"/>
      <c r="F54" s="241"/>
      <c r="G54" s="241"/>
      <c r="H54" s="258"/>
      <c r="I54" s="241"/>
      <c r="J54" s="241"/>
      <c r="K54" s="241"/>
      <c r="L54" s="241"/>
      <c r="M54" s="241"/>
      <c r="N54" s="241"/>
      <c r="O54" s="241"/>
      <c r="P54" s="241"/>
      <c r="Q54" s="241"/>
      <c r="R54" s="228">
        <v>3.0</v>
      </c>
      <c r="S54" s="246"/>
      <c r="T54" s="228" t="str">
        <f t="shared" si="1"/>
        <v/>
      </c>
      <c r="U54" s="230"/>
      <c r="V54" s="230"/>
      <c r="W54" s="231" t="str">
        <f t="shared" si="2"/>
        <v/>
      </c>
      <c r="X54" s="230"/>
      <c r="Y54" s="230"/>
      <c r="Z54" s="230"/>
      <c r="AA54" s="232" t="str">
        <f t="shared" ref="AA54:AA57" si="21">IFERROR(IF(AND(T53="Probabilidad",T54="Probabilidad"),(AC53-(+AC53*W54)),IF(AND(T53="Impacto",T54="Probabilidad"),(AC52-(+AC52*W54)),IF(T54="Impacto",AC53,""))),"")</f>
        <v/>
      </c>
      <c r="AB54" s="233" t="str">
        <f t="shared" si="3"/>
        <v/>
      </c>
      <c r="AC54" s="234" t="str">
        <f t="shared" si="4"/>
        <v/>
      </c>
      <c r="AD54" s="233" t="str">
        <f t="shared" si="5"/>
        <v/>
      </c>
      <c r="AE54" s="234" t="str">
        <f t="shared" ref="AE54:AE57" si="22">IFERROR(IF(AND(T53="Impacto",T54="Impacto"),(AE53-(+AE53*W54)),IF(AND(T53="Probabilidad",T54="Impacto"),(AE52-(+AE52*W54)),IF(T54="Probabilidad",AE53,""))),"")</f>
        <v/>
      </c>
      <c r="AF54" s="235" t="str">
        <f t="shared" si="6"/>
        <v/>
      </c>
      <c r="AG54" s="236"/>
      <c r="AH54" s="245"/>
      <c r="AI54" s="228"/>
      <c r="AJ54" s="250"/>
      <c r="AK54" s="250"/>
      <c r="AL54" s="245"/>
      <c r="AM54" s="228"/>
      <c r="AN54" s="187"/>
      <c r="AO54" s="187"/>
      <c r="AP54" s="187"/>
      <c r="AQ54" s="187"/>
      <c r="AR54" s="187"/>
      <c r="AS54" s="187"/>
      <c r="AT54" s="187"/>
      <c r="AU54" s="187"/>
      <c r="AV54" s="187"/>
      <c r="AW54" s="187"/>
      <c r="AX54" s="187"/>
      <c r="AY54" s="187"/>
      <c r="AZ54" s="187"/>
      <c r="BA54" s="187"/>
      <c r="BB54" s="187"/>
      <c r="BC54" s="187"/>
      <c r="BD54" s="187"/>
      <c r="BE54" s="187"/>
      <c r="BF54" s="187"/>
      <c r="BG54" s="187"/>
    </row>
    <row r="55" ht="26.25" customHeight="1">
      <c r="A55" s="241"/>
      <c r="B55" s="241"/>
      <c r="C55" s="241"/>
      <c r="D55" s="241"/>
      <c r="E55" s="258"/>
      <c r="F55" s="241"/>
      <c r="G55" s="241"/>
      <c r="H55" s="258"/>
      <c r="I55" s="241"/>
      <c r="J55" s="241"/>
      <c r="K55" s="241"/>
      <c r="L55" s="241"/>
      <c r="M55" s="241"/>
      <c r="N55" s="241"/>
      <c r="O55" s="241"/>
      <c r="P55" s="241"/>
      <c r="Q55" s="241"/>
      <c r="R55" s="228">
        <v>4.0</v>
      </c>
      <c r="S55" s="249"/>
      <c r="T55" s="228" t="str">
        <f t="shared" si="1"/>
        <v/>
      </c>
      <c r="U55" s="230"/>
      <c r="V55" s="230"/>
      <c r="W55" s="231" t="str">
        <f t="shared" si="2"/>
        <v/>
      </c>
      <c r="X55" s="230"/>
      <c r="Y55" s="230"/>
      <c r="Z55" s="230"/>
      <c r="AA55" s="232" t="str">
        <f t="shared" si="21"/>
        <v/>
      </c>
      <c r="AB55" s="233" t="str">
        <f t="shared" si="3"/>
        <v/>
      </c>
      <c r="AC55" s="234" t="str">
        <f t="shared" si="4"/>
        <v/>
      </c>
      <c r="AD55" s="233" t="str">
        <f t="shared" si="5"/>
        <v/>
      </c>
      <c r="AE55" s="234" t="str">
        <f t="shared" si="22"/>
        <v/>
      </c>
      <c r="AF55" s="235" t="str">
        <f t="shared" si="6"/>
        <v/>
      </c>
      <c r="AG55" s="236"/>
      <c r="AH55" s="245"/>
      <c r="AI55" s="228"/>
      <c r="AJ55" s="250"/>
      <c r="AK55" s="250"/>
      <c r="AL55" s="245"/>
      <c r="AM55" s="228"/>
      <c r="AN55" s="187"/>
      <c r="AO55" s="187"/>
      <c r="AP55" s="187"/>
      <c r="AQ55" s="187"/>
      <c r="AR55" s="187"/>
      <c r="AS55" s="187"/>
      <c r="AT55" s="187"/>
      <c r="AU55" s="187"/>
      <c r="AV55" s="187"/>
      <c r="AW55" s="187"/>
      <c r="AX55" s="187"/>
      <c r="AY55" s="187"/>
      <c r="AZ55" s="187"/>
      <c r="BA55" s="187"/>
      <c r="BB55" s="187"/>
      <c r="BC55" s="187"/>
      <c r="BD55" s="187"/>
      <c r="BE55" s="187"/>
      <c r="BF55" s="187"/>
      <c r="BG55" s="187"/>
    </row>
    <row r="56" ht="26.25" customHeight="1">
      <c r="A56" s="241"/>
      <c r="B56" s="241"/>
      <c r="C56" s="241"/>
      <c r="D56" s="241"/>
      <c r="E56" s="258"/>
      <c r="F56" s="241"/>
      <c r="G56" s="241"/>
      <c r="H56" s="258"/>
      <c r="I56" s="241"/>
      <c r="J56" s="241"/>
      <c r="K56" s="241"/>
      <c r="L56" s="241"/>
      <c r="M56" s="241"/>
      <c r="N56" s="241"/>
      <c r="O56" s="241"/>
      <c r="P56" s="241"/>
      <c r="Q56" s="241"/>
      <c r="R56" s="228">
        <v>5.0</v>
      </c>
      <c r="S56" s="249"/>
      <c r="T56" s="228" t="str">
        <f t="shared" si="1"/>
        <v/>
      </c>
      <c r="U56" s="230"/>
      <c r="V56" s="230"/>
      <c r="W56" s="231" t="str">
        <f t="shared" si="2"/>
        <v/>
      </c>
      <c r="X56" s="230"/>
      <c r="Y56" s="230"/>
      <c r="Z56" s="230"/>
      <c r="AA56" s="232" t="str">
        <f t="shared" si="21"/>
        <v/>
      </c>
      <c r="AB56" s="233" t="str">
        <f t="shared" si="3"/>
        <v/>
      </c>
      <c r="AC56" s="234" t="str">
        <f t="shared" si="4"/>
        <v/>
      </c>
      <c r="AD56" s="233" t="str">
        <f t="shared" si="5"/>
        <v/>
      </c>
      <c r="AE56" s="234" t="str">
        <f t="shared" si="22"/>
        <v/>
      </c>
      <c r="AF56" s="235" t="str">
        <f t="shared" si="6"/>
        <v/>
      </c>
      <c r="AG56" s="236"/>
      <c r="AH56" s="245"/>
      <c r="AI56" s="228"/>
      <c r="AJ56" s="250"/>
      <c r="AK56" s="250"/>
      <c r="AL56" s="245"/>
      <c r="AM56" s="228"/>
      <c r="AN56" s="187"/>
      <c r="AO56" s="187"/>
      <c r="AP56" s="187"/>
      <c r="AQ56" s="187"/>
      <c r="AR56" s="187"/>
      <c r="AS56" s="187"/>
      <c r="AT56" s="187"/>
      <c r="AU56" s="187"/>
      <c r="AV56" s="187"/>
      <c r="AW56" s="187"/>
      <c r="AX56" s="187"/>
      <c r="AY56" s="187"/>
      <c r="AZ56" s="187"/>
      <c r="BA56" s="187"/>
      <c r="BB56" s="187"/>
      <c r="BC56" s="187"/>
      <c r="BD56" s="187"/>
      <c r="BE56" s="187"/>
      <c r="BF56" s="187"/>
      <c r="BG56" s="187"/>
    </row>
    <row r="57" ht="26.25" customHeight="1">
      <c r="A57" s="214"/>
      <c r="B57" s="214"/>
      <c r="C57" s="214"/>
      <c r="D57" s="214"/>
      <c r="E57" s="259"/>
      <c r="F57" s="214"/>
      <c r="G57" s="214"/>
      <c r="H57" s="259"/>
      <c r="I57" s="214"/>
      <c r="J57" s="214"/>
      <c r="K57" s="214"/>
      <c r="L57" s="214"/>
      <c r="M57" s="214"/>
      <c r="N57" s="214"/>
      <c r="O57" s="214"/>
      <c r="P57" s="214"/>
      <c r="Q57" s="214"/>
      <c r="R57" s="228">
        <v>6.0</v>
      </c>
      <c r="S57" s="249"/>
      <c r="T57" s="228" t="str">
        <f t="shared" si="1"/>
        <v/>
      </c>
      <c r="U57" s="230"/>
      <c r="V57" s="230"/>
      <c r="W57" s="231" t="str">
        <f t="shared" si="2"/>
        <v/>
      </c>
      <c r="X57" s="230"/>
      <c r="Y57" s="230"/>
      <c r="Z57" s="230"/>
      <c r="AA57" s="232" t="str">
        <f t="shared" si="21"/>
        <v/>
      </c>
      <c r="AB57" s="233" t="str">
        <f t="shared" si="3"/>
        <v/>
      </c>
      <c r="AC57" s="234" t="str">
        <f t="shared" si="4"/>
        <v/>
      </c>
      <c r="AD57" s="233" t="str">
        <f t="shared" si="5"/>
        <v/>
      </c>
      <c r="AE57" s="234" t="str">
        <f t="shared" si="22"/>
        <v/>
      </c>
      <c r="AF57" s="235" t="str">
        <f t="shared" si="6"/>
        <v/>
      </c>
      <c r="AG57" s="236"/>
      <c r="AH57" s="245"/>
      <c r="AI57" s="228"/>
      <c r="AJ57" s="250"/>
      <c r="AK57" s="250"/>
      <c r="AL57" s="245"/>
      <c r="AM57" s="228"/>
      <c r="AN57" s="187"/>
      <c r="AO57" s="187"/>
      <c r="AP57" s="187"/>
      <c r="AQ57" s="187"/>
      <c r="AR57" s="187"/>
      <c r="AS57" s="187"/>
      <c r="AT57" s="187"/>
      <c r="AU57" s="187"/>
      <c r="AV57" s="187"/>
      <c r="AW57" s="187"/>
      <c r="AX57" s="187"/>
      <c r="AY57" s="187"/>
      <c r="AZ57" s="187"/>
      <c r="BA57" s="187"/>
      <c r="BB57" s="187"/>
      <c r="BC57" s="187"/>
      <c r="BD57" s="187"/>
      <c r="BE57" s="187"/>
      <c r="BF57" s="187"/>
      <c r="BG57" s="187"/>
    </row>
    <row r="58" ht="26.25" customHeight="1">
      <c r="A58" s="219">
        <v>9.0</v>
      </c>
      <c r="B58" s="251"/>
      <c r="C58" s="251"/>
      <c r="D58" s="251"/>
      <c r="E58" s="251"/>
      <c r="F58" s="251"/>
      <c r="G58" s="220"/>
      <c r="H58" s="251"/>
      <c r="I58" s="251"/>
      <c r="J58" s="254"/>
      <c r="K58" s="255" t="str">
        <f>IF(J58&lt;=0,"",IF(J58&lt;=2,"Muy Baja",IF(J58&lt;=24,"Baja",IF(J58&lt;=500,"Media",IF(J58&lt;=5000,"Alta","Muy Alta")))))</f>
        <v/>
      </c>
      <c r="L58" s="256" t="str">
        <f>IF(K58="","",IF(K58="Muy Baja",0.2,IF(K58="Baja",0.4,IF(K58="Media",0.6,IF(K58="Alta",0.8,IF(K58="Muy Alta",1,))))))</f>
        <v/>
      </c>
      <c r="M58" s="256"/>
      <c r="N58" s="256" t="str">
        <f>IF(NOT(ISERROR(MATCH(M58,'Tabla Impacto'!$B$221:$B$223,0))),'Tabla Impacto'!$F$223&amp;"Por favor no seleccionar los criterios de impacto(Afectación Económica o presupuestal y Pérdida Reputacional)",M58)</f>
        <v/>
      </c>
      <c r="O58" s="255" t="str">
        <f>IF(OR(N58='Tabla Impacto'!$C$11,N58='Tabla Impacto'!$D$11),"Leve",IF(OR(N58='Tabla Impacto'!$C$12,N58='Tabla Impacto'!$D$12),"Menor",IF(OR(N58='Tabla Impacto'!$C$13,N58='Tabla Impacto'!$D$13),"Moderado",IF(OR(N58='Tabla Impacto'!$C$14,N58='Tabla Impacto'!$D$14),"Mayor",IF(OR(N58='Tabla Impacto'!$C$15,N58='Tabla Impacto'!$D$15),"Catastrófico","")))))</f>
        <v/>
      </c>
      <c r="P58" s="256" t="str">
        <f>IF(O58="","",IF(O58="Leve",0.2,IF(O58="Menor",0.4,IF(O58="Moderado",0.6,IF(O58="Mayor",0.8,IF(O58="Catastrófico",1,))))))</f>
        <v/>
      </c>
      <c r="Q58" s="257" t="str">
        <f>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228">
        <v>1.0</v>
      </c>
      <c r="S58" s="249"/>
      <c r="T58" s="228" t="str">
        <f t="shared" si="1"/>
        <v/>
      </c>
      <c r="U58" s="230"/>
      <c r="V58" s="230"/>
      <c r="W58" s="231" t="str">
        <f t="shared" si="2"/>
        <v/>
      </c>
      <c r="X58" s="230"/>
      <c r="Y58" s="230"/>
      <c r="Z58" s="230"/>
      <c r="AA58" s="232" t="str">
        <f>IFERROR(IF(T58="Probabilidad",(L58-(+L58*W58)),IF(T58="Impacto",L58,"")),"")</f>
        <v/>
      </c>
      <c r="AB58" s="233" t="str">
        <f t="shared" si="3"/>
        <v/>
      </c>
      <c r="AC58" s="234" t="str">
        <f t="shared" si="4"/>
        <v/>
      </c>
      <c r="AD58" s="233" t="str">
        <f t="shared" si="5"/>
        <v/>
      </c>
      <c r="AE58" s="234" t="str">
        <f>IFERROR(IF(T58="Impacto",(P58-(+P58*W58)),IF(T58="Probabilidad",P58,"")),"")</f>
        <v/>
      </c>
      <c r="AF58" s="235" t="str">
        <f t="shared" si="6"/>
        <v/>
      </c>
      <c r="AG58" s="236"/>
      <c r="AH58" s="245"/>
      <c r="AI58" s="228"/>
      <c r="AJ58" s="250"/>
      <c r="AK58" s="250"/>
      <c r="AL58" s="245"/>
      <c r="AM58" s="228"/>
      <c r="AN58" s="187"/>
      <c r="AO58" s="187"/>
      <c r="AP58" s="187"/>
      <c r="AQ58" s="187"/>
      <c r="AR58" s="187"/>
      <c r="AS58" s="187"/>
      <c r="AT58" s="187"/>
      <c r="AU58" s="187"/>
      <c r="AV58" s="187"/>
      <c r="AW58" s="187"/>
      <c r="AX58" s="187"/>
      <c r="AY58" s="187"/>
      <c r="AZ58" s="187"/>
      <c r="BA58" s="187"/>
      <c r="BB58" s="187"/>
      <c r="BC58" s="187"/>
      <c r="BD58" s="187"/>
      <c r="BE58" s="187"/>
      <c r="BF58" s="187"/>
      <c r="BG58" s="187"/>
    </row>
    <row r="59" ht="26.25" customHeight="1">
      <c r="A59" s="241"/>
      <c r="B59" s="241"/>
      <c r="C59" s="241"/>
      <c r="D59" s="241"/>
      <c r="E59" s="258"/>
      <c r="F59" s="241"/>
      <c r="G59" s="241"/>
      <c r="H59" s="258"/>
      <c r="I59" s="241"/>
      <c r="J59" s="241"/>
      <c r="K59" s="241"/>
      <c r="L59" s="241"/>
      <c r="M59" s="241"/>
      <c r="N59" s="241"/>
      <c r="O59" s="241"/>
      <c r="P59" s="241"/>
      <c r="Q59" s="241"/>
      <c r="R59" s="228">
        <v>2.0</v>
      </c>
      <c r="S59" s="249"/>
      <c r="T59" s="228" t="str">
        <f t="shared" si="1"/>
        <v/>
      </c>
      <c r="U59" s="230"/>
      <c r="V59" s="230"/>
      <c r="W59" s="231" t="str">
        <f t="shared" si="2"/>
        <v/>
      </c>
      <c r="X59" s="230"/>
      <c r="Y59" s="230"/>
      <c r="Z59" s="230"/>
      <c r="AA59" s="232" t="str">
        <f>IFERROR(IF(AND(T58="Probabilidad",T59="Probabilidad"),(AC58-(+AC58*W59)),IF(AND(T58="Impacto",T59="Probabilidad"),(L58-(+L58*W59)),IF(T59="Impacto",AC58,""))),"")</f>
        <v/>
      </c>
      <c r="AB59" s="233" t="str">
        <f t="shared" si="3"/>
        <v/>
      </c>
      <c r="AC59" s="234" t="str">
        <f t="shared" si="4"/>
        <v/>
      </c>
      <c r="AD59" s="233" t="str">
        <f t="shared" si="5"/>
        <v/>
      </c>
      <c r="AE59" s="234" t="str">
        <f>IFERROR(IF(AND(T58="Impacto",T59="Impacto"),(AE58-(+AE58*W59)),IF(AND(T58="Probabilidad",T59="Impacto"),(P58-(+P58*W59)),IF(T59="Probabilidad",AE58,""))),"")</f>
        <v/>
      </c>
      <c r="AF59" s="235" t="str">
        <f t="shared" si="6"/>
        <v/>
      </c>
      <c r="AG59" s="236"/>
      <c r="AH59" s="245"/>
      <c r="AI59" s="228"/>
      <c r="AJ59" s="250"/>
      <c r="AK59" s="250"/>
      <c r="AL59" s="245"/>
      <c r="AM59" s="228"/>
      <c r="AN59" s="187"/>
      <c r="AO59" s="187"/>
      <c r="AP59" s="187"/>
      <c r="AQ59" s="187"/>
      <c r="AR59" s="187"/>
      <c r="AS59" s="187"/>
      <c r="AT59" s="187"/>
      <c r="AU59" s="187"/>
      <c r="AV59" s="187"/>
      <c r="AW59" s="187"/>
      <c r="AX59" s="187"/>
      <c r="AY59" s="187"/>
      <c r="AZ59" s="187"/>
      <c r="BA59" s="187"/>
      <c r="BB59" s="187"/>
      <c r="BC59" s="187"/>
      <c r="BD59" s="187"/>
      <c r="BE59" s="187"/>
      <c r="BF59" s="187"/>
      <c r="BG59" s="187"/>
    </row>
    <row r="60" ht="26.25" customHeight="1">
      <c r="A60" s="241"/>
      <c r="B60" s="241"/>
      <c r="C60" s="241"/>
      <c r="D60" s="241"/>
      <c r="E60" s="258"/>
      <c r="F60" s="241"/>
      <c r="G60" s="241"/>
      <c r="H60" s="258"/>
      <c r="I60" s="241"/>
      <c r="J60" s="241"/>
      <c r="K60" s="241"/>
      <c r="L60" s="241"/>
      <c r="M60" s="241"/>
      <c r="N60" s="241"/>
      <c r="O60" s="241"/>
      <c r="P60" s="241"/>
      <c r="Q60" s="241"/>
      <c r="R60" s="228">
        <v>3.0</v>
      </c>
      <c r="S60" s="246"/>
      <c r="T60" s="228" t="str">
        <f t="shared" si="1"/>
        <v/>
      </c>
      <c r="U60" s="230"/>
      <c r="V60" s="230"/>
      <c r="W60" s="231" t="str">
        <f t="shared" si="2"/>
        <v/>
      </c>
      <c r="X60" s="230"/>
      <c r="Y60" s="230"/>
      <c r="Z60" s="230"/>
      <c r="AA60" s="232" t="str">
        <f t="shared" ref="AA60:AA63" si="23">IFERROR(IF(AND(T59="Probabilidad",T60="Probabilidad"),(AC59-(+AC59*W60)),IF(AND(T59="Impacto",T60="Probabilidad"),(AC58-(+AC58*W60)),IF(T60="Impacto",AC59,""))),"")</f>
        <v/>
      </c>
      <c r="AB60" s="233" t="str">
        <f t="shared" si="3"/>
        <v/>
      </c>
      <c r="AC60" s="234" t="str">
        <f t="shared" si="4"/>
        <v/>
      </c>
      <c r="AD60" s="233" t="str">
        <f t="shared" si="5"/>
        <v/>
      </c>
      <c r="AE60" s="234" t="str">
        <f t="shared" ref="AE60:AE63" si="24">IFERROR(IF(AND(T59="Impacto",T60="Impacto"),(AE59-(+AE59*W60)),IF(AND(T59="Probabilidad",T60="Impacto"),(AE58-(+AE58*W60)),IF(T60="Probabilidad",AE59,""))),"")</f>
        <v/>
      </c>
      <c r="AF60" s="235" t="str">
        <f t="shared" si="6"/>
        <v/>
      </c>
      <c r="AG60" s="236"/>
      <c r="AH60" s="245"/>
      <c r="AI60" s="228"/>
      <c r="AJ60" s="250"/>
      <c r="AK60" s="250"/>
      <c r="AL60" s="245"/>
      <c r="AM60" s="228"/>
      <c r="AN60" s="187"/>
      <c r="AO60" s="187"/>
      <c r="AP60" s="187"/>
      <c r="AQ60" s="187"/>
      <c r="AR60" s="187"/>
      <c r="AS60" s="187"/>
      <c r="AT60" s="187"/>
      <c r="AU60" s="187"/>
      <c r="AV60" s="187"/>
      <c r="AW60" s="187"/>
      <c r="AX60" s="187"/>
      <c r="AY60" s="187"/>
      <c r="AZ60" s="187"/>
      <c r="BA60" s="187"/>
      <c r="BB60" s="187"/>
      <c r="BC60" s="187"/>
      <c r="BD60" s="187"/>
      <c r="BE60" s="187"/>
      <c r="BF60" s="187"/>
      <c r="BG60" s="187"/>
    </row>
    <row r="61" ht="26.25" customHeight="1">
      <c r="A61" s="241"/>
      <c r="B61" s="241"/>
      <c r="C61" s="241"/>
      <c r="D61" s="241"/>
      <c r="E61" s="258"/>
      <c r="F61" s="241"/>
      <c r="G61" s="241"/>
      <c r="H61" s="258"/>
      <c r="I61" s="241"/>
      <c r="J61" s="241"/>
      <c r="K61" s="241"/>
      <c r="L61" s="241"/>
      <c r="M61" s="241"/>
      <c r="N61" s="241"/>
      <c r="O61" s="241"/>
      <c r="P61" s="241"/>
      <c r="Q61" s="241"/>
      <c r="R61" s="228">
        <v>4.0</v>
      </c>
      <c r="S61" s="249"/>
      <c r="T61" s="228" t="str">
        <f t="shared" si="1"/>
        <v/>
      </c>
      <c r="U61" s="230"/>
      <c r="V61" s="230"/>
      <c r="W61" s="231" t="str">
        <f t="shared" si="2"/>
        <v/>
      </c>
      <c r="X61" s="230"/>
      <c r="Y61" s="230"/>
      <c r="Z61" s="230"/>
      <c r="AA61" s="232" t="str">
        <f t="shared" si="23"/>
        <v/>
      </c>
      <c r="AB61" s="233" t="str">
        <f t="shared" si="3"/>
        <v/>
      </c>
      <c r="AC61" s="234" t="str">
        <f t="shared" si="4"/>
        <v/>
      </c>
      <c r="AD61" s="233" t="str">
        <f t="shared" si="5"/>
        <v/>
      </c>
      <c r="AE61" s="234" t="str">
        <f t="shared" si="24"/>
        <v/>
      </c>
      <c r="AF61" s="235" t="str">
        <f t="shared" si="6"/>
        <v/>
      </c>
      <c r="AG61" s="236"/>
      <c r="AH61" s="245"/>
      <c r="AI61" s="228"/>
      <c r="AJ61" s="250"/>
      <c r="AK61" s="250"/>
      <c r="AL61" s="245"/>
      <c r="AM61" s="228"/>
      <c r="AN61" s="187"/>
      <c r="AO61" s="187"/>
      <c r="AP61" s="187"/>
      <c r="AQ61" s="187"/>
      <c r="AR61" s="187"/>
      <c r="AS61" s="187"/>
      <c r="AT61" s="187"/>
      <c r="AU61" s="187"/>
      <c r="AV61" s="187"/>
      <c r="AW61" s="187"/>
      <c r="AX61" s="187"/>
      <c r="AY61" s="187"/>
      <c r="AZ61" s="187"/>
      <c r="BA61" s="187"/>
      <c r="BB61" s="187"/>
      <c r="BC61" s="187"/>
      <c r="BD61" s="187"/>
      <c r="BE61" s="187"/>
      <c r="BF61" s="187"/>
      <c r="BG61" s="187"/>
    </row>
    <row r="62" ht="26.25" customHeight="1">
      <c r="A62" s="241"/>
      <c r="B62" s="241"/>
      <c r="C62" s="241"/>
      <c r="D62" s="241"/>
      <c r="E62" s="258"/>
      <c r="F62" s="241"/>
      <c r="G62" s="241"/>
      <c r="H62" s="258"/>
      <c r="I62" s="241"/>
      <c r="J62" s="241"/>
      <c r="K62" s="241"/>
      <c r="L62" s="241"/>
      <c r="M62" s="241"/>
      <c r="N62" s="241"/>
      <c r="O62" s="241"/>
      <c r="P62" s="241"/>
      <c r="Q62" s="241"/>
      <c r="R62" s="228">
        <v>5.0</v>
      </c>
      <c r="S62" s="249"/>
      <c r="T62" s="228" t="str">
        <f t="shared" si="1"/>
        <v/>
      </c>
      <c r="U62" s="230"/>
      <c r="V62" s="230"/>
      <c r="W62" s="231" t="str">
        <f t="shared" si="2"/>
        <v/>
      </c>
      <c r="X62" s="230"/>
      <c r="Y62" s="230"/>
      <c r="Z62" s="230"/>
      <c r="AA62" s="232" t="str">
        <f t="shared" si="23"/>
        <v/>
      </c>
      <c r="AB62" s="233" t="str">
        <f t="shared" si="3"/>
        <v/>
      </c>
      <c r="AC62" s="234" t="str">
        <f t="shared" si="4"/>
        <v/>
      </c>
      <c r="AD62" s="233" t="str">
        <f t="shared" si="5"/>
        <v/>
      </c>
      <c r="AE62" s="234" t="str">
        <f t="shared" si="24"/>
        <v/>
      </c>
      <c r="AF62" s="235" t="str">
        <f t="shared" si="6"/>
        <v/>
      </c>
      <c r="AG62" s="236"/>
      <c r="AH62" s="245"/>
      <c r="AI62" s="228"/>
      <c r="AJ62" s="250"/>
      <c r="AK62" s="250"/>
      <c r="AL62" s="245"/>
      <c r="AM62" s="228"/>
      <c r="AN62" s="187"/>
      <c r="AO62" s="187"/>
      <c r="AP62" s="187"/>
      <c r="AQ62" s="187"/>
      <c r="AR62" s="187"/>
      <c r="AS62" s="187"/>
      <c r="AT62" s="187"/>
      <c r="AU62" s="187"/>
      <c r="AV62" s="187"/>
      <c r="AW62" s="187"/>
      <c r="AX62" s="187"/>
      <c r="AY62" s="187"/>
      <c r="AZ62" s="187"/>
      <c r="BA62" s="187"/>
      <c r="BB62" s="187"/>
      <c r="BC62" s="187"/>
      <c r="BD62" s="187"/>
      <c r="BE62" s="187"/>
      <c r="BF62" s="187"/>
      <c r="BG62" s="187"/>
    </row>
    <row r="63" ht="26.25" customHeight="1">
      <c r="A63" s="214"/>
      <c r="B63" s="214"/>
      <c r="C63" s="214"/>
      <c r="D63" s="214"/>
      <c r="E63" s="259"/>
      <c r="F63" s="214"/>
      <c r="G63" s="214"/>
      <c r="H63" s="259"/>
      <c r="I63" s="214"/>
      <c r="J63" s="214"/>
      <c r="K63" s="214"/>
      <c r="L63" s="214"/>
      <c r="M63" s="214"/>
      <c r="N63" s="214"/>
      <c r="O63" s="214"/>
      <c r="P63" s="214"/>
      <c r="Q63" s="214"/>
      <c r="R63" s="228">
        <v>6.0</v>
      </c>
      <c r="S63" s="249"/>
      <c r="T63" s="228" t="str">
        <f t="shared" si="1"/>
        <v/>
      </c>
      <c r="U63" s="230"/>
      <c r="V63" s="230"/>
      <c r="W63" s="231" t="str">
        <f t="shared" si="2"/>
        <v/>
      </c>
      <c r="X63" s="230"/>
      <c r="Y63" s="230"/>
      <c r="Z63" s="230"/>
      <c r="AA63" s="232" t="str">
        <f t="shared" si="23"/>
        <v/>
      </c>
      <c r="AB63" s="233" t="str">
        <f t="shared" si="3"/>
        <v/>
      </c>
      <c r="AC63" s="234" t="str">
        <f t="shared" si="4"/>
        <v/>
      </c>
      <c r="AD63" s="233" t="str">
        <f t="shared" si="5"/>
        <v/>
      </c>
      <c r="AE63" s="234" t="str">
        <f t="shared" si="24"/>
        <v/>
      </c>
      <c r="AF63" s="235" t="str">
        <f t="shared" si="6"/>
        <v/>
      </c>
      <c r="AG63" s="236"/>
      <c r="AH63" s="245"/>
      <c r="AI63" s="228"/>
      <c r="AJ63" s="250"/>
      <c r="AK63" s="250"/>
      <c r="AL63" s="245"/>
      <c r="AM63" s="228"/>
      <c r="AN63" s="187"/>
      <c r="AO63" s="187"/>
      <c r="AP63" s="187"/>
      <c r="AQ63" s="187"/>
      <c r="AR63" s="187"/>
      <c r="AS63" s="187"/>
      <c r="AT63" s="187"/>
      <c r="AU63" s="187"/>
      <c r="AV63" s="187"/>
      <c r="AW63" s="187"/>
      <c r="AX63" s="187"/>
      <c r="AY63" s="187"/>
      <c r="AZ63" s="187"/>
      <c r="BA63" s="187"/>
      <c r="BB63" s="187"/>
      <c r="BC63" s="187"/>
      <c r="BD63" s="187"/>
      <c r="BE63" s="187"/>
      <c r="BF63" s="187"/>
      <c r="BG63" s="187"/>
    </row>
    <row r="64" ht="19.5" customHeight="1">
      <c r="A64" s="219">
        <v>10.0</v>
      </c>
      <c r="B64" s="251"/>
      <c r="C64" s="251"/>
      <c r="D64" s="251"/>
      <c r="E64" s="251"/>
      <c r="F64" s="251"/>
      <c r="G64" s="220"/>
      <c r="H64" s="251"/>
      <c r="I64" s="251"/>
      <c r="J64" s="254"/>
      <c r="K64" s="255" t="str">
        <f>IF(J64&lt;=0,"",IF(J64&lt;=2,"Muy Baja",IF(J64&lt;=24,"Baja",IF(J64&lt;=500,"Media",IF(J64&lt;=5000,"Alta","Muy Alta")))))</f>
        <v/>
      </c>
      <c r="L64" s="256" t="str">
        <f>IF(K64="","",IF(K64="Muy Baja",0.2,IF(K64="Baja",0.4,IF(K64="Media",0.6,IF(K64="Alta",0.8,IF(K64="Muy Alta",1,))))))</f>
        <v/>
      </c>
      <c r="M64" s="256"/>
      <c r="N64" s="256" t="str">
        <f>IF(NOT(ISERROR(MATCH(M64,'Tabla Impacto'!$B$221:$B$223,0))),'Tabla Impacto'!$F$223&amp;"Por favor no seleccionar los criterios de impacto(Afectación Económica o presupuestal y Pérdida Reputacional)",M64)</f>
        <v/>
      </c>
      <c r="O64" s="255" t="str">
        <f>IF(OR(N64='Tabla Impacto'!$C$11,N64='Tabla Impacto'!$D$11),"Leve",IF(OR(N64='Tabla Impacto'!$C$12,N64='Tabla Impacto'!$D$12),"Menor",IF(OR(N64='Tabla Impacto'!$C$13,N64='Tabla Impacto'!$D$13),"Moderado",IF(OR(N64='Tabla Impacto'!$C$14,N64='Tabla Impacto'!$D$14),"Mayor",IF(OR(N64='Tabla Impacto'!$C$15,N64='Tabla Impacto'!$D$15),"Catastrófico","")))))</f>
        <v/>
      </c>
      <c r="P64" s="256" t="str">
        <f>IF(O64="","",IF(O64="Leve",0.2,IF(O64="Menor",0.4,IF(O64="Moderado",0.6,IF(O64="Mayor",0.8,IF(O64="Catastrófico",1,))))))</f>
        <v/>
      </c>
      <c r="Q64" s="257" t="str">
        <f>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228">
        <v>1.0</v>
      </c>
      <c r="S64" s="249"/>
      <c r="T64" s="228" t="str">
        <f t="shared" si="1"/>
        <v/>
      </c>
      <c r="U64" s="230"/>
      <c r="V64" s="230"/>
      <c r="W64" s="231" t="str">
        <f t="shared" si="2"/>
        <v/>
      </c>
      <c r="X64" s="230"/>
      <c r="Y64" s="230"/>
      <c r="Z64" s="230"/>
      <c r="AA64" s="232" t="str">
        <f>IFERROR(IF(T64="Probabilidad",(L64-(+L64*W64)),IF(T64="Impacto",L64,"")),"")</f>
        <v/>
      </c>
      <c r="AB64" s="233" t="str">
        <f t="shared" si="3"/>
        <v/>
      </c>
      <c r="AC64" s="234" t="str">
        <f t="shared" si="4"/>
        <v/>
      </c>
      <c r="AD64" s="233" t="str">
        <f t="shared" si="5"/>
        <v/>
      </c>
      <c r="AE64" s="234" t="str">
        <f>IFERROR(IF(T64="Impacto",(P64-(+P64*W64)),IF(T64="Probabilidad",P64,"")),"")</f>
        <v/>
      </c>
      <c r="AF64" s="235" t="str">
        <f t="shared" si="6"/>
        <v/>
      </c>
      <c r="AG64" s="236"/>
      <c r="AH64" s="245"/>
      <c r="AI64" s="228"/>
      <c r="AJ64" s="250"/>
      <c r="AK64" s="250"/>
      <c r="AL64" s="245"/>
      <c r="AM64" s="228"/>
      <c r="AN64" s="187"/>
      <c r="AO64" s="187"/>
      <c r="AP64" s="187"/>
      <c r="AQ64" s="187"/>
      <c r="AR64" s="187"/>
      <c r="AS64" s="187"/>
      <c r="AT64" s="187"/>
      <c r="AU64" s="187"/>
      <c r="AV64" s="187"/>
      <c r="AW64" s="187"/>
      <c r="AX64" s="187"/>
      <c r="AY64" s="187"/>
      <c r="AZ64" s="187"/>
      <c r="BA64" s="187"/>
      <c r="BB64" s="187"/>
      <c r="BC64" s="187"/>
      <c r="BD64" s="187"/>
      <c r="BE64" s="187"/>
      <c r="BF64" s="187"/>
      <c r="BG64" s="187"/>
    </row>
    <row r="65" ht="19.5" customHeight="1">
      <c r="A65" s="241"/>
      <c r="B65" s="241"/>
      <c r="C65" s="241"/>
      <c r="D65" s="241"/>
      <c r="E65" s="258"/>
      <c r="F65" s="241"/>
      <c r="G65" s="241"/>
      <c r="H65" s="258"/>
      <c r="I65" s="241"/>
      <c r="J65" s="241"/>
      <c r="K65" s="241"/>
      <c r="L65" s="241"/>
      <c r="M65" s="241"/>
      <c r="N65" s="241"/>
      <c r="O65" s="241"/>
      <c r="P65" s="241"/>
      <c r="Q65" s="241"/>
      <c r="R65" s="228">
        <v>2.0</v>
      </c>
      <c r="S65" s="249"/>
      <c r="T65" s="228" t="str">
        <f t="shared" si="1"/>
        <v/>
      </c>
      <c r="U65" s="230"/>
      <c r="V65" s="230"/>
      <c r="W65" s="231" t="str">
        <f t="shared" si="2"/>
        <v/>
      </c>
      <c r="X65" s="230"/>
      <c r="Y65" s="230"/>
      <c r="Z65" s="230"/>
      <c r="AA65" s="232" t="str">
        <f>IFERROR(IF(AND(T64="Probabilidad",T65="Probabilidad"),(AC64-(+AC64*W65)),IF(AND(T64="Impacto",T65="Probabilidad"),(L64-(+L64*W65)),IF(T65="Impacto",AC64,""))),"")</f>
        <v/>
      </c>
      <c r="AB65" s="233" t="str">
        <f t="shared" si="3"/>
        <v/>
      </c>
      <c r="AC65" s="234" t="str">
        <f t="shared" si="4"/>
        <v/>
      </c>
      <c r="AD65" s="233" t="str">
        <f t="shared" si="5"/>
        <v/>
      </c>
      <c r="AE65" s="234" t="str">
        <f>IFERROR(IF(AND(T64="Impacto",T65="Impacto"),(AE64-(+AE64*W65)),IF(AND(T64="Probabilidad",T65="Impacto"),(P64-(+P64*W65)),IF(T65="Probabilidad",AE64,""))),"")</f>
        <v/>
      </c>
      <c r="AF65" s="235" t="str">
        <f t="shared" si="6"/>
        <v/>
      </c>
      <c r="AG65" s="236"/>
      <c r="AH65" s="245"/>
      <c r="AI65" s="228"/>
      <c r="AJ65" s="250"/>
      <c r="AK65" s="250"/>
      <c r="AL65" s="245"/>
      <c r="AM65" s="228"/>
      <c r="AN65" s="260"/>
      <c r="AO65" s="260"/>
      <c r="AP65" s="260"/>
      <c r="AQ65" s="260"/>
      <c r="AR65" s="260"/>
      <c r="AS65" s="260"/>
      <c r="AT65" s="260"/>
      <c r="AU65" s="260"/>
      <c r="AV65" s="260"/>
      <c r="AW65" s="260"/>
      <c r="AX65" s="260"/>
      <c r="AY65" s="260"/>
      <c r="AZ65" s="260"/>
      <c r="BA65" s="260"/>
      <c r="BB65" s="260"/>
      <c r="BC65" s="260"/>
      <c r="BD65" s="260"/>
      <c r="BE65" s="260"/>
      <c r="BF65" s="260"/>
      <c r="BG65" s="260"/>
    </row>
    <row r="66" ht="19.5" customHeight="1">
      <c r="A66" s="241"/>
      <c r="B66" s="241"/>
      <c r="C66" s="241"/>
      <c r="D66" s="241"/>
      <c r="E66" s="258"/>
      <c r="F66" s="241"/>
      <c r="G66" s="241"/>
      <c r="H66" s="258"/>
      <c r="I66" s="241"/>
      <c r="J66" s="241"/>
      <c r="K66" s="241"/>
      <c r="L66" s="241"/>
      <c r="M66" s="241"/>
      <c r="N66" s="241"/>
      <c r="O66" s="241"/>
      <c r="P66" s="241"/>
      <c r="Q66" s="241"/>
      <c r="R66" s="228">
        <v>3.0</v>
      </c>
      <c r="S66" s="246"/>
      <c r="T66" s="228" t="str">
        <f t="shared" si="1"/>
        <v/>
      </c>
      <c r="U66" s="230"/>
      <c r="V66" s="230"/>
      <c r="W66" s="231" t="str">
        <f t="shared" si="2"/>
        <v/>
      </c>
      <c r="X66" s="230"/>
      <c r="Y66" s="230"/>
      <c r="Z66" s="230"/>
      <c r="AA66" s="232" t="str">
        <f t="shared" ref="AA66:AA69" si="25">IFERROR(IF(AND(T65="Probabilidad",T66="Probabilidad"),(AC65-(+AC65*W66)),IF(AND(T65="Impacto",T66="Probabilidad"),(AC64-(+AC64*W66)),IF(T66="Impacto",AC65,""))),"")</f>
        <v/>
      </c>
      <c r="AB66" s="233" t="str">
        <f t="shared" si="3"/>
        <v/>
      </c>
      <c r="AC66" s="234" t="str">
        <f t="shared" si="4"/>
        <v/>
      </c>
      <c r="AD66" s="233" t="str">
        <f t="shared" si="5"/>
        <v/>
      </c>
      <c r="AE66" s="234" t="str">
        <f t="shared" ref="AE66:AE69" si="26">IFERROR(IF(AND(T65="Impacto",T66="Impacto"),(AE65-(+AE65*W66)),IF(AND(T65="Probabilidad",T66="Impacto"),(AE64-(+AE64*W66)),IF(T66="Probabilidad",AE65,""))),"")</f>
        <v/>
      </c>
      <c r="AF66" s="235" t="str">
        <f t="shared" si="6"/>
        <v/>
      </c>
      <c r="AG66" s="236"/>
      <c r="AH66" s="245"/>
      <c r="AI66" s="228"/>
      <c r="AJ66" s="250"/>
      <c r="AK66" s="250"/>
      <c r="AL66" s="245"/>
      <c r="AM66" s="228"/>
      <c r="AN66" s="260"/>
      <c r="AO66" s="260"/>
      <c r="AP66" s="260"/>
      <c r="AQ66" s="260"/>
      <c r="AR66" s="260"/>
      <c r="AS66" s="260"/>
      <c r="AT66" s="260"/>
      <c r="AU66" s="260"/>
      <c r="AV66" s="260"/>
      <c r="AW66" s="260"/>
      <c r="AX66" s="260"/>
      <c r="AY66" s="260"/>
      <c r="AZ66" s="260"/>
      <c r="BA66" s="260"/>
      <c r="BB66" s="260"/>
      <c r="BC66" s="260"/>
      <c r="BD66" s="260"/>
      <c r="BE66" s="260"/>
      <c r="BF66" s="260"/>
      <c r="BG66" s="260"/>
    </row>
    <row r="67" ht="19.5" customHeight="1">
      <c r="A67" s="241"/>
      <c r="B67" s="241"/>
      <c r="C67" s="241"/>
      <c r="D67" s="241"/>
      <c r="E67" s="258"/>
      <c r="F67" s="241"/>
      <c r="G67" s="241"/>
      <c r="H67" s="258"/>
      <c r="I67" s="241"/>
      <c r="J67" s="241"/>
      <c r="K67" s="241"/>
      <c r="L67" s="241"/>
      <c r="M67" s="241"/>
      <c r="N67" s="241"/>
      <c r="O67" s="241"/>
      <c r="P67" s="241"/>
      <c r="Q67" s="241"/>
      <c r="R67" s="228">
        <v>4.0</v>
      </c>
      <c r="S67" s="249"/>
      <c r="T67" s="228" t="str">
        <f t="shared" si="1"/>
        <v/>
      </c>
      <c r="U67" s="230"/>
      <c r="V67" s="230"/>
      <c r="W67" s="231" t="str">
        <f t="shared" si="2"/>
        <v/>
      </c>
      <c r="X67" s="230"/>
      <c r="Y67" s="230"/>
      <c r="Z67" s="230"/>
      <c r="AA67" s="232" t="str">
        <f t="shared" si="25"/>
        <v/>
      </c>
      <c r="AB67" s="233" t="str">
        <f t="shared" si="3"/>
        <v/>
      </c>
      <c r="AC67" s="234" t="str">
        <f t="shared" si="4"/>
        <v/>
      </c>
      <c r="AD67" s="233" t="str">
        <f t="shared" si="5"/>
        <v/>
      </c>
      <c r="AE67" s="234" t="str">
        <f t="shared" si="26"/>
        <v/>
      </c>
      <c r="AF67" s="235" t="str">
        <f t="shared" si="6"/>
        <v/>
      </c>
      <c r="AG67" s="236"/>
      <c r="AH67" s="245"/>
      <c r="AI67" s="228"/>
      <c r="AJ67" s="250"/>
      <c r="AK67" s="250"/>
      <c r="AL67" s="245"/>
      <c r="AM67" s="228"/>
      <c r="AN67" s="260"/>
      <c r="AO67" s="260"/>
      <c r="AP67" s="260"/>
      <c r="AQ67" s="260"/>
      <c r="AR67" s="260"/>
      <c r="AS67" s="260"/>
      <c r="AT67" s="260"/>
      <c r="AU67" s="260"/>
      <c r="AV67" s="260"/>
      <c r="AW67" s="260"/>
      <c r="AX67" s="260"/>
      <c r="AY67" s="260"/>
      <c r="AZ67" s="260"/>
      <c r="BA67" s="260"/>
      <c r="BB67" s="260"/>
      <c r="BC67" s="260"/>
      <c r="BD67" s="260"/>
      <c r="BE67" s="260"/>
      <c r="BF67" s="260"/>
      <c r="BG67" s="260"/>
    </row>
    <row r="68" ht="19.5" customHeight="1">
      <c r="A68" s="241"/>
      <c r="B68" s="241"/>
      <c r="C68" s="241"/>
      <c r="D68" s="241"/>
      <c r="E68" s="258"/>
      <c r="F68" s="241"/>
      <c r="G68" s="241"/>
      <c r="H68" s="258"/>
      <c r="I68" s="241"/>
      <c r="J68" s="241"/>
      <c r="K68" s="241"/>
      <c r="L68" s="241"/>
      <c r="M68" s="241"/>
      <c r="N68" s="241"/>
      <c r="O68" s="241"/>
      <c r="P68" s="241"/>
      <c r="Q68" s="241"/>
      <c r="R68" s="228">
        <v>5.0</v>
      </c>
      <c r="S68" s="249"/>
      <c r="T68" s="228" t="str">
        <f t="shared" si="1"/>
        <v/>
      </c>
      <c r="U68" s="230"/>
      <c r="V68" s="230"/>
      <c r="W68" s="231" t="str">
        <f t="shared" si="2"/>
        <v/>
      </c>
      <c r="X68" s="230"/>
      <c r="Y68" s="230"/>
      <c r="Z68" s="230"/>
      <c r="AA68" s="232" t="str">
        <f t="shared" si="25"/>
        <v/>
      </c>
      <c r="AB68" s="233" t="str">
        <f t="shared" si="3"/>
        <v/>
      </c>
      <c r="AC68" s="234" t="str">
        <f t="shared" si="4"/>
        <v/>
      </c>
      <c r="AD68" s="233" t="str">
        <f t="shared" si="5"/>
        <v/>
      </c>
      <c r="AE68" s="234" t="str">
        <f t="shared" si="26"/>
        <v/>
      </c>
      <c r="AF68" s="235" t="str">
        <f t="shared" si="6"/>
        <v/>
      </c>
      <c r="AG68" s="236"/>
      <c r="AH68" s="245"/>
      <c r="AI68" s="228"/>
      <c r="AJ68" s="250"/>
      <c r="AK68" s="250"/>
      <c r="AL68" s="245"/>
      <c r="AM68" s="228"/>
      <c r="AN68" s="260"/>
      <c r="AO68" s="260"/>
      <c r="AP68" s="260"/>
      <c r="AQ68" s="260"/>
      <c r="AR68" s="260"/>
      <c r="AS68" s="260"/>
      <c r="AT68" s="260"/>
      <c r="AU68" s="260"/>
      <c r="AV68" s="260"/>
      <c r="AW68" s="260"/>
      <c r="AX68" s="260"/>
      <c r="AY68" s="260"/>
      <c r="AZ68" s="260"/>
      <c r="BA68" s="260"/>
      <c r="BB68" s="260"/>
      <c r="BC68" s="260"/>
      <c r="BD68" s="260"/>
      <c r="BE68" s="260"/>
      <c r="BF68" s="260"/>
      <c r="BG68" s="260"/>
    </row>
    <row r="69" ht="19.5" customHeight="1">
      <c r="A69" s="214"/>
      <c r="B69" s="214"/>
      <c r="C69" s="214"/>
      <c r="D69" s="214"/>
      <c r="E69" s="259"/>
      <c r="F69" s="214"/>
      <c r="G69" s="214"/>
      <c r="H69" s="259"/>
      <c r="I69" s="214"/>
      <c r="J69" s="214"/>
      <c r="K69" s="214"/>
      <c r="L69" s="214"/>
      <c r="M69" s="214"/>
      <c r="N69" s="214"/>
      <c r="O69" s="214"/>
      <c r="P69" s="214"/>
      <c r="Q69" s="214"/>
      <c r="R69" s="228">
        <v>6.0</v>
      </c>
      <c r="S69" s="249"/>
      <c r="T69" s="228" t="str">
        <f t="shared" si="1"/>
        <v/>
      </c>
      <c r="U69" s="230"/>
      <c r="V69" s="230"/>
      <c r="W69" s="231" t="str">
        <f t="shared" si="2"/>
        <v/>
      </c>
      <c r="X69" s="230"/>
      <c r="Y69" s="230"/>
      <c r="Z69" s="230"/>
      <c r="AA69" s="232" t="str">
        <f t="shared" si="25"/>
        <v/>
      </c>
      <c r="AB69" s="233" t="str">
        <f t="shared" si="3"/>
        <v/>
      </c>
      <c r="AC69" s="234" t="str">
        <f t="shared" si="4"/>
        <v/>
      </c>
      <c r="AD69" s="233" t="str">
        <f t="shared" si="5"/>
        <v/>
      </c>
      <c r="AE69" s="234" t="str">
        <f t="shared" si="26"/>
        <v/>
      </c>
      <c r="AF69" s="235" t="str">
        <f t="shared" si="6"/>
        <v/>
      </c>
      <c r="AG69" s="236"/>
      <c r="AH69" s="245"/>
      <c r="AI69" s="228"/>
      <c r="AJ69" s="250"/>
      <c r="AK69" s="250"/>
      <c r="AL69" s="245"/>
      <c r="AM69" s="228"/>
      <c r="AN69" s="260"/>
      <c r="AO69" s="260"/>
      <c r="AP69" s="260"/>
      <c r="AQ69" s="260"/>
      <c r="AR69" s="260"/>
      <c r="AS69" s="260"/>
      <c r="AT69" s="260"/>
      <c r="AU69" s="260"/>
      <c r="AV69" s="260"/>
      <c r="AW69" s="260"/>
      <c r="AX69" s="260"/>
      <c r="AY69" s="260"/>
      <c r="AZ69" s="260"/>
      <c r="BA69" s="260"/>
      <c r="BB69" s="260"/>
      <c r="BC69" s="260"/>
      <c r="BD69" s="260"/>
      <c r="BE69" s="260"/>
      <c r="BF69" s="260"/>
      <c r="BG69" s="260"/>
    </row>
    <row r="70" ht="49.5" customHeight="1">
      <c r="A70" s="261"/>
      <c r="B70" s="262" t="s">
        <v>283</v>
      </c>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8"/>
      <c r="AN70" s="260"/>
      <c r="AO70" s="260"/>
      <c r="AP70" s="260"/>
      <c r="AQ70" s="260"/>
      <c r="AR70" s="260"/>
      <c r="AS70" s="260"/>
      <c r="AT70" s="260"/>
      <c r="AU70" s="260"/>
      <c r="AV70" s="260"/>
      <c r="AW70" s="260"/>
      <c r="AX70" s="260"/>
      <c r="AY70" s="260"/>
      <c r="AZ70" s="260"/>
      <c r="BA70" s="260"/>
      <c r="BB70" s="260"/>
      <c r="BC70" s="260"/>
      <c r="BD70" s="260"/>
      <c r="BE70" s="260"/>
      <c r="BF70" s="260"/>
      <c r="BG70" s="260"/>
    </row>
    <row r="71" ht="16.5" customHeight="1">
      <c r="A71" s="263"/>
      <c r="B71" s="263"/>
      <c r="C71" s="263"/>
      <c r="D71" s="263"/>
      <c r="E71" s="263"/>
      <c r="F71" s="260"/>
      <c r="G71" s="260"/>
      <c r="H71" s="260"/>
      <c r="I71" s="264"/>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0"/>
      <c r="AY71" s="260"/>
      <c r="AZ71" s="260"/>
      <c r="BA71" s="260"/>
      <c r="BB71" s="260"/>
      <c r="BC71" s="260"/>
      <c r="BD71" s="260"/>
      <c r="BE71" s="260"/>
      <c r="BF71" s="260"/>
      <c r="BG71" s="260"/>
    </row>
    <row r="72" ht="16.5" customHeight="1">
      <c r="A72" s="260"/>
      <c r="B72" s="265" t="s">
        <v>284</v>
      </c>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60"/>
      <c r="AS72" s="260"/>
      <c r="AT72" s="260"/>
      <c r="AU72" s="260"/>
      <c r="AV72" s="260"/>
      <c r="AW72" s="260"/>
      <c r="AX72" s="260"/>
      <c r="AY72" s="260"/>
      <c r="AZ72" s="260"/>
      <c r="BA72" s="260"/>
      <c r="BB72" s="260"/>
      <c r="BC72" s="260"/>
      <c r="BD72" s="260"/>
      <c r="BE72" s="260"/>
      <c r="BF72" s="260"/>
      <c r="BG72" s="260"/>
    </row>
    <row r="73" ht="16.5" customHeight="1">
      <c r="A73" s="263"/>
      <c r="B73" s="263"/>
      <c r="C73" s="263"/>
      <c r="D73" s="263"/>
      <c r="E73" s="263"/>
      <c r="F73" s="260"/>
      <c r="G73" s="260"/>
      <c r="H73" s="260"/>
      <c r="I73" s="264"/>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c r="AV73" s="260"/>
      <c r="AW73" s="260"/>
      <c r="AX73" s="260"/>
      <c r="AY73" s="260"/>
      <c r="AZ73" s="260"/>
      <c r="BA73" s="260"/>
      <c r="BB73" s="260"/>
      <c r="BC73" s="260"/>
      <c r="BD73" s="260"/>
      <c r="BE73" s="260"/>
      <c r="BF73" s="260"/>
      <c r="BG73" s="260"/>
    </row>
    <row r="74" ht="16.5" customHeight="1">
      <c r="A74" s="263"/>
      <c r="B74" s="263"/>
      <c r="C74" s="263"/>
      <c r="D74" s="263"/>
      <c r="E74" s="263"/>
      <c r="F74" s="260"/>
      <c r="G74" s="260"/>
      <c r="H74" s="260"/>
      <c r="I74" s="264"/>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0"/>
      <c r="BC74" s="260"/>
      <c r="BD74" s="260"/>
      <c r="BE74" s="260"/>
      <c r="BF74" s="260"/>
      <c r="BG74" s="260"/>
    </row>
    <row r="75" ht="16.5" customHeight="1">
      <c r="A75" s="263"/>
      <c r="B75" s="263"/>
      <c r="C75" s="263"/>
      <c r="D75" s="263"/>
      <c r="E75" s="263"/>
      <c r="F75" s="260"/>
      <c r="G75" s="260"/>
      <c r="H75" s="260"/>
      <c r="I75" s="264"/>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0"/>
      <c r="BC75" s="260"/>
      <c r="BD75" s="260"/>
      <c r="BE75" s="260"/>
      <c r="BF75" s="260"/>
      <c r="BG75" s="260"/>
    </row>
    <row r="76" ht="16.5" customHeight="1">
      <c r="A76" s="263"/>
      <c r="B76" s="263"/>
      <c r="C76" s="263"/>
      <c r="D76" s="263"/>
      <c r="E76" s="263"/>
      <c r="F76" s="260"/>
      <c r="G76" s="260"/>
      <c r="H76" s="260"/>
      <c r="I76" s="264"/>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60"/>
      <c r="AW76" s="260"/>
      <c r="AX76" s="260"/>
      <c r="AY76" s="260"/>
      <c r="AZ76" s="260"/>
      <c r="BA76" s="260"/>
      <c r="BB76" s="260"/>
      <c r="BC76" s="260"/>
      <c r="BD76" s="260"/>
      <c r="BE76" s="260"/>
      <c r="BF76" s="260"/>
      <c r="BG76" s="260"/>
    </row>
    <row r="77" ht="16.5" customHeight="1">
      <c r="A77" s="263"/>
      <c r="B77" s="263"/>
      <c r="C77" s="263"/>
      <c r="D77" s="263"/>
      <c r="E77" s="263"/>
      <c r="F77" s="260"/>
      <c r="G77" s="260"/>
      <c r="H77" s="260"/>
      <c r="I77" s="264"/>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0"/>
      <c r="AR77" s="260"/>
      <c r="AS77" s="260"/>
      <c r="AT77" s="260"/>
      <c r="AU77" s="260"/>
      <c r="AV77" s="260"/>
      <c r="AW77" s="260"/>
      <c r="AX77" s="260"/>
      <c r="AY77" s="260"/>
      <c r="AZ77" s="260"/>
      <c r="BA77" s="260"/>
      <c r="BB77" s="260"/>
      <c r="BC77" s="260"/>
      <c r="BD77" s="260"/>
      <c r="BE77" s="260"/>
      <c r="BF77" s="260"/>
      <c r="BG77" s="260"/>
    </row>
    <row r="78" ht="16.5" customHeight="1">
      <c r="A78" s="263"/>
      <c r="B78" s="263"/>
      <c r="C78" s="263"/>
      <c r="D78" s="263"/>
      <c r="E78" s="263"/>
      <c r="F78" s="260"/>
      <c r="G78" s="260"/>
      <c r="H78" s="260"/>
      <c r="I78" s="264"/>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260"/>
      <c r="AX78" s="260"/>
      <c r="AY78" s="260"/>
      <c r="AZ78" s="260"/>
      <c r="BA78" s="260"/>
      <c r="BB78" s="260"/>
      <c r="BC78" s="260"/>
      <c r="BD78" s="260"/>
      <c r="BE78" s="260"/>
      <c r="BF78" s="260"/>
      <c r="BG78" s="260"/>
    </row>
    <row r="79" ht="16.5" customHeight="1">
      <c r="A79" s="263"/>
      <c r="B79" s="263"/>
      <c r="C79" s="263"/>
      <c r="D79" s="263"/>
      <c r="E79" s="263"/>
      <c r="F79" s="260"/>
      <c r="G79" s="260"/>
      <c r="H79" s="260"/>
      <c r="I79" s="264"/>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0"/>
    </row>
    <row r="80" ht="16.5" customHeight="1">
      <c r="A80" s="263"/>
      <c r="B80" s="263"/>
      <c r="C80" s="263"/>
      <c r="D80" s="263"/>
      <c r="E80" s="263"/>
      <c r="F80" s="260"/>
      <c r="G80" s="260"/>
      <c r="H80" s="260"/>
      <c r="I80" s="264"/>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0"/>
      <c r="AZ80" s="260"/>
      <c r="BA80" s="260"/>
      <c r="BB80" s="260"/>
      <c r="BC80" s="260"/>
      <c r="BD80" s="260"/>
      <c r="BE80" s="260"/>
      <c r="BF80" s="260"/>
      <c r="BG80" s="260"/>
    </row>
    <row r="81" ht="16.5" customHeight="1">
      <c r="A81" s="263"/>
      <c r="B81" s="263"/>
      <c r="C81" s="263"/>
      <c r="D81" s="263"/>
      <c r="E81" s="263"/>
      <c r="F81" s="260"/>
      <c r="G81" s="260"/>
      <c r="H81" s="260"/>
      <c r="I81" s="264"/>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260"/>
      <c r="BA81" s="260"/>
      <c r="BB81" s="260"/>
      <c r="BC81" s="260"/>
      <c r="BD81" s="260"/>
      <c r="BE81" s="260"/>
      <c r="BF81" s="260"/>
      <c r="BG81" s="260"/>
    </row>
    <row r="82" ht="16.5" customHeight="1">
      <c r="A82" s="263"/>
      <c r="B82" s="263"/>
      <c r="C82" s="263"/>
      <c r="D82" s="263"/>
      <c r="E82" s="263"/>
      <c r="F82" s="260"/>
      <c r="G82" s="260"/>
      <c r="H82" s="260"/>
      <c r="I82" s="264"/>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c r="AY82" s="260"/>
      <c r="AZ82" s="260"/>
      <c r="BA82" s="260"/>
      <c r="BB82" s="260"/>
      <c r="BC82" s="260"/>
      <c r="BD82" s="260"/>
      <c r="BE82" s="260"/>
      <c r="BF82" s="260"/>
      <c r="BG82" s="260"/>
    </row>
    <row r="83" ht="16.5" customHeight="1">
      <c r="A83" s="263"/>
      <c r="B83" s="263"/>
      <c r="C83" s="263"/>
      <c r="D83" s="263"/>
      <c r="E83" s="263"/>
      <c r="F83" s="260"/>
      <c r="G83" s="260"/>
      <c r="H83" s="260"/>
      <c r="I83" s="264"/>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BB83" s="260"/>
      <c r="BC83" s="260"/>
      <c r="BD83" s="260"/>
      <c r="BE83" s="260"/>
      <c r="BF83" s="260"/>
      <c r="BG83" s="260"/>
    </row>
    <row r="84" ht="16.5" customHeight="1">
      <c r="A84" s="263"/>
      <c r="B84" s="263"/>
      <c r="C84" s="263"/>
      <c r="D84" s="263"/>
      <c r="E84" s="263"/>
      <c r="F84" s="260"/>
      <c r="G84" s="260"/>
      <c r="H84" s="260"/>
      <c r="I84" s="264"/>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c r="AU84" s="260"/>
      <c r="AV84" s="260"/>
      <c r="AW84" s="260"/>
      <c r="AX84" s="260"/>
      <c r="AY84" s="260"/>
      <c r="AZ84" s="260"/>
      <c r="BA84" s="260"/>
      <c r="BB84" s="260"/>
      <c r="BC84" s="260"/>
      <c r="BD84" s="260"/>
      <c r="BE84" s="260"/>
      <c r="BF84" s="260"/>
      <c r="BG84" s="260"/>
    </row>
    <row r="85" ht="16.5" customHeight="1">
      <c r="A85" s="263"/>
      <c r="B85" s="263"/>
      <c r="C85" s="263"/>
      <c r="D85" s="263"/>
      <c r="E85" s="263"/>
      <c r="F85" s="260"/>
      <c r="G85" s="260"/>
      <c r="H85" s="260"/>
      <c r="I85" s="264"/>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c r="AV85" s="260"/>
      <c r="AW85" s="260"/>
      <c r="AX85" s="260"/>
      <c r="AY85" s="260"/>
      <c r="AZ85" s="260"/>
      <c r="BA85" s="260"/>
      <c r="BB85" s="260"/>
      <c r="BC85" s="260"/>
      <c r="BD85" s="260"/>
      <c r="BE85" s="260"/>
      <c r="BF85" s="260"/>
      <c r="BG85" s="260"/>
    </row>
    <row r="86" ht="16.5" customHeight="1">
      <c r="A86" s="263"/>
      <c r="B86" s="263"/>
      <c r="C86" s="263"/>
      <c r="D86" s="263"/>
      <c r="E86" s="263"/>
      <c r="F86" s="260"/>
      <c r="G86" s="260"/>
      <c r="H86" s="260"/>
      <c r="I86" s="264"/>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0"/>
    </row>
    <row r="87" ht="16.5" customHeight="1">
      <c r="A87" s="263"/>
      <c r="B87" s="263"/>
      <c r="C87" s="263"/>
      <c r="D87" s="263"/>
      <c r="E87" s="263"/>
      <c r="F87" s="260"/>
      <c r="G87" s="260"/>
      <c r="H87" s="260"/>
      <c r="I87" s="264"/>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0"/>
      <c r="AZ87" s="260"/>
      <c r="BA87" s="260"/>
      <c r="BB87" s="260"/>
      <c r="BC87" s="260"/>
      <c r="BD87" s="260"/>
      <c r="BE87" s="260"/>
      <c r="BF87" s="260"/>
      <c r="BG87" s="260"/>
    </row>
    <row r="88" ht="16.5" customHeight="1">
      <c r="A88" s="263"/>
      <c r="B88" s="263"/>
      <c r="C88" s="263"/>
      <c r="D88" s="263"/>
      <c r="E88" s="263"/>
      <c r="F88" s="260"/>
      <c r="G88" s="260"/>
      <c r="H88" s="260"/>
      <c r="I88" s="264"/>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0"/>
      <c r="AY88" s="260"/>
      <c r="AZ88" s="260"/>
      <c r="BA88" s="260"/>
      <c r="BB88" s="260"/>
      <c r="BC88" s="260"/>
      <c r="BD88" s="260"/>
      <c r="BE88" s="260"/>
      <c r="BF88" s="260"/>
      <c r="BG88" s="260"/>
    </row>
    <row r="89" ht="16.5" customHeight="1">
      <c r="A89" s="263"/>
      <c r="B89" s="263"/>
      <c r="C89" s="263"/>
      <c r="D89" s="263"/>
      <c r="E89" s="263"/>
      <c r="F89" s="260"/>
      <c r="G89" s="260"/>
      <c r="H89" s="260"/>
      <c r="I89" s="264"/>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260"/>
      <c r="AL89" s="260"/>
      <c r="AM89" s="260"/>
      <c r="AN89" s="260"/>
      <c r="AO89" s="260"/>
      <c r="AP89" s="260"/>
      <c r="AQ89" s="260"/>
      <c r="AR89" s="260"/>
      <c r="AS89" s="260"/>
      <c r="AT89" s="260"/>
      <c r="AU89" s="260"/>
      <c r="AV89" s="260"/>
      <c r="AW89" s="260"/>
      <c r="AX89" s="260"/>
      <c r="AY89" s="260"/>
      <c r="AZ89" s="260"/>
      <c r="BA89" s="260"/>
      <c r="BB89" s="260"/>
      <c r="BC89" s="260"/>
      <c r="BD89" s="260"/>
      <c r="BE89" s="260"/>
      <c r="BF89" s="260"/>
      <c r="BG89" s="260"/>
    </row>
    <row r="90" ht="16.5" customHeight="1">
      <c r="A90" s="263"/>
      <c r="B90" s="263"/>
      <c r="C90" s="263"/>
      <c r="D90" s="263"/>
      <c r="E90" s="263"/>
      <c r="F90" s="260"/>
      <c r="G90" s="260"/>
      <c r="H90" s="260"/>
      <c r="I90" s="264"/>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row>
    <row r="91" ht="16.5" customHeight="1">
      <c r="A91" s="263"/>
      <c r="B91" s="263"/>
      <c r="C91" s="263"/>
      <c r="D91" s="263"/>
      <c r="E91" s="263"/>
      <c r="F91" s="260"/>
      <c r="G91" s="260"/>
      <c r="H91" s="260"/>
      <c r="I91" s="264"/>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260"/>
      <c r="BA91" s="260"/>
      <c r="BB91" s="260"/>
      <c r="BC91" s="260"/>
      <c r="BD91" s="260"/>
      <c r="BE91" s="260"/>
      <c r="BF91" s="260"/>
      <c r="BG91" s="260"/>
    </row>
    <row r="92" ht="16.5" customHeight="1">
      <c r="A92" s="263"/>
      <c r="B92" s="263"/>
      <c r="C92" s="263"/>
      <c r="D92" s="263"/>
      <c r="E92" s="263"/>
      <c r="F92" s="260"/>
      <c r="G92" s="260"/>
      <c r="H92" s="260"/>
      <c r="I92" s="264"/>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c r="AV92" s="260"/>
      <c r="AW92" s="260"/>
      <c r="AX92" s="260"/>
      <c r="AY92" s="260"/>
      <c r="AZ92" s="260"/>
      <c r="BA92" s="260"/>
      <c r="BB92" s="260"/>
      <c r="BC92" s="260"/>
      <c r="BD92" s="260"/>
      <c r="BE92" s="260"/>
      <c r="BF92" s="260"/>
      <c r="BG92" s="260"/>
    </row>
    <row r="93" ht="16.5" customHeight="1">
      <c r="A93" s="263"/>
      <c r="B93" s="263"/>
      <c r="C93" s="263"/>
      <c r="D93" s="263"/>
      <c r="E93" s="263"/>
      <c r="F93" s="260"/>
      <c r="G93" s="260"/>
      <c r="H93" s="260"/>
      <c r="I93" s="264"/>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row>
    <row r="94" ht="16.5" customHeight="1">
      <c r="A94" s="263"/>
      <c r="B94" s="263"/>
      <c r="C94" s="263"/>
      <c r="D94" s="263"/>
      <c r="E94" s="263"/>
      <c r="F94" s="260"/>
      <c r="G94" s="260"/>
      <c r="H94" s="260"/>
      <c r="I94" s="264"/>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c r="BB94" s="260"/>
      <c r="BC94" s="260"/>
      <c r="BD94" s="260"/>
      <c r="BE94" s="260"/>
      <c r="BF94" s="260"/>
      <c r="BG94" s="260"/>
    </row>
    <row r="95" ht="16.5" customHeight="1">
      <c r="A95" s="263"/>
      <c r="B95" s="263"/>
      <c r="C95" s="263"/>
      <c r="D95" s="263"/>
      <c r="E95" s="263"/>
      <c r="F95" s="260"/>
      <c r="G95" s="260"/>
      <c r="H95" s="260"/>
      <c r="I95" s="264"/>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0"/>
    </row>
    <row r="96" ht="16.5" customHeight="1">
      <c r="A96" s="263"/>
      <c r="B96" s="263"/>
      <c r="C96" s="263"/>
      <c r="D96" s="263"/>
      <c r="E96" s="263"/>
      <c r="F96" s="260"/>
      <c r="G96" s="260"/>
      <c r="H96" s="260"/>
      <c r="I96" s="264"/>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260"/>
      <c r="AN96" s="260"/>
      <c r="AO96" s="260"/>
      <c r="AP96" s="260"/>
      <c r="AQ96" s="260"/>
      <c r="AR96" s="260"/>
      <c r="AS96" s="260"/>
      <c r="AT96" s="260"/>
      <c r="AU96" s="260"/>
      <c r="AV96" s="260"/>
      <c r="AW96" s="260"/>
      <c r="AX96" s="260"/>
      <c r="AY96" s="260"/>
      <c r="AZ96" s="260"/>
      <c r="BA96" s="260"/>
      <c r="BB96" s="260"/>
      <c r="BC96" s="260"/>
      <c r="BD96" s="260"/>
      <c r="BE96" s="260"/>
      <c r="BF96" s="260"/>
      <c r="BG96" s="260"/>
    </row>
    <row r="97" ht="16.5" customHeight="1">
      <c r="A97" s="263"/>
      <c r="B97" s="263"/>
      <c r="C97" s="263"/>
      <c r="D97" s="263"/>
      <c r="E97" s="263"/>
      <c r="F97" s="260"/>
      <c r="G97" s="260"/>
      <c r="H97" s="260"/>
      <c r="I97" s="264"/>
      <c r="J97" s="260"/>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c r="AT97" s="260"/>
      <c r="AU97" s="260"/>
      <c r="AV97" s="260"/>
      <c r="AW97" s="260"/>
      <c r="AX97" s="260"/>
      <c r="AY97" s="260"/>
      <c r="AZ97" s="260"/>
      <c r="BA97" s="260"/>
      <c r="BB97" s="260"/>
      <c r="BC97" s="260"/>
      <c r="BD97" s="260"/>
      <c r="BE97" s="260"/>
      <c r="BF97" s="260"/>
      <c r="BG97" s="260"/>
    </row>
    <row r="98" ht="16.5" customHeight="1">
      <c r="A98" s="263"/>
      <c r="B98" s="263"/>
      <c r="C98" s="263"/>
      <c r="D98" s="263"/>
      <c r="E98" s="263"/>
      <c r="F98" s="260"/>
      <c r="G98" s="260"/>
      <c r="H98" s="260"/>
      <c r="I98" s="264"/>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0"/>
    </row>
    <row r="99" ht="16.5" customHeight="1">
      <c r="A99" s="263"/>
      <c r="B99" s="263"/>
      <c r="C99" s="263"/>
      <c r="D99" s="263"/>
      <c r="E99" s="263"/>
      <c r="F99" s="260"/>
      <c r="G99" s="260"/>
      <c r="H99" s="260"/>
      <c r="I99" s="264"/>
      <c r="J99" s="260"/>
      <c r="K99" s="260"/>
      <c r="L99" s="260"/>
      <c r="M99" s="260"/>
      <c r="N99" s="260"/>
      <c r="O99" s="260"/>
      <c r="P99" s="260"/>
      <c r="Q99" s="260"/>
      <c r="R99" s="260"/>
      <c r="S99" s="260"/>
      <c r="T99" s="260"/>
      <c r="U99" s="260"/>
      <c r="V99" s="260"/>
      <c r="W99" s="260"/>
      <c r="X99" s="260"/>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c r="AU99" s="260"/>
      <c r="AV99" s="260"/>
      <c r="AW99" s="260"/>
      <c r="AX99" s="260"/>
      <c r="AY99" s="260"/>
      <c r="AZ99" s="260"/>
      <c r="BA99" s="260"/>
      <c r="BB99" s="260"/>
      <c r="BC99" s="260"/>
      <c r="BD99" s="260"/>
      <c r="BE99" s="260"/>
      <c r="BF99" s="260"/>
      <c r="BG99" s="260"/>
    </row>
    <row r="100" ht="16.5" customHeight="1">
      <c r="A100" s="263"/>
      <c r="B100" s="263"/>
      <c r="C100" s="263"/>
      <c r="D100" s="263"/>
      <c r="E100" s="263"/>
      <c r="F100" s="260"/>
      <c r="G100" s="260"/>
      <c r="H100" s="260"/>
      <c r="I100" s="264"/>
      <c r="J100" s="260"/>
      <c r="K100" s="260"/>
      <c r="L100" s="260"/>
      <c r="M100" s="260"/>
      <c r="N100" s="260"/>
      <c r="O100" s="260"/>
      <c r="P100" s="260"/>
      <c r="Q100" s="260"/>
      <c r="R100" s="260"/>
      <c r="S100" s="260"/>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row>
    <row r="101" ht="16.5" customHeight="1">
      <c r="A101" s="263"/>
      <c r="B101" s="263"/>
      <c r="C101" s="263"/>
      <c r="D101" s="263"/>
      <c r="E101" s="263"/>
      <c r="F101" s="260"/>
      <c r="G101" s="260"/>
      <c r="H101" s="260"/>
      <c r="I101" s="264"/>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0"/>
    </row>
    <row r="102" ht="16.5" customHeight="1">
      <c r="A102" s="263"/>
      <c r="B102" s="263"/>
      <c r="C102" s="263"/>
      <c r="D102" s="263"/>
      <c r="E102" s="263"/>
      <c r="F102" s="260"/>
      <c r="G102" s="260"/>
      <c r="H102" s="260"/>
      <c r="I102" s="264"/>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60"/>
      <c r="BD102" s="260"/>
      <c r="BE102" s="260"/>
      <c r="BF102" s="260"/>
      <c r="BG102" s="260"/>
    </row>
    <row r="103" ht="16.5" customHeight="1">
      <c r="A103" s="263"/>
      <c r="B103" s="263"/>
      <c r="C103" s="263"/>
      <c r="D103" s="263"/>
      <c r="E103" s="263"/>
      <c r="F103" s="260"/>
      <c r="G103" s="260"/>
      <c r="H103" s="260"/>
      <c r="I103" s="264"/>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c r="AV103" s="260"/>
      <c r="AW103" s="260"/>
      <c r="AX103" s="260"/>
      <c r="AY103" s="260"/>
      <c r="AZ103" s="260"/>
      <c r="BA103" s="260"/>
      <c r="BB103" s="260"/>
      <c r="BC103" s="260"/>
      <c r="BD103" s="260"/>
      <c r="BE103" s="260"/>
      <c r="BF103" s="260"/>
      <c r="BG103" s="260"/>
    </row>
    <row r="104" ht="16.5" customHeight="1">
      <c r="A104" s="263"/>
      <c r="B104" s="263"/>
      <c r="C104" s="263"/>
      <c r="D104" s="263"/>
      <c r="E104" s="263"/>
      <c r="F104" s="260"/>
      <c r="G104" s="260"/>
      <c r="H104" s="260"/>
      <c r="I104" s="264"/>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60"/>
      <c r="BD104" s="260"/>
      <c r="BE104" s="260"/>
      <c r="BF104" s="260"/>
      <c r="BG104" s="260"/>
    </row>
    <row r="105" ht="16.5" customHeight="1">
      <c r="A105" s="263"/>
      <c r="B105" s="263"/>
      <c r="C105" s="263"/>
      <c r="D105" s="263"/>
      <c r="E105" s="263"/>
      <c r="F105" s="260"/>
      <c r="G105" s="260"/>
      <c r="H105" s="260"/>
      <c r="I105" s="264"/>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260"/>
    </row>
    <row r="106" ht="16.5" customHeight="1">
      <c r="A106" s="263"/>
      <c r="B106" s="263"/>
      <c r="C106" s="263"/>
      <c r="D106" s="263"/>
      <c r="E106" s="263"/>
      <c r="F106" s="260"/>
      <c r="G106" s="260"/>
      <c r="H106" s="260"/>
      <c r="I106" s="264"/>
      <c r="J106" s="260"/>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260"/>
    </row>
    <row r="107" ht="16.5" customHeight="1">
      <c r="A107" s="263"/>
      <c r="B107" s="263"/>
      <c r="C107" s="263"/>
      <c r="D107" s="263"/>
      <c r="E107" s="263"/>
      <c r="F107" s="260"/>
      <c r="G107" s="260"/>
      <c r="H107" s="260"/>
      <c r="I107" s="264"/>
      <c r="J107" s="260"/>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0"/>
      <c r="AP107" s="260"/>
      <c r="AQ107" s="260"/>
      <c r="AR107" s="260"/>
      <c r="AS107" s="260"/>
      <c r="AT107" s="260"/>
      <c r="AU107" s="260"/>
      <c r="AV107" s="260"/>
      <c r="AW107" s="260"/>
      <c r="AX107" s="260"/>
      <c r="AY107" s="260"/>
      <c r="AZ107" s="260"/>
      <c r="BA107" s="260"/>
      <c r="BB107" s="260"/>
      <c r="BC107" s="260"/>
      <c r="BD107" s="260"/>
      <c r="BE107" s="260"/>
      <c r="BF107" s="260"/>
      <c r="BG107" s="260"/>
    </row>
    <row r="108" ht="16.5" customHeight="1">
      <c r="A108" s="263"/>
      <c r="B108" s="263"/>
      <c r="C108" s="263"/>
      <c r="D108" s="263"/>
      <c r="E108" s="263"/>
      <c r="F108" s="260"/>
      <c r="G108" s="260"/>
      <c r="H108" s="260"/>
      <c r="I108" s="264"/>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0"/>
      <c r="AZ108" s="260"/>
      <c r="BA108" s="260"/>
      <c r="BB108" s="260"/>
      <c r="BC108" s="260"/>
      <c r="BD108" s="260"/>
      <c r="BE108" s="260"/>
      <c r="BF108" s="260"/>
      <c r="BG108" s="260"/>
    </row>
    <row r="109" ht="16.5" customHeight="1">
      <c r="A109" s="263"/>
      <c r="B109" s="263"/>
      <c r="C109" s="263"/>
      <c r="D109" s="263"/>
      <c r="E109" s="263"/>
      <c r="F109" s="260"/>
      <c r="G109" s="260"/>
      <c r="H109" s="260"/>
      <c r="I109" s="264"/>
      <c r="J109" s="260"/>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c r="AU109" s="260"/>
      <c r="AV109" s="260"/>
      <c r="AW109" s="260"/>
      <c r="AX109" s="260"/>
      <c r="AY109" s="260"/>
      <c r="AZ109" s="260"/>
      <c r="BA109" s="260"/>
      <c r="BB109" s="260"/>
      <c r="BC109" s="260"/>
      <c r="BD109" s="260"/>
      <c r="BE109" s="260"/>
      <c r="BF109" s="260"/>
      <c r="BG109" s="260"/>
    </row>
    <row r="110" ht="16.5" customHeight="1">
      <c r="A110" s="263"/>
      <c r="B110" s="263"/>
      <c r="C110" s="263"/>
      <c r="D110" s="263"/>
      <c r="E110" s="263"/>
      <c r="F110" s="260"/>
      <c r="G110" s="260"/>
      <c r="H110" s="260"/>
      <c r="I110" s="264"/>
      <c r="J110" s="260"/>
      <c r="K110" s="260"/>
      <c r="L110" s="260"/>
      <c r="M110" s="260"/>
      <c r="N110" s="260"/>
      <c r="O110" s="260"/>
      <c r="P110" s="260"/>
      <c r="Q110" s="260"/>
      <c r="R110" s="260"/>
      <c r="S110" s="260"/>
      <c r="T110" s="260"/>
      <c r="U110" s="260"/>
      <c r="V110" s="260"/>
      <c r="W110" s="260"/>
      <c r="X110" s="260"/>
      <c r="Y110" s="260"/>
      <c r="Z110" s="260"/>
      <c r="AA110" s="260"/>
      <c r="AB110" s="260"/>
      <c r="AC110" s="260"/>
      <c r="AD110" s="260"/>
      <c r="AE110" s="260"/>
      <c r="AF110" s="260"/>
      <c r="AG110" s="260"/>
      <c r="AH110" s="260"/>
      <c r="AI110" s="260"/>
      <c r="AJ110" s="260"/>
      <c r="AK110" s="260"/>
      <c r="AL110" s="260"/>
      <c r="AM110" s="260"/>
      <c r="AN110" s="260"/>
      <c r="AO110" s="260"/>
      <c r="AP110" s="260"/>
      <c r="AQ110" s="260"/>
      <c r="AR110" s="260"/>
      <c r="AS110" s="260"/>
      <c r="AT110" s="260"/>
      <c r="AU110" s="260"/>
      <c r="AV110" s="260"/>
      <c r="AW110" s="260"/>
      <c r="AX110" s="260"/>
      <c r="AY110" s="260"/>
      <c r="AZ110" s="260"/>
      <c r="BA110" s="260"/>
      <c r="BB110" s="260"/>
      <c r="BC110" s="260"/>
      <c r="BD110" s="260"/>
      <c r="BE110" s="260"/>
      <c r="BF110" s="260"/>
      <c r="BG110" s="260"/>
    </row>
    <row r="111" ht="16.5" customHeight="1">
      <c r="A111" s="263"/>
      <c r="B111" s="263"/>
      <c r="C111" s="263"/>
      <c r="D111" s="263"/>
      <c r="E111" s="263"/>
      <c r="F111" s="260"/>
      <c r="G111" s="260"/>
      <c r="H111" s="260"/>
      <c r="I111" s="264"/>
      <c r="J111" s="260"/>
      <c r="K111" s="260"/>
      <c r="L111" s="260"/>
      <c r="M111" s="260"/>
      <c r="N111" s="260"/>
      <c r="O111" s="260"/>
      <c r="P111" s="260"/>
      <c r="Q111" s="260"/>
      <c r="R111" s="260"/>
      <c r="S111" s="260"/>
      <c r="T111" s="260"/>
      <c r="U111" s="260"/>
      <c r="V111" s="260"/>
      <c r="W111" s="260"/>
      <c r="X111" s="260"/>
      <c r="Y111" s="260"/>
      <c r="Z111" s="260"/>
      <c r="AA111" s="260"/>
      <c r="AB111" s="260"/>
      <c r="AC111" s="260"/>
      <c r="AD111" s="260"/>
      <c r="AE111" s="260"/>
      <c r="AF111" s="260"/>
      <c r="AG111" s="260"/>
      <c r="AH111" s="260"/>
      <c r="AI111" s="260"/>
      <c r="AJ111" s="260"/>
      <c r="AK111" s="260"/>
      <c r="AL111" s="260"/>
      <c r="AM111" s="260"/>
      <c r="AN111" s="260"/>
      <c r="AO111" s="260"/>
      <c r="AP111" s="260"/>
      <c r="AQ111" s="260"/>
      <c r="AR111" s="260"/>
      <c r="AS111" s="260"/>
      <c r="AT111" s="260"/>
      <c r="AU111" s="260"/>
      <c r="AV111" s="260"/>
      <c r="AW111" s="260"/>
      <c r="AX111" s="260"/>
      <c r="AY111" s="260"/>
      <c r="AZ111" s="260"/>
      <c r="BA111" s="260"/>
      <c r="BB111" s="260"/>
      <c r="BC111" s="260"/>
      <c r="BD111" s="260"/>
      <c r="BE111" s="260"/>
      <c r="BF111" s="260"/>
      <c r="BG111" s="260"/>
    </row>
    <row r="112" ht="16.5" customHeight="1">
      <c r="A112" s="263"/>
      <c r="B112" s="263"/>
      <c r="C112" s="263"/>
      <c r="D112" s="263"/>
      <c r="E112" s="263"/>
      <c r="F112" s="260"/>
      <c r="G112" s="260"/>
      <c r="H112" s="260"/>
      <c r="I112" s="264"/>
      <c r="J112" s="260"/>
      <c r="K112" s="260"/>
      <c r="L112" s="260"/>
      <c r="M112" s="260"/>
      <c r="N112" s="260"/>
      <c r="O112" s="260"/>
      <c r="P112" s="260"/>
      <c r="Q112" s="260"/>
      <c r="R112" s="260"/>
      <c r="S112" s="260"/>
      <c r="T112" s="260"/>
      <c r="U112" s="260"/>
      <c r="V112" s="260"/>
      <c r="W112" s="260"/>
      <c r="X112" s="260"/>
      <c r="Y112" s="260"/>
      <c r="Z112" s="260"/>
      <c r="AA112" s="260"/>
      <c r="AB112" s="260"/>
      <c r="AC112" s="260"/>
      <c r="AD112" s="260"/>
      <c r="AE112" s="260"/>
      <c r="AF112" s="260"/>
      <c r="AG112" s="260"/>
      <c r="AH112" s="260"/>
      <c r="AI112" s="260"/>
      <c r="AJ112" s="260"/>
      <c r="AK112" s="260"/>
      <c r="AL112" s="260"/>
      <c r="AM112" s="260"/>
      <c r="AN112" s="260"/>
      <c r="AO112" s="260"/>
      <c r="AP112" s="260"/>
      <c r="AQ112" s="260"/>
      <c r="AR112" s="260"/>
      <c r="AS112" s="260"/>
      <c r="AT112" s="260"/>
      <c r="AU112" s="260"/>
      <c r="AV112" s="260"/>
      <c r="AW112" s="260"/>
      <c r="AX112" s="260"/>
      <c r="AY112" s="260"/>
      <c r="AZ112" s="260"/>
      <c r="BA112" s="260"/>
      <c r="BB112" s="260"/>
      <c r="BC112" s="260"/>
      <c r="BD112" s="260"/>
      <c r="BE112" s="260"/>
      <c r="BF112" s="260"/>
      <c r="BG112" s="260"/>
    </row>
    <row r="113" ht="16.5" customHeight="1">
      <c r="A113" s="263"/>
      <c r="B113" s="263"/>
      <c r="C113" s="263"/>
      <c r="D113" s="263"/>
      <c r="E113" s="263"/>
      <c r="F113" s="260"/>
      <c r="G113" s="260"/>
      <c r="H113" s="260"/>
      <c r="I113" s="264"/>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0"/>
      <c r="AO113" s="260"/>
      <c r="AP113" s="260"/>
      <c r="AQ113" s="260"/>
      <c r="AR113" s="260"/>
      <c r="AS113" s="260"/>
      <c r="AT113" s="260"/>
      <c r="AU113" s="260"/>
      <c r="AV113" s="260"/>
      <c r="AW113" s="260"/>
      <c r="AX113" s="260"/>
      <c r="AY113" s="260"/>
      <c r="AZ113" s="260"/>
      <c r="BA113" s="260"/>
      <c r="BB113" s="260"/>
      <c r="BC113" s="260"/>
      <c r="BD113" s="260"/>
      <c r="BE113" s="260"/>
      <c r="BF113" s="260"/>
      <c r="BG113" s="260"/>
    </row>
    <row r="114" ht="16.5" customHeight="1">
      <c r="A114" s="263"/>
      <c r="B114" s="263"/>
      <c r="C114" s="263"/>
      <c r="D114" s="263"/>
      <c r="E114" s="263"/>
      <c r="F114" s="260"/>
      <c r="G114" s="260"/>
      <c r="H114" s="260"/>
      <c r="I114" s="264"/>
      <c r="J114" s="260"/>
      <c r="K114" s="260"/>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60"/>
      <c r="AT114" s="260"/>
      <c r="AU114" s="260"/>
      <c r="AV114" s="260"/>
      <c r="AW114" s="260"/>
      <c r="AX114" s="260"/>
      <c r="AY114" s="260"/>
      <c r="AZ114" s="260"/>
      <c r="BA114" s="260"/>
      <c r="BB114" s="260"/>
      <c r="BC114" s="260"/>
      <c r="BD114" s="260"/>
      <c r="BE114" s="260"/>
      <c r="BF114" s="260"/>
      <c r="BG114" s="260"/>
    </row>
    <row r="115" ht="16.5" customHeight="1">
      <c r="A115" s="263"/>
      <c r="B115" s="263"/>
      <c r="C115" s="263"/>
      <c r="D115" s="263"/>
      <c r="E115" s="263"/>
      <c r="F115" s="260"/>
      <c r="G115" s="260"/>
      <c r="H115" s="260"/>
      <c r="I115" s="264"/>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0"/>
      <c r="AZ115" s="260"/>
      <c r="BA115" s="260"/>
      <c r="BB115" s="260"/>
      <c r="BC115" s="260"/>
      <c r="BD115" s="260"/>
      <c r="BE115" s="260"/>
      <c r="BF115" s="260"/>
      <c r="BG115" s="260"/>
    </row>
    <row r="116" ht="16.5" customHeight="1">
      <c r="A116" s="263"/>
      <c r="B116" s="263"/>
      <c r="C116" s="263"/>
      <c r="D116" s="263"/>
      <c r="E116" s="263"/>
      <c r="F116" s="260"/>
      <c r="G116" s="260"/>
      <c r="H116" s="260"/>
      <c r="I116" s="264"/>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c r="AT116" s="260"/>
      <c r="AU116" s="260"/>
      <c r="AV116" s="260"/>
      <c r="AW116" s="260"/>
      <c r="AX116" s="260"/>
      <c r="AY116" s="260"/>
      <c r="AZ116" s="260"/>
      <c r="BA116" s="260"/>
      <c r="BB116" s="260"/>
      <c r="BC116" s="260"/>
      <c r="BD116" s="260"/>
      <c r="BE116" s="260"/>
      <c r="BF116" s="260"/>
      <c r="BG116" s="260"/>
    </row>
    <row r="117" ht="16.5" customHeight="1">
      <c r="A117" s="263"/>
      <c r="B117" s="263"/>
      <c r="C117" s="263"/>
      <c r="D117" s="263"/>
      <c r="E117" s="263"/>
      <c r="F117" s="260"/>
      <c r="G117" s="260"/>
      <c r="H117" s="260"/>
      <c r="I117" s="264"/>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260"/>
      <c r="BA117" s="260"/>
      <c r="BB117" s="260"/>
      <c r="BC117" s="260"/>
      <c r="BD117" s="260"/>
      <c r="BE117" s="260"/>
      <c r="BF117" s="260"/>
      <c r="BG117" s="260"/>
    </row>
    <row r="118" ht="16.5" customHeight="1">
      <c r="A118" s="263"/>
      <c r="B118" s="263"/>
      <c r="C118" s="263"/>
      <c r="D118" s="263"/>
      <c r="E118" s="263"/>
      <c r="F118" s="260"/>
      <c r="G118" s="260"/>
      <c r="H118" s="260"/>
      <c r="I118" s="264"/>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row>
    <row r="119" ht="16.5" customHeight="1">
      <c r="A119" s="263"/>
      <c r="B119" s="263"/>
      <c r="C119" s="263"/>
      <c r="D119" s="263"/>
      <c r="E119" s="263"/>
      <c r="F119" s="260"/>
      <c r="G119" s="260"/>
      <c r="H119" s="260"/>
      <c r="I119" s="264"/>
      <c r="J119" s="260"/>
      <c r="K119" s="260"/>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c r="AT119" s="260"/>
      <c r="AU119" s="260"/>
      <c r="AV119" s="260"/>
      <c r="AW119" s="260"/>
      <c r="AX119" s="260"/>
      <c r="AY119" s="260"/>
      <c r="AZ119" s="260"/>
      <c r="BA119" s="260"/>
      <c r="BB119" s="260"/>
      <c r="BC119" s="260"/>
      <c r="BD119" s="260"/>
      <c r="BE119" s="260"/>
      <c r="BF119" s="260"/>
      <c r="BG119" s="260"/>
    </row>
    <row r="120" ht="16.5" customHeight="1">
      <c r="A120" s="263"/>
      <c r="B120" s="263"/>
      <c r="C120" s="263"/>
      <c r="D120" s="263"/>
      <c r="E120" s="263"/>
      <c r="F120" s="260"/>
      <c r="G120" s="260"/>
      <c r="H120" s="260"/>
      <c r="I120" s="264"/>
      <c r="J120" s="260"/>
      <c r="K120" s="260"/>
      <c r="L120" s="260"/>
      <c r="M120" s="260"/>
      <c r="N120" s="260"/>
      <c r="O120" s="260"/>
      <c r="P120" s="260"/>
      <c r="Q120" s="260"/>
      <c r="R120" s="260"/>
      <c r="S120" s="260"/>
      <c r="T120" s="260"/>
      <c r="U120" s="260"/>
      <c r="V120" s="260"/>
      <c r="W120" s="260"/>
      <c r="X120" s="260"/>
      <c r="Y120" s="260"/>
      <c r="Z120" s="260"/>
      <c r="AA120" s="260"/>
      <c r="AB120" s="260"/>
      <c r="AC120" s="260"/>
      <c r="AD120" s="260"/>
      <c r="AE120" s="260"/>
      <c r="AF120" s="260"/>
      <c r="AG120" s="260"/>
      <c r="AH120" s="260"/>
      <c r="AI120" s="260"/>
      <c r="AJ120" s="260"/>
      <c r="AK120" s="260"/>
      <c r="AL120" s="260"/>
      <c r="AM120" s="260"/>
      <c r="AN120" s="260"/>
      <c r="AO120" s="260"/>
      <c r="AP120" s="260"/>
      <c r="AQ120" s="260"/>
      <c r="AR120" s="260"/>
      <c r="AS120" s="260"/>
      <c r="AT120" s="260"/>
      <c r="AU120" s="260"/>
      <c r="AV120" s="260"/>
      <c r="AW120" s="260"/>
      <c r="AX120" s="260"/>
      <c r="AY120" s="260"/>
      <c r="AZ120" s="260"/>
      <c r="BA120" s="260"/>
      <c r="BB120" s="260"/>
      <c r="BC120" s="260"/>
      <c r="BD120" s="260"/>
      <c r="BE120" s="260"/>
      <c r="BF120" s="260"/>
      <c r="BG120" s="260"/>
    </row>
    <row r="121" ht="16.5" customHeight="1">
      <c r="A121" s="263"/>
      <c r="B121" s="263"/>
      <c r="C121" s="263"/>
      <c r="D121" s="263"/>
      <c r="E121" s="263"/>
      <c r="F121" s="260"/>
      <c r="G121" s="260"/>
      <c r="H121" s="260"/>
      <c r="I121" s="264"/>
      <c r="J121" s="260"/>
      <c r="K121" s="260"/>
      <c r="L121" s="260"/>
      <c r="M121" s="260"/>
      <c r="N121" s="260"/>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c r="AV121" s="260"/>
      <c r="AW121" s="260"/>
      <c r="AX121" s="260"/>
      <c r="AY121" s="260"/>
      <c r="AZ121" s="260"/>
      <c r="BA121" s="260"/>
      <c r="BB121" s="260"/>
      <c r="BC121" s="260"/>
      <c r="BD121" s="260"/>
      <c r="BE121" s="260"/>
      <c r="BF121" s="260"/>
      <c r="BG121" s="260"/>
    </row>
    <row r="122" ht="16.5" customHeight="1">
      <c r="A122" s="263"/>
      <c r="B122" s="263"/>
      <c r="C122" s="263"/>
      <c r="D122" s="263"/>
      <c r="E122" s="263"/>
      <c r="F122" s="260"/>
      <c r="G122" s="260"/>
      <c r="H122" s="260"/>
      <c r="I122" s="264"/>
      <c r="J122" s="260"/>
      <c r="K122" s="260"/>
      <c r="L122" s="260"/>
      <c r="M122" s="260"/>
      <c r="N122" s="260"/>
      <c r="O122" s="260"/>
      <c r="P122" s="260"/>
      <c r="Q122" s="260"/>
      <c r="R122" s="260"/>
      <c r="S122" s="260"/>
      <c r="T122" s="260"/>
      <c r="U122" s="260"/>
      <c r="V122" s="260"/>
      <c r="W122" s="260"/>
      <c r="X122" s="260"/>
      <c r="Y122" s="260"/>
      <c r="Z122" s="260"/>
      <c r="AA122" s="260"/>
      <c r="AB122" s="260"/>
      <c r="AC122" s="260"/>
      <c r="AD122" s="260"/>
      <c r="AE122" s="260"/>
      <c r="AF122" s="260"/>
      <c r="AG122" s="260"/>
      <c r="AH122" s="260"/>
      <c r="AI122" s="260"/>
      <c r="AJ122" s="260"/>
      <c r="AK122" s="260"/>
      <c r="AL122" s="260"/>
      <c r="AM122" s="260"/>
      <c r="AN122" s="260"/>
      <c r="AO122" s="260"/>
      <c r="AP122" s="260"/>
      <c r="AQ122" s="260"/>
      <c r="AR122" s="260"/>
      <c r="AS122" s="260"/>
      <c r="AT122" s="260"/>
      <c r="AU122" s="260"/>
      <c r="AV122" s="260"/>
      <c r="AW122" s="260"/>
      <c r="AX122" s="260"/>
      <c r="AY122" s="260"/>
      <c r="AZ122" s="260"/>
      <c r="BA122" s="260"/>
      <c r="BB122" s="260"/>
      <c r="BC122" s="260"/>
      <c r="BD122" s="260"/>
      <c r="BE122" s="260"/>
      <c r="BF122" s="260"/>
      <c r="BG122" s="260"/>
    </row>
    <row r="123" ht="16.5" customHeight="1">
      <c r="A123" s="263"/>
      <c r="B123" s="263"/>
      <c r="C123" s="263"/>
      <c r="D123" s="263"/>
      <c r="E123" s="263"/>
      <c r="F123" s="260"/>
      <c r="G123" s="260"/>
      <c r="H123" s="260"/>
      <c r="I123" s="264"/>
      <c r="J123" s="260"/>
      <c r="K123" s="260"/>
      <c r="L123" s="260"/>
      <c r="M123" s="260"/>
      <c r="N123" s="260"/>
      <c r="O123" s="260"/>
      <c r="P123" s="260"/>
      <c r="Q123" s="260"/>
      <c r="R123" s="260"/>
      <c r="S123" s="260"/>
      <c r="T123" s="260"/>
      <c r="U123" s="260"/>
      <c r="V123" s="260"/>
      <c r="W123" s="260"/>
      <c r="X123" s="260"/>
      <c r="Y123" s="260"/>
      <c r="Z123" s="260"/>
      <c r="AA123" s="260"/>
      <c r="AB123" s="260"/>
      <c r="AC123" s="260"/>
      <c r="AD123" s="260"/>
      <c r="AE123" s="260"/>
      <c r="AF123" s="260"/>
      <c r="AG123" s="260"/>
      <c r="AH123" s="260"/>
      <c r="AI123" s="260"/>
      <c r="AJ123" s="260"/>
      <c r="AK123" s="260"/>
      <c r="AL123" s="260"/>
      <c r="AM123" s="260"/>
      <c r="AN123" s="260"/>
      <c r="AO123" s="260"/>
      <c r="AP123" s="260"/>
      <c r="AQ123" s="260"/>
      <c r="AR123" s="260"/>
      <c r="AS123" s="260"/>
      <c r="AT123" s="260"/>
      <c r="AU123" s="260"/>
      <c r="AV123" s="260"/>
      <c r="AW123" s="260"/>
      <c r="AX123" s="260"/>
      <c r="AY123" s="260"/>
      <c r="AZ123" s="260"/>
      <c r="BA123" s="260"/>
      <c r="BB123" s="260"/>
      <c r="BC123" s="260"/>
      <c r="BD123" s="260"/>
      <c r="BE123" s="260"/>
      <c r="BF123" s="260"/>
      <c r="BG123" s="260"/>
    </row>
    <row r="124" ht="16.5" customHeight="1">
      <c r="A124" s="263"/>
      <c r="B124" s="263"/>
      <c r="C124" s="263"/>
      <c r="D124" s="263"/>
      <c r="E124" s="263"/>
      <c r="F124" s="260"/>
      <c r="G124" s="260"/>
      <c r="H124" s="260"/>
      <c r="I124" s="264"/>
      <c r="J124" s="260"/>
      <c r="K124" s="260"/>
      <c r="L124" s="260"/>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0"/>
      <c r="AS124" s="260"/>
      <c r="AT124" s="260"/>
      <c r="AU124" s="260"/>
      <c r="AV124" s="260"/>
      <c r="AW124" s="260"/>
      <c r="AX124" s="260"/>
      <c r="AY124" s="260"/>
      <c r="AZ124" s="260"/>
      <c r="BA124" s="260"/>
      <c r="BB124" s="260"/>
      <c r="BC124" s="260"/>
      <c r="BD124" s="260"/>
      <c r="BE124" s="260"/>
      <c r="BF124" s="260"/>
      <c r="BG124" s="260"/>
    </row>
    <row r="125" ht="16.5" customHeight="1">
      <c r="A125" s="263"/>
      <c r="B125" s="263"/>
      <c r="C125" s="263"/>
      <c r="D125" s="263"/>
      <c r="E125" s="263"/>
      <c r="F125" s="260"/>
      <c r="G125" s="260"/>
      <c r="H125" s="260"/>
      <c r="I125" s="264"/>
      <c r="J125" s="260"/>
      <c r="K125" s="260"/>
      <c r="L125" s="260"/>
      <c r="M125" s="260"/>
      <c r="N125" s="260"/>
      <c r="O125" s="260"/>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c r="AT125" s="260"/>
      <c r="AU125" s="260"/>
      <c r="AV125" s="260"/>
      <c r="AW125" s="260"/>
      <c r="AX125" s="260"/>
      <c r="AY125" s="260"/>
      <c r="AZ125" s="260"/>
      <c r="BA125" s="260"/>
      <c r="BB125" s="260"/>
      <c r="BC125" s="260"/>
      <c r="BD125" s="260"/>
      <c r="BE125" s="260"/>
      <c r="BF125" s="260"/>
      <c r="BG125" s="260"/>
    </row>
    <row r="126" ht="16.5" customHeight="1">
      <c r="A126" s="263"/>
      <c r="B126" s="263"/>
      <c r="C126" s="263"/>
      <c r="D126" s="263"/>
      <c r="E126" s="263"/>
      <c r="F126" s="260"/>
      <c r="G126" s="260"/>
      <c r="H126" s="260"/>
      <c r="I126" s="264"/>
      <c r="J126" s="260"/>
      <c r="K126" s="260"/>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c r="AV126" s="260"/>
      <c r="AW126" s="260"/>
      <c r="AX126" s="260"/>
      <c r="AY126" s="260"/>
      <c r="AZ126" s="260"/>
      <c r="BA126" s="260"/>
      <c r="BB126" s="260"/>
      <c r="BC126" s="260"/>
      <c r="BD126" s="260"/>
      <c r="BE126" s="260"/>
      <c r="BF126" s="260"/>
      <c r="BG126" s="260"/>
    </row>
    <row r="127" ht="16.5" customHeight="1">
      <c r="A127" s="263"/>
      <c r="B127" s="263"/>
      <c r="C127" s="263"/>
      <c r="D127" s="263"/>
      <c r="E127" s="263"/>
      <c r="F127" s="260"/>
      <c r="G127" s="260"/>
      <c r="H127" s="260"/>
      <c r="I127" s="264"/>
      <c r="J127" s="260"/>
      <c r="K127" s="260"/>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c r="AV127" s="260"/>
      <c r="AW127" s="260"/>
      <c r="AX127" s="260"/>
      <c r="AY127" s="260"/>
      <c r="AZ127" s="260"/>
      <c r="BA127" s="260"/>
      <c r="BB127" s="260"/>
      <c r="BC127" s="260"/>
      <c r="BD127" s="260"/>
      <c r="BE127" s="260"/>
      <c r="BF127" s="260"/>
      <c r="BG127" s="260"/>
    </row>
    <row r="128" ht="16.5" customHeight="1">
      <c r="A128" s="263"/>
      <c r="B128" s="263"/>
      <c r="C128" s="263"/>
      <c r="D128" s="263"/>
      <c r="E128" s="263"/>
      <c r="F128" s="260"/>
      <c r="G128" s="260"/>
      <c r="H128" s="260"/>
      <c r="I128" s="264"/>
      <c r="J128" s="260"/>
      <c r="K128" s="260"/>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c r="AV128" s="260"/>
      <c r="AW128" s="260"/>
      <c r="AX128" s="260"/>
      <c r="AY128" s="260"/>
      <c r="AZ128" s="260"/>
      <c r="BA128" s="260"/>
      <c r="BB128" s="260"/>
      <c r="BC128" s="260"/>
      <c r="BD128" s="260"/>
      <c r="BE128" s="260"/>
      <c r="BF128" s="260"/>
      <c r="BG128" s="260"/>
    </row>
    <row r="129" ht="16.5" customHeight="1">
      <c r="A129" s="263"/>
      <c r="B129" s="263"/>
      <c r="C129" s="263"/>
      <c r="D129" s="263"/>
      <c r="E129" s="263"/>
      <c r="F129" s="260"/>
      <c r="G129" s="260"/>
      <c r="H129" s="260"/>
      <c r="I129" s="264"/>
      <c r="J129" s="260"/>
      <c r="K129" s="260"/>
      <c r="L129" s="260"/>
      <c r="M129" s="260"/>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c r="AT129" s="260"/>
      <c r="AU129" s="260"/>
      <c r="AV129" s="260"/>
      <c r="AW129" s="260"/>
      <c r="AX129" s="260"/>
      <c r="AY129" s="260"/>
      <c r="AZ129" s="260"/>
      <c r="BA129" s="260"/>
      <c r="BB129" s="260"/>
      <c r="BC129" s="260"/>
      <c r="BD129" s="260"/>
      <c r="BE129" s="260"/>
      <c r="BF129" s="260"/>
      <c r="BG129" s="260"/>
    </row>
    <row r="130" ht="16.5" customHeight="1">
      <c r="A130" s="263"/>
      <c r="B130" s="263"/>
      <c r="C130" s="263"/>
      <c r="D130" s="263"/>
      <c r="E130" s="263"/>
      <c r="F130" s="260"/>
      <c r="G130" s="260"/>
      <c r="H130" s="260"/>
      <c r="I130" s="264"/>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260"/>
      <c r="AX130" s="260"/>
      <c r="AY130" s="260"/>
      <c r="AZ130" s="260"/>
      <c r="BA130" s="260"/>
      <c r="BB130" s="260"/>
      <c r="BC130" s="260"/>
      <c r="BD130" s="260"/>
      <c r="BE130" s="260"/>
      <c r="BF130" s="260"/>
      <c r="BG130" s="260"/>
    </row>
    <row r="131" ht="16.5" customHeight="1">
      <c r="A131" s="263"/>
      <c r="B131" s="263"/>
      <c r="C131" s="263"/>
      <c r="D131" s="263"/>
      <c r="E131" s="263"/>
      <c r="F131" s="260"/>
      <c r="G131" s="260"/>
      <c r="H131" s="260"/>
      <c r="I131" s="264"/>
      <c r="J131" s="260"/>
      <c r="K131" s="260"/>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60"/>
      <c r="AK131" s="260"/>
      <c r="AL131" s="260"/>
      <c r="AM131" s="260"/>
      <c r="AN131" s="260"/>
      <c r="AO131" s="260"/>
      <c r="AP131" s="260"/>
      <c r="AQ131" s="260"/>
      <c r="AR131" s="260"/>
      <c r="AS131" s="260"/>
      <c r="AT131" s="260"/>
      <c r="AU131" s="260"/>
      <c r="AV131" s="260"/>
      <c r="AW131" s="260"/>
      <c r="AX131" s="260"/>
      <c r="AY131" s="260"/>
      <c r="AZ131" s="260"/>
      <c r="BA131" s="260"/>
      <c r="BB131" s="260"/>
      <c r="BC131" s="260"/>
      <c r="BD131" s="260"/>
      <c r="BE131" s="260"/>
      <c r="BF131" s="260"/>
      <c r="BG131" s="260"/>
    </row>
    <row r="132" ht="16.5" customHeight="1">
      <c r="A132" s="263"/>
      <c r="B132" s="263"/>
      <c r="C132" s="263"/>
      <c r="D132" s="263"/>
      <c r="E132" s="263"/>
      <c r="F132" s="260"/>
      <c r="G132" s="260"/>
      <c r="H132" s="260"/>
      <c r="I132" s="264"/>
      <c r="J132" s="260"/>
      <c r="K132" s="260"/>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0"/>
      <c r="AT132" s="260"/>
      <c r="AU132" s="260"/>
      <c r="AV132" s="260"/>
      <c r="AW132" s="260"/>
      <c r="AX132" s="260"/>
      <c r="AY132" s="260"/>
      <c r="AZ132" s="260"/>
      <c r="BA132" s="260"/>
      <c r="BB132" s="260"/>
      <c r="BC132" s="260"/>
      <c r="BD132" s="260"/>
      <c r="BE132" s="260"/>
      <c r="BF132" s="260"/>
      <c r="BG132" s="260"/>
    </row>
    <row r="133" ht="16.5" customHeight="1">
      <c r="A133" s="263"/>
      <c r="B133" s="263"/>
      <c r="C133" s="263"/>
      <c r="D133" s="263"/>
      <c r="E133" s="263"/>
      <c r="F133" s="260"/>
      <c r="G133" s="260"/>
      <c r="H133" s="260"/>
      <c r="I133" s="264"/>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K133" s="260"/>
      <c r="AL133" s="260"/>
      <c r="AM133" s="260"/>
      <c r="AN133" s="260"/>
      <c r="AO133" s="260"/>
      <c r="AP133" s="260"/>
      <c r="AQ133" s="260"/>
      <c r="AR133" s="260"/>
      <c r="AS133" s="260"/>
      <c r="AT133" s="260"/>
      <c r="AU133" s="260"/>
      <c r="AV133" s="260"/>
      <c r="AW133" s="260"/>
      <c r="AX133" s="260"/>
      <c r="AY133" s="260"/>
      <c r="AZ133" s="260"/>
      <c r="BA133" s="260"/>
      <c r="BB133" s="260"/>
      <c r="BC133" s="260"/>
      <c r="BD133" s="260"/>
      <c r="BE133" s="260"/>
      <c r="BF133" s="260"/>
      <c r="BG133" s="260"/>
    </row>
    <row r="134" ht="16.5" customHeight="1">
      <c r="A134" s="263"/>
      <c r="B134" s="263"/>
      <c r="C134" s="263"/>
      <c r="D134" s="263"/>
      <c r="E134" s="263"/>
      <c r="F134" s="260"/>
      <c r="G134" s="260"/>
      <c r="H134" s="260"/>
      <c r="I134" s="264"/>
      <c r="J134" s="260"/>
      <c r="K134" s="260"/>
      <c r="L134" s="260"/>
      <c r="M134" s="260"/>
      <c r="N134" s="260"/>
      <c r="O134" s="260"/>
      <c r="P134" s="260"/>
      <c r="Q134" s="260"/>
      <c r="R134" s="260"/>
      <c r="S134" s="260"/>
      <c r="T134" s="260"/>
      <c r="U134" s="260"/>
      <c r="V134" s="260"/>
      <c r="W134" s="260"/>
      <c r="X134" s="260"/>
      <c r="Y134" s="260"/>
      <c r="Z134" s="260"/>
      <c r="AA134" s="260"/>
      <c r="AB134" s="260"/>
      <c r="AC134" s="260"/>
      <c r="AD134" s="260"/>
      <c r="AE134" s="260"/>
      <c r="AF134" s="260"/>
      <c r="AG134" s="260"/>
      <c r="AH134" s="260"/>
      <c r="AI134" s="260"/>
      <c r="AJ134" s="260"/>
      <c r="AK134" s="260"/>
      <c r="AL134" s="260"/>
      <c r="AM134" s="260"/>
      <c r="AN134" s="260"/>
      <c r="AO134" s="260"/>
      <c r="AP134" s="260"/>
      <c r="AQ134" s="260"/>
      <c r="AR134" s="260"/>
      <c r="AS134" s="260"/>
      <c r="AT134" s="260"/>
      <c r="AU134" s="260"/>
      <c r="AV134" s="260"/>
      <c r="AW134" s="260"/>
      <c r="AX134" s="260"/>
      <c r="AY134" s="260"/>
      <c r="AZ134" s="260"/>
      <c r="BA134" s="260"/>
      <c r="BB134" s="260"/>
      <c r="BC134" s="260"/>
      <c r="BD134" s="260"/>
      <c r="BE134" s="260"/>
      <c r="BF134" s="260"/>
      <c r="BG134" s="260"/>
    </row>
    <row r="135" ht="16.5" customHeight="1">
      <c r="A135" s="263"/>
      <c r="B135" s="263"/>
      <c r="C135" s="263"/>
      <c r="D135" s="263"/>
      <c r="E135" s="263"/>
      <c r="F135" s="260"/>
      <c r="G135" s="260"/>
      <c r="H135" s="260"/>
      <c r="I135" s="264"/>
      <c r="J135" s="260"/>
      <c r="K135" s="260"/>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0"/>
      <c r="AN135" s="260"/>
      <c r="AO135" s="260"/>
      <c r="AP135" s="260"/>
      <c r="AQ135" s="260"/>
      <c r="AR135" s="260"/>
      <c r="AS135" s="260"/>
      <c r="AT135" s="260"/>
      <c r="AU135" s="260"/>
      <c r="AV135" s="260"/>
      <c r="AW135" s="260"/>
      <c r="AX135" s="260"/>
      <c r="AY135" s="260"/>
      <c r="AZ135" s="260"/>
      <c r="BA135" s="260"/>
      <c r="BB135" s="260"/>
      <c r="BC135" s="260"/>
      <c r="BD135" s="260"/>
      <c r="BE135" s="260"/>
      <c r="BF135" s="260"/>
      <c r="BG135" s="260"/>
    </row>
    <row r="136" ht="16.5" customHeight="1">
      <c r="A136" s="263"/>
      <c r="B136" s="263"/>
      <c r="C136" s="263"/>
      <c r="D136" s="263"/>
      <c r="E136" s="263"/>
      <c r="F136" s="260"/>
      <c r="G136" s="260"/>
      <c r="H136" s="260"/>
      <c r="I136" s="264"/>
      <c r="J136" s="260"/>
      <c r="K136" s="260"/>
      <c r="L136" s="260"/>
      <c r="M136" s="260"/>
      <c r="N136" s="260"/>
      <c r="O136" s="260"/>
      <c r="P136" s="260"/>
      <c r="Q136" s="260"/>
      <c r="R136" s="260"/>
      <c r="S136" s="260"/>
      <c r="T136" s="260"/>
      <c r="U136" s="260"/>
      <c r="V136" s="260"/>
      <c r="W136" s="260"/>
      <c r="X136" s="260"/>
      <c r="Y136" s="260"/>
      <c r="Z136" s="260"/>
      <c r="AA136" s="260"/>
      <c r="AB136" s="260"/>
      <c r="AC136" s="260"/>
      <c r="AD136" s="260"/>
      <c r="AE136" s="260"/>
      <c r="AF136" s="260"/>
      <c r="AG136" s="260"/>
      <c r="AH136" s="260"/>
      <c r="AI136" s="260"/>
      <c r="AJ136" s="260"/>
      <c r="AK136" s="260"/>
      <c r="AL136" s="260"/>
      <c r="AM136" s="260"/>
      <c r="AN136" s="260"/>
      <c r="AO136" s="260"/>
      <c r="AP136" s="260"/>
      <c r="AQ136" s="260"/>
      <c r="AR136" s="260"/>
      <c r="AS136" s="260"/>
      <c r="AT136" s="260"/>
      <c r="AU136" s="260"/>
      <c r="AV136" s="260"/>
      <c r="AW136" s="260"/>
      <c r="AX136" s="260"/>
      <c r="AY136" s="260"/>
      <c r="AZ136" s="260"/>
      <c r="BA136" s="260"/>
      <c r="BB136" s="260"/>
      <c r="BC136" s="260"/>
      <c r="BD136" s="260"/>
      <c r="BE136" s="260"/>
      <c r="BF136" s="260"/>
      <c r="BG136" s="260"/>
    </row>
    <row r="137" ht="16.5" customHeight="1">
      <c r="A137" s="263"/>
      <c r="B137" s="263"/>
      <c r="C137" s="263"/>
      <c r="D137" s="263"/>
      <c r="E137" s="263"/>
      <c r="F137" s="260"/>
      <c r="G137" s="260"/>
      <c r="H137" s="260"/>
      <c r="I137" s="264"/>
      <c r="J137" s="260"/>
      <c r="K137" s="260"/>
      <c r="L137" s="260"/>
      <c r="M137" s="260"/>
      <c r="N137" s="260"/>
      <c r="O137" s="260"/>
      <c r="P137" s="260"/>
      <c r="Q137" s="260"/>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0"/>
      <c r="AN137" s="260"/>
      <c r="AO137" s="260"/>
      <c r="AP137" s="260"/>
      <c r="AQ137" s="260"/>
      <c r="AR137" s="260"/>
      <c r="AS137" s="260"/>
      <c r="AT137" s="260"/>
      <c r="AU137" s="260"/>
      <c r="AV137" s="260"/>
      <c r="AW137" s="260"/>
      <c r="AX137" s="260"/>
      <c r="AY137" s="260"/>
      <c r="AZ137" s="260"/>
      <c r="BA137" s="260"/>
      <c r="BB137" s="260"/>
      <c r="BC137" s="260"/>
      <c r="BD137" s="260"/>
      <c r="BE137" s="260"/>
      <c r="BF137" s="260"/>
      <c r="BG137" s="260"/>
    </row>
    <row r="138" ht="16.5" customHeight="1">
      <c r="A138" s="263"/>
      <c r="B138" s="263"/>
      <c r="C138" s="263"/>
      <c r="D138" s="263"/>
      <c r="E138" s="263"/>
      <c r="F138" s="260"/>
      <c r="G138" s="260"/>
      <c r="H138" s="260"/>
      <c r="I138" s="264"/>
      <c r="J138" s="260"/>
      <c r="K138" s="260"/>
      <c r="L138" s="260"/>
      <c r="M138" s="260"/>
      <c r="N138" s="260"/>
      <c r="O138" s="260"/>
      <c r="P138" s="260"/>
      <c r="Q138" s="260"/>
      <c r="R138" s="260"/>
      <c r="S138" s="260"/>
      <c r="T138" s="260"/>
      <c r="U138" s="260"/>
      <c r="V138" s="260"/>
      <c r="W138" s="260"/>
      <c r="X138" s="260"/>
      <c r="Y138" s="260"/>
      <c r="Z138" s="260"/>
      <c r="AA138" s="260"/>
      <c r="AB138" s="260"/>
      <c r="AC138" s="260"/>
      <c r="AD138" s="260"/>
      <c r="AE138" s="260"/>
      <c r="AF138" s="260"/>
      <c r="AG138" s="260"/>
      <c r="AH138" s="260"/>
      <c r="AI138" s="260"/>
      <c r="AJ138" s="260"/>
      <c r="AK138" s="260"/>
      <c r="AL138" s="260"/>
      <c r="AM138" s="260"/>
      <c r="AN138" s="260"/>
      <c r="AO138" s="260"/>
      <c r="AP138" s="260"/>
      <c r="AQ138" s="260"/>
      <c r="AR138" s="260"/>
      <c r="AS138" s="260"/>
      <c r="AT138" s="260"/>
      <c r="AU138" s="260"/>
      <c r="AV138" s="260"/>
      <c r="AW138" s="260"/>
      <c r="AX138" s="260"/>
      <c r="AY138" s="260"/>
      <c r="AZ138" s="260"/>
      <c r="BA138" s="260"/>
      <c r="BB138" s="260"/>
      <c r="BC138" s="260"/>
      <c r="BD138" s="260"/>
      <c r="BE138" s="260"/>
      <c r="BF138" s="260"/>
      <c r="BG138" s="260"/>
    </row>
    <row r="139" ht="16.5" customHeight="1">
      <c r="A139" s="263"/>
      <c r="B139" s="263"/>
      <c r="C139" s="263"/>
      <c r="D139" s="263"/>
      <c r="E139" s="263"/>
      <c r="F139" s="260"/>
      <c r="G139" s="260"/>
      <c r="H139" s="260"/>
      <c r="I139" s="264"/>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c r="BA139" s="260"/>
      <c r="BB139" s="260"/>
      <c r="BC139" s="260"/>
      <c r="BD139" s="260"/>
      <c r="BE139" s="260"/>
      <c r="BF139" s="260"/>
      <c r="BG139" s="260"/>
    </row>
    <row r="140" ht="16.5" customHeight="1">
      <c r="A140" s="263"/>
      <c r="B140" s="263"/>
      <c r="C140" s="263"/>
      <c r="D140" s="263"/>
      <c r="E140" s="263"/>
      <c r="F140" s="260"/>
      <c r="G140" s="260"/>
      <c r="H140" s="260"/>
      <c r="I140" s="264"/>
      <c r="J140" s="260"/>
      <c r="K140" s="260"/>
      <c r="L140" s="260"/>
      <c r="M140" s="260"/>
      <c r="N140" s="260"/>
      <c r="O140" s="260"/>
      <c r="P140" s="260"/>
      <c r="Q140" s="260"/>
      <c r="R140" s="260"/>
      <c r="S140" s="260"/>
      <c r="T140" s="260"/>
      <c r="U140" s="260"/>
      <c r="V140" s="260"/>
      <c r="W140" s="260"/>
      <c r="X140" s="260"/>
      <c r="Y140" s="260"/>
      <c r="Z140" s="260"/>
      <c r="AA140" s="260"/>
      <c r="AB140" s="260"/>
      <c r="AC140" s="260"/>
      <c r="AD140" s="260"/>
      <c r="AE140" s="260"/>
      <c r="AF140" s="260"/>
      <c r="AG140" s="260"/>
      <c r="AH140" s="260"/>
      <c r="AI140" s="260"/>
      <c r="AJ140" s="260"/>
      <c r="AK140" s="260"/>
      <c r="AL140" s="260"/>
      <c r="AM140" s="260"/>
      <c r="AN140" s="260"/>
      <c r="AO140" s="260"/>
      <c r="AP140" s="260"/>
      <c r="AQ140" s="260"/>
      <c r="AR140" s="260"/>
      <c r="AS140" s="260"/>
      <c r="AT140" s="260"/>
      <c r="AU140" s="260"/>
      <c r="AV140" s="260"/>
      <c r="AW140" s="260"/>
      <c r="AX140" s="260"/>
      <c r="AY140" s="260"/>
      <c r="AZ140" s="260"/>
      <c r="BA140" s="260"/>
      <c r="BB140" s="260"/>
      <c r="BC140" s="260"/>
      <c r="BD140" s="260"/>
      <c r="BE140" s="260"/>
      <c r="BF140" s="260"/>
      <c r="BG140" s="260"/>
    </row>
    <row r="141" ht="16.5" customHeight="1">
      <c r="A141" s="263"/>
      <c r="B141" s="263"/>
      <c r="C141" s="263"/>
      <c r="D141" s="263"/>
      <c r="E141" s="263"/>
      <c r="F141" s="260"/>
      <c r="G141" s="260"/>
      <c r="H141" s="260"/>
      <c r="I141" s="264"/>
      <c r="J141" s="260"/>
      <c r="K141" s="260"/>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c r="BA141" s="260"/>
      <c r="BB141" s="260"/>
      <c r="BC141" s="260"/>
      <c r="BD141" s="260"/>
      <c r="BE141" s="260"/>
      <c r="BF141" s="260"/>
      <c r="BG141" s="260"/>
    </row>
    <row r="142" ht="16.5" customHeight="1">
      <c r="A142" s="263"/>
      <c r="B142" s="263"/>
      <c r="C142" s="263"/>
      <c r="D142" s="263"/>
      <c r="E142" s="263"/>
      <c r="F142" s="260"/>
      <c r="G142" s="260"/>
      <c r="H142" s="260"/>
      <c r="I142" s="264"/>
      <c r="J142" s="260"/>
      <c r="K142" s="260"/>
      <c r="L142" s="260"/>
      <c r="M142" s="260"/>
      <c r="N142" s="260"/>
      <c r="O142" s="260"/>
      <c r="P142" s="260"/>
      <c r="Q142" s="260"/>
      <c r="R142" s="260"/>
      <c r="S142" s="260"/>
      <c r="T142" s="260"/>
      <c r="U142" s="260"/>
      <c r="V142" s="260"/>
      <c r="W142" s="260"/>
      <c r="X142" s="260"/>
      <c r="Y142" s="260"/>
      <c r="Z142" s="260"/>
      <c r="AA142" s="260"/>
      <c r="AB142" s="260"/>
      <c r="AC142" s="260"/>
      <c r="AD142" s="260"/>
      <c r="AE142" s="260"/>
      <c r="AF142" s="260"/>
      <c r="AG142" s="260"/>
      <c r="AH142" s="260"/>
      <c r="AI142" s="260"/>
      <c r="AJ142" s="260"/>
      <c r="AK142" s="260"/>
      <c r="AL142" s="260"/>
      <c r="AM142" s="260"/>
      <c r="AN142" s="260"/>
      <c r="AO142" s="260"/>
      <c r="AP142" s="260"/>
      <c r="AQ142" s="260"/>
      <c r="AR142" s="260"/>
      <c r="AS142" s="260"/>
      <c r="AT142" s="260"/>
      <c r="AU142" s="260"/>
      <c r="AV142" s="260"/>
      <c r="AW142" s="260"/>
      <c r="AX142" s="260"/>
      <c r="AY142" s="260"/>
      <c r="AZ142" s="260"/>
      <c r="BA142" s="260"/>
      <c r="BB142" s="260"/>
      <c r="BC142" s="260"/>
      <c r="BD142" s="260"/>
      <c r="BE142" s="260"/>
      <c r="BF142" s="260"/>
      <c r="BG142" s="260"/>
    </row>
    <row r="143" ht="16.5" customHeight="1">
      <c r="A143" s="263"/>
      <c r="B143" s="263"/>
      <c r="C143" s="263"/>
      <c r="D143" s="263"/>
      <c r="E143" s="263"/>
      <c r="F143" s="260"/>
      <c r="G143" s="260"/>
      <c r="H143" s="260"/>
      <c r="I143" s="264"/>
      <c r="J143" s="260"/>
      <c r="K143" s="260"/>
      <c r="L143" s="260"/>
      <c r="M143" s="260"/>
      <c r="N143" s="260"/>
      <c r="O143" s="260"/>
      <c r="P143" s="260"/>
      <c r="Q143" s="260"/>
      <c r="R143" s="260"/>
      <c r="S143" s="260"/>
      <c r="T143" s="260"/>
      <c r="U143" s="260"/>
      <c r="V143" s="260"/>
      <c r="W143" s="260"/>
      <c r="X143" s="260"/>
      <c r="Y143" s="260"/>
      <c r="Z143" s="260"/>
      <c r="AA143" s="260"/>
      <c r="AB143" s="260"/>
      <c r="AC143" s="260"/>
      <c r="AD143" s="260"/>
      <c r="AE143" s="260"/>
      <c r="AF143" s="260"/>
      <c r="AG143" s="260"/>
      <c r="AH143" s="260"/>
      <c r="AI143" s="260"/>
      <c r="AJ143" s="260"/>
      <c r="AK143" s="260"/>
      <c r="AL143" s="260"/>
      <c r="AM143" s="260"/>
      <c r="AN143" s="260"/>
      <c r="AO143" s="260"/>
      <c r="AP143" s="260"/>
      <c r="AQ143" s="260"/>
      <c r="AR143" s="260"/>
      <c r="AS143" s="260"/>
      <c r="AT143" s="260"/>
      <c r="AU143" s="260"/>
      <c r="AV143" s="260"/>
      <c r="AW143" s="260"/>
      <c r="AX143" s="260"/>
      <c r="AY143" s="260"/>
      <c r="AZ143" s="260"/>
      <c r="BA143" s="260"/>
      <c r="BB143" s="260"/>
      <c r="BC143" s="260"/>
      <c r="BD143" s="260"/>
      <c r="BE143" s="260"/>
      <c r="BF143" s="260"/>
      <c r="BG143" s="260"/>
    </row>
    <row r="144" ht="16.5" customHeight="1">
      <c r="A144" s="263"/>
      <c r="B144" s="263"/>
      <c r="C144" s="263"/>
      <c r="D144" s="263"/>
      <c r="E144" s="263"/>
      <c r="F144" s="260"/>
      <c r="G144" s="260"/>
      <c r="H144" s="260"/>
      <c r="I144" s="264"/>
      <c r="J144" s="260"/>
      <c r="K144" s="260"/>
      <c r="L144" s="260"/>
      <c r="M144" s="260"/>
      <c r="N144" s="260"/>
      <c r="O144" s="260"/>
      <c r="P144" s="260"/>
      <c r="Q144" s="260"/>
      <c r="R144" s="260"/>
      <c r="S144" s="260"/>
      <c r="T144" s="260"/>
      <c r="U144" s="260"/>
      <c r="V144" s="260"/>
      <c r="W144" s="260"/>
      <c r="X144" s="260"/>
      <c r="Y144" s="260"/>
      <c r="Z144" s="260"/>
      <c r="AA144" s="260"/>
      <c r="AB144" s="260"/>
      <c r="AC144" s="260"/>
      <c r="AD144" s="260"/>
      <c r="AE144" s="260"/>
      <c r="AF144" s="260"/>
      <c r="AG144" s="260"/>
      <c r="AH144" s="260"/>
      <c r="AI144" s="260"/>
      <c r="AJ144" s="260"/>
      <c r="AK144" s="260"/>
      <c r="AL144" s="260"/>
      <c r="AM144" s="260"/>
      <c r="AN144" s="260"/>
      <c r="AO144" s="260"/>
      <c r="AP144" s="260"/>
      <c r="AQ144" s="260"/>
      <c r="AR144" s="260"/>
      <c r="AS144" s="260"/>
      <c r="AT144" s="260"/>
      <c r="AU144" s="260"/>
      <c r="AV144" s="260"/>
      <c r="AW144" s="260"/>
      <c r="AX144" s="260"/>
      <c r="AY144" s="260"/>
      <c r="AZ144" s="260"/>
      <c r="BA144" s="260"/>
      <c r="BB144" s="260"/>
      <c r="BC144" s="260"/>
      <c r="BD144" s="260"/>
      <c r="BE144" s="260"/>
      <c r="BF144" s="260"/>
      <c r="BG144" s="260"/>
    </row>
    <row r="145" ht="16.5" customHeight="1">
      <c r="A145" s="263"/>
      <c r="B145" s="263"/>
      <c r="C145" s="263"/>
      <c r="D145" s="263"/>
      <c r="E145" s="263"/>
      <c r="F145" s="260"/>
      <c r="G145" s="260"/>
      <c r="H145" s="260"/>
      <c r="I145" s="264"/>
      <c r="J145" s="260"/>
      <c r="K145" s="260"/>
      <c r="L145" s="260"/>
      <c r="M145" s="260"/>
      <c r="N145" s="260"/>
      <c r="O145" s="260"/>
      <c r="P145" s="260"/>
      <c r="Q145" s="260"/>
      <c r="R145" s="260"/>
      <c r="S145" s="260"/>
      <c r="T145" s="260"/>
      <c r="U145" s="260"/>
      <c r="V145" s="260"/>
      <c r="W145" s="260"/>
      <c r="X145" s="260"/>
      <c r="Y145" s="260"/>
      <c r="Z145" s="260"/>
      <c r="AA145" s="260"/>
      <c r="AB145" s="260"/>
      <c r="AC145" s="260"/>
      <c r="AD145" s="260"/>
      <c r="AE145" s="260"/>
      <c r="AF145" s="260"/>
      <c r="AG145" s="260"/>
      <c r="AH145" s="260"/>
      <c r="AI145" s="260"/>
      <c r="AJ145" s="260"/>
      <c r="AK145" s="260"/>
      <c r="AL145" s="260"/>
      <c r="AM145" s="260"/>
      <c r="AN145" s="260"/>
      <c r="AO145" s="260"/>
      <c r="AP145" s="260"/>
      <c r="AQ145" s="260"/>
      <c r="AR145" s="260"/>
      <c r="AS145" s="260"/>
      <c r="AT145" s="260"/>
      <c r="AU145" s="260"/>
      <c r="AV145" s="260"/>
      <c r="AW145" s="260"/>
      <c r="AX145" s="260"/>
      <c r="AY145" s="260"/>
      <c r="AZ145" s="260"/>
      <c r="BA145" s="260"/>
      <c r="BB145" s="260"/>
      <c r="BC145" s="260"/>
      <c r="BD145" s="260"/>
      <c r="BE145" s="260"/>
      <c r="BF145" s="260"/>
      <c r="BG145" s="260"/>
    </row>
    <row r="146" ht="16.5" customHeight="1">
      <c r="A146" s="263"/>
      <c r="B146" s="263"/>
      <c r="C146" s="263"/>
      <c r="D146" s="263"/>
      <c r="E146" s="263"/>
      <c r="F146" s="260"/>
      <c r="G146" s="260"/>
      <c r="H146" s="260"/>
      <c r="I146" s="264"/>
      <c r="J146" s="260"/>
      <c r="K146" s="260"/>
      <c r="L146" s="260"/>
      <c r="M146" s="260"/>
      <c r="N146" s="260"/>
      <c r="O146" s="260"/>
      <c r="P146" s="260"/>
      <c r="Q146" s="260"/>
      <c r="R146" s="260"/>
      <c r="S146" s="260"/>
      <c r="T146" s="260"/>
      <c r="U146" s="260"/>
      <c r="V146" s="260"/>
      <c r="W146" s="260"/>
      <c r="X146" s="260"/>
      <c r="Y146" s="260"/>
      <c r="Z146" s="260"/>
      <c r="AA146" s="260"/>
      <c r="AB146" s="260"/>
      <c r="AC146" s="260"/>
      <c r="AD146" s="260"/>
      <c r="AE146" s="260"/>
      <c r="AF146" s="260"/>
      <c r="AG146" s="260"/>
      <c r="AH146" s="260"/>
      <c r="AI146" s="260"/>
      <c r="AJ146" s="260"/>
      <c r="AK146" s="260"/>
      <c r="AL146" s="260"/>
      <c r="AM146" s="260"/>
      <c r="AN146" s="260"/>
      <c r="AO146" s="260"/>
      <c r="AP146" s="260"/>
      <c r="AQ146" s="260"/>
      <c r="AR146" s="260"/>
      <c r="AS146" s="260"/>
      <c r="AT146" s="260"/>
      <c r="AU146" s="260"/>
      <c r="AV146" s="260"/>
      <c r="AW146" s="260"/>
      <c r="AX146" s="260"/>
      <c r="AY146" s="260"/>
      <c r="AZ146" s="260"/>
      <c r="BA146" s="260"/>
      <c r="BB146" s="260"/>
      <c r="BC146" s="260"/>
      <c r="BD146" s="260"/>
      <c r="BE146" s="260"/>
      <c r="BF146" s="260"/>
      <c r="BG146" s="260"/>
    </row>
    <row r="147" ht="16.5" customHeight="1">
      <c r="A147" s="263"/>
      <c r="B147" s="263"/>
      <c r="C147" s="263"/>
      <c r="D147" s="263"/>
      <c r="E147" s="263"/>
      <c r="F147" s="260"/>
      <c r="G147" s="260"/>
      <c r="H147" s="260"/>
      <c r="I147" s="264"/>
      <c r="J147" s="260"/>
      <c r="K147" s="260"/>
      <c r="L147" s="260"/>
      <c r="M147" s="260"/>
      <c r="N147" s="260"/>
      <c r="O147" s="260"/>
      <c r="P147" s="260"/>
      <c r="Q147" s="260"/>
      <c r="R147" s="260"/>
      <c r="S147" s="260"/>
      <c r="T147" s="260"/>
      <c r="U147" s="260"/>
      <c r="V147" s="260"/>
      <c r="W147" s="260"/>
      <c r="X147" s="260"/>
      <c r="Y147" s="260"/>
      <c r="Z147" s="260"/>
      <c r="AA147" s="260"/>
      <c r="AB147" s="260"/>
      <c r="AC147" s="260"/>
      <c r="AD147" s="260"/>
      <c r="AE147" s="260"/>
      <c r="AF147" s="260"/>
      <c r="AG147" s="260"/>
      <c r="AH147" s="260"/>
      <c r="AI147" s="260"/>
      <c r="AJ147" s="260"/>
      <c r="AK147" s="260"/>
      <c r="AL147" s="260"/>
      <c r="AM147" s="260"/>
      <c r="AN147" s="260"/>
      <c r="AO147" s="260"/>
      <c r="AP147" s="260"/>
      <c r="AQ147" s="260"/>
      <c r="AR147" s="260"/>
      <c r="AS147" s="260"/>
      <c r="AT147" s="260"/>
      <c r="AU147" s="260"/>
      <c r="AV147" s="260"/>
      <c r="AW147" s="260"/>
      <c r="AX147" s="260"/>
      <c r="AY147" s="260"/>
      <c r="AZ147" s="260"/>
      <c r="BA147" s="260"/>
      <c r="BB147" s="260"/>
      <c r="BC147" s="260"/>
      <c r="BD147" s="260"/>
      <c r="BE147" s="260"/>
      <c r="BF147" s="260"/>
      <c r="BG147" s="260"/>
    </row>
    <row r="148" ht="16.5" customHeight="1">
      <c r="A148" s="263"/>
      <c r="B148" s="263"/>
      <c r="C148" s="263"/>
      <c r="D148" s="263"/>
      <c r="E148" s="263"/>
      <c r="F148" s="260"/>
      <c r="G148" s="260"/>
      <c r="H148" s="260"/>
      <c r="I148" s="264"/>
      <c r="J148" s="260"/>
      <c r="K148" s="260"/>
      <c r="L148" s="260"/>
      <c r="M148" s="260"/>
      <c r="N148" s="260"/>
      <c r="O148" s="260"/>
      <c r="P148" s="260"/>
      <c r="Q148" s="260"/>
      <c r="R148" s="260"/>
      <c r="S148" s="260"/>
      <c r="T148" s="260"/>
      <c r="U148" s="260"/>
      <c r="V148" s="260"/>
      <c r="W148" s="260"/>
      <c r="X148" s="260"/>
      <c r="Y148" s="260"/>
      <c r="Z148" s="260"/>
      <c r="AA148" s="260"/>
      <c r="AB148" s="260"/>
      <c r="AC148" s="260"/>
      <c r="AD148" s="260"/>
      <c r="AE148" s="260"/>
      <c r="AF148" s="260"/>
      <c r="AG148" s="260"/>
      <c r="AH148" s="260"/>
      <c r="AI148" s="260"/>
      <c r="AJ148" s="260"/>
      <c r="AK148" s="260"/>
      <c r="AL148" s="260"/>
      <c r="AM148" s="260"/>
      <c r="AN148" s="260"/>
      <c r="AO148" s="260"/>
      <c r="AP148" s="260"/>
      <c r="AQ148" s="260"/>
      <c r="AR148" s="260"/>
      <c r="AS148" s="260"/>
      <c r="AT148" s="260"/>
      <c r="AU148" s="260"/>
      <c r="AV148" s="260"/>
      <c r="AW148" s="260"/>
      <c r="AX148" s="260"/>
      <c r="AY148" s="260"/>
      <c r="AZ148" s="260"/>
      <c r="BA148" s="260"/>
      <c r="BB148" s="260"/>
      <c r="BC148" s="260"/>
      <c r="BD148" s="260"/>
      <c r="BE148" s="260"/>
      <c r="BF148" s="260"/>
      <c r="BG148" s="260"/>
    </row>
    <row r="149" ht="16.5" customHeight="1">
      <c r="A149" s="263"/>
      <c r="B149" s="263"/>
      <c r="C149" s="263"/>
      <c r="D149" s="263"/>
      <c r="E149" s="263"/>
      <c r="F149" s="260"/>
      <c r="G149" s="260"/>
      <c r="H149" s="260"/>
      <c r="I149" s="264"/>
      <c r="J149" s="260"/>
      <c r="K149" s="260"/>
      <c r="L149" s="260"/>
      <c r="M149" s="260"/>
      <c r="N149" s="260"/>
      <c r="O149" s="260"/>
      <c r="P149" s="260"/>
      <c r="Q149" s="260"/>
      <c r="R149" s="260"/>
      <c r="S149" s="260"/>
      <c r="T149" s="260"/>
      <c r="U149" s="260"/>
      <c r="V149" s="260"/>
      <c r="W149" s="260"/>
      <c r="X149" s="260"/>
      <c r="Y149" s="260"/>
      <c r="Z149" s="260"/>
      <c r="AA149" s="260"/>
      <c r="AB149" s="260"/>
      <c r="AC149" s="260"/>
      <c r="AD149" s="260"/>
      <c r="AE149" s="260"/>
      <c r="AF149" s="260"/>
      <c r="AG149" s="260"/>
      <c r="AH149" s="260"/>
      <c r="AI149" s="260"/>
      <c r="AJ149" s="260"/>
      <c r="AK149" s="260"/>
      <c r="AL149" s="260"/>
      <c r="AM149" s="260"/>
      <c r="AN149" s="260"/>
      <c r="AO149" s="260"/>
      <c r="AP149" s="260"/>
      <c r="AQ149" s="260"/>
      <c r="AR149" s="260"/>
      <c r="AS149" s="260"/>
      <c r="AT149" s="260"/>
      <c r="AU149" s="260"/>
      <c r="AV149" s="260"/>
      <c r="AW149" s="260"/>
      <c r="AX149" s="260"/>
      <c r="AY149" s="260"/>
      <c r="AZ149" s="260"/>
      <c r="BA149" s="260"/>
      <c r="BB149" s="260"/>
      <c r="BC149" s="260"/>
      <c r="BD149" s="260"/>
      <c r="BE149" s="260"/>
      <c r="BF149" s="260"/>
      <c r="BG149" s="260"/>
    </row>
    <row r="150" ht="16.5" customHeight="1">
      <c r="A150" s="263"/>
      <c r="B150" s="263"/>
      <c r="C150" s="263"/>
      <c r="D150" s="263"/>
      <c r="E150" s="263"/>
      <c r="F150" s="260"/>
      <c r="G150" s="260"/>
      <c r="H150" s="260"/>
      <c r="I150" s="264"/>
      <c r="J150" s="260"/>
      <c r="K150" s="260"/>
      <c r="L150" s="260"/>
      <c r="M150" s="260"/>
      <c r="N150" s="260"/>
      <c r="O150" s="260"/>
      <c r="P150" s="260"/>
      <c r="Q150" s="260"/>
      <c r="R150" s="260"/>
      <c r="S150" s="260"/>
      <c r="T150" s="260"/>
      <c r="U150" s="260"/>
      <c r="V150" s="260"/>
      <c r="W150" s="260"/>
      <c r="X150" s="260"/>
      <c r="Y150" s="260"/>
      <c r="Z150" s="260"/>
      <c r="AA150" s="260"/>
      <c r="AB150" s="260"/>
      <c r="AC150" s="260"/>
      <c r="AD150" s="260"/>
      <c r="AE150" s="260"/>
      <c r="AF150" s="260"/>
      <c r="AG150" s="260"/>
      <c r="AH150" s="260"/>
      <c r="AI150" s="260"/>
      <c r="AJ150" s="260"/>
      <c r="AK150" s="260"/>
      <c r="AL150" s="260"/>
      <c r="AM150" s="260"/>
      <c r="AN150" s="260"/>
      <c r="AO150" s="260"/>
      <c r="AP150" s="260"/>
      <c r="AQ150" s="260"/>
      <c r="AR150" s="260"/>
      <c r="AS150" s="260"/>
      <c r="AT150" s="260"/>
      <c r="AU150" s="260"/>
      <c r="AV150" s="260"/>
      <c r="AW150" s="260"/>
      <c r="AX150" s="260"/>
      <c r="AY150" s="260"/>
      <c r="AZ150" s="260"/>
      <c r="BA150" s="260"/>
      <c r="BB150" s="260"/>
      <c r="BC150" s="260"/>
      <c r="BD150" s="260"/>
      <c r="BE150" s="260"/>
      <c r="BF150" s="260"/>
      <c r="BG150" s="260"/>
    </row>
    <row r="151" ht="16.5" customHeight="1">
      <c r="A151" s="263"/>
      <c r="B151" s="263"/>
      <c r="C151" s="263"/>
      <c r="D151" s="263"/>
      <c r="E151" s="263"/>
      <c r="F151" s="260"/>
      <c r="G151" s="260"/>
      <c r="H151" s="260"/>
      <c r="I151" s="264"/>
      <c r="J151" s="260"/>
      <c r="K151" s="260"/>
      <c r="L151" s="260"/>
      <c r="M151" s="260"/>
      <c r="N151" s="260"/>
      <c r="O151" s="260"/>
      <c r="P151" s="260"/>
      <c r="Q151" s="260"/>
      <c r="R151" s="260"/>
      <c r="S151" s="260"/>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260"/>
      <c r="AP151" s="260"/>
      <c r="AQ151" s="260"/>
      <c r="AR151" s="260"/>
      <c r="AS151" s="260"/>
      <c r="AT151" s="260"/>
      <c r="AU151" s="260"/>
      <c r="AV151" s="260"/>
      <c r="AW151" s="260"/>
      <c r="AX151" s="260"/>
      <c r="AY151" s="260"/>
      <c r="AZ151" s="260"/>
      <c r="BA151" s="260"/>
      <c r="BB151" s="260"/>
      <c r="BC151" s="260"/>
      <c r="BD151" s="260"/>
      <c r="BE151" s="260"/>
      <c r="BF151" s="260"/>
      <c r="BG151" s="260"/>
    </row>
    <row r="152" ht="16.5" customHeight="1">
      <c r="A152" s="263"/>
      <c r="B152" s="263"/>
      <c r="C152" s="263"/>
      <c r="D152" s="263"/>
      <c r="E152" s="263"/>
      <c r="F152" s="260"/>
      <c r="G152" s="260"/>
      <c r="H152" s="260"/>
      <c r="I152" s="264"/>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row>
    <row r="153" ht="16.5" customHeight="1">
      <c r="A153" s="263"/>
      <c r="B153" s="263"/>
      <c r="C153" s="263"/>
      <c r="D153" s="263"/>
      <c r="E153" s="263"/>
      <c r="F153" s="260"/>
      <c r="G153" s="260"/>
      <c r="H153" s="260"/>
      <c r="I153" s="264"/>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row>
    <row r="154" ht="16.5" customHeight="1">
      <c r="A154" s="263"/>
      <c r="B154" s="263"/>
      <c r="C154" s="263"/>
      <c r="D154" s="263"/>
      <c r="E154" s="263"/>
      <c r="F154" s="260"/>
      <c r="G154" s="260"/>
      <c r="H154" s="260"/>
      <c r="I154" s="264"/>
      <c r="J154" s="260"/>
      <c r="K154" s="260"/>
      <c r="L154" s="260"/>
      <c r="M154" s="260"/>
      <c r="N154" s="260"/>
      <c r="O154" s="260"/>
      <c r="P154" s="260"/>
      <c r="Q154" s="260"/>
      <c r="R154" s="260"/>
      <c r="S154" s="260"/>
      <c r="T154" s="260"/>
      <c r="U154" s="260"/>
      <c r="V154" s="260"/>
      <c r="W154" s="260"/>
      <c r="X154" s="260"/>
      <c r="Y154" s="260"/>
      <c r="Z154" s="260"/>
      <c r="AA154" s="260"/>
      <c r="AB154" s="260"/>
      <c r="AC154" s="260"/>
      <c r="AD154" s="260"/>
      <c r="AE154" s="260"/>
      <c r="AF154" s="260"/>
      <c r="AG154" s="260"/>
      <c r="AH154" s="260"/>
      <c r="AI154" s="260"/>
      <c r="AJ154" s="260"/>
      <c r="AK154" s="260"/>
      <c r="AL154" s="260"/>
      <c r="AM154" s="260"/>
      <c r="AN154" s="260"/>
      <c r="AO154" s="260"/>
      <c r="AP154" s="260"/>
      <c r="AQ154" s="260"/>
      <c r="AR154" s="260"/>
      <c r="AS154" s="260"/>
      <c r="AT154" s="260"/>
      <c r="AU154" s="260"/>
      <c r="AV154" s="260"/>
      <c r="AW154" s="260"/>
      <c r="AX154" s="260"/>
      <c r="AY154" s="260"/>
      <c r="AZ154" s="260"/>
      <c r="BA154" s="260"/>
      <c r="BB154" s="260"/>
      <c r="BC154" s="260"/>
      <c r="BD154" s="260"/>
      <c r="BE154" s="260"/>
      <c r="BF154" s="260"/>
      <c r="BG154" s="260"/>
    </row>
    <row r="155" ht="16.5" customHeight="1">
      <c r="A155" s="263"/>
      <c r="B155" s="263"/>
      <c r="C155" s="263"/>
      <c r="D155" s="263"/>
      <c r="E155" s="263"/>
      <c r="F155" s="260"/>
      <c r="G155" s="260"/>
      <c r="H155" s="260"/>
      <c r="I155" s="264"/>
      <c r="J155" s="260"/>
      <c r="K155" s="260"/>
      <c r="L155" s="260"/>
      <c r="M155" s="260"/>
      <c r="N155" s="260"/>
      <c r="O155" s="260"/>
      <c r="P155" s="260"/>
      <c r="Q155" s="260"/>
      <c r="R155" s="260"/>
      <c r="S155" s="260"/>
      <c r="T155" s="260"/>
      <c r="U155" s="260"/>
      <c r="V155" s="260"/>
      <c r="W155" s="260"/>
      <c r="X155" s="260"/>
      <c r="Y155" s="260"/>
      <c r="Z155" s="260"/>
      <c r="AA155" s="260"/>
      <c r="AB155" s="260"/>
      <c r="AC155" s="260"/>
      <c r="AD155" s="260"/>
      <c r="AE155" s="260"/>
      <c r="AF155" s="260"/>
      <c r="AG155" s="260"/>
      <c r="AH155" s="260"/>
      <c r="AI155" s="260"/>
      <c r="AJ155" s="260"/>
      <c r="AK155" s="260"/>
      <c r="AL155" s="260"/>
      <c r="AM155" s="260"/>
      <c r="AN155" s="260"/>
      <c r="AO155" s="260"/>
      <c r="AP155" s="260"/>
      <c r="AQ155" s="260"/>
      <c r="AR155" s="260"/>
      <c r="AS155" s="260"/>
      <c r="AT155" s="260"/>
      <c r="AU155" s="260"/>
      <c r="AV155" s="260"/>
      <c r="AW155" s="260"/>
      <c r="AX155" s="260"/>
      <c r="AY155" s="260"/>
      <c r="AZ155" s="260"/>
      <c r="BA155" s="260"/>
      <c r="BB155" s="260"/>
      <c r="BC155" s="260"/>
      <c r="BD155" s="260"/>
      <c r="BE155" s="260"/>
      <c r="BF155" s="260"/>
      <c r="BG155" s="260"/>
    </row>
    <row r="156" ht="16.5" customHeight="1">
      <c r="A156" s="263"/>
      <c r="B156" s="263"/>
      <c r="C156" s="263"/>
      <c r="D156" s="263"/>
      <c r="E156" s="263"/>
      <c r="F156" s="260"/>
      <c r="G156" s="260"/>
      <c r="H156" s="260"/>
      <c r="I156" s="264"/>
      <c r="J156" s="260"/>
      <c r="K156" s="260"/>
      <c r="L156" s="260"/>
      <c r="M156" s="260"/>
      <c r="N156" s="260"/>
      <c r="O156" s="260"/>
      <c r="P156" s="260"/>
      <c r="Q156" s="260"/>
      <c r="R156" s="260"/>
      <c r="S156" s="260"/>
      <c r="T156" s="260"/>
      <c r="U156" s="260"/>
      <c r="V156" s="260"/>
      <c r="W156" s="260"/>
      <c r="X156" s="260"/>
      <c r="Y156" s="260"/>
      <c r="Z156" s="260"/>
      <c r="AA156" s="260"/>
      <c r="AB156" s="260"/>
      <c r="AC156" s="260"/>
      <c r="AD156" s="260"/>
      <c r="AE156" s="260"/>
      <c r="AF156" s="260"/>
      <c r="AG156" s="260"/>
      <c r="AH156" s="260"/>
      <c r="AI156" s="260"/>
      <c r="AJ156" s="260"/>
      <c r="AK156" s="260"/>
      <c r="AL156" s="260"/>
      <c r="AM156" s="260"/>
      <c r="AN156" s="260"/>
      <c r="AO156" s="260"/>
      <c r="AP156" s="260"/>
      <c r="AQ156" s="260"/>
      <c r="AR156" s="260"/>
      <c r="AS156" s="260"/>
      <c r="AT156" s="260"/>
      <c r="AU156" s="260"/>
      <c r="AV156" s="260"/>
      <c r="AW156" s="260"/>
      <c r="AX156" s="260"/>
      <c r="AY156" s="260"/>
      <c r="AZ156" s="260"/>
      <c r="BA156" s="260"/>
      <c r="BB156" s="260"/>
      <c r="BC156" s="260"/>
      <c r="BD156" s="260"/>
      <c r="BE156" s="260"/>
      <c r="BF156" s="260"/>
      <c r="BG156" s="260"/>
    </row>
    <row r="157" ht="16.5" customHeight="1">
      <c r="A157" s="263"/>
      <c r="B157" s="263"/>
      <c r="C157" s="263"/>
      <c r="D157" s="263"/>
      <c r="E157" s="263"/>
      <c r="F157" s="260"/>
      <c r="G157" s="260"/>
      <c r="H157" s="260"/>
      <c r="I157" s="264"/>
      <c r="J157" s="260"/>
      <c r="K157" s="260"/>
      <c r="L157" s="260"/>
      <c r="M157" s="260"/>
      <c r="N157" s="260"/>
      <c r="O157" s="260"/>
      <c r="P157" s="260"/>
      <c r="Q157" s="260"/>
      <c r="R157" s="260"/>
      <c r="S157" s="260"/>
      <c r="T157" s="260"/>
      <c r="U157" s="260"/>
      <c r="V157" s="260"/>
      <c r="W157" s="260"/>
      <c r="X157" s="260"/>
      <c r="Y157" s="260"/>
      <c r="Z157" s="260"/>
      <c r="AA157" s="260"/>
      <c r="AB157" s="260"/>
      <c r="AC157" s="260"/>
      <c r="AD157" s="260"/>
      <c r="AE157" s="260"/>
      <c r="AF157" s="260"/>
      <c r="AG157" s="260"/>
      <c r="AH157" s="260"/>
      <c r="AI157" s="260"/>
      <c r="AJ157" s="260"/>
      <c r="AK157" s="260"/>
      <c r="AL157" s="260"/>
      <c r="AM157" s="260"/>
      <c r="AN157" s="260"/>
      <c r="AO157" s="260"/>
      <c r="AP157" s="260"/>
      <c r="AQ157" s="260"/>
      <c r="AR157" s="260"/>
      <c r="AS157" s="260"/>
      <c r="AT157" s="260"/>
      <c r="AU157" s="260"/>
      <c r="AV157" s="260"/>
      <c r="AW157" s="260"/>
      <c r="AX157" s="260"/>
      <c r="AY157" s="260"/>
      <c r="AZ157" s="260"/>
      <c r="BA157" s="260"/>
      <c r="BB157" s="260"/>
      <c r="BC157" s="260"/>
      <c r="BD157" s="260"/>
      <c r="BE157" s="260"/>
      <c r="BF157" s="260"/>
      <c r="BG157" s="260"/>
    </row>
    <row r="158" ht="16.5" customHeight="1">
      <c r="A158" s="263"/>
      <c r="B158" s="263"/>
      <c r="C158" s="263"/>
      <c r="D158" s="263"/>
      <c r="E158" s="263"/>
      <c r="F158" s="260"/>
      <c r="G158" s="260"/>
      <c r="H158" s="260"/>
      <c r="I158" s="264"/>
      <c r="J158" s="260"/>
      <c r="K158" s="260"/>
      <c r="L158" s="260"/>
      <c r="M158" s="260"/>
      <c r="N158" s="260"/>
      <c r="O158" s="260"/>
      <c r="P158" s="260"/>
      <c r="Q158" s="260"/>
      <c r="R158" s="260"/>
      <c r="S158" s="260"/>
      <c r="T158" s="260"/>
      <c r="U158" s="260"/>
      <c r="V158" s="260"/>
      <c r="W158" s="260"/>
      <c r="X158" s="260"/>
      <c r="Y158" s="260"/>
      <c r="Z158" s="260"/>
      <c r="AA158" s="260"/>
      <c r="AB158" s="260"/>
      <c r="AC158" s="260"/>
      <c r="AD158" s="260"/>
      <c r="AE158" s="260"/>
      <c r="AF158" s="260"/>
      <c r="AG158" s="260"/>
      <c r="AH158" s="260"/>
      <c r="AI158" s="260"/>
      <c r="AJ158" s="260"/>
      <c r="AK158" s="260"/>
      <c r="AL158" s="260"/>
      <c r="AM158" s="260"/>
      <c r="AN158" s="260"/>
      <c r="AO158" s="260"/>
      <c r="AP158" s="260"/>
      <c r="AQ158" s="260"/>
      <c r="AR158" s="260"/>
      <c r="AS158" s="260"/>
      <c r="AT158" s="260"/>
      <c r="AU158" s="260"/>
      <c r="AV158" s="260"/>
      <c r="AW158" s="260"/>
      <c r="AX158" s="260"/>
      <c r="AY158" s="260"/>
      <c r="AZ158" s="260"/>
      <c r="BA158" s="260"/>
      <c r="BB158" s="260"/>
      <c r="BC158" s="260"/>
      <c r="BD158" s="260"/>
      <c r="BE158" s="260"/>
      <c r="BF158" s="260"/>
      <c r="BG158" s="260"/>
    </row>
    <row r="159" ht="16.5" customHeight="1">
      <c r="A159" s="263"/>
      <c r="B159" s="263"/>
      <c r="C159" s="263"/>
      <c r="D159" s="263"/>
      <c r="E159" s="263"/>
      <c r="F159" s="260"/>
      <c r="G159" s="260"/>
      <c r="H159" s="260"/>
      <c r="I159" s="264"/>
      <c r="J159" s="260"/>
      <c r="K159" s="260"/>
      <c r="L159" s="260"/>
      <c r="M159" s="260"/>
      <c r="N159" s="260"/>
      <c r="O159" s="260"/>
      <c r="P159" s="260"/>
      <c r="Q159" s="260"/>
      <c r="R159" s="260"/>
      <c r="S159" s="260"/>
      <c r="T159" s="260"/>
      <c r="U159" s="260"/>
      <c r="V159" s="260"/>
      <c r="W159" s="260"/>
      <c r="X159" s="260"/>
      <c r="Y159" s="260"/>
      <c r="Z159" s="260"/>
      <c r="AA159" s="260"/>
      <c r="AB159" s="260"/>
      <c r="AC159" s="260"/>
      <c r="AD159" s="260"/>
      <c r="AE159" s="260"/>
      <c r="AF159" s="260"/>
      <c r="AG159" s="260"/>
      <c r="AH159" s="260"/>
      <c r="AI159" s="260"/>
      <c r="AJ159" s="260"/>
      <c r="AK159" s="260"/>
      <c r="AL159" s="260"/>
      <c r="AM159" s="260"/>
      <c r="AN159" s="260"/>
      <c r="AO159" s="260"/>
      <c r="AP159" s="260"/>
      <c r="AQ159" s="260"/>
      <c r="AR159" s="260"/>
      <c r="AS159" s="260"/>
      <c r="AT159" s="260"/>
      <c r="AU159" s="260"/>
      <c r="AV159" s="260"/>
      <c r="AW159" s="260"/>
      <c r="AX159" s="260"/>
      <c r="AY159" s="260"/>
      <c r="AZ159" s="260"/>
      <c r="BA159" s="260"/>
      <c r="BB159" s="260"/>
      <c r="BC159" s="260"/>
      <c r="BD159" s="260"/>
      <c r="BE159" s="260"/>
      <c r="BF159" s="260"/>
      <c r="BG159" s="260"/>
    </row>
    <row r="160" ht="16.5" customHeight="1">
      <c r="A160" s="263"/>
      <c r="B160" s="263"/>
      <c r="C160" s="263"/>
      <c r="D160" s="263"/>
      <c r="E160" s="263"/>
      <c r="F160" s="260"/>
      <c r="G160" s="260"/>
      <c r="H160" s="260"/>
      <c r="I160" s="264"/>
      <c r="J160" s="260"/>
      <c r="K160" s="260"/>
      <c r="L160" s="260"/>
      <c r="M160" s="260"/>
      <c r="N160" s="260"/>
      <c r="O160" s="260"/>
      <c r="P160" s="260"/>
      <c r="Q160" s="260"/>
      <c r="R160" s="260"/>
      <c r="S160" s="260"/>
      <c r="T160" s="260"/>
      <c r="U160" s="260"/>
      <c r="V160" s="260"/>
      <c r="W160" s="260"/>
      <c r="X160" s="260"/>
      <c r="Y160" s="260"/>
      <c r="Z160" s="260"/>
      <c r="AA160" s="260"/>
      <c r="AB160" s="260"/>
      <c r="AC160" s="260"/>
      <c r="AD160" s="260"/>
      <c r="AE160" s="260"/>
      <c r="AF160" s="260"/>
      <c r="AG160" s="260"/>
      <c r="AH160" s="260"/>
      <c r="AI160" s="260"/>
      <c r="AJ160" s="260"/>
      <c r="AK160" s="260"/>
      <c r="AL160" s="260"/>
      <c r="AM160" s="260"/>
      <c r="AN160" s="260"/>
      <c r="AO160" s="260"/>
      <c r="AP160" s="260"/>
      <c r="AQ160" s="260"/>
      <c r="AR160" s="260"/>
      <c r="AS160" s="260"/>
      <c r="AT160" s="260"/>
      <c r="AU160" s="260"/>
      <c r="AV160" s="260"/>
      <c r="AW160" s="260"/>
      <c r="AX160" s="260"/>
      <c r="AY160" s="260"/>
      <c r="AZ160" s="260"/>
      <c r="BA160" s="260"/>
      <c r="BB160" s="260"/>
      <c r="BC160" s="260"/>
      <c r="BD160" s="260"/>
      <c r="BE160" s="260"/>
      <c r="BF160" s="260"/>
      <c r="BG160" s="260"/>
    </row>
    <row r="161" ht="16.5" customHeight="1">
      <c r="A161" s="263"/>
      <c r="B161" s="263"/>
      <c r="C161" s="263"/>
      <c r="D161" s="263"/>
      <c r="E161" s="263"/>
      <c r="F161" s="260"/>
      <c r="G161" s="260"/>
      <c r="H161" s="260"/>
      <c r="I161" s="264"/>
      <c r="J161" s="260"/>
      <c r="K161" s="260"/>
      <c r="L161" s="260"/>
      <c r="M161" s="260"/>
      <c r="N161" s="260"/>
      <c r="O161" s="260"/>
      <c r="P161" s="260"/>
      <c r="Q161" s="260"/>
      <c r="R161" s="260"/>
      <c r="S161" s="260"/>
      <c r="T161" s="260"/>
      <c r="U161" s="260"/>
      <c r="V161" s="260"/>
      <c r="W161" s="260"/>
      <c r="X161" s="260"/>
      <c r="Y161" s="260"/>
      <c r="Z161" s="260"/>
      <c r="AA161" s="260"/>
      <c r="AB161" s="260"/>
      <c r="AC161" s="260"/>
      <c r="AD161" s="260"/>
      <c r="AE161" s="260"/>
      <c r="AF161" s="260"/>
      <c r="AG161" s="260"/>
      <c r="AH161" s="260"/>
      <c r="AI161" s="260"/>
      <c r="AJ161" s="260"/>
      <c r="AK161" s="260"/>
      <c r="AL161" s="260"/>
      <c r="AM161" s="260"/>
      <c r="AN161" s="260"/>
      <c r="AO161" s="260"/>
      <c r="AP161" s="260"/>
      <c r="AQ161" s="260"/>
      <c r="AR161" s="260"/>
      <c r="AS161" s="260"/>
      <c r="AT161" s="260"/>
      <c r="AU161" s="260"/>
      <c r="AV161" s="260"/>
      <c r="AW161" s="260"/>
      <c r="AX161" s="260"/>
      <c r="AY161" s="260"/>
      <c r="AZ161" s="260"/>
      <c r="BA161" s="260"/>
      <c r="BB161" s="260"/>
      <c r="BC161" s="260"/>
      <c r="BD161" s="260"/>
      <c r="BE161" s="260"/>
      <c r="BF161" s="260"/>
      <c r="BG161" s="260"/>
    </row>
    <row r="162" ht="16.5" customHeight="1">
      <c r="A162" s="263"/>
      <c r="B162" s="263"/>
      <c r="C162" s="263"/>
      <c r="D162" s="263"/>
      <c r="E162" s="263"/>
      <c r="F162" s="260"/>
      <c r="G162" s="260"/>
      <c r="H162" s="260"/>
      <c r="I162" s="264"/>
      <c r="J162" s="260"/>
      <c r="K162" s="260"/>
      <c r="L162" s="260"/>
      <c r="M162" s="260"/>
      <c r="N162" s="260"/>
      <c r="O162" s="260"/>
      <c r="P162" s="260"/>
      <c r="Q162" s="260"/>
      <c r="R162" s="260"/>
      <c r="S162" s="260"/>
      <c r="T162" s="260"/>
      <c r="U162" s="260"/>
      <c r="V162" s="260"/>
      <c r="W162" s="260"/>
      <c r="X162" s="260"/>
      <c r="Y162" s="260"/>
      <c r="Z162" s="260"/>
      <c r="AA162" s="260"/>
      <c r="AB162" s="260"/>
      <c r="AC162" s="260"/>
      <c r="AD162" s="260"/>
      <c r="AE162" s="260"/>
      <c r="AF162" s="260"/>
      <c r="AG162" s="260"/>
      <c r="AH162" s="260"/>
      <c r="AI162" s="260"/>
      <c r="AJ162" s="260"/>
      <c r="AK162" s="260"/>
      <c r="AL162" s="260"/>
      <c r="AM162" s="260"/>
      <c r="AN162" s="260"/>
      <c r="AO162" s="260"/>
      <c r="AP162" s="260"/>
      <c r="AQ162" s="260"/>
      <c r="AR162" s="260"/>
      <c r="AS162" s="260"/>
      <c r="AT162" s="260"/>
      <c r="AU162" s="260"/>
      <c r="AV162" s="260"/>
      <c r="AW162" s="260"/>
      <c r="AX162" s="260"/>
      <c r="AY162" s="260"/>
      <c r="AZ162" s="260"/>
      <c r="BA162" s="260"/>
      <c r="BB162" s="260"/>
      <c r="BC162" s="260"/>
      <c r="BD162" s="260"/>
      <c r="BE162" s="260"/>
      <c r="BF162" s="260"/>
      <c r="BG162" s="260"/>
    </row>
    <row r="163" ht="16.5" customHeight="1">
      <c r="A163" s="263"/>
      <c r="B163" s="263"/>
      <c r="C163" s="263"/>
      <c r="D163" s="263"/>
      <c r="E163" s="263"/>
      <c r="F163" s="260"/>
      <c r="G163" s="260"/>
      <c r="H163" s="260"/>
      <c r="I163" s="264"/>
      <c r="J163" s="260"/>
      <c r="K163" s="260"/>
      <c r="L163" s="260"/>
      <c r="M163" s="260"/>
      <c r="N163" s="260"/>
      <c r="O163" s="260"/>
      <c r="P163" s="260"/>
      <c r="Q163" s="260"/>
      <c r="R163" s="260"/>
      <c r="S163" s="260"/>
      <c r="T163" s="260"/>
      <c r="U163" s="260"/>
      <c r="V163" s="260"/>
      <c r="W163" s="260"/>
      <c r="X163" s="260"/>
      <c r="Y163" s="260"/>
      <c r="Z163" s="260"/>
      <c r="AA163" s="260"/>
      <c r="AB163" s="260"/>
      <c r="AC163" s="260"/>
      <c r="AD163" s="260"/>
      <c r="AE163" s="260"/>
      <c r="AF163" s="260"/>
      <c r="AG163" s="260"/>
      <c r="AH163" s="260"/>
      <c r="AI163" s="260"/>
      <c r="AJ163" s="260"/>
      <c r="AK163" s="260"/>
      <c r="AL163" s="260"/>
      <c r="AM163" s="260"/>
      <c r="AN163" s="260"/>
      <c r="AO163" s="260"/>
      <c r="AP163" s="260"/>
      <c r="AQ163" s="260"/>
      <c r="AR163" s="260"/>
      <c r="AS163" s="260"/>
      <c r="AT163" s="260"/>
      <c r="AU163" s="260"/>
      <c r="AV163" s="260"/>
      <c r="AW163" s="260"/>
      <c r="AX163" s="260"/>
      <c r="AY163" s="260"/>
      <c r="AZ163" s="260"/>
      <c r="BA163" s="260"/>
      <c r="BB163" s="260"/>
      <c r="BC163" s="260"/>
      <c r="BD163" s="260"/>
      <c r="BE163" s="260"/>
      <c r="BF163" s="260"/>
      <c r="BG163" s="260"/>
    </row>
    <row r="164" ht="16.5" customHeight="1">
      <c r="A164" s="263"/>
      <c r="B164" s="263"/>
      <c r="C164" s="263"/>
      <c r="D164" s="263"/>
      <c r="E164" s="263"/>
      <c r="F164" s="260"/>
      <c r="G164" s="260"/>
      <c r="H164" s="260"/>
      <c r="I164" s="264"/>
      <c r="J164" s="260"/>
      <c r="K164" s="260"/>
      <c r="L164" s="260"/>
      <c r="M164" s="260"/>
      <c r="N164" s="260"/>
      <c r="O164" s="260"/>
      <c r="P164" s="260"/>
      <c r="Q164" s="260"/>
      <c r="R164" s="260"/>
      <c r="S164" s="260"/>
      <c r="T164" s="260"/>
      <c r="U164" s="260"/>
      <c r="V164" s="260"/>
      <c r="W164" s="260"/>
      <c r="X164" s="260"/>
      <c r="Y164" s="260"/>
      <c r="Z164" s="260"/>
      <c r="AA164" s="260"/>
      <c r="AB164" s="260"/>
      <c r="AC164" s="260"/>
      <c r="AD164" s="260"/>
      <c r="AE164" s="260"/>
      <c r="AF164" s="260"/>
      <c r="AG164" s="260"/>
      <c r="AH164" s="260"/>
      <c r="AI164" s="260"/>
      <c r="AJ164" s="260"/>
      <c r="AK164" s="260"/>
      <c r="AL164" s="260"/>
      <c r="AM164" s="260"/>
      <c r="AN164" s="260"/>
      <c r="AO164" s="260"/>
      <c r="AP164" s="260"/>
      <c r="AQ164" s="260"/>
      <c r="AR164" s="260"/>
      <c r="AS164" s="260"/>
      <c r="AT164" s="260"/>
      <c r="AU164" s="260"/>
      <c r="AV164" s="260"/>
      <c r="AW164" s="260"/>
      <c r="AX164" s="260"/>
      <c r="AY164" s="260"/>
      <c r="AZ164" s="260"/>
      <c r="BA164" s="260"/>
      <c r="BB164" s="260"/>
      <c r="BC164" s="260"/>
      <c r="BD164" s="260"/>
      <c r="BE164" s="260"/>
      <c r="BF164" s="260"/>
      <c r="BG164" s="260"/>
    </row>
    <row r="165" ht="16.5" customHeight="1">
      <c r="A165" s="263"/>
      <c r="B165" s="263"/>
      <c r="C165" s="263"/>
      <c r="D165" s="263"/>
      <c r="E165" s="263"/>
      <c r="F165" s="260"/>
      <c r="G165" s="260"/>
      <c r="H165" s="260"/>
      <c r="I165" s="264"/>
      <c r="J165" s="260"/>
      <c r="K165" s="260"/>
      <c r="L165" s="260"/>
      <c r="M165" s="260"/>
      <c r="N165" s="260"/>
      <c r="O165" s="260"/>
      <c r="P165" s="260"/>
      <c r="Q165" s="260"/>
      <c r="R165" s="260"/>
      <c r="S165" s="260"/>
      <c r="T165" s="260"/>
      <c r="U165" s="260"/>
      <c r="V165" s="260"/>
      <c r="W165" s="260"/>
      <c r="X165" s="260"/>
      <c r="Y165" s="260"/>
      <c r="Z165" s="260"/>
      <c r="AA165" s="260"/>
      <c r="AB165" s="260"/>
      <c r="AC165" s="260"/>
      <c r="AD165" s="260"/>
      <c r="AE165" s="260"/>
      <c r="AF165" s="260"/>
      <c r="AG165" s="260"/>
      <c r="AH165" s="260"/>
      <c r="AI165" s="260"/>
      <c r="AJ165" s="260"/>
      <c r="AK165" s="260"/>
      <c r="AL165" s="260"/>
      <c r="AM165" s="260"/>
      <c r="AN165" s="260"/>
      <c r="AO165" s="260"/>
      <c r="AP165" s="260"/>
      <c r="AQ165" s="260"/>
      <c r="AR165" s="260"/>
      <c r="AS165" s="260"/>
      <c r="AT165" s="260"/>
      <c r="AU165" s="260"/>
      <c r="AV165" s="260"/>
      <c r="AW165" s="260"/>
      <c r="AX165" s="260"/>
      <c r="AY165" s="260"/>
      <c r="AZ165" s="260"/>
      <c r="BA165" s="260"/>
      <c r="BB165" s="260"/>
      <c r="BC165" s="260"/>
      <c r="BD165" s="260"/>
      <c r="BE165" s="260"/>
      <c r="BF165" s="260"/>
      <c r="BG165" s="260"/>
    </row>
    <row r="166" ht="16.5" customHeight="1">
      <c r="A166" s="263"/>
      <c r="B166" s="263"/>
      <c r="C166" s="263"/>
      <c r="D166" s="263"/>
      <c r="E166" s="263"/>
      <c r="F166" s="260"/>
      <c r="G166" s="260"/>
      <c r="H166" s="260"/>
      <c r="I166" s="264"/>
      <c r="J166" s="260"/>
      <c r="K166" s="260"/>
      <c r="L166" s="260"/>
      <c r="M166" s="260"/>
      <c r="N166" s="260"/>
      <c r="O166" s="260"/>
      <c r="P166" s="260"/>
      <c r="Q166" s="260"/>
      <c r="R166" s="260"/>
      <c r="S166" s="260"/>
      <c r="T166" s="260"/>
      <c r="U166" s="260"/>
      <c r="V166" s="260"/>
      <c r="W166" s="260"/>
      <c r="X166" s="260"/>
      <c r="Y166" s="260"/>
      <c r="Z166" s="260"/>
      <c r="AA166" s="260"/>
      <c r="AB166" s="260"/>
      <c r="AC166" s="260"/>
      <c r="AD166" s="260"/>
      <c r="AE166" s="260"/>
      <c r="AF166" s="260"/>
      <c r="AG166" s="260"/>
      <c r="AH166" s="260"/>
      <c r="AI166" s="260"/>
      <c r="AJ166" s="260"/>
      <c r="AK166" s="260"/>
      <c r="AL166" s="260"/>
      <c r="AM166" s="260"/>
      <c r="AN166" s="260"/>
      <c r="AO166" s="260"/>
      <c r="AP166" s="260"/>
      <c r="AQ166" s="260"/>
      <c r="AR166" s="260"/>
      <c r="AS166" s="260"/>
      <c r="AT166" s="260"/>
      <c r="AU166" s="260"/>
      <c r="AV166" s="260"/>
      <c r="AW166" s="260"/>
      <c r="AX166" s="260"/>
      <c r="AY166" s="260"/>
      <c r="AZ166" s="260"/>
      <c r="BA166" s="260"/>
      <c r="BB166" s="260"/>
      <c r="BC166" s="260"/>
      <c r="BD166" s="260"/>
      <c r="BE166" s="260"/>
      <c r="BF166" s="260"/>
      <c r="BG166" s="260"/>
    </row>
    <row r="167" ht="16.5" customHeight="1">
      <c r="A167" s="263"/>
      <c r="B167" s="263"/>
      <c r="C167" s="263"/>
      <c r="D167" s="263"/>
      <c r="E167" s="263"/>
      <c r="F167" s="260"/>
      <c r="G167" s="260"/>
      <c r="H167" s="260"/>
      <c r="I167" s="264"/>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0"/>
      <c r="AL167" s="260"/>
      <c r="AM167" s="260"/>
      <c r="AN167" s="260"/>
      <c r="AO167" s="260"/>
      <c r="AP167" s="260"/>
      <c r="AQ167" s="260"/>
      <c r="AR167" s="260"/>
      <c r="AS167" s="260"/>
      <c r="AT167" s="260"/>
      <c r="AU167" s="260"/>
      <c r="AV167" s="260"/>
      <c r="AW167" s="260"/>
      <c r="AX167" s="260"/>
      <c r="AY167" s="260"/>
      <c r="AZ167" s="260"/>
      <c r="BA167" s="260"/>
      <c r="BB167" s="260"/>
      <c r="BC167" s="260"/>
      <c r="BD167" s="260"/>
      <c r="BE167" s="260"/>
      <c r="BF167" s="260"/>
      <c r="BG167" s="260"/>
    </row>
    <row r="168" ht="16.5" customHeight="1">
      <c r="A168" s="263"/>
      <c r="B168" s="263"/>
      <c r="C168" s="263"/>
      <c r="D168" s="263"/>
      <c r="E168" s="263"/>
      <c r="F168" s="260"/>
      <c r="G168" s="260"/>
      <c r="H168" s="260"/>
      <c r="I168" s="264"/>
      <c r="J168" s="260"/>
      <c r="K168" s="260"/>
      <c r="L168" s="260"/>
      <c r="M168" s="260"/>
      <c r="N168" s="260"/>
      <c r="O168" s="260"/>
      <c r="P168" s="260"/>
      <c r="Q168" s="260"/>
      <c r="R168" s="260"/>
      <c r="S168" s="260"/>
      <c r="T168" s="260"/>
      <c r="U168" s="260"/>
      <c r="V168" s="260"/>
      <c r="W168" s="260"/>
      <c r="X168" s="260"/>
      <c r="Y168" s="260"/>
      <c r="Z168" s="260"/>
      <c r="AA168" s="260"/>
      <c r="AB168" s="260"/>
      <c r="AC168" s="260"/>
      <c r="AD168" s="260"/>
      <c r="AE168" s="260"/>
      <c r="AF168" s="260"/>
      <c r="AG168" s="260"/>
      <c r="AH168" s="260"/>
      <c r="AI168" s="260"/>
      <c r="AJ168" s="260"/>
      <c r="AK168" s="260"/>
      <c r="AL168" s="260"/>
      <c r="AM168" s="260"/>
      <c r="AN168" s="260"/>
      <c r="AO168" s="260"/>
      <c r="AP168" s="260"/>
      <c r="AQ168" s="260"/>
      <c r="AR168" s="260"/>
      <c r="AS168" s="260"/>
      <c r="AT168" s="260"/>
      <c r="AU168" s="260"/>
      <c r="AV168" s="260"/>
      <c r="AW168" s="260"/>
      <c r="AX168" s="260"/>
      <c r="AY168" s="260"/>
      <c r="AZ168" s="260"/>
      <c r="BA168" s="260"/>
      <c r="BB168" s="260"/>
      <c r="BC168" s="260"/>
      <c r="BD168" s="260"/>
      <c r="BE168" s="260"/>
      <c r="BF168" s="260"/>
      <c r="BG168" s="260"/>
    </row>
    <row r="169" ht="16.5" customHeight="1">
      <c r="A169" s="263"/>
      <c r="B169" s="263"/>
      <c r="C169" s="263"/>
      <c r="D169" s="263"/>
      <c r="E169" s="263"/>
      <c r="F169" s="260"/>
      <c r="G169" s="260"/>
      <c r="H169" s="260"/>
      <c r="I169" s="264"/>
      <c r="J169" s="260"/>
      <c r="K169" s="260"/>
      <c r="L169" s="260"/>
      <c r="M169" s="260"/>
      <c r="N169" s="260"/>
      <c r="O169" s="260"/>
      <c r="P169" s="260"/>
      <c r="Q169" s="260"/>
      <c r="R169" s="260"/>
      <c r="S169" s="260"/>
      <c r="T169" s="260"/>
      <c r="U169" s="260"/>
      <c r="V169" s="260"/>
      <c r="W169" s="260"/>
      <c r="X169" s="260"/>
      <c r="Y169" s="260"/>
      <c r="Z169" s="260"/>
      <c r="AA169" s="260"/>
      <c r="AB169" s="260"/>
      <c r="AC169" s="260"/>
      <c r="AD169" s="260"/>
      <c r="AE169" s="260"/>
      <c r="AF169" s="260"/>
      <c r="AG169" s="260"/>
      <c r="AH169" s="260"/>
      <c r="AI169" s="260"/>
      <c r="AJ169" s="260"/>
      <c r="AK169" s="260"/>
      <c r="AL169" s="260"/>
      <c r="AM169" s="260"/>
      <c r="AN169" s="260"/>
      <c r="AO169" s="260"/>
      <c r="AP169" s="260"/>
      <c r="AQ169" s="260"/>
      <c r="AR169" s="260"/>
      <c r="AS169" s="260"/>
      <c r="AT169" s="260"/>
      <c r="AU169" s="260"/>
      <c r="AV169" s="260"/>
      <c r="AW169" s="260"/>
      <c r="AX169" s="260"/>
      <c r="AY169" s="260"/>
      <c r="AZ169" s="260"/>
      <c r="BA169" s="260"/>
      <c r="BB169" s="260"/>
      <c r="BC169" s="260"/>
      <c r="BD169" s="260"/>
      <c r="BE169" s="260"/>
      <c r="BF169" s="260"/>
      <c r="BG169" s="260"/>
    </row>
    <row r="170" ht="16.5" customHeight="1">
      <c r="A170" s="263"/>
      <c r="B170" s="263"/>
      <c r="C170" s="263"/>
      <c r="D170" s="263"/>
      <c r="E170" s="263"/>
      <c r="F170" s="260"/>
      <c r="G170" s="260"/>
      <c r="H170" s="260"/>
      <c r="I170" s="264"/>
      <c r="J170" s="260"/>
      <c r="K170" s="260"/>
      <c r="L170" s="260"/>
      <c r="M170" s="260"/>
      <c r="N170" s="260"/>
      <c r="O170" s="260"/>
      <c r="P170" s="260"/>
      <c r="Q170" s="260"/>
      <c r="R170" s="260"/>
      <c r="S170" s="260"/>
      <c r="T170" s="260"/>
      <c r="U170" s="260"/>
      <c r="V170" s="260"/>
      <c r="W170" s="260"/>
      <c r="X170" s="260"/>
      <c r="Y170" s="260"/>
      <c r="Z170" s="260"/>
      <c r="AA170" s="260"/>
      <c r="AB170" s="260"/>
      <c r="AC170" s="260"/>
      <c r="AD170" s="260"/>
      <c r="AE170" s="260"/>
      <c r="AF170" s="260"/>
      <c r="AG170" s="260"/>
      <c r="AH170" s="260"/>
      <c r="AI170" s="260"/>
      <c r="AJ170" s="260"/>
      <c r="AK170" s="260"/>
      <c r="AL170" s="260"/>
      <c r="AM170" s="260"/>
      <c r="AN170" s="260"/>
      <c r="AO170" s="260"/>
      <c r="AP170" s="260"/>
      <c r="AQ170" s="260"/>
      <c r="AR170" s="260"/>
      <c r="AS170" s="260"/>
      <c r="AT170" s="260"/>
      <c r="AU170" s="260"/>
      <c r="AV170" s="260"/>
      <c r="AW170" s="260"/>
      <c r="AX170" s="260"/>
      <c r="AY170" s="260"/>
      <c r="AZ170" s="260"/>
      <c r="BA170" s="260"/>
      <c r="BB170" s="260"/>
      <c r="BC170" s="260"/>
      <c r="BD170" s="260"/>
      <c r="BE170" s="260"/>
      <c r="BF170" s="260"/>
      <c r="BG170" s="260"/>
    </row>
    <row r="171" ht="16.5" customHeight="1">
      <c r="A171" s="263"/>
      <c r="B171" s="263"/>
      <c r="C171" s="263"/>
      <c r="D171" s="263"/>
      <c r="E171" s="263"/>
      <c r="F171" s="260"/>
      <c r="G171" s="260"/>
      <c r="H171" s="260"/>
      <c r="I171" s="264"/>
      <c r="J171" s="260"/>
      <c r="K171" s="260"/>
      <c r="L171" s="260"/>
      <c r="M171" s="260"/>
      <c r="N171" s="260"/>
      <c r="O171" s="260"/>
      <c r="P171" s="260"/>
      <c r="Q171" s="260"/>
      <c r="R171" s="260"/>
      <c r="S171" s="260"/>
      <c r="T171" s="260"/>
      <c r="U171" s="260"/>
      <c r="V171" s="260"/>
      <c r="W171" s="260"/>
      <c r="X171" s="260"/>
      <c r="Y171" s="260"/>
      <c r="Z171" s="260"/>
      <c r="AA171" s="260"/>
      <c r="AB171" s="260"/>
      <c r="AC171" s="260"/>
      <c r="AD171" s="260"/>
      <c r="AE171" s="260"/>
      <c r="AF171" s="260"/>
      <c r="AG171" s="260"/>
      <c r="AH171" s="260"/>
      <c r="AI171" s="260"/>
      <c r="AJ171" s="260"/>
      <c r="AK171" s="260"/>
      <c r="AL171" s="260"/>
      <c r="AM171" s="260"/>
      <c r="AN171" s="260"/>
      <c r="AO171" s="260"/>
      <c r="AP171" s="260"/>
      <c r="AQ171" s="260"/>
      <c r="AR171" s="260"/>
      <c r="AS171" s="260"/>
      <c r="AT171" s="260"/>
      <c r="AU171" s="260"/>
      <c r="AV171" s="260"/>
      <c r="AW171" s="260"/>
      <c r="AX171" s="260"/>
      <c r="AY171" s="260"/>
      <c r="AZ171" s="260"/>
      <c r="BA171" s="260"/>
      <c r="BB171" s="260"/>
      <c r="BC171" s="260"/>
      <c r="BD171" s="260"/>
      <c r="BE171" s="260"/>
      <c r="BF171" s="260"/>
      <c r="BG171" s="260"/>
    </row>
    <row r="172" ht="16.5" customHeight="1">
      <c r="A172" s="263"/>
      <c r="B172" s="263"/>
      <c r="C172" s="263"/>
      <c r="D172" s="263"/>
      <c r="E172" s="263"/>
      <c r="F172" s="260"/>
      <c r="G172" s="260"/>
      <c r="H172" s="260"/>
      <c r="I172" s="264"/>
      <c r="J172" s="260"/>
      <c r="K172" s="260"/>
      <c r="L172" s="260"/>
      <c r="M172" s="260"/>
      <c r="N172" s="260"/>
      <c r="O172" s="260"/>
      <c r="P172" s="260"/>
      <c r="Q172" s="260"/>
      <c r="R172" s="260"/>
      <c r="S172" s="260"/>
      <c r="T172" s="260"/>
      <c r="U172" s="260"/>
      <c r="V172" s="260"/>
      <c r="W172" s="260"/>
      <c r="X172" s="260"/>
      <c r="Y172" s="260"/>
      <c r="Z172" s="260"/>
      <c r="AA172" s="260"/>
      <c r="AB172" s="260"/>
      <c r="AC172" s="260"/>
      <c r="AD172" s="260"/>
      <c r="AE172" s="260"/>
      <c r="AF172" s="260"/>
      <c r="AG172" s="260"/>
      <c r="AH172" s="260"/>
      <c r="AI172" s="260"/>
      <c r="AJ172" s="260"/>
      <c r="AK172" s="260"/>
      <c r="AL172" s="260"/>
      <c r="AM172" s="260"/>
      <c r="AN172" s="260"/>
      <c r="AO172" s="260"/>
      <c r="AP172" s="260"/>
      <c r="AQ172" s="260"/>
      <c r="AR172" s="260"/>
      <c r="AS172" s="260"/>
      <c r="AT172" s="260"/>
      <c r="AU172" s="260"/>
      <c r="AV172" s="260"/>
      <c r="AW172" s="260"/>
      <c r="AX172" s="260"/>
      <c r="AY172" s="260"/>
      <c r="AZ172" s="260"/>
      <c r="BA172" s="260"/>
      <c r="BB172" s="260"/>
      <c r="BC172" s="260"/>
      <c r="BD172" s="260"/>
      <c r="BE172" s="260"/>
      <c r="BF172" s="260"/>
      <c r="BG172" s="260"/>
    </row>
    <row r="173" ht="16.5" customHeight="1">
      <c r="A173" s="263"/>
      <c r="B173" s="263"/>
      <c r="C173" s="263"/>
      <c r="D173" s="263"/>
      <c r="E173" s="263"/>
      <c r="F173" s="260"/>
      <c r="G173" s="260"/>
      <c r="H173" s="260"/>
      <c r="I173" s="264"/>
      <c r="J173" s="260"/>
      <c r="K173" s="260"/>
      <c r="L173" s="260"/>
      <c r="M173" s="260"/>
      <c r="N173" s="260"/>
      <c r="O173" s="260"/>
      <c r="P173" s="260"/>
      <c r="Q173" s="260"/>
      <c r="R173" s="260"/>
      <c r="S173" s="260"/>
      <c r="T173" s="260"/>
      <c r="U173" s="260"/>
      <c r="V173" s="260"/>
      <c r="W173" s="260"/>
      <c r="X173" s="260"/>
      <c r="Y173" s="260"/>
      <c r="Z173" s="260"/>
      <c r="AA173" s="260"/>
      <c r="AB173" s="260"/>
      <c r="AC173" s="260"/>
      <c r="AD173" s="260"/>
      <c r="AE173" s="260"/>
      <c r="AF173" s="260"/>
      <c r="AG173" s="260"/>
      <c r="AH173" s="260"/>
      <c r="AI173" s="260"/>
      <c r="AJ173" s="260"/>
      <c r="AK173" s="260"/>
      <c r="AL173" s="260"/>
      <c r="AM173" s="260"/>
      <c r="AN173" s="260"/>
      <c r="AO173" s="260"/>
      <c r="AP173" s="260"/>
      <c r="AQ173" s="260"/>
      <c r="AR173" s="260"/>
      <c r="AS173" s="260"/>
      <c r="AT173" s="260"/>
      <c r="AU173" s="260"/>
      <c r="AV173" s="260"/>
      <c r="AW173" s="260"/>
      <c r="AX173" s="260"/>
      <c r="AY173" s="260"/>
      <c r="AZ173" s="260"/>
      <c r="BA173" s="260"/>
      <c r="BB173" s="260"/>
      <c r="BC173" s="260"/>
      <c r="BD173" s="260"/>
      <c r="BE173" s="260"/>
      <c r="BF173" s="260"/>
      <c r="BG173" s="260"/>
    </row>
    <row r="174" ht="16.5" customHeight="1">
      <c r="A174" s="263"/>
      <c r="B174" s="263"/>
      <c r="C174" s="263"/>
      <c r="D174" s="263"/>
      <c r="E174" s="263"/>
      <c r="F174" s="260"/>
      <c r="G174" s="260"/>
      <c r="H174" s="260"/>
      <c r="I174" s="264"/>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60"/>
      <c r="AT174" s="260"/>
      <c r="AU174" s="260"/>
      <c r="AV174" s="260"/>
      <c r="AW174" s="260"/>
      <c r="AX174" s="260"/>
      <c r="AY174" s="260"/>
      <c r="AZ174" s="260"/>
      <c r="BA174" s="260"/>
      <c r="BB174" s="260"/>
      <c r="BC174" s="260"/>
      <c r="BD174" s="260"/>
      <c r="BE174" s="260"/>
      <c r="BF174" s="260"/>
      <c r="BG174" s="260"/>
    </row>
    <row r="175" ht="16.5" customHeight="1">
      <c r="A175" s="263"/>
      <c r="B175" s="263"/>
      <c r="C175" s="263"/>
      <c r="D175" s="263"/>
      <c r="E175" s="263"/>
      <c r="F175" s="260"/>
      <c r="G175" s="260"/>
      <c r="H175" s="260"/>
      <c r="I175" s="264"/>
      <c r="J175" s="260"/>
      <c r="K175" s="260"/>
      <c r="L175" s="260"/>
      <c r="M175" s="260"/>
      <c r="N175" s="260"/>
      <c r="O175" s="260"/>
      <c r="P175" s="260"/>
      <c r="Q175" s="260"/>
      <c r="R175" s="260"/>
      <c r="S175" s="260"/>
      <c r="T175" s="260"/>
      <c r="U175" s="260"/>
      <c r="V175" s="260"/>
      <c r="W175" s="260"/>
      <c r="X175" s="260"/>
      <c r="Y175" s="260"/>
      <c r="Z175" s="260"/>
      <c r="AA175" s="260"/>
      <c r="AB175" s="260"/>
      <c r="AC175" s="260"/>
      <c r="AD175" s="260"/>
      <c r="AE175" s="260"/>
      <c r="AF175" s="260"/>
      <c r="AG175" s="260"/>
      <c r="AH175" s="260"/>
      <c r="AI175" s="260"/>
      <c r="AJ175" s="260"/>
      <c r="AK175" s="260"/>
      <c r="AL175" s="260"/>
      <c r="AM175" s="260"/>
      <c r="AN175" s="260"/>
      <c r="AO175" s="260"/>
      <c r="AP175" s="260"/>
      <c r="AQ175" s="260"/>
      <c r="AR175" s="260"/>
      <c r="AS175" s="260"/>
      <c r="AT175" s="260"/>
      <c r="AU175" s="260"/>
      <c r="AV175" s="260"/>
      <c r="AW175" s="260"/>
      <c r="AX175" s="260"/>
      <c r="AY175" s="260"/>
      <c r="AZ175" s="260"/>
      <c r="BA175" s="260"/>
      <c r="BB175" s="260"/>
      <c r="BC175" s="260"/>
      <c r="BD175" s="260"/>
      <c r="BE175" s="260"/>
      <c r="BF175" s="260"/>
      <c r="BG175" s="260"/>
    </row>
    <row r="176" ht="16.5" customHeight="1">
      <c r="A176" s="263"/>
      <c r="B176" s="263"/>
      <c r="C176" s="263"/>
      <c r="D176" s="263"/>
      <c r="E176" s="263"/>
      <c r="F176" s="260"/>
      <c r="G176" s="260"/>
      <c r="H176" s="260"/>
      <c r="I176" s="264"/>
      <c r="J176" s="260"/>
      <c r="K176" s="260"/>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0"/>
      <c r="AR176" s="260"/>
      <c r="AS176" s="260"/>
      <c r="AT176" s="260"/>
      <c r="AU176" s="260"/>
      <c r="AV176" s="260"/>
      <c r="AW176" s="260"/>
      <c r="AX176" s="260"/>
      <c r="AY176" s="260"/>
      <c r="AZ176" s="260"/>
      <c r="BA176" s="260"/>
      <c r="BB176" s="260"/>
      <c r="BC176" s="260"/>
      <c r="BD176" s="260"/>
      <c r="BE176" s="260"/>
      <c r="BF176" s="260"/>
      <c r="BG176" s="260"/>
    </row>
    <row r="177" ht="16.5" customHeight="1">
      <c r="A177" s="263"/>
      <c r="B177" s="263"/>
      <c r="C177" s="263"/>
      <c r="D177" s="263"/>
      <c r="E177" s="263"/>
      <c r="F177" s="260"/>
      <c r="G177" s="260"/>
      <c r="H177" s="260"/>
      <c r="I177" s="264"/>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0"/>
      <c r="AZ177" s="260"/>
      <c r="BA177" s="260"/>
      <c r="BB177" s="260"/>
      <c r="BC177" s="260"/>
      <c r="BD177" s="260"/>
      <c r="BE177" s="260"/>
      <c r="BF177" s="260"/>
      <c r="BG177" s="260"/>
    </row>
    <row r="178" ht="16.5" customHeight="1">
      <c r="A178" s="263"/>
      <c r="B178" s="263"/>
      <c r="C178" s="263"/>
      <c r="D178" s="263"/>
      <c r="E178" s="263"/>
      <c r="F178" s="260"/>
      <c r="G178" s="260"/>
      <c r="H178" s="260"/>
      <c r="I178" s="264"/>
      <c r="J178" s="260"/>
      <c r="K178" s="260"/>
      <c r="L178" s="260"/>
      <c r="M178" s="260"/>
      <c r="N178" s="260"/>
      <c r="O178" s="260"/>
      <c r="P178" s="260"/>
      <c r="Q178" s="260"/>
      <c r="R178" s="260"/>
      <c r="S178" s="260"/>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60"/>
      <c r="AT178" s="260"/>
      <c r="AU178" s="260"/>
      <c r="AV178" s="260"/>
      <c r="AW178" s="260"/>
      <c r="AX178" s="260"/>
      <c r="AY178" s="260"/>
      <c r="AZ178" s="260"/>
      <c r="BA178" s="260"/>
      <c r="BB178" s="260"/>
      <c r="BC178" s="260"/>
      <c r="BD178" s="260"/>
      <c r="BE178" s="260"/>
      <c r="BF178" s="260"/>
      <c r="BG178" s="260"/>
    </row>
    <row r="179" ht="16.5" customHeight="1">
      <c r="A179" s="263"/>
      <c r="B179" s="263"/>
      <c r="C179" s="263"/>
      <c r="D179" s="263"/>
      <c r="E179" s="263"/>
      <c r="F179" s="260"/>
      <c r="G179" s="260"/>
      <c r="H179" s="260"/>
      <c r="I179" s="264"/>
      <c r="J179" s="260"/>
      <c r="K179" s="260"/>
      <c r="L179" s="260"/>
      <c r="M179" s="260"/>
      <c r="N179" s="260"/>
      <c r="O179" s="260"/>
      <c r="P179" s="260"/>
      <c r="Q179" s="260"/>
      <c r="R179" s="260"/>
      <c r="S179" s="260"/>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60"/>
      <c r="AT179" s="260"/>
      <c r="AU179" s="260"/>
      <c r="AV179" s="260"/>
      <c r="AW179" s="260"/>
      <c r="AX179" s="260"/>
      <c r="AY179" s="260"/>
      <c r="AZ179" s="260"/>
      <c r="BA179" s="260"/>
      <c r="BB179" s="260"/>
      <c r="BC179" s="260"/>
      <c r="BD179" s="260"/>
      <c r="BE179" s="260"/>
      <c r="BF179" s="260"/>
      <c r="BG179" s="260"/>
    </row>
    <row r="180" ht="16.5" customHeight="1">
      <c r="A180" s="263"/>
      <c r="B180" s="263"/>
      <c r="C180" s="263"/>
      <c r="D180" s="263"/>
      <c r="E180" s="263"/>
      <c r="F180" s="260"/>
      <c r="G180" s="260"/>
      <c r="H180" s="260"/>
      <c r="I180" s="264"/>
      <c r="J180" s="260"/>
      <c r="K180" s="260"/>
      <c r="L180" s="260"/>
      <c r="M180" s="260"/>
      <c r="N180" s="260"/>
      <c r="O180" s="260"/>
      <c r="P180" s="260"/>
      <c r="Q180" s="260"/>
      <c r="R180" s="260"/>
      <c r="S180" s="260"/>
      <c r="T180" s="260"/>
      <c r="U180" s="260"/>
      <c r="V180" s="260"/>
      <c r="W180" s="260"/>
      <c r="X180" s="260"/>
      <c r="Y180" s="260"/>
      <c r="Z180" s="260"/>
      <c r="AA180" s="260"/>
      <c r="AB180" s="260"/>
      <c r="AC180" s="260"/>
      <c r="AD180" s="260"/>
      <c r="AE180" s="260"/>
      <c r="AF180" s="260"/>
      <c r="AG180" s="260"/>
      <c r="AH180" s="260"/>
      <c r="AI180" s="260"/>
      <c r="AJ180" s="260"/>
      <c r="AK180" s="260"/>
      <c r="AL180" s="260"/>
      <c r="AM180" s="260"/>
      <c r="AN180" s="260"/>
      <c r="AO180" s="260"/>
      <c r="AP180" s="260"/>
      <c r="AQ180" s="260"/>
      <c r="AR180" s="260"/>
      <c r="AS180" s="260"/>
      <c r="AT180" s="260"/>
      <c r="AU180" s="260"/>
      <c r="AV180" s="260"/>
      <c r="AW180" s="260"/>
      <c r="AX180" s="260"/>
      <c r="AY180" s="260"/>
      <c r="AZ180" s="260"/>
      <c r="BA180" s="260"/>
      <c r="BB180" s="260"/>
      <c r="BC180" s="260"/>
      <c r="BD180" s="260"/>
      <c r="BE180" s="260"/>
      <c r="BF180" s="260"/>
      <c r="BG180" s="260"/>
    </row>
    <row r="181" ht="16.5" customHeight="1">
      <c r="A181" s="263"/>
      <c r="B181" s="263"/>
      <c r="C181" s="263"/>
      <c r="D181" s="263"/>
      <c r="E181" s="263"/>
      <c r="F181" s="260"/>
      <c r="G181" s="260"/>
      <c r="H181" s="260"/>
      <c r="I181" s="264"/>
      <c r="J181" s="260"/>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I181" s="260"/>
      <c r="AJ181" s="260"/>
      <c r="AK181" s="260"/>
      <c r="AL181" s="260"/>
      <c r="AM181" s="260"/>
      <c r="AN181" s="260"/>
      <c r="AO181" s="260"/>
      <c r="AP181" s="260"/>
      <c r="AQ181" s="260"/>
      <c r="AR181" s="260"/>
      <c r="AS181" s="260"/>
      <c r="AT181" s="260"/>
      <c r="AU181" s="260"/>
      <c r="AV181" s="260"/>
      <c r="AW181" s="260"/>
      <c r="AX181" s="260"/>
      <c r="AY181" s="260"/>
      <c r="AZ181" s="260"/>
      <c r="BA181" s="260"/>
      <c r="BB181" s="260"/>
      <c r="BC181" s="260"/>
      <c r="BD181" s="260"/>
      <c r="BE181" s="260"/>
      <c r="BF181" s="260"/>
      <c r="BG181" s="260"/>
    </row>
    <row r="182" ht="16.5" customHeight="1">
      <c r="A182" s="263"/>
      <c r="B182" s="263"/>
      <c r="C182" s="263"/>
      <c r="D182" s="263"/>
      <c r="E182" s="263"/>
      <c r="F182" s="260"/>
      <c r="G182" s="260"/>
      <c r="H182" s="260"/>
      <c r="I182" s="264"/>
      <c r="J182" s="260"/>
      <c r="K182" s="260"/>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c r="AK182" s="260"/>
      <c r="AL182" s="260"/>
      <c r="AM182" s="260"/>
      <c r="AN182" s="260"/>
      <c r="AO182" s="260"/>
      <c r="AP182" s="260"/>
      <c r="AQ182" s="260"/>
      <c r="AR182" s="260"/>
      <c r="AS182" s="260"/>
      <c r="AT182" s="260"/>
      <c r="AU182" s="260"/>
      <c r="AV182" s="260"/>
      <c r="AW182" s="260"/>
      <c r="AX182" s="260"/>
      <c r="AY182" s="260"/>
      <c r="AZ182" s="260"/>
      <c r="BA182" s="260"/>
      <c r="BB182" s="260"/>
      <c r="BC182" s="260"/>
      <c r="BD182" s="260"/>
      <c r="BE182" s="260"/>
      <c r="BF182" s="260"/>
      <c r="BG182" s="260"/>
    </row>
    <row r="183" ht="16.5" customHeight="1">
      <c r="A183" s="263"/>
      <c r="B183" s="263"/>
      <c r="C183" s="263"/>
      <c r="D183" s="263"/>
      <c r="E183" s="263"/>
      <c r="F183" s="260"/>
      <c r="G183" s="260"/>
      <c r="H183" s="260"/>
      <c r="I183" s="264"/>
      <c r="J183" s="260"/>
      <c r="K183" s="260"/>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60"/>
      <c r="AN183" s="260"/>
      <c r="AO183" s="260"/>
      <c r="AP183" s="260"/>
      <c r="AQ183" s="260"/>
      <c r="AR183" s="260"/>
      <c r="AS183" s="260"/>
      <c r="AT183" s="260"/>
      <c r="AU183" s="260"/>
      <c r="AV183" s="260"/>
      <c r="AW183" s="260"/>
      <c r="AX183" s="260"/>
      <c r="AY183" s="260"/>
      <c r="AZ183" s="260"/>
      <c r="BA183" s="260"/>
      <c r="BB183" s="260"/>
      <c r="BC183" s="260"/>
      <c r="BD183" s="260"/>
      <c r="BE183" s="260"/>
      <c r="BF183" s="260"/>
      <c r="BG183" s="260"/>
    </row>
    <row r="184" ht="16.5" customHeight="1">
      <c r="A184" s="263"/>
      <c r="B184" s="263"/>
      <c r="C184" s="263"/>
      <c r="D184" s="263"/>
      <c r="E184" s="263"/>
      <c r="F184" s="260"/>
      <c r="G184" s="260"/>
      <c r="H184" s="260"/>
      <c r="I184" s="264"/>
      <c r="J184" s="260"/>
      <c r="K184" s="260"/>
      <c r="L184" s="260"/>
      <c r="M184" s="260"/>
      <c r="N184" s="260"/>
      <c r="O184" s="260"/>
      <c r="P184" s="260"/>
      <c r="Q184" s="260"/>
      <c r="R184" s="260"/>
      <c r="S184" s="260"/>
      <c r="T184" s="260"/>
      <c r="U184" s="260"/>
      <c r="V184" s="260"/>
      <c r="W184" s="260"/>
      <c r="X184" s="260"/>
      <c r="Y184" s="260"/>
      <c r="Z184" s="260"/>
      <c r="AA184" s="260"/>
      <c r="AB184" s="260"/>
      <c r="AC184" s="260"/>
      <c r="AD184" s="260"/>
      <c r="AE184" s="260"/>
      <c r="AF184" s="260"/>
      <c r="AG184" s="260"/>
      <c r="AH184" s="260"/>
      <c r="AI184" s="260"/>
      <c r="AJ184" s="260"/>
      <c r="AK184" s="260"/>
      <c r="AL184" s="260"/>
      <c r="AM184" s="260"/>
      <c r="AN184" s="260"/>
      <c r="AO184" s="260"/>
      <c r="AP184" s="260"/>
      <c r="AQ184" s="260"/>
      <c r="AR184" s="260"/>
      <c r="AS184" s="260"/>
      <c r="AT184" s="260"/>
      <c r="AU184" s="260"/>
      <c r="AV184" s="260"/>
      <c r="AW184" s="260"/>
      <c r="AX184" s="260"/>
      <c r="AY184" s="260"/>
      <c r="AZ184" s="260"/>
      <c r="BA184" s="260"/>
      <c r="BB184" s="260"/>
      <c r="BC184" s="260"/>
      <c r="BD184" s="260"/>
      <c r="BE184" s="260"/>
      <c r="BF184" s="260"/>
      <c r="BG184" s="260"/>
    </row>
    <row r="185" ht="16.5" customHeight="1">
      <c r="A185" s="263"/>
      <c r="B185" s="263"/>
      <c r="C185" s="263"/>
      <c r="D185" s="263"/>
      <c r="E185" s="263"/>
      <c r="F185" s="260"/>
      <c r="G185" s="260"/>
      <c r="H185" s="260"/>
      <c r="I185" s="264"/>
      <c r="J185" s="260"/>
      <c r="K185" s="260"/>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c r="AK185" s="260"/>
      <c r="AL185" s="260"/>
      <c r="AM185" s="260"/>
      <c r="AN185" s="260"/>
      <c r="AO185" s="260"/>
      <c r="AP185" s="260"/>
      <c r="AQ185" s="260"/>
      <c r="AR185" s="260"/>
      <c r="AS185" s="260"/>
      <c r="AT185" s="260"/>
      <c r="AU185" s="260"/>
      <c r="AV185" s="260"/>
      <c r="AW185" s="260"/>
      <c r="AX185" s="260"/>
      <c r="AY185" s="260"/>
      <c r="AZ185" s="260"/>
      <c r="BA185" s="260"/>
      <c r="BB185" s="260"/>
      <c r="BC185" s="260"/>
      <c r="BD185" s="260"/>
      <c r="BE185" s="260"/>
      <c r="BF185" s="260"/>
      <c r="BG185" s="260"/>
    </row>
    <row r="186" ht="16.5" customHeight="1">
      <c r="A186" s="263"/>
      <c r="B186" s="263"/>
      <c r="C186" s="263"/>
      <c r="D186" s="263"/>
      <c r="E186" s="263"/>
      <c r="F186" s="260"/>
      <c r="G186" s="260"/>
      <c r="H186" s="260"/>
      <c r="I186" s="264"/>
      <c r="J186" s="260"/>
      <c r="K186" s="260"/>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c r="AV186" s="260"/>
      <c r="AW186" s="260"/>
      <c r="AX186" s="260"/>
      <c r="AY186" s="260"/>
      <c r="AZ186" s="260"/>
      <c r="BA186" s="260"/>
      <c r="BB186" s="260"/>
      <c r="BC186" s="260"/>
      <c r="BD186" s="260"/>
      <c r="BE186" s="260"/>
      <c r="BF186" s="260"/>
      <c r="BG186" s="260"/>
    </row>
    <row r="187" ht="16.5" customHeight="1">
      <c r="A187" s="263"/>
      <c r="B187" s="263"/>
      <c r="C187" s="263"/>
      <c r="D187" s="263"/>
      <c r="E187" s="263"/>
      <c r="F187" s="260"/>
      <c r="G187" s="260"/>
      <c r="H187" s="260"/>
      <c r="I187" s="264"/>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c r="AV187" s="260"/>
      <c r="AW187" s="260"/>
      <c r="AX187" s="260"/>
      <c r="AY187" s="260"/>
      <c r="AZ187" s="260"/>
      <c r="BA187" s="260"/>
      <c r="BB187" s="260"/>
      <c r="BC187" s="260"/>
      <c r="BD187" s="260"/>
      <c r="BE187" s="260"/>
      <c r="BF187" s="260"/>
      <c r="BG187" s="260"/>
    </row>
    <row r="188" ht="16.5" customHeight="1">
      <c r="A188" s="263"/>
      <c r="B188" s="263"/>
      <c r="C188" s="263"/>
      <c r="D188" s="263"/>
      <c r="E188" s="263"/>
      <c r="F188" s="260"/>
      <c r="G188" s="260"/>
      <c r="H188" s="260"/>
      <c r="I188" s="264"/>
      <c r="J188" s="260"/>
      <c r="K188" s="260"/>
      <c r="L188" s="260"/>
      <c r="M188" s="260"/>
      <c r="N188" s="260"/>
      <c r="O188" s="260"/>
      <c r="P188" s="260"/>
      <c r="Q188" s="260"/>
      <c r="R188" s="260"/>
      <c r="S188" s="260"/>
      <c r="T188" s="260"/>
      <c r="U188" s="260"/>
      <c r="V188" s="260"/>
      <c r="W188" s="260"/>
      <c r="X188" s="260"/>
      <c r="Y188" s="260"/>
      <c r="Z188" s="260"/>
      <c r="AA188" s="260"/>
      <c r="AB188" s="260"/>
      <c r="AC188" s="260"/>
      <c r="AD188" s="260"/>
      <c r="AE188" s="260"/>
      <c r="AF188" s="260"/>
      <c r="AG188" s="260"/>
      <c r="AH188" s="260"/>
      <c r="AI188" s="260"/>
      <c r="AJ188" s="260"/>
      <c r="AK188" s="260"/>
      <c r="AL188" s="260"/>
      <c r="AM188" s="260"/>
      <c r="AN188" s="260"/>
      <c r="AO188" s="260"/>
      <c r="AP188" s="260"/>
      <c r="AQ188" s="260"/>
      <c r="AR188" s="260"/>
      <c r="AS188" s="260"/>
      <c r="AT188" s="260"/>
      <c r="AU188" s="260"/>
      <c r="AV188" s="260"/>
      <c r="AW188" s="260"/>
      <c r="AX188" s="260"/>
      <c r="AY188" s="260"/>
      <c r="AZ188" s="260"/>
      <c r="BA188" s="260"/>
      <c r="BB188" s="260"/>
      <c r="BC188" s="260"/>
      <c r="BD188" s="260"/>
      <c r="BE188" s="260"/>
      <c r="BF188" s="260"/>
      <c r="BG188" s="260"/>
    </row>
    <row r="189" ht="16.5" customHeight="1">
      <c r="A189" s="263"/>
      <c r="B189" s="263"/>
      <c r="C189" s="263"/>
      <c r="D189" s="263"/>
      <c r="E189" s="263"/>
      <c r="F189" s="260"/>
      <c r="G189" s="260"/>
      <c r="H189" s="260"/>
      <c r="I189" s="264"/>
      <c r="J189" s="260"/>
      <c r="K189" s="260"/>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I189" s="260"/>
      <c r="AJ189" s="260"/>
      <c r="AK189" s="260"/>
      <c r="AL189" s="260"/>
      <c r="AM189" s="260"/>
      <c r="AN189" s="260"/>
      <c r="AO189" s="260"/>
      <c r="AP189" s="260"/>
      <c r="AQ189" s="260"/>
      <c r="AR189" s="260"/>
      <c r="AS189" s="260"/>
      <c r="AT189" s="260"/>
      <c r="AU189" s="260"/>
      <c r="AV189" s="260"/>
      <c r="AW189" s="260"/>
      <c r="AX189" s="260"/>
      <c r="AY189" s="260"/>
      <c r="AZ189" s="260"/>
      <c r="BA189" s="260"/>
      <c r="BB189" s="260"/>
      <c r="BC189" s="260"/>
      <c r="BD189" s="260"/>
      <c r="BE189" s="260"/>
      <c r="BF189" s="260"/>
      <c r="BG189" s="260"/>
    </row>
    <row r="190" ht="16.5" customHeight="1">
      <c r="A190" s="263"/>
      <c r="B190" s="263"/>
      <c r="C190" s="263"/>
      <c r="D190" s="263"/>
      <c r="E190" s="263"/>
      <c r="F190" s="260"/>
      <c r="G190" s="260"/>
      <c r="H190" s="260"/>
      <c r="I190" s="264"/>
      <c r="J190" s="260"/>
      <c r="K190" s="260"/>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0"/>
      <c r="AI190" s="260"/>
      <c r="AJ190" s="260"/>
      <c r="AK190" s="260"/>
      <c r="AL190" s="260"/>
      <c r="AM190" s="260"/>
      <c r="AN190" s="260"/>
      <c r="AO190" s="260"/>
      <c r="AP190" s="260"/>
      <c r="AQ190" s="260"/>
      <c r="AR190" s="260"/>
      <c r="AS190" s="260"/>
      <c r="AT190" s="260"/>
      <c r="AU190" s="260"/>
      <c r="AV190" s="260"/>
      <c r="AW190" s="260"/>
      <c r="AX190" s="260"/>
      <c r="AY190" s="260"/>
      <c r="AZ190" s="260"/>
      <c r="BA190" s="260"/>
      <c r="BB190" s="260"/>
      <c r="BC190" s="260"/>
      <c r="BD190" s="260"/>
      <c r="BE190" s="260"/>
      <c r="BF190" s="260"/>
      <c r="BG190" s="260"/>
    </row>
    <row r="191" ht="16.5" customHeight="1">
      <c r="A191" s="263"/>
      <c r="B191" s="263"/>
      <c r="C191" s="263"/>
      <c r="D191" s="263"/>
      <c r="E191" s="263"/>
      <c r="F191" s="260"/>
      <c r="G191" s="260"/>
      <c r="H191" s="260"/>
      <c r="I191" s="264"/>
      <c r="J191" s="260"/>
      <c r="K191" s="260"/>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I191" s="260"/>
      <c r="AJ191" s="260"/>
      <c r="AK191" s="260"/>
      <c r="AL191" s="260"/>
      <c r="AM191" s="260"/>
      <c r="AN191" s="260"/>
      <c r="AO191" s="260"/>
      <c r="AP191" s="260"/>
      <c r="AQ191" s="260"/>
      <c r="AR191" s="260"/>
      <c r="AS191" s="260"/>
      <c r="AT191" s="260"/>
      <c r="AU191" s="260"/>
      <c r="AV191" s="260"/>
      <c r="AW191" s="260"/>
      <c r="AX191" s="260"/>
      <c r="AY191" s="260"/>
      <c r="AZ191" s="260"/>
      <c r="BA191" s="260"/>
      <c r="BB191" s="260"/>
      <c r="BC191" s="260"/>
      <c r="BD191" s="260"/>
      <c r="BE191" s="260"/>
      <c r="BF191" s="260"/>
      <c r="BG191" s="260"/>
    </row>
    <row r="192" ht="16.5" customHeight="1">
      <c r="A192" s="263"/>
      <c r="B192" s="263"/>
      <c r="C192" s="263"/>
      <c r="D192" s="263"/>
      <c r="E192" s="263"/>
      <c r="F192" s="260"/>
      <c r="G192" s="260"/>
      <c r="H192" s="260"/>
      <c r="I192" s="264"/>
      <c r="J192" s="260"/>
      <c r="K192" s="260"/>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c r="AK192" s="260"/>
      <c r="AL192" s="260"/>
      <c r="AM192" s="260"/>
      <c r="AN192" s="260"/>
      <c r="AO192" s="260"/>
      <c r="AP192" s="260"/>
      <c r="AQ192" s="260"/>
      <c r="AR192" s="260"/>
      <c r="AS192" s="260"/>
      <c r="AT192" s="260"/>
      <c r="AU192" s="260"/>
      <c r="AV192" s="260"/>
      <c r="AW192" s="260"/>
      <c r="AX192" s="260"/>
      <c r="AY192" s="260"/>
      <c r="AZ192" s="260"/>
      <c r="BA192" s="260"/>
      <c r="BB192" s="260"/>
      <c r="BC192" s="260"/>
      <c r="BD192" s="260"/>
      <c r="BE192" s="260"/>
      <c r="BF192" s="260"/>
      <c r="BG192" s="260"/>
    </row>
    <row r="193" ht="16.5" customHeight="1">
      <c r="A193" s="263"/>
      <c r="B193" s="263"/>
      <c r="C193" s="263"/>
      <c r="D193" s="263"/>
      <c r="E193" s="263"/>
      <c r="F193" s="260"/>
      <c r="G193" s="260"/>
      <c r="H193" s="260"/>
      <c r="I193" s="264"/>
      <c r="J193" s="260"/>
      <c r="K193" s="260"/>
      <c r="L193" s="260"/>
      <c r="M193" s="260"/>
      <c r="N193" s="260"/>
      <c r="O193" s="260"/>
      <c r="P193" s="260"/>
      <c r="Q193" s="260"/>
      <c r="R193" s="260"/>
      <c r="S193" s="260"/>
      <c r="T193" s="260"/>
      <c r="U193" s="260"/>
      <c r="V193" s="260"/>
      <c r="W193" s="260"/>
      <c r="X193" s="260"/>
      <c r="Y193" s="260"/>
      <c r="Z193" s="260"/>
      <c r="AA193" s="260"/>
      <c r="AB193" s="260"/>
      <c r="AC193" s="260"/>
      <c r="AD193" s="260"/>
      <c r="AE193" s="260"/>
      <c r="AF193" s="260"/>
      <c r="AG193" s="260"/>
      <c r="AH193" s="260"/>
      <c r="AI193" s="260"/>
      <c r="AJ193" s="260"/>
      <c r="AK193" s="260"/>
      <c r="AL193" s="260"/>
      <c r="AM193" s="260"/>
      <c r="AN193" s="260"/>
      <c r="AO193" s="260"/>
      <c r="AP193" s="260"/>
      <c r="AQ193" s="260"/>
      <c r="AR193" s="260"/>
      <c r="AS193" s="260"/>
      <c r="AT193" s="260"/>
      <c r="AU193" s="260"/>
      <c r="AV193" s="260"/>
      <c r="AW193" s="260"/>
      <c r="AX193" s="260"/>
      <c r="AY193" s="260"/>
      <c r="AZ193" s="260"/>
      <c r="BA193" s="260"/>
      <c r="BB193" s="260"/>
      <c r="BC193" s="260"/>
      <c r="BD193" s="260"/>
      <c r="BE193" s="260"/>
      <c r="BF193" s="260"/>
      <c r="BG193" s="260"/>
    </row>
    <row r="194" ht="16.5" customHeight="1">
      <c r="A194" s="263"/>
      <c r="B194" s="263"/>
      <c r="C194" s="263"/>
      <c r="D194" s="263"/>
      <c r="E194" s="263"/>
      <c r="F194" s="260"/>
      <c r="G194" s="260"/>
      <c r="H194" s="260"/>
      <c r="I194" s="264"/>
      <c r="J194" s="260"/>
      <c r="K194" s="260"/>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c r="AK194" s="260"/>
      <c r="AL194" s="260"/>
      <c r="AM194" s="260"/>
      <c r="AN194" s="260"/>
      <c r="AO194" s="260"/>
      <c r="AP194" s="260"/>
      <c r="AQ194" s="260"/>
      <c r="AR194" s="260"/>
      <c r="AS194" s="260"/>
      <c r="AT194" s="260"/>
      <c r="AU194" s="260"/>
      <c r="AV194" s="260"/>
      <c r="AW194" s="260"/>
      <c r="AX194" s="260"/>
      <c r="AY194" s="260"/>
      <c r="AZ194" s="260"/>
      <c r="BA194" s="260"/>
      <c r="BB194" s="260"/>
      <c r="BC194" s="260"/>
      <c r="BD194" s="260"/>
      <c r="BE194" s="260"/>
      <c r="BF194" s="260"/>
      <c r="BG194" s="260"/>
    </row>
    <row r="195" ht="16.5" customHeight="1">
      <c r="A195" s="263"/>
      <c r="B195" s="263"/>
      <c r="C195" s="263"/>
      <c r="D195" s="263"/>
      <c r="E195" s="263"/>
      <c r="F195" s="260"/>
      <c r="G195" s="260"/>
      <c r="H195" s="260"/>
      <c r="I195" s="264"/>
      <c r="J195" s="260"/>
      <c r="K195" s="260"/>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c r="AK195" s="260"/>
      <c r="AL195" s="260"/>
      <c r="AM195" s="260"/>
      <c r="AN195" s="260"/>
      <c r="AO195" s="260"/>
      <c r="AP195" s="260"/>
      <c r="AQ195" s="260"/>
      <c r="AR195" s="260"/>
      <c r="AS195" s="260"/>
      <c r="AT195" s="260"/>
      <c r="AU195" s="260"/>
      <c r="AV195" s="260"/>
      <c r="AW195" s="260"/>
      <c r="AX195" s="260"/>
      <c r="AY195" s="260"/>
      <c r="AZ195" s="260"/>
      <c r="BA195" s="260"/>
      <c r="BB195" s="260"/>
      <c r="BC195" s="260"/>
      <c r="BD195" s="260"/>
      <c r="BE195" s="260"/>
      <c r="BF195" s="260"/>
      <c r="BG195" s="260"/>
    </row>
    <row r="196" ht="16.5" customHeight="1">
      <c r="A196" s="263"/>
      <c r="B196" s="263"/>
      <c r="C196" s="263"/>
      <c r="D196" s="263"/>
      <c r="E196" s="263"/>
      <c r="F196" s="260"/>
      <c r="G196" s="260"/>
      <c r="H196" s="260"/>
      <c r="I196" s="264"/>
      <c r="J196" s="260"/>
      <c r="K196" s="260"/>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c r="AK196" s="260"/>
      <c r="AL196" s="260"/>
      <c r="AM196" s="260"/>
      <c r="AN196" s="260"/>
      <c r="AO196" s="260"/>
      <c r="AP196" s="260"/>
      <c r="AQ196" s="260"/>
      <c r="AR196" s="260"/>
      <c r="AS196" s="260"/>
      <c r="AT196" s="260"/>
      <c r="AU196" s="260"/>
      <c r="AV196" s="260"/>
      <c r="AW196" s="260"/>
      <c r="AX196" s="260"/>
      <c r="AY196" s="260"/>
      <c r="AZ196" s="260"/>
      <c r="BA196" s="260"/>
      <c r="BB196" s="260"/>
      <c r="BC196" s="260"/>
      <c r="BD196" s="260"/>
      <c r="BE196" s="260"/>
      <c r="BF196" s="260"/>
      <c r="BG196" s="260"/>
    </row>
    <row r="197" ht="16.5" customHeight="1">
      <c r="A197" s="263"/>
      <c r="B197" s="263"/>
      <c r="C197" s="263"/>
      <c r="D197" s="263"/>
      <c r="E197" s="263"/>
      <c r="F197" s="260"/>
      <c r="G197" s="260"/>
      <c r="H197" s="260"/>
      <c r="I197" s="264"/>
      <c r="J197" s="260"/>
      <c r="K197" s="260"/>
      <c r="L197" s="260"/>
      <c r="M197" s="260"/>
      <c r="N197" s="260"/>
      <c r="O197" s="260"/>
      <c r="P197" s="260"/>
      <c r="Q197" s="260"/>
      <c r="R197" s="260"/>
      <c r="S197" s="260"/>
      <c r="T197" s="260"/>
      <c r="U197" s="260"/>
      <c r="V197" s="260"/>
      <c r="W197" s="260"/>
      <c r="X197" s="260"/>
      <c r="Y197" s="260"/>
      <c r="Z197" s="260"/>
      <c r="AA197" s="260"/>
      <c r="AB197" s="260"/>
      <c r="AC197" s="260"/>
      <c r="AD197" s="260"/>
      <c r="AE197" s="260"/>
      <c r="AF197" s="260"/>
      <c r="AG197" s="260"/>
      <c r="AH197" s="260"/>
      <c r="AI197" s="260"/>
      <c r="AJ197" s="260"/>
      <c r="AK197" s="260"/>
      <c r="AL197" s="260"/>
      <c r="AM197" s="260"/>
      <c r="AN197" s="260"/>
      <c r="AO197" s="260"/>
      <c r="AP197" s="260"/>
      <c r="AQ197" s="260"/>
      <c r="AR197" s="260"/>
      <c r="AS197" s="260"/>
      <c r="AT197" s="260"/>
      <c r="AU197" s="260"/>
      <c r="AV197" s="260"/>
      <c r="AW197" s="260"/>
      <c r="AX197" s="260"/>
      <c r="AY197" s="260"/>
      <c r="AZ197" s="260"/>
      <c r="BA197" s="260"/>
      <c r="BB197" s="260"/>
      <c r="BC197" s="260"/>
      <c r="BD197" s="260"/>
      <c r="BE197" s="260"/>
      <c r="BF197" s="260"/>
      <c r="BG197" s="260"/>
    </row>
    <row r="198" ht="16.5" customHeight="1">
      <c r="A198" s="263"/>
      <c r="B198" s="263"/>
      <c r="C198" s="263"/>
      <c r="D198" s="263"/>
      <c r="E198" s="263"/>
      <c r="F198" s="260"/>
      <c r="G198" s="260"/>
      <c r="H198" s="260"/>
      <c r="I198" s="264"/>
      <c r="J198" s="260"/>
      <c r="K198" s="260"/>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0"/>
      <c r="AI198" s="260"/>
      <c r="AJ198" s="260"/>
      <c r="AK198" s="260"/>
      <c r="AL198" s="260"/>
      <c r="AM198" s="260"/>
      <c r="AN198" s="260"/>
      <c r="AO198" s="260"/>
      <c r="AP198" s="260"/>
      <c r="AQ198" s="260"/>
      <c r="AR198" s="260"/>
      <c r="AS198" s="260"/>
      <c r="AT198" s="260"/>
      <c r="AU198" s="260"/>
      <c r="AV198" s="260"/>
      <c r="AW198" s="260"/>
      <c r="AX198" s="260"/>
      <c r="AY198" s="260"/>
      <c r="AZ198" s="260"/>
      <c r="BA198" s="260"/>
      <c r="BB198" s="260"/>
      <c r="BC198" s="260"/>
      <c r="BD198" s="260"/>
      <c r="BE198" s="260"/>
      <c r="BF198" s="260"/>
      <c r="BG198" s="260"/>
    </row>
    <row r="199" ht="16.5" customHeight="1">
      <c r="A199" s="263"/>
      <c r="B199" s="263"/>
      <c r="C199" s="263"/>
      <c r="D199" s="263"/>
      <c r="E199" s="263"/>
      <c r="F199" s="260"/>
      <c r="G199" s="260"/>
      <c r="H199" s="260"/>
      <c r="I199" s="264"/>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c r="AM199" s="260"/>
      <c r="AN199" s="260"/>
      <c r="AO199" s="260"/>
      <c r="AP199" s="260"/>
      <c r="AQ199" s="260"/>
      <c r="AR199" s="260"/>
      <c r="AS199" s="260"/>
      <c r="AT199" s="260"/>
      <c r="AU199" s="260"/>
      <c r="AV199" s="260"/>
      <c r="AW199" s="260"/>
      <c r="AX199" s="260"/>
      <c r="AY199" s="260"/>
      <c r="AZ199" s="260"/>
      <c r="BA199" s="260"/>
      <c r="BB199" s="260"/>
      <c r="BC199" s="260"/>
      <c r="BD199" s="260"/>
      <c r="BE199" s="260"/>
      <c r="BF199" s="260"/>
      <c r="BG199" s="260"/>
    </row>
    <row r="200" ht="16.5" customHeight="1">
      <c r="A200" s="263"/>
      <c r="B200" s="263"/>
      <c r="C200" s="263"/>
      <c r="D200" s="263"/>
      <c r="E200" s="263"/>
      <c r="F200" s="260"/>
      <c r="G200" s="260"/>
      <c r="H200" s="260"/>
      <c r="I200" s="264"/>
      <c r="J200" s="260"/>
      <c r="K200" s="260"/>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c r="AK200" s="260"/>
      <c r="AL200" s="260"/>
      <c r="AM200" s="260"/>
      <c r="AN200" s="260"/>
      <c r="AO200" s="260"/>
      <c r="AP200" s="260"/>
      <c r="AQ200" s="260"/>
      <c r="AR200" s="260"/>
      <c r="AS200" s="260"/>
      <c r="AT200" s="260"/>
      <c r="AU200" s="260"/>
      <c r="AV200" s="260"/>
      <c r="AW200" s="260"/>
      <c r="AX200" s="260"/>
      <c r="AY200" s="260"/>
      <c r="AZ200" s="260"/>
      <c r="BA200" s="260"/>
      <c r="BB200" s="260"/>
      <c r="BC200" s="260"/>
      <c r="BD200" s="260"/>
      <c r="BE200" s="260"/>
      <c r="BF200" s="260"/>
      <c r="BG200" s="260"/>
    </row>
    <row r="201" ht="16.5" customHeight="1">
      <c r="A201" s="263"/>
      <c r="B201" s="263"/>
      <c r="C201" s="263"/>
      <c r="D201" s="263"/>
      <c r="E201" s="263"/>
      <c r="F201" s="260"/>
      <c r="G201" s="260"/>
      <c r="H201" s="260"/>
      <c r="I201" s="264"/>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c r="AK201" s="260"/>
      <c r="AL201" s="260"/>
      <c r="AM201" s="260"/>
      <c r="AN201" s="260"/>
      <c r="AO201" s="260"/>
      <c r="AP201" s="260"/>
      <c r="AQ201" s="260"/>
      <c r="AR201" s="260"/>
      <c r="AS201" s="260"/>
      <c r="AT201" s="260"/>
      <c r="AU201" s="260"/>
      <c r="AV201" s="260"/>
      <c r="AW201" s="260"/>
      <c r="AX201" s="260"/>
      <c r="AY201" s="260"/>
      <c r="AZ201" s="260"/>
      <c r="BA201" s="260"/>
      <c r="BB201" s="260"/>
      <c r="BC201" s="260"/>
      <c r="BD201" s="260"/>
      <c r="BE201" s="260"/>
      <c r="BF201" s="260"/>
      <c r="BG201" s="260"/>
    </row>
    <row r="202" ht="16.5" customHeight="1">
      <c r="A202" s="263"/>
      <c r="B202" s="263"/>
      <c r="C202" s="263"/>
      <c r="D202" s="263"/>
      <c r="E202" s="263"/>
      <c r="F202" s="260"/>
      <c r="G202" s="260"/>
      <c r="H202" s="260"/>
      <c r="I202" s="264"/>
      <c r="J202" s="260"/>
      <c r="K202" s="260"/>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c r="AK202" s="260"/>
      <c r="AL202" s="260"/>
      <c r="AM202" s="260"/>
      <c r="AN202" s="260"/>
      <c r="AO202" s="260"/>
      <c r="AP202" s="260"/>
      <c r="AQ202" s="260"/>
      <c r="AR202" s="260"/>
      <c r="AS202" s="260"/>
      <c r="AT202" s="260"/>
      <c r="AU202" s="260"/>
      <c r="AV202" s="260"/>
      <c r="AW202" s="260"/>
      <c r="AX202" s="260"/>
      <c r="AY202" s="260"/>
      <c r="AZ202" s="260"/>
      <c r="BA202" s="260"/>
      <c r="BB202" s="260"/>
      <c r="BC202" s="260"/>
      <c r="BD202" s="260"/>
      <c r="BE202" s="260"/>
      <c r="BF202" s="260"/>
      <c r="BG202" s="260"/>
    </row>
    <row r="203" ht="16.5" customHeight="1">
      <c r="A203" s="263"/>
      <c r="B203" s="263"/>
      <c r="C203" s="263"/>
      <c r="D203" s="263"/>
      <c r="E203" s="263"/>
      <c r="F203" s="260"/>
      <c r="G203" s="260"/>
      <c r="H203" s="260"/>
      <c r="I203" s="264"/>
      <c r="J203" s="260"/>
      <c r="K203" s="260"/>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260"/>
      <c r="AK203" s="260"/>
      <c r="AL203" s="260"/>
      <c r="AM203" s="260"/>
      <c r="AN203" s="260"/>
      <c r="AO203" s="260"/>
      <c r="AP203" s="260"/>
      <c r="AQ203" s="260"/>
      <c r="AR203" s="260"/>
      <c r="AS203" s="260"/>
      <c r="AT203" s="260"/>
      <c r="AU203" s="260"/>
      <c r="AV203" s="260"/>
      <c r="AW203" s="260"/>
      <c r="AX203" s="260"/>
      <c r="AY203" s="260"/>
      <c r="AZ203" s="260"/>
      <c r="BA203" s="260"/>
      <c r="BB203" s="260"/>
      <c r="BC203" s="260"/>
      <c r="BD203" s="260"/>
      <c r="BE203" s="260"/>
      <c r="BF203" s="260"/>
      <c r="BG203" s="260"/>
    </row>
    <row r="204" ht="16.5" customHeight="1">
      <c r="A204" s="263"/>
      <c r="B204" s="263"/>
      <c r="C204" s="263"/>
      <c r="D204" s="263"/>
      <c r="E204" s="263"/>
      <c r="F204" s="260"/>
      <c r="G204" s="260"/>
      <c r="H204" s="260"/>
      <c r="I204" s="264"/>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60"/>
      <c r="AN204" s="260"/>
      <c r="AO204" s="260"/>
      <c r="AP204" s="260"/>
      <c r="AQ204" s="260"/>
      <c r="AR204" s="260"/>
      <c r="AS204" s="260"/>
      <c r="AT204" s="260"/>
      <c r="AU204" s="260"/>
      <c r="AV204" s="260"/>
      <c r="AW204" s="260"/>
      <c r="AX204" s="260"/>
      <c r="AY204" s="260"/>
      <c r="AZ204" s="260"/>
      <c r="BA204" s="260"/>
      <c r="BB204" s="260"/>
      <c r="BC204" s="260"/>
      <c r="BD204" s="260"/>
      <c r="BE204" s="260"/>
      <c r="BF204" s="260"/>
      <c r="BG204" s="260"/>
    </row>
    <row r="205" ht="16.5" customHeight="1">
      <c r="A205" s="263"/>
      <c r="B205" s="263"/>
      <c r="C205" s="263"/>
      <c r="D205" s="263"/>
      <c r="E205" s="263"/>
      <c r="F205" s="260"/>
      <c r="G205" s="260"/>
      <c r="H205" s="260"/>
      <c r="I205" s="264"/>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c r="AT205" s="260"/>
      <c r="AU205" s="260"/>
      <c r="AV205" s="260"/>
      <c r="AW205" s="260"/>
      <c r="AX205" s="260"/>
      <c r="AY205" s="260"/>
      <c r="AZ205" s="260"/>
      <c r="BA205" s="260"/>
      <c r="BB205" s="260"/>
      <c r="BC205" s="260"/>
      <c r="BD205" s="260"/>
      <c r="BE205" s="260"/>
      <c r="BF205" s="260"/>
      <c r="BG205" s="260"/>
    </row>
    <row r="206" ht="16.5" customHeight="1">
      <c r="A206" s="263"/>
      <c r="B206" s="263"/>
      <c r="C206" s="263"/>
      <c r="D206" s="263"/>
      <c r="E206" s="263"/>
      <c r="F206" s="260"/>
      <c r="G206" s="260"/>
      <c r="H206" s="260"/>
      <c r="I206" s="264"/>
      <c r="J206" s="260"/>
      <c r="K206" s="260"/>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c r="AK206" s="260"/>
      <c r="AL206" s="260"/>
      <c r="AM206" s="260"/>
      <c r="AN206" s="260"/>
      <c r="AO206" s="260"/>
      <c r="AP206" s="260"/>
      <c r="AQ206" s="260"/>
      <c r="AR206" s="260"/>
      <c r="AS206" s="260"/>
      <c r="AT206" s="260"/>
      <c r="AU206" s="260"/>
      <c r="AV206" s="260"/>
      <c r="AW206" s="260"/>
      <c r="AX206" s="260"/>
      <c r="AY206" s="260"/>
      <c r="AZ206" s="260"/>
      <c r="BA206" s="260"/>
      <c r="BB206" s="260"/>
      <c r="BC206" s="260"/>
      <c r="BD206" s="260"/>
      <c r="BE206" s="260"/>
      <c r="BF206" s="260"/>
      <c r="BG206" s="260"/>
    </row>
    <row r="207" ht="16.5" customHeight="1">
      <c r="A207" s="263"/>
      <c r="B207" s="263"/>
      <c r="C207" s="263"/>
      <c r="D207" s="263"/>
      <c r="E207" s="263"/>
      <c r="F207" s="260"/>
      <c r="G207" s="260"/>
      <c r="H207" s="260"/>
      <c r="I207" s="264"/>
      <c r="J207" s="260"/>
      <c r="K207" s="260"/>
      <c r="L207" s="260"/>
      <c r="M207" s="260"/>
      <c r="N207" s="260"/>
      <c r="O207" s="260"/>
      <c r="P207" s="260"/>
      <c r="Q207" s="260"/>
      <c r="R207" s="260"/>
      <c r="S207" s="260"/>
      <c r="T207" s="260"/>
      <c r="U207" s="260"/>
      <c r="V207" s="260"/>
      <c r="W207" s="260"/>
      <c r="X207" s="260"/>
      <c r="Y207" s="260"/>
      <c r="Z207" s="260"/>
      <c r="AA207" s="260"/>
      <c r="AB207" s="260"/>
      <c r="AC207" s="260"/>
      <c r="AD207" s="260"/>
      <c r="AE207" s="260"/>
      <c r="AF207" s="260"/>
      <c r="AG207" s="260"/>
      <c r="AH207" s="260"/>
      <c r="AI207" s="260"/>
      <c r="AJ207" s="260"/>
      <c r="AK207" s="260"/>
      <c r="AL207" s="260"/>
      <c r="AM207" s="260"/>
      <c r="AN207" s="260"/>
      <c r="AO207" s="260"/>
      <c r="AP207" s="260"/>
      <c r="AQ207" s="260"/>
      <c r="AR207" s="260"/>
      <c r="AS207" s="260"/>
      <c r="AT207" s="260"/>
      <c r="AU207" s="260"/>
      <c r="AV207" s="260"/>
      <c r="AW207" s="260"/>
      <c r="AX207" s="260"/>
      <c r="AY207" s="260"/>
      <c r="AZ207" s="260"/>
      <c r="BA207" s="260"/>
      <c r="BB207" s="260"/>
      <c r="BC207" s="260"/>
      <c r="BD207" s="260"/>
      <c r="BE207" s="260"/>
      <c r="BF207" s="260"/>
      <c r="BG207" s="260"/>
    </row>
    <row r="208" ht="16.5" customHeight="1">
      <c r="A208" s="263"/>
      <c r="B208" s="263"/>
      <c r="C208" s="263"/>
      <c r="D208" s="263"/>
      <c r="E208" s="263"/>
      <c r="F208" s="260"/>
      <c r="G208" s="260"/>
      <c r="H208" s="260"/>
      <c r="I208" s="264"/>
      <c r="J208" s="260"/>
      <c r="K208" s="260"/>
      <c r="L208" s="260"/>
      <c r="M208" s="260"/>
      <c r="N208" s="260"/>
      <c r="O208" s="260"/>
      <c r="P208" s="260"/>
      <c r="Q208" s="260"/>
      <c r="R208" s="260"/>
      <c r="S208" s="260"/>
      <c r="T208" s="260"/>
      <c r="U208" s="260"/>
      <c r="V208" s="260"/>
      <c r="W208" s="260"/>
      <c r="X208" s="260"/>
      <c r="Y208" s="260"/>
      <c r="Z208" s="260"/>
      <c r="AA208" s="260"/>
      <c r="AB208" s="260"/>
      <c r="AC208" s="260"/>
      <c r="AD208" s="260"/>
      <c r="AE208" s="260"/>
      <c r="AF208" s="260"/>
      <c r="AG208" s="260"/>
      <c r="AH208" s="260"/>
      <c r="AI208" s="260"/>
      <c r="AJ208" s="260"/>
      <c r="AK208" s="260"/>
      <c r="AL208" s="260"/>
      <c r="AM208" s="260"/>
      <c r="AN208" s="260"/>
      <c r="AO208" s="260"/>
      <c r="AP208" s="260"/>
      <c r="AQ208" s="260"/>
      <c r="AR208" s="260"/>
      <c r="AS208" s="260"/>
      <c r="AT208" s="260"/>
      <c r="AU208" s="260"/>
      <c r="AV208" s="260"/>
      <c r="AW208" s="260"/>
      <c r="AX208" s="260"/>
      <c r="AY208" s="260"/>
      <c r="AZ208" s="260"/>
      <c r="BA208" s="260"/>
      <c r="BB208" s="260"/>
      <c r="BC208" s="260"/>
      <c r="BD208" s="260"/>
      <c r="BE208" s="260"/>
      <c r="BF208" s="260"/>
      <c r="BG208" s="260"/>
    </row>
    <row r="209" ht="16.5" customHeight="1">
      <c r="A209" s="263"/>
      <c r="B209" s="263"/>
      <c r="C209" s="263"/>
      <c r="D209" s="263"/>
      <c r="E209" s="263"/>
      <c r="F209" s="260"/>
      <c r="G209" s="260"/>
      <c r="H209" s="260"/>
      <c r="I209" s="264"/>
      <c r="J209" s="260"/>
      <c r="K209" s="260"/>
      <c r="L209" s="260"/>
      <c r="M209" s="260"/>
      <c r="N209" s="260"/>
      <c r="O209" s="260"/>
      <c r="P209" s="260"/>
      <c r="Q209" s="260"/>
      <c r="R209" s="260"/>
      <c r="S209" s="260"/>
      <c r="T209" s="260"/>
      <c r="U209" s="260"/>
      <c r="V209" s="260"/>
      <c r="W209" s="260"/>
      <c r="X209" s="260"/>
      <c r="Y209" s="260"/>
      <c r="Z209" s="260"/>
      <c r="AA209" s="260"/>
      <c r="AB209" s="260"/>
      <c r="AC209" s="260"/>
      <c r="AD209" s="260"/>
      <c r="AE209" s="260"/>
      <c r="AF209" s="260"/>
      <c r="AG209" s="260"/>
      <c r="AH209" s="260"/>
      <c r="AI209" s="260"/>
      <c r="AJ209" s="260"/>
      <c r="AK209" s="260"/>
      <c r="AL209" s="260"/>
      <c r="AM209" s="260"/>
      <c r="AN209" s="260"/>
      <c r="AO209" s="260"/>
      <c r="AP209" s="260"/>
      <c r="AQ209" s="260"/>
      <c r="AR209" s="260"/>
      <c r="AS209" s="260"/>
      <c r="AT209" s="260"/>
      <c r="AU209" s="260"/>
      <c r="AV209" s="260"/>
      <c r="AW209" s="260"/>
      <c r="AX209" s="260"/>
      <c r="AY209" s="260"/>
      <c r="AZ209" s="260"/>
      <c r="BA209" s="260"/>
      <c r="BB209" s="260"/>
      <c r="BC209" s="260"/>
      <c r="BD209" s="260"/>
      <c r="BE209" s="260"/>
      <c r="BF209" s="260"/>
      <c r="BG209" s="260"/>
    </row>
    <row r="210" ht="16.5" customHeight="1">
      <c r="A210" s="263"/>
      <c r="B210" s="263"/>
      <c r="C210" s="263"/>
      <c r="D210" s="263"/>
      <c r="E210" s="263"/>
      <c r="F210" s="260"/>
      <c r="G210" s="260"/>
      <c r="H210" s="260"/>
      <c r="I210" s="264"/>
      <c r="J210" s="260"/>
      <c r="K210" s="260"/>
      <c r="L210" s="260"/>
      <c r="M210" s="260"/>
      <c r="N210" s="260"/>
      <c r="O210" s="260"/>
      <c r="P210" s="260"/>
      <c r="Q210" s="260"/>
      <c r="R210" s="260"/>
      <c r="S210" s="260"/>
      <c r="T210" s="260"/>
      <c r="U210" s="260"/>
      <c r="V210" s="260"/>
      <c r="W210" s="260"/>
      <c r="X210" s="260"/>
      <c r="Y210" s="260"/>
      <c r="Z210" s="260"/>
      <c r="AA210" s="260"/>
      <c r="AB210" s="260"/>
      <c r="AC210" s="260"/>
      <c r="AD210" s="260"/>
      <c r="AE210" s="260"/>
      <c r="AF210" s="260"/>
      <c r="AG210" s="260"/>
      <c r="AH210" s="260"/>
      <c r="AI210" s="260"/>
      <c r="AJ210" s="260"/>
      <c r="AK210" s="260"/>
      <c r="AL210" s="260"/>
      <c r="AM210" s="260"/>
      <c r="AN210" s="260"/>
      <c r="AO210" s="260"/>
      <c r="AP210" s="260"/>
      <c r="AQ210" s="260"/>
      <c r="AR210" s="260"/>
      <c r="AS210" s="260"/>
      <c r="AT210" s="260"/>
      <c r="AU210" s="260"/>
      <c r="AV210" s="260"/>
      <c r="AW210" s="260"/>
      <c r="AX210" s="260"/>
      <c r="AY210" s="260"/>
      <c r="AZ210" s="260"/>
      <c r="BA210" s="260"/>
      <c r="BB210" s="260"/>
      <c r="BC210" s="260"/>
      <c r="BD210" s="260"/>
      <c r="BE210" s="260"/>
      <c r="BF210" s="260"/>
      <c r="BG210" s="260"/>
    </row>
    <row r="211" ht="16.5" customHeight="1">
      <c r="A211" s="263"/>
      <c r="B211" s="263"/>
      <c r="C211" s="263"/>
      <c r="D211" s="263"/>
      <c r="E211" s="263"/>
      <c r="F211" s="260"/>
      <c r="G211" s="260"/>
      <c r="H211" s="260"/>
      <c r="I211" s="264"/>
      <c r="J211" s="260"/>
      <c r="K211" s="260"/>
      <c r="L211" s="260"/>
      <c r="M211" s="260"/>
      <c r="N211" s="260"/>
      <c r="O211" s="260"/>
      <c r="P211" s="260"/>
      <c r="Q211" s="260"/>
      <c r="R211" s="260"/>
      <c r="S211" s="260"/>
      <c r="T211" s="260"/>
      <c r="U211" s="260"/>
      <c r="V211" s="260"/>
      <c r="W211" s="260"/>
      <c r="X211" s="260"/>
      <c r="Y211" s="260"/>
      <c r="Z211" s="260"/>
      <c r="AA211" s="260"/>
      <c r="AB211" s="260"/>
      <c r="AC211" s="260"/>
      <c r="AD211" s="260"/>
      <c r="AE211" s="260"/>
      <c r="AF211" s="260"/>
      <c r="AG211" s="260"/>
      <c r="AH211" s="260"/>
      <c r="AI211" s="260"/>
      <c r="AJ211" s="260"/>
      <c r="AK211" s="260"/>
      <c r="AL211" s="260"/>
      <c r="AM211" s="260"/>
      <c r="AN211" s="260"/>
      <c r="AO211" s="260"/>
      <c r="AP211" s="260"/>
      <c r="AQ211" s="260"/>
      <c r="AR211" s="260"/>
      <c r="AS211" s="260"/>
      <c r="AT211" s="260"/>
      <c r="AU211" s="260"/>
      <c r="AV211" s="260"/>
      <c r="AW211" s="260"/>
      <c r="AX211" s="260"/>
      <c r="AY211" s="260"/>
      <c r="AZ211" s="260"/>
      <c r="BA211" s="260"/>
      <c r="BB211" s="260"/>
      <c r="BC211" s="260"/>
      <c r="BD211" s="260"/>
      <c r="BE211" s="260"/>
      <c r="BF211" s="260"/>
      <c r="BG211" s="260"/>
    </row>
    <row r="212" ht="16.5" customHeight="1">
      <c r="A212" s="263"/>
      <c r="B212" s="263"/>
      <c r="C212" s="263"/>
      <c r="D212" s="263"/>
      <c r="E212" s="263"/>
      <c r="F212" s="260"/>
      <c r="G212" s="260"/>
      <c r="H212" s="260"/>
      <c r="I212" s="264"/>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c r="BA212" s="260"/>
      <c r="BB212" s="260"/>
      <c r="BC212" s="260"/>
      <c r="BD212" s="260"/>
      <c r="BE212" s="260"/>
      <c r="BF212" s="260"/>
      <c r="BG212" s="260"/>
    </row>
    <row r="213" ht="16.5" customHeight="1">
      <c r="A213" s="263"/>
      <c r="B213" s="263"/>
      <c r="C213" s="263"/>
      <c r="D213" s="263"/>
      <c r="E213" s="263"/>
      <c r="F213" s="260"/>
      <c r="G213" s="260"/>
      <c r="H213" s="260"/>
      <c r="I213" s="264"/>
      <c r="J213" s="260"/>
      <c r="K213" s="260"/>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260"/>
      <c r="AK213" s="260"/>
      <c r="AL213" s="260"/>
      <c r="AM213" s="260"/>
      <c r="AN213" s="260"/>
      <c r="AO213" s="260"/>
      <c r="AP213" s="260"/>
      <c r="AQ213" s="260"/>
      <c r="AR213" s="260"/>
      <c r="AS213" s="260"/>
      <c r="AT213" s="260"/>
      <c r="AU213" s="260"/>
      <c r="AV213" s="260"/>
      <c r="AW213" s="260"/>
      <c r="AX213" s="260"/>
      <c r="AY213" s="260"/>
      <c r="AZ213" s="260"/>
      <c r="BA213" s="260"/>
      <c r="BB213" s="260"/>
      <c r="BC213" s="260"/>
      <c r="BD213" s="260"/>
      <c r="BE213" s="260"/>
      <c r="BF213" s="260"/>
      <c r="BG213" s="260"/>
    </row>
    <row r="214" ht="16.5" customHeight="1">
      <c r="A214" s="263"/>
      <c r="B214" s="263"/>
      <c r="C214" s="263"/>
      <c r="D214" s="263"/>
      <c r="E214" s="263"/>
      <c r="F214" s="260"/>
      <c r="G214" s="260"/>
      <c r="H214" s="260"/>
      <c r="I214" s="264"/>
      <c r="J214" s="260"/>
      <c r="K214" s="260"/>
      <c r="L214" s="260"/>
      <c r="M214" s="260"/>
      <c r="N214" s="260"/>
      <c r="O214" s="260"/>
      <c r="P214" s="260"/>
      <c r="Q214" s="260"/>
      <c r="R214" s="260"/>
      <c r="S214" s="260"/>
      <c r="T214" s="260"/>
      <c r="U214" s="260"/>
      <c r="V214" s="260"/>
      <c r="W214" s="260"/>
      <c r="X214" s="260"/>
      <c r="Y214" s="260"/>
      <c r="Z214" s="260"/>
      <c r="AA214" s="260"/>
      <c r="AB214" s="260"/>
      <c r="AC214" s="260"/>
      <c r="AD214" s="260"/>
      <c r="AE214" s="260"/>
      <c r="AF214" s="260"/>
      <c r="AG214" s="260"/>
      <c r="AH214" s="260"/>
      <c r="AI214" s="260"/>
      <c r="AJ214" s="260"/>
      <c r="AK214" s="260"/>
      <c r="AL214" s="260"/>
      <c r="AM214" s="260"/>
      <c r="AN214" s="260"/>
      <c r="AO214" s="260"/>
      <c r="AP214" s="260"/>
      <c r="AQ214" s="260"/>
      <c r="AR214" s="260"/>
      <c r="AS214" s="260"/>
      <c r="AT214" s="260"/>
      <c r="AU214" s="260"/>
      <c r="AV214" s="260"/>
      <c r="AW214" s="260"/>
      <c r="AX214" s="260"/>
      <c r="AY214" s="260"/>
      <c r="AZ214" s="260"/>
      <c r="BA214" s="260"/>
      <c r="BB214" s="260"/>
      <c r="BC214" s="260"/>
      <c r="BD214" s="260"/>
      <c r="BE214" s="260"/>
      <c r="BF214" s="260"/>
      <c r="BG214" s="260"/>
    </row>
    <row r="215" ht="16.5" customHeight="1">
      <c r="A215" s="263"/>
      <c r="B215" s="263"/>
      <c r="C215" s="263"/>
      <c r="D215" s="263"/>
      <c r="E215" s="263"/>
      <c r="F215" s="260"/>
      <c r="G215" s="260"/>
      <c r="H215" s="260"/>
      <c r="I215" s="264"/>
      <c r="J215" s="260"/>
      <c r="K215" s="260"/>
      <c r="L215" s="260"/>
      <c r="M215" s="260"/>
      <c r="N215" s="260"/>
      <c r="O215" s="260"/>
      <c r="P215" s="260"/>
      <c r="Q215" s="260"/>
      <c r="R215" s="260"/>
      <c r="S215" s="260"/>
      <c r="T215" s="260"/>
      <c r="U215" s="260"/>
      <c r="V215" s="260"/>
      <c r="W215" s="260"/>
      <c r="X215" s="260"/>
      <c r="Y215" s="260"/>
      <c r="Z215" s="260"/>
      <c r="AA215" s="260"/>
      <c r="AB215" s="260"/>
      <c r="AC215" s="260"/>
      <c r="AD215" s="260"/>
      <c r="AE215" s="260"/>
      <c r="AF215" s="260"/>
      <c r="AG215" s="260"/>
      <c r="AH215" s="260"/>
      <c r="AI215" s="260"/>
      <c r="AJ215" s="260"/>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row>
    <row r="216" ht="16.5" customHeight="1">
      <c r="A216" s="263"/>
      <c r="B216" s="263"/>
      <c r="C216" s="263"/>
      <c r="D216" s="263"/>
      <c r="E216" s="263"/>
      <c r="F216" s="260"/>
      <c r="G216" s="260"/>
      <c r="H216" s="260"/>
      <c r="I216" s="264"/>
      <c r="J216" s="260"/>
      <c r="K216" s="260"/>
      <c r="L216" s="260"/>
      <c r="M216" s="260"/>
      <c r="N216" s="260"/>
      <c r="O216" s="260"/>
      <c r="P216" s="260"/>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0"/>
      <c r="AS216" s="260"/>
      <c r="AT216" s="260"/>
      <c r="AU216" s="260"/>
      <c r="AV216" s="260"/>
      <c r="AW216" s="260"/>
      <c r="AX216" s="260"/>
      <c r="AY216" s="260"/>
      <c r="AZ216" s="260"/>
      <c r="BA216" s="260"/>
      <c r="BB216" s="260"/>
      <c r="BC216" s="260"/>
      <c r="BD216" s="260"/>
      <c r="BE216" s="260"/>
      <c r="BF216" s="260"/>
      <c r="BG216" s="260"/>
    </row>
    <row r="217" ht="16.5" customHeight="1">
      <c r="A217" s="263"/>
      <c r="B217" s="263"/>
      <c r="C217" s="263"/>
      <c r="D217" s="263"/>
      <c r="E217" s="263"/>
      <c r="F217" s="260"/>
      <c r="G217" s="260"/>
      <c r="H217" s="260"/>
      <c r="I217" s="264"/>
      <c r="J217" s="260"/>
      <c r="K217" s="260"/>
      <c r="L217" s="260"/>
      <c r="M217" s="260"/>
      <c r="N217" s="260"/>
      <c r="O217" s="260"/>
      <c r="P217" s="260"/>
      <c r="Q217" s="260"/>
      <c r="R217" s="260"/>
      <c r="S217" s="260"/>
      <c r="T217" s="260"/>
      <c r="U217" s="260"/>
      <c r="V217" s="260"/>
      <c r="W217" s="260"/>
      <c r="X217" s="260"/>
      <c r="Y217" s="260"/>
      <c r="Z217" s="260"/>
      <c r="AA217" s="260"/>
      <c r="AB217" s="260"/>
      <c r="AC217" s="260"/>
      <c r="AD217" s="260"/>
      <c r="AE217" s="260"/>
      <c r="AF217" s="260"/>
      <c r="AG217" s="260"/>
      <c r="AH217" s="260"/>
      <c r="AI217" s="260"/>
      <c r="AJ217" s="260"/>
      <c r="AK217" s="260"/>
      <c r="AL217" s="260"/>
      <c r="AM217" s="260"/>
      <c r="AN217" s="260"/>
      <c r="AO217" s="260"/>
      <c r="AP217" s="260"/>
      <c r="AQ217" s="260"/>
      <c r="AR217" s="260"/>
      <c r="AS217" s="260"/>
      <c r="AT217" s="260"/>
      <c r="AU217" s="260"/>
      <c r="AV217" s="260"/>
      <c r="AW217" s="260"/>
      <c r="AX217" s="260"/>
      <c r="AY217" s="260"/>
      <c r="AZ217" s="260"/>
      <c r="BA217" s="260"/>
      <c r="BB217" s="260"/>
      <c r="BC217" s="260"/>
      <c r="BD217" s="260"/>
      <c r="BE217" s="260"/>
      <c r="BF217" s="260"/>
      <c r="BG217" s="260"/>
    </row>
    <row r="218" ht="16.5" customHeight="1">
      <c r="A218" s="263"/>
      <c r="B218" s="263"/>
      <c r="C218" s="263"/>
      <c r="D218" s="263"/>
      <c r="E218" s="263"/>
      <c r="F218" s="260"/>
      <c r="G218" s="260"/>
      <c r="H218" s="260"/>
      <c r="I218" s="264"/>
      <c r="J218" s="260"/>
      <c r="K218" s="260"/>
      <c r="L218" s="260"/>
      <c r="M218" s="260"/>
      <c r="N218" s="260"/>
      <c r="O218" s="260"/>
      <c r="P218" s="260"/>
      <c r="Q218" s="260"/>
      <c r="R218" s="260"/>
      <c r="S218" s="260"/>
      <c r="T218" s="260"/>
      <c r="U218" s="260"/>
      <c r="V218" s="260"/>
      <c r="W218" s="260"/>
      <c r="X218" s="260"/>
      <c r="Y218" s="260"/>
      <c r="Z218" s="260"/>
      <c r="AA218" s="260"/>
      <c r="AB218" s="260"/>
      <c r="AC218" s="260"/>
      <c r="AD218" s="260"/>
      <c r="AE218" s="260"/>
      <c r="AF218" s="260"/>
      <c r="AG218" s="260"/>
      <c r="AH218" s="260"/>
      <c r="AI218" s="260"/>
      <c r="AJ218" s="260"/>
      <c r="AK218" s="260"/>
      <c r="AL218" s="260"/>
      <c r="AM218" s="260"/>
      <c r="AN218" s="260"/>
      <c r="AO218" s="260"/>
      <c r="AP218" s="260"/>
      <c r="AQ218" s="260"/>
      <c r="AR218" s="260"/>
      <c r="AS218" s="260"/>
      <c r="AT218" s="260"/>
      <c r="AU218" s="260"/>
      <c r="AV218" s="260"/>
      <c r="AW218" s="260"/>
      <c r="AX218" s="260"/>
      <c r="AY218" s="260"/>
      <c r="AZ218" s="260"/>
      <c r="BA218" s="260"/>
      <c r="BB218" s="260"/>
      <c r="BC218" s="260"/>
      <c r="BD218" s="260"/>
      <c r="BE218" s="260"/>
      <c r="BF218" s="260"/>
      <c r="BG218" s="260"/>
    </row>
    <row r="219" ht="16.5" customHeight="1">
      <c r="A219" s="263"/>
      <c r="B219" s="263"/>
      <c r="C219" s="263"/>
      <c r="D219" s="263"/>
      <c r="E219" s="263"/>
      <c r="F219" s="260"/>
      <c r="G219" s="260"/>
      <c r="H219" s="260"/>
      <c r="I219" s="264"/>
      <c r="J219" s="260"/>
      <c r="K219" s="260"/>
      <c r="L219" s="260"/>
      <c r="M219" s="260"/>
      <c r="N219" s="260"/>
      <c r="O219" s="260"/>
      <c r="P219" s="260"/>
      <c r="Q219" s="260"/>
      <c r="R219" s="260"/>
      <c r="S219" s="260"/>
      <c r="T219" s="260"/>
      <c r="U219" s="260"/>
      <c r="V219" s="260"/>
      <c r="W219" s="260"/>
      <c r="X219" s="260"/>
      <c r="Y219" s="260"/>
      <c r="Z219" s="260"/>
      <c r="AA219" s="260"/>
      <c r="AB219" s="260"/>
      <c r="AC219" s="260"/>
      <c r="AD219" s="260"/>
      <c r="AE219" s="260"/>
      <c r="AF219" s="260"/>
      <c r="AG219" s="260"/>
      <c r="AH219" s="260"/>
      <c r="AI219" s="260"/>
      <c r="AJ219" s="260"/>
      <c r="AK219" s="260"/>
      <c r="AL219" s="260"/>
      <c r="AM219" s="260"/>
      <c r="AN219" s="260"/>
      <c r="AO219" s="260"/>
      <c r="AP219" s="260"/>
      <c r="AQ219" s="260"/>
      <c r="AR219" s="260"/>
      <c r="AS219" s="260"/>
      <c r="AT219" s="260"/>
      <c r="AU219" s="260"/>
      <c r="AV219" s="260"/>
      <c r="AW219" s="260"/>
      <c r="AX219" s="260"/>
      <c r="AY219" s="260"/>
      <c r="AZ219" s="260"/>
      <c r="BA219" s="260"/>
      <c r="BB219" s="260"/>
      <c r="BC219" s="260"/>
      <c r="BD219" s="260"/>
      <c r="BE219" s="260"/>
      <c r="BF219" s="260"/>
      <c r="BG219" s="260"/>
    </row>
    <row r="220" ht="16.5" customHeight="1">
      <c r="A220" s="263"/>
      <c r="B220" s="263"/>
      <c r="C220" s="263"/>
      <c r="D220" s="263"/>
      <c r="E220" s="263"/>
      <c r="F220" s="260"/>
      <c r="G220" s="260"/>
      <c r="H220" s="260"/>
      <c r="I220" s="264"/>
      <c r="J220" s="260"/>
      <c r="K220" s="260"/>
      <c r="L220" s="260"/>
      <c r="M220" s="260"/>
      <c r="N220" s="260"/>
      <c r="O220" s="260"/>
      <c r="P220" s="260"/>
      <c r="Q220" s="260"/>
      <c r="R220" s="260"/>
      <c r="S220" s="260"/>
      <c r="T220" s="260"/>
      <c r="U220" s="260"/>
      <c r="V220" s="260"/>
      <c r="W220" s="260"/>
      <c r="X220" s="260"/>
      <c r="Y220" s="260"/>
      <c r="Z220" s="260"/>
      <c r="AA220" s="260"/>
      <c r="AB220" s="260"/>
      <c r="AC220" s="260"/>
      <c r="AD220" s="260"/>
      <c r="AE220" s="260"/>
      <c r="AF220" s="260"/>
      <c r="AG220" s="260"/>
      <c r="AH220" s="260"/>
      <c r="AI220" s="260"/>
      <c r="AJ220" s="260"/>
      <c r="AK220" s="260"/>
      <c r="AL220" s="260"/>
      <c r="AM220" s="260"/>
      <c r="AN220" s="260"/>
      <c r="AO220" s="260"/>
      <c r="AP220" s="260"/>
      <c r="AQ220" s="260"/>
      <c r="AR220" s="260"/>
      <c r="AS220" s="260"/>
      <c r="AT220" s="260"/>
      <c r="AU220" s="260"/>
      <c r="AV220" s="260"/>
      <c r="AW220" s="260"/>
      <c r="AX220" s="260"/>
      <c r="AY220" s="260"/>
      <c r="AZ220" s="260"/>
      <c r="BA220" s="260"/>
      <c r="BB220" s="260"/>
      <c r="BC220" s="260"/>
      <c r="BD220" s="260"/>
      <c r="BE220" s="260"/>
      <c r="BF220" s="260"/>
      <c r="BG220" s="260"/>
    </row>
    <row r="221" ht="16.5" customHeight="1">
      <c r="A221" s="263"/>
      <c r="B221" s="263"/>
      <c r="C221" s="263"/>
      <c r="D221" s="263"/>
      <c r="E221" s="263"/>
      <c r="F221" s="260"/>
      <c r="G221" s="260"/>
      <c r="H221" s="260"/>
      <c r="I221" s="264"/>
      <c r="J221" s="260"/>
      <c r="K221" s="260"/>
      <c r="L221" s="260"/>
      <c r="M221" s="260"/>
      <c r="N221" s="260"/>
      <c r="O221" s="260"/>
      <c r="P221" s="260"/>
      <c r="Q221" s="260"/>
      <c r="R221" s="260"/>
      <c r="S221" s="260"/>
      <c r="T221" s="260"/>
      <c r="U221" s="260"/>
      <c r="V221" s="260"/>
      <c r="W221" s="260"/>
      <c r="X221" s="260"/>
      <c r="Y221" s="260"/>
      <c r="Z221" s="260"/>
      <c r="AA221" s="260"/>
      <c r="AB221" s="260"/>
      <c r="AC221" s="260"/>
      <c r="AD221" s="260"/>
      <c r="AE221" s="260"/>
      <c r="AF221" s="260"/>
      <c r="AG221" s="260"/>
      <c r="AH221" s="260"/>
      <c r="AI221" s="260"/>
      <c r="AJ221" s="260"/>
      <c r="AK221" s="260"/>
      <c r="AL221" s="260"/>
      <c r="AM221" s="260"/>
      <c r="AN221" s="260"/>
      <c r="AO221" s="260"/>
      <c r="AP221" s="260"/>
      <c r="AQ221" s="260"/>
      <c r="AR221" s="260"/>
      <c r="AS221" s="260"/>
      <c r="AT221" s="260"/>
      <c r="AU221" s="260"/>
      <c r="AV221" s="260"/>
      <c r="AW221" s="260"/>
      <c r="AX221" s="260"/>
      <c r="AY221" s="260"/>
      <c r="AZ221" s="260"/>
      <c r="BA221" s="260"/>
      <c r="BB221" s="260"/>
      <c r="BC221" s="260"/>
      <c r="BD221" s="260"/>
      <c r="BE221" s="260"/>
      <c r="BF221" s="260"/>
      <c r="BG221" s="260"/>
    </row>
    <row r="222" ht="16.5" customHeight="1">
      <c r="A222" s="263"/>
      <c r="B222" s="263"/>
      <c r="C222" s="263"/>
      <c r="D222" s="263"/>
      <c r="E222" s="263"/>
      <c r="F222" s="260"/>
      <c r="G222" s="260"/>
      <c r="H222" s="260"/>
      <c r="I222" s="264"/>
      <c r="J222" s="260"/>
      <c r="K222" s="260"/>
      <c r="L222" s="260"/>
      <c r="M222" s="260"/>
      <c r="N222" s="260"/>
      <c r="O222" s="260"/>
      <c r="P222" s="260"/>
      <c r="Q222" s="260"/>
      <c r="R222" s="260"/>
      <c r="S222" s="260"/>
      <c r="T222" s="260"/>
      <c r="U222" s="260"/>
      <c r="V222" s="260"/>
      <c r="W222" s="260"/>
      <c r="X222" s="260"/>
      <c r="Y222" s="260"/>
      <c r="Z222" s="260"/>
      <c r="AA222" s="260"/>
      <c r="AB222" s="260"/>
      <c r="AC222" s="260"/>
      <c r="AD222" s="260"/>
      <c r="AE222" s="260"/>
      <c r="AF222" s="260"/>
      <c r="AG222" s="260"/>
      <c r="AH222" s="260"/>
      <c r="AI222" s="260"/>
      <c r="AJ222" s="260"/>
      <c r="AK222" s="260"/>
      <c r="AL222" s="260"/>
      <c r="AM222" s="260"/>
      <c r="AN222" s="260"/>
      <c r="AO222" s="260"/>
      <c r="AP222" s="260"/>
      <c r="AQ222" s="260"/>
      <c r="AR222" s="260"/>
      <c r="AS222" s="260"/>
      <c r="AT222" s="260"/>
      <c r="AU222" s="260"/>
      <c r="AV222" s="260"/>
      <c r="AW222" s="260"/>
      <c r="AX222" s="260"/>
      <c r="AY222" s="260"/>
      <c r="AZ222" s="260"/>
      <c r="BA222" s="260"/>
      <c r="BB222" s="260"/>
      <c r="BC222" s="260"/>
      <c r="BD222" s="260"/>
      <c r="BE222" s="260"/>
      <c r="BF222" s="260"/>
      <c r="BG222" s="260"/>
    </row>
    <row r="223" ht="16.5" customHeight="1">
      <c r="A223" s="263"/>
      <c r="B223" s="263"/>
      <c r="C223" s="263"/>
      <c r="D223" s="263"/>
      <c r="E223" s="263"/>
      <c r="F223" s="260"/>
      <c r="G223" s="260"/>
      <c r="H223" s="260"/>
      <c r="I223" s="264"/>
      <c r="J223" s="260"/>
      <c r="K223" s="260"/>
      <c r="L223" s="260"/>
      <c r="M223" s="260"/>
      <c r="N223" s="260"/>
      <c r="O223" s="260"/>
      <c r="P223" s="260"/>
      <c r="Q223" s="260"/>
      <c r="R223" s="260"/>
      <c r="S223" s="260"/>
      <c r="T223" s="260"/>
      <c r="U223" s="260"/>
      <c r="V223" s="260"/>
      <c r="W223" s="260"/>
      <c r="X223" s="260"/>
      <c r="Y223" s="260"/>
      <c r="Z223" s="260"/>
      <c r="AA223" s="260"/>
      <c r="AB223" s="260"/>
      <c r="AC223" s="260"/>
      <c r="AD223" s="260"/>
      <c r="AE223" s="260"/>
      <c r="AF223" s="260"/>
      <c r="AG223" s="260"/>
      <c r="AH223" s="260"/>
      <c r="AI223" s="260"/>
      <c r="AJ223" s="260"/>
      <c r="AK223" s="260"/>
      <c r="AL223" s="260"/>
      <c r="AM223" s="260"/>
      <c r="AN223" s="260"/>
      <c r="AO223" s="260"/>
      <c r="AP223" s="260"/>
      <c r="AQ223" s="260"/>
      <c r="AR223" s="260"/>
      <c r="AS223" s="260"/>
      <c r="AT223" s="260"/>
      <c r="AU223" s="260"/>
      <c r="AV223" s="260"/>
      <c r="AW223" s="260"/>
      <c r="AX223" s="260"/>
      <c r="AY223" s="260"/>
      <c r="AZ223" s="260"/>
      <c r="BA223" s="260"/>
      <c r="BB223" s="260"/>
      <c r="BC223" s="260"/>
      <c r="BD223" s="260"/>
      <c r="BE223" s="260"/>
      <c r="BF223" s="260"/>
      <c r="BG223" s="260"/>
    </row>
    <row r="224" ht="16.5" customHeight="1">
      <c r="A224" s="263"/>
      <c r="B224" s="263"/>
      <c r="C224" s="263"/>
      <c r="D224" s="263"/>
      <c r="E224" s="263"/>
      <c r="F224" s="260"/>
      <c r="G224" s="260"/>
      <c r="H224" s="260"/>
      <c r="I224" s="264"/>
      <c r="J224" s="260"/>
      <c r="K224" s="260"/>
      <c r="L224" s="260"/>
      <c r="M224" s="260"/>
      <c r="N224" s="260"/>
      <c r="O224" s="260"/>
      <c r="P224" s="260"/>
      <c r="Q224" s="260"/>
      <c r="R224" s="260"/>
      <c r="S224" s="260"/>
      <c r="T224" s="260"/>
      <c r="U224" s="260"/>
      <c r="V224" s="260"/>
      <c r="W224" s="260"/>
      <c r="X224" s="260"/>
      <c r="Y224" s="260"/>
      <c r="Z224" s="260"/>
      <c r="AA224" s="260"/>
      <c r="AB224" s="260"/>
      <c r="AC224" s="260"/>
      <c r="AD224" s="260"/>
      <c r="AE224" s="260"/>
      <c r="AF224" s="260"/>
      <c r="AG224" s="260"/>
      <c r="AH224" s="260"/>
      <c r="AI224" s="260"/>
      <c r="AJ224" s="260"/>
      <c r="AK224" s="260"/>
      <c r="AL224" s="260"/>
      <c r="AM224" s="260"/>
      <c r="AN224" s="260"/>
      <c r="AO224" s="260"/>
      <c r="AP224" s="260"/>
      <c r="AQ224" s="260"/>
      <c r="AR224" s="260"/>
      <c r="AS224" s="260"/>
      <c r="AT224" s="260"/>
      <c r="AU224" s="260"/>
      <c r="AV224" s="260"/>
      <c r="AW224" s="260"/>
      <c r="AX224" s="260"/>
      <c r="AY224" s="260"/>
      <c r="AZ224" s="260"/>
      <c r="BA224" s="260"/>
      <c r="BB224" s="260"/>
      <c r="BC224" s="260"/>
      <c r="BD224" s="260"/>
      <c r="BE224" s="260"/>
      <c r="BF224" s="260"/>
      <c r="BG224" s="260"/>
    </row>
    <row r="225" ht="16.5" customHeight="1">
      <c r="A225" s="263"/>
      <c r="B225" s="263"/>
      <c r="C225" s="263"/>
      <c r="D225" s="263"/>
      <c r="E225" s="263"/>
      <c r="F225" s="260"/>
      <c r="G225" s="260"/>
      <c r="H225" s="260"/>
      <c r="I225" s="264"/>
      <c r="J225" s="260"/>
      <c r="K225" s="260"/>
      <c r="L225" s="260"/>
      <c r="M225" s="260"/>
      <c r="N225" s="260"/>
      <c r="O225" s="260"/>
      <c r="P225" s="260"/>
      <c r="Q225" s="260"/>
      <c r="R225" s="260"/>
      <c r="S225" s="260"/>
      <c r="T225" s="260"/>
      <c r="U225" s="260"/>
      <c r="V225" s="260"/>
      <c r="W225" s="260"/>
      <c r="X225" s="260"/>
      <c r="Y225" s="260"/>
      <c r="Z225" s="260"/>
      <c r="AA225" s="260"/>
      <c r="AB225" s="260"/>
      <c r="AC225" s="260"/>
      <c r="AD225" s="260"/>
      <c r="AE225" s="260"/>
      <c r="AF225" s="260"/>
      <c r="AG225" s="260"/>
      <c r="AH225" s="260"/>
      <c r="AI225" s="260"/>
      <c r="AJ225" s="260"/>
      <c r="AK225" s="260"/>
      <c r="AL225" s="260"/>
      <c r="AM225" s="260"/>
      <c r="AN225" s="260"/>
      <c r="AO225" s="260"/>
      <c r="AP225" s="260"/>
      <c r="AQ225" s="260"/>
      <c r="AR225" s="260"/>
      <c r="AS225" s="260"/>
      <c r="AT225" s="260"/>
      <c r="AU225" s="260"/>
      <c r="AV225" s="260"/>
      <c r="AW225" s="260"/>
      <c r="AX225" s="260"/>
      <c r="AY225" s="260"/>
      <c r="AZ225" s="260"/>
      <c r="BA225" s="260"/>
      <c r="BB225" s="260"/>
      <c r="BC225" s="260"/>
      <c r="BD225" s="260"/>
      <c r="BE225" s="260"/>
      <c r="BF225" s="260"/>
      <c r="BG225" s="260"/>
    </row>
    <row r="226" ht="16.5" customHeight="1">
      <c r="A226" s="263"/>
      <c r="B226" s="263"/>
      <c r="C226" s="263"/>
      <c r="D226" s="263"/>
      <c r="E226" s="263"/>
      <c r="F226" s="260"/>
      <c r="G226" s="260"/>
      <c r="H226" s="260"/>
      <c r="I226" s="264"/>
      <c r="J226" s="260"/>
      <c r="K226" s="260"/>
      <c r="L226" s="260"/>
      <c r="M226" s="260"/>
      <c r="N226" s="260"/>
      <c r="O226" s="260"/>
      <c r="P226" s="260"/>
      <c r="Q226" s="260"/>
      <c r="R226" s="260"/>
      <c r="S226" s="260"/>
      <c r="T226" s="260"/>
      <c r="U226" s="260"/>
      <c r="V226" s="260"/>
      <c r="W226" s="260"/>
      <c r="X226" s="260"/>
      <c r="Y226" s="260"/>
      <c r="Z226" s="260"/>
      <c r="AA226" s="260"/>
      <c r="AB226" s="260"/>
      <c r="AC226" s="260"/>
      <c r="AD226" s="260"/>
      <c r="AE226" s="260"/>
      <c r="AF226" s="260"/>
      <c r="AG226" s="260"/>
      <c r="AH226" s="260"/>
      <c r="AI226" s="260"/>
      <c r="AJ226" s="260"/>
      <c r="AK226" s="260"/>
      <c r="AL226" s="260"/>
      <c r="AM226" s="260"/>
      <c r="AN226" s="260"/>
      <c r="AO226" s="260"/>
      <c r="AP226" s="260"/>
      <c r="AQ226" s="260"/>
      <c r="AR226" s="260"/>
      <c r="AS226" s="260"/>
      <c r="AT226" s="260"/>
      <c r="AU226" s="260"/>
      <c r="AV226" s="260"/>
      <c r="AW226" s="260"/>
      <c r="AX226" s="260"/>
      <c r="AY226" s="260"/>
      <c r="AZ226" s="260"/>
      <c r="BA226" s="260"/>
      <c r="BB226" s="260"/>
      <c r="BC226" s="260"/>
      <c r="BD226" s="260"/>
      <c r="BE226" s="260"/>
      <c r="BF226" s="260"/>
      <c r="BG226" s="260"/>
    </row>
    <row r="227" ht="16.5" customHeight="1">
      <c r="A227" s="263"/>
      <c r="B227" s="263"/>
      <c r="C227" s="263"/>
      <c r="D227" s="263"/>
      <c r="E227" s="263"/>
      <c r="F227" s="260"/>
      <c r="G227" s="260"/>
      <c r="H227" s="260"/>
      <c r="I227" s="264"/>
      <c r="J227" s="260"/>
      <c r="K227" s="260"/>
      <c r="L227" s="260"/>
      <c r="M227" s="260"/>
      <c r="N227" s="260"/>
      <c r="O227" s="260"/>
      <c r="P227" s="260"/>
      <c r="Q227" s="260"/>
      <c r="R227" s="260"/>
      <c r="S227" s="260"/>
      <c r="T227" s="260"/>
      <c r="U227" s="260"/>
      <c r="V227" s="260"/>
      <c r="W227" s="260"/>
      <c r="X227" s="260"/>
      <c r="Y227" s="260"/>
      <c r="Z227" s="260"/>
      <c r="AA227" s="260"/>
      <c r="AB227" s="260"/>
      <c r="AC227" s="260"/>
      <c r="AD227" s="260"/>
      <c r="AE227" s="260"/>
      <c r="AF227" s="260"/>
      <c r="AG227" s="260"/>
      <c r="AH227" s="260"/>
      <c r="AI227" s="260"/>
      <c r="AJ227" s="260"/>
      <c r="AK227" s="260"/>
      <c r="AL227" s="260"/>
      <c r="AM227" s="260"/>
      <c r="AN227" s="260"/>
      <c r="AO227" s="260"/>
      <c r="AP227" s="260"/>
      <c r="AQ227" s="260"/>
      <c r="AR227" s="260"/>
      <c r="AS227" s="260"/>
      <c r="AT227" s="260"/>
      <c r="AU227" s="260"/>
      <c r="AV227" s="260"/>
      <c r="AW227" s="260"/>
      <c r="AX227" s="260"/>
      <c r="AY227" s="260"/>
      <c r="AZ227" s="260"/>
      <c r="BA227" s="260"/>
      <c r="BB227" s="260"/>
      <c r="BC227" s="260"/>
      <c r="BD227" s="260"/>
      <c r="BE227" s="260"/>
      <c r="BF227" s="260"/>
      <c r="BG227" s="260"/>
    </row>
    <row r="228" ht="16.5" customHeight="1">
      <c r="A228" s="263"/>
      <c r="B228" s="263"/>
      <c r="C228" s="263"/>
      <c r="D228" s="263"/>
      <c r="E228" s="263"/>
      <c r="F228" s="260"/>
      <c r="G228" s="260"/>
      <c r="H228" s="260"/>
      <c r="I228" s="264"/>
      <c r="J228" s="260"/>
      <c r="K228" s="260"/>
      <c r="L228" s="260"/>
      <c r="M228" s="260"/>
      <c r="N228" s="260"/>
      <c r="O228" s="260"/>
      <c r="P228" s="260"/>
      <c r="Q228" s="260"/>
      <c r="R228" s="260"/>
      <c r="S228" s="260"/>
      <c r="T228" s="260"/>
      <c r="U228" s="260"/>
      <c r="V228" s="260"/>
      <c r="W228" s="260"/>
      <c r="X228" s="260"/>
      <c r="Y228" s="260"/>
      <c r="Z228" s="260"/>
      <c r="AA228" s="260"/>
      <c r="AB228" s="260"/>
      <c r="AC228" s="260"/>
      <c r="AD228" s="260"/>
      <c r="AE228" s="260"/>
      <c r="AF228" s="260"/>
      <c r="AG228" s="260"/>
      <c r="AH228" s="260"/>
      <c r="AI228" s="260"/>
      <c r="AJ228" s="260"/>
      <c r="AK228" s="260"/>
      <c r="AL228" s="260"/>
      <c r="AM228" s="260"/>
      <c r="AN228" s="260"/>
      <c r="AO228" s="260"/>
      <c r="AP228" s="260"/>
      <c r="AQ228" s="260"/>
      <c r="AR228" s="260"/>
      <c r="AS228" s="260"/>
      <c r="AT228" s="260"/>
      <c r="AU228" s="260"/>
      <c r="AV228" s="260"/>
      <c r="AW228" s="260"/>
      <c r="AX228" s="260"/>
      <c r="AY228" s="260"/>
      <c r="AZ228" s="260"/>
      <c r="BA228" s="260"/>
      <c r="BB228" s="260"/>
      <c r="BC228" s="260"/>
      <c r="BD228" s="260"/>
      <c r="BE228" s="260"/>
      <c r="BF228" s="260"/>
      <c r="BG228" s="260"/>
    </row>
    <row r="229" ht="16.5" customHeight="1">
      <c r="A229" s="263"/>
      <c r="B229" s="263"/>
      <c r="C229" s="263"/>
      <c r="D229" s="263"/>
      <c r="E229" s="263"/>
      <c r="F229" s="260"/>
      <c r="G229" s="260"/>
      <c r="H229" s="260"/>
      <c r="I229" s="264"/>
      <c r="J229" s="260"/>
      <c r="K229" s="260"/>
      <c r="L229" s="260"/>
      <c r="M229" s="260"/>
      <c r="N229" s="260"/>
      <c r="O229" s="260"/>
      <c r="P229" s="260"/>
      <c r="Q229" s="260"/>
      <c r="R229" s="260"/>
      <c r="S229" s="260"/>
      <c r="T229" s="260"/>
      <c r="U229" s="260"/>
      <c r="V229" s="260"/>
      <c r="W229" s="260"/>
      <c r="X229" s="260"/>
      <c r="Y229" s="260"/>
      <c r="Z229" s="260"/>
      <c r="AA229" s="260"/>
      <c r="AB229" s="260"/>
      <c r="AC229" s="260"/>
      <c r="AD229" s="260"/>
      <c r="AE229" s="260"/>
      <c r="AF229" s="260"/>
      <c r="AG229" s="260"/>
      <c r="AH229" s="260"/>
      <c r="AI229" s="260"/>
      <c r="AJ229" s="260"/>
      <c r="AK229" s="260"/>
      <c r="AL229" s="260"/>
      <c r="AM229" s="260"/>
      <c r="AN229" s="260"/>
      <c r="AO229" s="260"/>
      <c r="AP229" s="260"/>
      <c r="AQ229" s="260"/>
      <c r="AR229" s="260"/>
      <c r="AS229" s="260"/>
      <c r="AT229" s="260"/>
      <c r="AU229" s="260"/>
      <c r="AV229" s="260"/>
      <c r="AW229" s="260"/>
      <c r="AX229" s="260"/>
      <c r="AY229" s="260"/>
      <c r="AZ229" s="260"/>
      <c r="BA229" s="260"/>
      <c r="BB229" s="260"/>
      <c r="BC229" s="260"/>
      <c r="BD229" s="260"/>
      <c r="BE229" s="260"/>
      <c r="BF229" s="260"/>
      <c r="BG229" s="260"/>
    </row>
    <row r="230" ht="16.5" customHeight="1">
      <c r="A230" s="263"/>
      <c r="B230" s="263"/>
      <c r="C230" s="263"/>
      <c r="D230" s="263"/>
      <c r="E230" s="263"/>
      <c r="F230" s="260"/>
      <c r="G230" s="260"/>
      <c r="H230" s="260"/>
      <c r="I230" s="264"/>
      <c r="J230" s="260"/>
      <c r="K230" s="260"/>
      <c r="L230" s="260"/>
      <c r="M230" s="260"/>
      <c r="N230" s="260"/>
      <c r="O230" s="260"/>
      <c r="P230" s="260"/>
      <c r="Q230" s="260"/>
      <c r="R230" s="260"/>
      <c r="S230" s="260"/>
      <c r="T230" s="260"/>
      <c r="U230" s="260"/>
      <c r="V230" s="260"/>
      <c r="W230" s="260"/>
      <c r="X230" s="260"/>
      <c r="Y230" s="260"/>
      <c r="Z230" s="260"/>
      <c r="AA230" s="260"/>
      <c r="AB230" s="260"/>
      <c r="AC230" s="260"/>
      <c r="AD230" s="260"/>
      <c r="AE230" s="260"/>
      <c r="AF230" s="260"/>
      <c r="AG230" s="260"/>
      <c r="AH230" s="260"/>
      <c r="AI230" s="260"/>
      <c r="AJ230" s="260"/>
      <c r="AK230" s="260"/>
      <c r="AL230" s="260"/>
      <c r="AM230" s="260"/>
      <c r="AN230" s="260"/>
      <c r="AO230" s="260"/>
      <c r="AP230" s="260"/>
      <c r="AQ230" s="260"/>
      <c r="AR230" s="260"/>
      <c r="AS230" s="260"/>
      <c r="AT230" s="260"/>
      <c r="AU230" s="260"/>
      <c r="AV230" s="260"/>
      <c r="AW230" s="260"/>
      <c r="AX230" s="260"/>
      <c r="AY230" s="260"/>
      <c r="AZ230" s="260"/>
      <c r="BA230" s="260"/>
      <c r="BB230" s="260"/>
      <c r="BC230" s="260"/>
      <c r="BD230" s="260"/>
      <c r="BE230" s="260"/>
      <c r="BF230" s="260"/>
      <c r="BG230" s="260"/>
    </row>
    <row r="231" ht="16.5" customHeight="1">
      <c r="A231" s="263"/>
      <c r="B231" s="263"/>
      <c r="C231" s="263"/>
      <c r="D231" s="263"/>
      <c r="E231" s="263"/>
      <c r="F231" s="260"/>
      <c r="G231" s="260"/>
      <c r="H231" s="260"/>
      <c r="I231" s="264"/>
      <c r="J231" s="260"/>
      <c r="K231" s="260"/>
      <c r="L231" s="260"/>
      <c r="M231" s="260"/>
      <c r="N231" s="260"/>
      <c r="O231" s="260"/>
      <c r="P231" s="260"/>
      <c r="Q231" s="260"/>
      <c r="R231" s="260"/>
      <c r="S231" s="260"/>
      <c r="T231" s="260"/>
      <c r="U231" s="260"/>
      <c r="V231" s="260"/>
      <c r="W231" s="260"/>
      <c r="X231" s="260"/>
      <c r="Y231" s="260"/>
      <c r="Z231" s="260"/>
      <c r="AA231" s="260"/>
      <c r="AB231" s="260"/>
      <c r="AC231" s="260"/>
      <c r="AD231" s="260"/>
      <c r="AE231" s="260"/>
      <c r="AF231" s="260"/>
      <c r="AG231" s="260"/>
      <c r="AH231" s="260"/>
      <c r="AI231" s="260"/>
      <c r="AJ231" s="260"/>
      <c r="AK231" s="260"/>
      <c r="AL231" s="260"/>
      <c r="AM231" s="260"/>
      <c r="AN231" s="260"/>
      <c r="AO231" s="260"/>
      <c r="AP231" s="260"/>
      <c r="AQ231" s="260"/>
      <c r="AR231" s="260"/>
      <c r="AS231" s="260"/>
      <c r="AT231" s="260"/>
      <c r="AU231" s="260"/>
      <c r="AV231" s="260"/>
      <c r="AW231" s="260"/>
      <c r="AX231" s="260"/>
      <c r="AY231" s="260"/>
      <c r="AZ231" s="260"/>
      <c r="BA231" s="260"/>
      <c r="BB231" s="260"/>
      <c r="BC231" s="260"/>
      <c r="BD231" s="260"/>
      <c r="BE231" s="260"/>
      <c r="BF231" s="260"/>
      <c r="BG231" s="260"/>
    </row>
    <row r="232" ht="16.5" customHeight="1">
      <c r="A232" s="263"/>
      <c r="B232" s="263"/>
      <c r="C232" s="263"/>
      <c r="D232" s="263"/>
      <c r="E232" s="263"/>
      <c r="F232" s="260"/>
      <c r="G232" s="260"/>
      <c r="H232" s="260"/>
      <c r="I232" s="264"/>
      <c r="J232" s="260"/>
      <c r="K232" s="260"/>
      <c r="L232" s="260"/>
      <c r="M232" s="260"/>
      <c r="N232" s="260"/>
      <c r="O232" s="260"/>
      <c r="P232" s="260"/>
      <c r="Q232" s="260"/>
      <c r="R232" s="260"/>
      <c r="S232" s="260"/>
      <c r="T232" s="260"/>
      <c r="U232" s="260"/>
      <c r="V232" s="260"/>
      <c r="W232" s="260"/>
      <c r="X232" s="260"/>
      <c r="Y232" s="260"/>
      <c r="Z232" s="260"/>
      <c r="AA232" s="260"/>
      <c r="AB232" s="260"/>
      <c r="AC232" s="260"/>
      <c r="AD232" s="260"/>
      <c r="AE232" s="260"/>
      <c r="AF232" s="260"/>
      <c r="AG232" s="260"/>
      <c r="AH232" s="260"/>
      <c r="AI232" s="260"/>
      <c r="AJ232" s="260"/>
      <c r="AK232" s="260"/>
      <c r="AL232" s="260"/>
      <c r="AM232" s="260"/>
      <c r="AN232" s="260"/>
      <c r="AO232" s="260"/>
      <c r="AP232" s="260"/>
      <c r="AQ232" s="260"/>
      <c r="AR232" s="260"/>
      <c r="AS232" s="260"/>
      <c r="AT232" s="260"/>
      <c r="AU232" s="260"/>
      <c r="AV232" s="260"/>
      <c r="AW232" s="260"/>
      <c r="AX232" s="260"/>
      <c r="AY232" s="260"/>
      <c r="AZ232" s="260"/>
      <c r="BA232" s="260"/>
      <c r="BB232" s="260"/>
      <c r="BC232" s="260"/>
      <c r="BD232" s="260"/>
      <c r="BE232" s="260"/>
      <c r="BF232" s="260"/>
      <c r="BG232" s="260"/>
    </row>
    <row r="233" ht="16.5" customHeight="1">
      <c r="A233" s="263"/>
      <c r="B233" s="263"/>
      <c r="C233" s="263"/>
      <c r="D233" s="263"/>
      <c r="E233" s="263"/>
      <c r="F233" s="260"/>
      <c r="G233" s="260"/>
      <c r="H233" s="260"/>
      <c r="I233" s="264"/>
      <c r="J233" s="260"/>
      <c r="K233" s="260"/>
      <c r="L233" s="260"/>
      <c r="M233" s="260"/>
      <c r="N233" s="260"/>
      <c r="O233" s="260"/>
      <c r="P233" s="260"/>
      <c r="Q233" s="260"/>
      <c r="R233" s="260"/>
      <c r="S233" s="260"/>
      <c r="T233" s="260"/>
      <c r="U233" s="260"/>
      <c r="V233" s="260"/>
      <c r="W233" s="260"/>
      <c r="X233" s="260"/>
      <c r="Y233" s="260"/>
      <c r="Z233" s="260"/>
      <c r="AA233" s="260"/>
      <c r="AB233" s="260"/>
      <c r="AC233" s="260"/>
      <c r="AD233" s="260"/>
      <c r="AE233" s="260"/>
      <c r="AF233" s="260"/>
      <c r="AG233" s="260"/>
      <c r="AH233" s="260"/>
      <c r="AI233" s="260"/>
      <c r="AJ233" s="260"/>
      <c r="AK233" s="260"/>
      <c r="AL233" s="260"/>
      <c r="AM233" s="260"/>
      <c r="AN233" s="260"/>
      <c r="AO233" s="260"/>
      <c r="AP233" s="260"/>
      <c r="AQ233" s="260"/>
      <c r="AR233" s="260"/>
      <c r="AS233" s="260"/>
      <c r="AT233" s="260"/>
      <c r="AU233" s="260"/>
      <c r="AV233" s="260"/>
      <c r="AW233" s="260"/>
      <c r="AX233" s="260"/>
      <c r="AY233" s="260"/>
      <c r="AZ233" s="260"/>
      <c r="BA233" s="260"/>
      <c r="BB233" s="260"/>
      <c r="BC233" s="260"/>
      <c r="BD233" s="260"/>
      <c r="BE233" s="260"/>
      <c r="BF233" s="260"/>
      <c r="BG233" s="260"/>
    </row>
    <row r="234" ht="16.5" customHeight="1">
      <c r="A234" s="263"/>
      <c r="B234" s="263"/>
      <c r="C234" s="263"/>
      <c r="D234" s="263"/>
      <c r="E234" s="263"/>
      <c r="F234" s="260"/>
      <c r="G234" s="260"/>
      <c r="H234" s="260"/>
      <c r="I234" s="264"/>
      <c r="J234" s="260"/>
      <c r="K234" s="260"/>
      <c r="L234" s="260"/>
      <c r="M234" s="260"/>
      <c r="N234" s="260"/>
      <c r="O234" s="260"/>
      <c r="P234" s="260"/>
      <c r="Q234" s="260"/>
      <c r="R234" s="260"/>
      <c r="S234" s="260"/>
      <c r="T234" s="260"/>
      <c r="U234" s="260"/>
      <c r="V234" s="260"/>
      <c r="W234" s="260"/>
      <c r="X234" s="260"/>
      <c r="Y234" s="260"/>
      <c r="Z234" s="260"/>
      <c r="AA234" s="260"/>
      <c r="AB234" s="260"/>
      <c r="AC234" s="260"/>
      <c r="AD234" s="260"/>
      <c r="AE234" s="260"/>
      <c r="AF234" s="260"/>
      <c r="AG234" s="260"/>
      <c r="AH234" s="260"/>
      <c r="AI234" s="260"/>
      <c r="AJ234" s="260"/>
      <c r="AK234" s="260"/>
      <c r="AL234" s="260"/>
      <c r="AM234" s="260"/>
      <c r="AN234" s="260"/>
      <c r="AO234" s="260"/>
      <c r="AP234" s="260"/>
      <c r="AQ234" s="260"/>
      <c r="AR234" s="260"/>
      <c r="AS234" s="260"/>
      <c r="AT234" s="260"/>
      <c r="AU234" s="260"/>
      <c r="AV234" s="260"/>
      <c r="AW234" s="260"/>
      <c r="AX234" s="260"/>
      <c r="AY234" s="260"/>
      <c r="AZ234" s="260"/>
      <c r="BA234" s="260"/>
      <c r="BB234" s="260"/>
      <c r="BC234" s="260"/>
      <c r="BD234" s="260"/>
      <c r="BE234" s="260"/>
      <c r="BF234" s="260"/>
      <c r="BG234" s="260"/>
    </row>
    <row r="235" ht="16.5" customHeight="1">
      <c r="A235" s="263"/>
      <c r="B235" s="263"/>
      <c r="C235" s="263"/>
      <c r="D235" s="263"/>
      <c r="E235" s="263"/>
      <c r="F235" s="260"/>
      <c r="G235" s="260"/>
      <c r="H235" s="260"/>
      <c r="I235" s="264"/>
      <c r="J235" s="260"/>
      <c r="K235" s="260"/>
      <c r="L235" s="260"/>
      <c r="M235" s="260"/>
      <c r="N235" s="260"/>
      <c r="O235" s="260"/>
      <c r="P235" s="260"/>
      <c r="Q235" s="260"/>
      <c r="R235" s="260"/>
      <c r="S235" s="260"/>
      <c r="T235" s="260"/>
      <c r="U235" s="260"/>
      <c r="V235" s="260"/>
      <c r="W235" s="260"/>
      <c r="X235" s="260"/>
      <c r="Y235" s="260"/>
      <c r="Z235" s="260"/>
      <c r="AA235" s="260"/>
      <c r="AB235" s="260"/>
      <c r="AC235" s="260"/>
      <c r="AD235" s="260"/>
      <c r="AE235" s="260"/>
      <c r="AF235" s="260"/>
      <c r="AG235" s="260"/>
      <c r="AH235" s="260"/>
      <c r="AI235" s="260"/>
      <c r="AJ235" s="260"/>
      <c r="AK235" s="260"/>
      <c r="AL235" s="260"/>
      <c r="AM235" s="260"/>
      <c r="AN235" s="260"/>
      <c r="AO235" s="260"/>
      <c r="AP235" s="260"/>
      <c r="AQ235" s="260"/>
      <c r="AR235" s="260"/>
      <c r="AS235" s="260"/>
      <c r="AT235" s="260"/>
      <c r="AU235" s="260"/>
      <c r="AV235" s="260"/>
      <c r="AW235" s="260"/>
      <c r="AX235" s="260"/>
      <c r="AY235" s="260"/>
      <c r="AZ235" s="260"/>
      <c r="BA235" s="260"/>
      <c r="BB235" s="260"/>
      <c r="BC235" s="260"/>
      <c r="BD235" s="260"/>
      <c r="BE235" s="260"/>
      <c r="BF235" s="260"/>
      <c r="BG235" s="260"/>
    </row>
    <row r="236" ht="16.5" customHeight="1">
      <c r="A236" s="263"/>
      <c r="B236" s="263"/>
      <c r="C236" s="263"/>
      <c r="D236" s="263"/>
      <c r="E236" s="263"/>
      <c r="F236" s="260"/>
      <c r="G236" s="260"/>
      <c r="H236" s="260"/>
      <c r="I236" s="264"/>
      <c r="J236" s="260"/>
      <c r="K236" s="260"/>
      <c r="L236" s="260"/>
      <c r="M236" s="260"/>
      <c r="N236" s="260"/>
      <c r="O236" s="260"/>
      <c r="P236" s="260"/>
      <c r="Q236" s="260"/>
      <c r="R236" s="260"/>
      <c r="S236" s="260"/>
      <c r="T236" s="260"/>
      <c r="U236" s="260"/>
      <c r="V236" s="260"/>
      <c r="W236" s="260"/>
      <c r="X236" s="260"/>
      <c r="Y236" s="260"/>
      <c r="Z236" s="260"/>
      <c r="AA236" s="260"/>
      <c r="AB236" s="260"/>
      <c r="AC236" s="260"/>
      <c r="AD236" s="260"/>
      <c r="AE236" s="260"/>
      <c r="AF236" s="260"/>
      <c r="AG236" s="260"/>
      <c r="AH236" s="260"/>
      <c r="AI236" s="260"/>
      <c r="AJ236" s="260"/>
      <c r="AK236" s="260"/>
      <c r="AL236" s="260"/>
      <c r="AM236" s="260"/>
      <c r="AN236" s="260"/>
      <c r="AO236" s="260"/>
      <c r="AP236" s="260"/>
      <c r="AQ236" s="260"/>
      <c r="AR236" s="260"/>
      <c r="AS236" s="260"/>
      <c r="AT236" s="260"/>
      <c r="AU236" s="260"/>
      <c r="AV236" s="260"/>
      <c r="AW236" s="260"/>
      <c r="AX236" s="260"/>
      <c r="AY236" s="260"/>
      <c r="AZ236" s="260"/>
      <c r="BA236" s="260"/>
      <c r="BB236" s="260"/>
      <c r="BC236" s="260"/>
      <c r="BD236" s="260"/>
      <c r="BE236" s="260"/>
      <c r="BF236" s="260"/>
      <c r="BG236" s="260"/>
    </row>
    <row r="237" ht="16.5" customHeight="1">
      <c r="A237" s="263"/>
      <c r="B237" s="263"/>
      <c r="C237" s="263"/>
      <c r="D237" s="263"/>
      <c r="E237" s="263"/>
      <c r="F237" s="260"/>
      <c r="G237" s="260"/>
      <c r="H237" s="260"/>
      <c r="I237" s="264"/>
      <c r="J237" s="260"/>
      <c r="K237" s="260"/>
      <c r="L237" s="260"/>
      <c r="M237" s="260"/>
      <c r="N237" s="260"/>
      <c r="O237" s="260"/>
      <c r="P237" s="260"/>
      <c r="Q237" s="260"/>
      <c r="R237" s="260"/>
      <c r="S237" s="260"/>
      <c r="T237" s="260"/>
      <c r="U237" s="260"/>
      <c r="V237" s="260"/>
      <c r="W237" s="260"/>
      <c r="X237" s="260"/>
      <c r="Y237" s="260"/>
      <c r="Z237" s="260"/>
      <c r="AA237" s="260"/>
      <c r="AB237" s="260"/>
      <c r="AC237" s="260"/>
      <c r="AD237" s="260"/>
      <c r="AE237" s="260"/>
      <c r="AF237" s="260"/>
      <c r="AG237" s="260"/>
      <c r="AH237" s="260"/>
      <c r="AI237" s="260"/>
      <c r="AJ237" s="260"/>
      <c r="AK237" s="260"/>
      <c r="AL237" s="260"/>
      <c r="AM237" s="260"/>
      <c r="AN237" s="260"/>
      <c r="AO237" s="260"/>
      <c r="AP237" s="260"/>
      <c r="AQ237" s="260"/>
      <c r="AR237" s="260"/>
      <c r="AS237" s="260"/>
      <c r="AT237" s="260"/>
      <c r="AU237" s="260"/>
      <c r="AV237" s="260"/>
      <c r="AW237" s="260"/>
      <c r="AX237" s="260"/>
      <c r="AY237" s="260"/>
      <c r="AZ237" s="260"/>
      <c r="BA237" s="260"/>
      <c r="BB237" s="260"/>
      <c r="BC237" s="260"/>
      <c r="BD237" s="260"/>
      <c r="BE237" s="260"/>
      <c r="BF237" s="260"/>
      <c r="BG237" s="260"/>
    </row>
    <row r="238" ht="16.5" customHeight="1">
      <c r="A238" s="263"/>
      <c r="B238" s="263"/>
      <c r="C238" s="263"/>
      <c r="D238" s="263"/>
      <c r="E238" s="263"/>
      <c r="F238" s="260"/>
      <c r="G238" s="260"/>
      <c r="H238" s="260"/>
      <c r="I238" s="264"/>
      <c r="J238" s="260"/>
      <c r="K238" s="260"/>
      <c r="L238" s="260"/>
      <c r="M238" s="260"/>
      <c r="N238" s="260"/>
      <c r="O238" s="260"/>
      <c r="P238" s="260"/>
      <c r="Q238" s="260"/>
      <c r="R238" s="260"/>
      <c r="S238" s="260"/>
      <c r="T238" s="260"/>
      <c r="U238" s="260"/>
      <c r="V238" s="260"/>
      <c r="W238" s="260"/>
      <c r="X238" s="260"/>
      <c r="Y238" s="260"/>
      <c r="Z238" s="260"/>
      <c r="AA238" s="260"/>
      <c r="AB238" s="260"/>
      <c r="AC238" s="260"/>
      <c r="AD238" s="260"/>
      <c r="AE238" s="260"/>
      <c r="AF238" s="260"/>
      <c r="AG238" s="260"/>
      <c r="AH238" s="260"/>
      <c r="AI238" s="260"/>
      <c r="AJ238" s="260"/>
      <c r="AK238" s="260"/>
      <c r="AL238" s="260"/>
      <c r="AM238" s="260"/>
      <c r="AN238" s="260"/>
      <c r="AO238" s="260"/>
      <c r="AP238" s="260"/>
      <c r="AQ238" s="260"/>
      <c r="AR238" s="260"/>
      <c r="AS238" s="260"/>
      <c r="AT238" s="260"/>
      <c r="AU238" s="260"/>
      <c r="AV238" s="260"/>
      <c r="AW238" s="260"/>
      <c r="AX238" s="260"/>
      <c r="AY238" s="260"/>
      <c r="AZ238" s="260"/>
      <c r="BA238" s="260"/>
      <c r="BB238" s="260"/>
      <c r="BC238" s="260"/>
      <c r="BD238" s="260"/>
      <c r="BE238" s="260"/>
      <c r="BF238" s="260"/>
      <c r="BG238" s="260"/>
    </row>
    <row r="239" ht="16.5" customHeight="1">
      <c r="A239" s="263"/>
      <c r="B239" s="263"/>
      <c r="C239" s="263"/>
      <c r="D239" s="263"/>
      <c r="E239" s="263"/>
      <c r="F239" s="260"/>
      <c r="G239" s="260"/>
      <c r="H239" s="260"/>
      <c r="I239" s="264"/>
      <c r="J239" s="260"/>
      <c r="K239" s="260"/>
      <c r="L239" s="260"/>
      <c r="M239" s="260"/>
      <c r="N239" s="260"/>
      <c r="O239" s="260"/>
      <c r="P239" s="260"/>
      <c r="Q239" s="260"/>
      <c r="R239" s="260"/>
      <c r="S239" s="260"/>
      <c r="T239" s="260"/>
      <c r="U239" s="260"/>
      <c r="V239" s="260"/>
      <c r="W239" s="260"/>
      <c r="X239" s="260"/>
      <c r="Y239" s="260"/>
      <c r="Z239" s="260"/>
      <c r="AA239" s="260"/>
      <c r="AB239" s="260"/>
      <c r="AC239" s="260"/>
      <c r="AD239" s="260"/>
      <c r="AE239" s="260"/>
      <c r="AF239" s="260"/>
      <c r="AG239" s="260"/>
      <c r="AH239" s="260"/>
      <c r="AI239" s="260"/>
      <c r="AJ239" s="260"/>
      <c r="AK239" s="260"/>
      <c r="AL239" s="260"/>
      <c r="AM239" s="260"/>
      <c r="AN239" s="260"/>
      <c r="AO239" s="260"/>
      <c r="AP239" s="260"/>
      <c r="AQ239" s="260"/>
      <c r="AR239" s="260"/>
      <c r="AS239" s="260"/>
      <c r="AT239" s="260"/>
      <c r="AU239" s="260"/>
      <c r="AV239" s="260"/>
      <c r="AW239" s="260"/>
      <c r="AX239" s="260"/>
      <c r="AY239" s="260"/>
      <c r="AZ239" s="260"/>
      <c r="BA239" s="260"/>
      <c r="BB239" s="260"/>
      <c r="BC239" s="260"/>
      <c r="BD239" s="260"/>
      <c r="BE239" s="260"/>
      <c r="BF239" s="260"/>
      <c r="BG239" s="260"/>
    </row>
    <row r="240" ht="16.5" customHeight="1">
      <c r="A240" s="263"/>
      <c r="B240" s="263"/>
      <c r="C240" s="263"/>
      <c r="D240" s="263"/>
      <c r="E240" s="263"/>
      <c r="F240" s="260"/>
      <c r="G240" s="260"/>
      <c r="H240" s="260"/>
      <c r="I240" s="264"/>
      <c r="J240" s="260"/>
      <c r="K240" s="260"/>
      <c r="L240" s="260"/>
      <c r="M240" s="260"/>
      <c r="N240" s="260"/>
      <c r="O240" s="260"/>
      <c r="P240" s="260"/>
      <c r="Q240" s="260"/>
      <c r="R240" s="260"/>
      <c r="S240" s="260"/>
      <c r="T240" s="260"/>
      <c r="U240" s="260"/>
      <c r="V240" s="260"/>
      <c r="W240" s="260"/>
      <c r="X240" s="260"/>
      <c r="Y240" s="260"/>
      <c r="Z240" s="260"/>
      <c r="AA240" s="260"/>
      <c r="AB240" s="260"/>
      <c r="AC240" s="260"/>
      <c r="AD240" s="260"/>
      <c r="AE240" s="260"/>
      <c r="AF240" s="260"/>
      <c r="AG240" s="260"/>
      <c r="AH240" s="260"/>
      <c r="AI240" s="260"/>
      <c r="AJ240" s="260"/>
      <c r="AK240" s="260"/>
      <c r="AL240" s="260"/>
      <c r="AM240" s="260"/>
      <c r="AN240" s="260"/>
      <c r="AO240" s="260"/>
      <c r="AP240" s="260"/>
      <c r="AQ240" s="260"/>
      <c r="AR240" s="260"/>
      <c r="AS240" s="260"/>
      <c r="AT240" s="260"/>
      <c r="AU240" s="260"/>
      <c r="AV240" s="260"/>
      <c r="AW240" s="260"/>
      <c r="AX240" s="260"/>
      <c r="AY240" s="260"/>
      <c r="AZ240" s="260"/>
      <c r="BA240" s="260"/>
      <c r="BB240" s="260"/>
      <c r="BC240" s="260"/>
      <c r="BD240" s="260"/>
      <c r="BE240" s="260"/>
      <c r="BF240" s="260"/>
      <c r="BG240" s="260"/>
    </row>
    <row r="241" ht="16.5" customHeight="1">
      <c r="A241" s="263"/>
      <c r="B241" s="263"/>
      <c r="C241" s="263"/>
      <c r="D241" s="263"/>
      <c r="E241" s="263"/>
      <c r="F241" s="260"/>
      <c r="G241" s="260"/>
      <c r="H241" s="260"/>
      <c r="I241" s="264"/>
      <c r="J241" s="260"/>
      <c r="K241" s="260"/>
      <c r="L241" s="260"/>
      <c r="M241" s="260"/>
      <c r="N241" s="260"/>
      <c r="O241" s="260"/>
      <c r="P241" s="260"/>
      <c r="Q241" s="260"/>
      <c r="R241" s="260"/>
      <c r="S241" s="260"/>
      <c r="T241" s="260"/>
      <c r="U241" s="260"/>
      <c r="V241" s="260"/>
      <c r="W241" s="260"/>
      <c r="X241" s="260"/>
      <c r="Y241" s="260"/>
      <c r="Z241" s="260"/>
      <c r="AA241" s="260"/>
      <c r="AB241" s="260"/>
      <c r="AC241" s="260"/>
      <c r="AD241" s="260"/>
      <c r="AE241" s="260"/>
      <c r="AF241" s="260"/>
      <c r="AG241" s="260"/>
      <c r="AH241" s="260"/>
      <c r="AI241" s="260"/>
      <c r="AJ241" s="260"/>
      <c r="AK241" s="260"/>
      <c r="AL241" s="260"/>
      <c r="AM241" s="260"/>
      <c r="AN241" s="260"/>
      <c r="AO241" s="260"/>
      <c r="AP241" s="260"/>
      <c r="AQ241" s="260"/>
      <c r="AR241" s="260"/>
      <c r="AS241" s="260"/>
      <c r="AT241" s="260"/>
      <c r="AU241" s="260"/>
      <c r="AV241" s="260"/>
      <c r="AW241" s="260"/>
      <c r="AX241" s="260"/>
      <c r="AY241" s="260"/>
      <c r="AZ241" s="260"/>
      <c r="BA241" s="260"/>
      <c r="BB241" s="260"/>
      <c r="BC241" s="260"/>
      <c r="BD241" s="260"/>
      <c r="BE241" s="260"/>
      <c r="BF241" s="260"/>
      <c r="BG241" s="260"/>
    </row>
    <row r="242" ht="16.5" customHeight="1">
      <c r="A242" s="263"/>
      <c r="B242" s="263"/>
      <c r="C242" s="263"/>
      <c r="D242" s="263"/>
      <c r="E242" s="263"/>
      <c r="F242" s="260"/>
      <c r="G242" s="260"/>
      <c r="H242" s="260"/>
      <c r="I242" s="264"/>
      <c r="J242" s="260"/>
      <c r="K242" s="260"/>
      <c r="L242" s="260"/>
      <c r="M242" s="260"/>
      <c r="N242" s="260"/>
      <c r="O242" s="260"/>
      <c r="P242" s="260"/>
      <c r="Q242" s="260"/>
      <c r="R242" s="260"/>
      <c r="S242" s="260"/>
      <c r="T242" s="260"/>
      <c r="U242" s="260"/>
      <c r="V242" s="260"/>
      <c r="W242" s="260"/>
      <c r="X242" s="260"/>
      <c r="Y242" s="260"/>
      <c r="Z242" s="260"/>
      <c r="AA242" s="260"/>
      <c r="AB242" s="260"/>
      <c r="AC242" s="260"/>
      <c r="AD242" s="260"/>
      <c r="AE242" s="260"/>
      <c r="AF242" s="260"/>
      <c r="AG242" s="260"/>
      <c r="AH242" s="260"/>
      <c r="AI242" s="260"/>
      <c r="AJ242" s="260"/>
      <c r="AK242" s="260"/>
      <c r="AL242" s="260"/>
      <c r="AM242" s="260"/>
      <c r="AN242" s="260"/>
      <c r="AO242" s="260"/>
      <c r="AP242" s="260"/>
      <c r="AQ242" s="260"/>
      <c r="AR242" s="260"/>
      <c r="AS242" s="260"/>
      <c r="AT242" s="260"/>
      <c r="AU242" s="260"/>
      <c r="AV242" s="260"/>
      <c r="AW242" s="260"/>
      <c r="AX242" s="260"/>
      <c r="AY242" s="260"/>
      <c r="AZ242" s="260"/>
      <c r="BA242" s="260"/>
      <c r="BB242" s="260"/>
      <c r="BC242" s="260"/>
      <c r="BD242" s="260"/>
      <c r="BE242" s="260"/>
      <c r="BF242" s="260"/>
      <c r="BG242" s="260"/>
    </row>
    <row r="243" ht="16.5" customHeight="1">
      <c r="A243" s="263"/>
      <c r="B243" s="263"/>
      <c r="C243" s="263"/>
      <c r="D243" s="263"/>
      <c r="E243" s="263"/>
      <c r="F243" s="260"/>
      <c r="G243" s="260"/>
      <c r="H243" s="260"/>
      <c r="I243" s="264"/>
      <c r="J243" s="260"/>
      <c r="K243" s="260"/>
      <c r="L243" s="260"/>
      <c r="M243" s="260"/>
      <c r="N243" s="260"/>
      <c r="O243" s="260"/>
      <c r="P243" s="260"/>
      <c r="Q243" s="260"/>
      <c r="R243" s="260"/>
      <c r="S243" s="260"/>
      <c r="T243" s="260"/>
      <c r="U243" s="260"/>
      <c r="V243" s="260"/>
      <c r="W243" s="260"/>
      <c r="X243" s="260"/>
      <c r="Y243" s="260"/>
      <c r="Z243" s="260"/>
      <c r="AA243" s="260"/>
      <c r="AB243" s="260"/>
      <c r="AC243" s="260"/>
      <c r="AD243" s="260"/>
      <c r="AE243" s="260"/>
      <c r="AF243" s="260"/>
      <c r="AG243" s="260"/>
      <c r="AH243" s="260"/>
      <c r="AI243" s="260"/>
      <c r="AJ243" s="260"/>
      <c r="AK243" s="260"/>
      <c r="AL243" s="260"/>
      <c r="AM243" s="260"/>
      <c r="AN243" s="260"/>
      <c r="AO243" s="260"/>
      <c r="AP243" s="260"/>
      <c r="AQ243" s="260"/>
      <c r="AR243" s="260"/>
      <c r="AS243" s="260"/>
      <c r="AT243" s="260"/>
      <c r="AU243" s="260"/>
      <c r="AV243" s="260"/>
      <c r="AW243" s="260"/>
      <c r="AX243" s="260"/>
      <c r="AY243" s="260"/>
      <c r="AZ243" s="260"/>
      <c r="BA243" s="260"/>
      <c r="BB243" s="260"/>
      <c r="BC243" s="260"/>
      <c r="BD243" s="260"/>
      <c r="BE243" s="260"/>
      <c r="BF243" s="260"/>
      <c r="BG243" s="260"/>
    </row>
    <row r="244" ht="16.5" customHeight="1">
      <c r="A244" s="263"/>
      <c r="B244" s="263"/>
      <c r="C244" s="263"/>
      <c r="D244" s="263"/>
      <c r="E244" s="263"/>
      <c r="F244" s="260"/>
      <c r="G244" s="260"/>
      <c r="H244" s="260"/>
      <c r="I244" s="264"/>
      <c r="J244" s="260"/>
      <c r="K244" s="260"/>
      <c r="L244" s="260"/>
      <c r="M244" s="260"/>
      <c r="N244" s="260"/>
      <c r="O244" s="260"/>
      <c r="P244" s="260"/>
      <c r="Q244" s="260"/>
      <c r="R244" s="260"/>
      <c r="S244" s="260"/>
      <c r="T244" s="260"/>
      <c r="U244" s="260"/>
      <c r="V244" s="260"/>
      <c r="W244" s="260"/>
      <c r="X244" s="260"/>
      <c r="Y244" s="260"/>
      <c r="Z244" s="260"/>
      <c r="AA244" s="260"/>
      <c r="AB244" s="260"/>
      <c r="AC244" s="260"/>
      <c r="AD244" s="260"/>
      <c r="AE244" s="260"/>
      <c r="AF244" s="260"/>
      <c r="AG244" s="260"/>
      <c r="AH244" s="260"/>
      <c r="AI244" s="260"/>
      <c r="AJ244" s="260"/>
      <c r="AK244" s="260"/>
      <c r="AL244" s="260"/>
      <c r="AM244" s="260"/>
      <c r="AN244" s="260"/>
      <c r="AO244" s="260"/>
      <c r="AP244" s="260"/>
      <c r="AQ244" s="260"/>
      <c r="AR244" s="260"/>
      <c r="AS244" s="260"/>
      <c r="AT244" s="260"/>
      <c r="AU244" s="260"/>
      <c r="AV244" s="260"/>
      <c r="AW244" s="260"/>
      <c r="AX244" s="260"/>
      <c r="AY244" s="260"/>
      <c r="AZ244" s="260"/>
      <c r="BA244" s="260"/>
      <c r="BB244" s="260"/>
      <c r="BC244" s="260"/>
      <c r="BD244" s="260"/>
      <c r="BE244" s="260"/>
      <c r="BF244" s="260"/>
      <c r="BG244" s="260"/>
    </row>
    <row r="245" ht="16.5" customHeight="1">
      <c r="A245" s="263"/>
      <c r="B245" s="263"/>
      <c r="C245" s="263"/>
      <c r="D245" s="263"/>
      <c r="E245" s="263"/>
      <c r="F245" s="260"/>
      <c r="G245" s="260"/>
      <c r="H245" s="260"/>
      <c r="I245" s="264"/>
      <c r="J245" s="260"/>
      <c r="K245" s="260"/>
      <c r="L245" s="260"/>
      <c r="M245" s="260"/>
      <c r="N245" s="260"/>
      <c r="O245" s="260"/>
      <c r="P245" s="260"/>
      <c r="Q245" s="260"/>
      <c r="R245" s="260"/>
      <c r="S245" s="260"/>
      <c r="T245" s="260"/>
      <c r="U245" s="260"/>
      <c r="V245" s="260"/>
      <c r="W245" s="260"/>
      <c r="X245" s="260"/>
      <c r="Y245" s="260"/>
      <c r="Z245" s="260"/>
      <c r="AA245" s="260"/>
      <c r="AB245" s="260"/>
      <c r="AC245" s="260"/>
      <c r="AD245" s="260"/>
      <c r="AE245" s="260"/>
      <c r="AF245" s="260"/>
      <c r="AG245" s="260"/>
      <c r="AH245" s="260"/>
      <c r="AI245" s="260"/>
      <c r="AJ245" s="260"/>
      <c r="AK245" s="260"/>
      <c r="AL245" s="260"/>
      <c r="AM245" s="260"/>
      <c r="AN245" s="260"/>
      <c r="AO245" s="260"/>
      <c r="AP245" s="260"/>
      <c r="AQ245" s="260"/>
      <c r="AR245" s="260"/>
      <c r="AS245" s="260"/>
      <c r="AT245" s="260"/>
      <c r="AU245" s="260"/>
      <c r="AV245" s="260"/>
      <c r="AW245" s="260"/>
      <c r="AX245" s="260"/>
      <c r="AY245" s="260"/>
      <c r="AZ245" s="260"/>
      <c r="BA245" s="260"/>
      <c r="BB245" s="260"/>
      <c r="BC245" s="260"/>
      <c r="BD245" s="260"/>
      <c r="BE245" s="260"/>
      <c r="BF245" s="260"/>
      <c r="BG245" s="260"/>
    </row>
    <row r="246" ht="16.5" customHeight="1">
      <c r="A246" s="263"/>
      <c r="B246" s="263"/>
      <c r="C246" s="263"/>
      <c r="D246" s="263"/>
      <c r="E246" s="263"/>
      <c r="F246" s="260"/>
      <c r="G246" s="260"/>
      <c r="H246" s="260"/>
      <c r="I246" s="264"/>
      <c r="J246" s="260"/>
      <c r="K246" s="260"/>
      <c r="L246" s="260"/>
      <c r="M246" s="260"/>
      <c r="N246" s="260"/>
      <c r="O246" s="260"/>
      <c r="P246" s="260"/>
      <c r="Q246" s="260"/>
      <c r="R246" s="260"/>
      <c r="S246" s="260"/>
      <c r="T246" s="260"/>
      <c r="U246" s="260"/>
      <c r="V246" s="260"/>
      <c r="W246" s="260"/>
      <c r="X246" s="260"/>
      <c r="Y246" s="260"/>
      <c r="Z246" s="260"/>
      <c r="AA246" s="260"/>
      <c r="AB246" s="260"/>
      <c r="AC246" s="260"/>
      <c r="AD246" s="260"/>
      <c r="AE246" s="260"/>
      <c r="AF246" s="260"/>
      <c r="AG246" s="260"/>
      <c r="AH246" s="260"/>
      <c r="AI246" s="260"/>
      <c r="AJ246" s="260"/>
      <c r="AK246" s="260"/>
      <c r="AL246" s="260"/>
      <c r="AM246" s="260"/>
      <c r="AN246" s="260"/>
      <c r="AO246" s="260"/>
      <c r="AP246" s="260"/>
      <c r="AQ246" s="260"/>
      <c r="AR246" s="260"/>
      <c r="AS246" s="260"/>
      <c r="AT246" s="260"/>
      <c r="AU246" s="260"/>
      <c r="AV246" s="260"/>
      <c r="AW246" s="260"/>
      <c r="AX246" s="260"/>
      <c r="AY246" s="260"/>
      <c r="AZ246" s="260"/>
      <c r="BA246" s="260"/>
      <c r="BB246" s="260"/>
      <c r="BC246" s="260"/>
      <c r="BD246" s="260"/>
      <c r="BE246" s="260"/>
      <c r="BF246" s="260"/>
      <c r="BG246" s="260"/>
    </row>
    <row r="247" ht="16.5" customHeight="1">
      <c r="A247" s="263"/>
      <c r="B247" s="263"/>
      <c r="C247" s="263"/>
      <c r="D247" s="263"/>
      <c r="E247" s="263"/>
      <c r="F247" s="260"/>
      <c r="G247" s="260"/>
      <c r="H247" s="260"/>
      <c r="I247" s="264"/>
      <c r="J247" s="260"/>
      <c r="K247" s="260"/>
      <c r="L247" s="260"/>
      <c r="M247" s="260"/>
      <c r="N247" s="260"/>
      <c r="O247" s="260"/>
      <c r="P247" s="260"/>
      <c r="Q247" s="260"/>
      <c r="R247" s="260"/>
      <c r="S247" s="260"/>
      <c r="T247" s="260"/>
      <c r="U247" s="260"/>
      <c r="V247" s="260"/>
      <c r="W247" s="260"/>
      <c r="X247" s="260"/>
      <c r="Y247" s="260"/>
      <c r="Z247" s="260"/>
      <c r="AA247" s="260"/>
      <c r="AB247" s="260"/>
      <c r="AC247" s="260"/>
      <c r="AD247" s="260"/>
      <c r="AE247" s="260"/>
      <c r="AF247" s="260"/>
      <c r="AG247" s="260"/>
      <c r="AH247" s="260"/>
      <c r="AI247" s="260"/>
      <c r="AJ247" s="260"/>
      <c r="AK247" s="260"/>
      <c r="AL247" s="260"/>
      <c r="AM247" s="260"/>
      <c r="AN247" s="260"/>
      <c r="AO247" s="260"/>
      <c r="AP247" s="260"/>
      <c r="AQ247" s="260"/>
      <c r="AR247" s="260"/>
      <c r="AS247" s="260"/>
      <c r="AT247" s="260"/>
      <c r="AU247" s="260"/>
      <c r="AV247" s="260"/>
      <c r="AW247" s="260"/>
      <c r="AX247" s="260"/>
      <c r="AY247" s="260"/>
      <c r="AZ247" s="260"/>
      <c r="BA247" s="260"/>
      <c r="BB247" s="260"/>
      <c r="BC247" s="260"/>
      <c r="BD247" s="260"/>
      <c r="BE247" s="260"/>
      <c r="BF247" s="260"/>
      <c r="BG247" s="260"/>
    </row>
    <row r="248" ht="16.5" customHeight="1">
      <c r="A248" s="263"/>
      <c r="B248" s="263"/>
      <c r="C248" s="263"/>
      <c r="D248" s="263"/>
      <c r="E248" s="263"/>
      <c r="F248" s="260"/>
      <c r="G248" s="260"/>
      <c r="H248" s="260"/>
      <c r="I248" s="264"/>
      <c r="J248" s="260"/>
      <c r="K248" s="260"/>
      <c r="L248" s="260"/>
      <c r="M248" s="260"/>
      <c r="N248" s="260"/>
      <c r="O248" s="260"/>
      <c r="P248" s="260"/>
      <c r="Q248" s="260"/>
      <c r="R248" s="260"/>
      <c r="S248" s="260"/>
      <c r="T248" s="260"/>
      <c r="U248" s="260"/>
      <c r="V248" s="260"/>
      <c r="W248" s="260"/>
      <c r="X248" s="260"/>
      <c r="Y248" s="260"/>
      <c r="Z248" s="260"/>
      <c r="AA248" s="260"/>
      <c r="AB248" s="260"/>
      <c r="AC248" s="260"/>
      <c r="AD248" s="260"/>
      <c r="AE248" s="260"/>
      <c r="AF248" s="260"/>
      <c r="AG248" s="260"/>
      <c r="AH248" s="260"/>
      <c r="AI248" s="260"/>
      <c r="AJ248" s="260"/>
      <c r="AK248" s="260"/>
      <c r="AL248" s="260"/>
      <c r="AM248" s="260"/>
      <c r="AN248" s="260"/>
      <c r="AO248" s="260"/>
      <c r="AP248" s="260"/>
      <c r="AQ248" s="260"/>
      <c r="AR248" s="260"/>
      <c r="AS248" s="260"/>
      <c r="AT248" s="260"/>
      <c r="AU248" s="260"/>
      <c r="AV248" s="260"/>
      <c r="AW248" s="260"/>
      <c r="AX248" s="260"/>
      <c r="AY248" s="260"/>
      <c r="AZ248" s="260"/>
      <c r="BA248" s="260"/>
      <c r="BB248" s="260"/>
      <c r="BC248" s="260"/>
      <c r="BD248" s="260"/>
      <c r="BE248" s="260"/>
      <c r="BF248" s="260"/>
      <c r="BG248" s="260"/>
    </row>
    <row r="249" ht="16.5" customHeight="1">
      <c r="A249" s="263"/>
      <c r="B249" s="263"/>
      <c r="C249" s="263"/>
      <c r="D249" s="263"/>
      <c r="E249" s="263"/>
      <c r="F249" s="260"/>
      <c r="G249" s="260"/>
      <c r="H249" s="260"/>
      <c r="I249" s="264"/>
      <c r="J249" s="260"/>
      <c r="K249" s="260"/>
      <c r="L249" s="260"/>
      <c r="M249" s="260"/>
      <c r="N249" s="260"/>
      <c r="O249" s="260"/>
      <c r="P249" s="260"/>
      <c r="Q249" s="260"/>
      <c r="R249" s="260"/>
      <c r="S249" s="260"/>
      <c r="T249" s="260"/>
      <c r="U249" s="260"/>
      <c r="V249" s="260"/>
      <c r="W249" s="260"/>
      <c r="X249" s="260"/>
      <c r="Y249" s="260"/>
      <c r="Z249" s="260"/>
      <c r="AA249" s="260"/>
      <c r="AB249" s="260"/>
      <c r="AC249" s="260"/>
      <c r="AD249" s="260"/>
      <c r="AE249" s="260"/>
      <c r="AF249" s="260"/>
      <c r="AG249" s="260"/>
      <c r="AH249" s="260"/>
      <c r="AI249" s="260"/>
      <c r="AJ249" s="260"/>
      <c r="AK249" s="260"/>
      <c r="AL249" s="260"/>
      <c r="AM249" s="260"/>
      <c r="AN249" s="260"/>
      <c r="AO249" s="260"/>
      <c r="AP249" s="260"/>
      <c r="AQ249" s="260"/>
      <c r="AR249" s="260"/>
      <c r="AS249" s="260"/>
      <c r="AT249" s="260"/>
      <c r="AU249" s="260"/>
      <c r="AV249" s="260"/>
      <c r="AW249" s="260"/>
      <c r="AX249" s="260"/>
      <c r="AY249" s="260"/>
      <c r="AZ249" s="260"/>
      <c r="BA249" s="260"/>
      <c r="BB249" s="260"/>
      <c r="BC249" s="260"/>
      <c r="BD249" s="260"/>
      <c r="BE249" s="260"/>
      <c r="BF249" s="260"/>
      <c r="BG249" s="260"/>
    </row>
    <row r="250" ht="16.5" customHeight="1">
      <c r="A250" s="263"/>
      <c r="B250" s="263"/>
      <c r="C250" s="263"/>
      <c r="D250" s="263"/>
      <c r="E250" s="263"/>
      <c r="F250" s="260"/>
      <c r="G250" s="260"/>
      <c r="H250" s="260"/>
      <c r="I250" s="264"/>
      <c r="J250" s="260"/>
      <c r="K250" s="260"/>
      <c r="L250" s="260"/>
      <c r="M250" s="260"/>
      <c r="N250" s="260"/>
      <c r="O250" s="260"/>
      <c r="P250" s="260"/>
      <c r="Q250" s="260"/>
      <c r="R250" s="260"/>
      <c r="S250" s="260"/>
      <c r="T250" s="260"/>
      <c r="U250" s="260"/>
      <c r="V250" s="260"/>
      <c r="W250" s="260"/>
      <c r="X250" s="260"/>
      <c r="Y250" s="260"/>
      <c r="Z250" s="260"/>
      <c r="AA250" s="260"/>
      <c r="AB250" s="260"/>
      <c r="AC250" s="260"/>
      <c r="AD250" s="260"/>
      <c r="AE250" s="260"/>
      <c r="AF250" s="260"/>
      <c r="AG250" s="260"/>
      <c r="AH250" s="260"/>
      <c r="AI250" s="260"/>
      <c r="AJ250" s="260"/>
      <c r="AK250" s="260"/>
      <c r="AL250" s="260"/>
      <c r="AM250" s="260"/>
      <c r="AN250" s="260"/>
      <c r="AO250" s="260"/>
      <c r="AP250" s="260"/>
      <c r="AQ250" s="260"/>
      <c r="AR250" s="260"/>
      <c r="AS250" s="260"/>
      <c r="AT250" s="260"/>
      <c r="AU250" s="260"/>
      <c r="AV250" s="260"/>
      <c r="AW250" s="260"/>
      <c r="AX250" s="260"/>
      <c r="AY250" s="260"/>
      <c r="AZ250" s="260"/>
      <c r="BA250" s="260"/>
      <c r="BB250" s="260"/>
      <c r="BC250" s="260"/>
      <c r="BD250" s="260"/>
      <c r="BE250" s="260"/>
      <c r="BF250" s="260"/>
      <c r="BG250" s="260"/>
    </row>
    <row r="251" ht="16.5" customHeight="1">
      <c r="A251" s="263"/>
      <c r="B251" s="263"/>
      <c r="C251" s="263"/>
      <c r="D251" s="263"/>
      <c r="E251" s="263"/>
      <c r="F251" s="260"/>
      <c r="G251" s="260"/>
      <c r="H251" s="260"/>
      <c r="I251" s="264"/>
      <c r="J251" s="260"/>
      <c r="K251" s="260"/>
      <c r="L251" s="260"/>
      <c r="M251" s="260"/>
      <c r="N251" s="260"/>
      <c r="O251" s="260"/>
      <c r="P251" s="260"/>
      <c r="Q251" s="260"/>
      <c r="R251" s="260"/>
      <c r="S251" s="260"/>
      <c r="T251" s="260"/>
      <c r="U251" s="260"/>
      <c r="V251" s="260"/>
      <c r="W251" s="260"/>
      <c r="X251" s="260"/>
      <c r="Y251" s="260"/>
      <c r="Z251" s="260"/>
      <c r="AA251" s="260"/>
      <c r="AB251" s="260"/>
      <c r="AC251" s="260"/>
      <c r="AD251" s="260"/>
      <c r="AE251" s="260"/>
      <c r="AF251" s="260"/>
      <c r="AG251" s="260"/>
      <c r="AH251" s="260"/>
      <c r="AI251" s="260"/>
      <c r="AJ251" s="260"/>
      <c r="AK251" s="260"/>
      <c r="AL251" s="260"/>
      <c r="AM251" s="260"/>
      <c r="AN251" s="260"/>
      <c r="AO251" s="260"/>
      <c r="AP251" s="260"/>
      <c r="AQ251" s="260"/>
      <c r="AR251" s="260"/>
      <c r="AS251" s="260"/>
      <c r="AT251" s="260"/>
      <c r="AU251" s="260"/>
      <c r="AV251" s="260"/>
      <c r="AW251" s="260"/>
      <c r="AX251" s="260"/>
      <c r="AY251" s="260"/>
      <c r="AZ251" s="260"/>
      <c r="BA251" s="260"/>
      <c r="BB251" s="260"/>
      <c r="BC251" s="260"/>
      <c r="BD251" s="260"/>
      <c r="BE251" s="260"/>
      <c r="BF251" s="260"/>
      <c r="BG251" s="260"/>
    </row>
    <row r="252" ht="16.5" customHeight="1">
      <c r="A252" s="263"/>
      <c r="B252" s="263"/>
      <c r="C252" s="263"/>
      <c r="D252" s="263"/>
      <c r="E252" s="263"/>
      <c r="F252" s="260"/>
      <c r="G252" s="260"/>
      <c r="H252" s="260"/>
      <c r="I252" s="264"/>
      <c r="J252" s="260"/>
      <c r="K252" s="260"/>
      <c r="L252" s="260"/>
      <c r="M252" s="260"/>
      <c r="N252" s="260"/>
      <c r="O252" s="260"/>
      <c r="P252" s="260"/>
      <c r="Q252" s="260"/>
      <c r="R252" s="260"/>
      <c r="S252" s="260"/>
      <c r="T252" s="260"/>
      <c r="U252" s="260"/>
      <c r="V252" s="260"/>
      <c r="W252" s="260"/>
      <c r="X252" s="260"/>
      <c r="Y252" s="260"/>
      <c r="Z252" s="260"/>
      <c r="AA252" s="260"/>
      <c r="AB252" s="260"/>
      <c r="AC252" s="260"/>
      <c r="AD252" s="260"/>
      <c r="AE252" s="260"/>
      <c r="AF252" s="260"/>
      <c r="AG252" s="260"/>
      <c r="AH252" s="260"/>
      <c r="AI252" s="260"/>
      <c r="AJ252" s="260"/>
      <c r="AK252" s="260"/>
      <c r="AL252" s="260"/>
      <c r="AM252" s="260"/>
      <c r="AN252" s="260"/>
      <c r="AO252" s="260"/>
      <c r="AP252" s="260"/>
      <c r="AQ252" s="260"/>
      <c r="AR252" s="260"/>
      <c r="AS252" s="260"/>
      <c r="AT252" s="260"/>
      <c r="AU252" s="260"/>
      <c r="AV252" s="260"/>
      <c r="AW252" s="260"/>
      <c r="AX252" s="260"/>
      <c r="AY252" s="260"/>
      <c r="AZ252" s="260"/>
      <c r="BA252" s="260"/>
      <c r="BB252" s="260"/>
      <c r="BC252" s="260"/>
      <c r="BD252" s="260"/>
      <c r="BE252" s="260"/>
      <c r="BF252" s="260"/>
      <c r="BG252" s="260"/>
    </row>
    <row r="253" ht="16.5" customHeight="1">
      <c r="A253" s="263"/>
      <c r="B253" s="263"/>
      <c r="C253" s="263"/>
      <c r="D253" s="263"/>
      <c r="E253" s="263"/>
      <c r="F253" s="260"/>
      <c r="G253" s="260"/>
      <c r="H253" s="260"/>
      <c r="I253" s="264"/>
      <c r="J253" s="260"/>
      <c r="K253" s="260"/>
      <c r="L253" s="260"/>
      <c r="M253" s="260"/>
      <c r="N253" s="260"/>
      <c r="O253" s="260"/>
      <c r="P253" s="260"/>
      <c r="Q253" s="260"/>
      <c r="R253" s="260"/>
      <c r="S253" s="260"/>
      <c r="T253" s="260"/>
      <c r="U253" s="260"/>
      <c r="V253" s="260"/>
      <c r="W253" s="260"/>
      <c r="X253" s="260"/>
      <c r="Y253" s="260"/>
      <c r="Z253" s="260"/>
      <c r="AA253" s="260"/>
      <c r="AB253" s="260"/>
      <c r="AC253" s="260"/>
      <c r="AD253" s="260"/>
      <c r="AE253" s="260"/>
      <c r="AF253" s="260"/>
      <c r="AG253" s="260"/>
      <c r="AH253" s="260"/>
      <c r="AI253" s="260"/>
      <c r="AJ253" s="260"/>
      <c r="AK253" s="260"/>
      <c r="AL253" s="260"/>
      <c r="AM253" s="260"/>
      <c r="AN253" s="260"/>
      <c r="AO253" s="260"/>
      <c r="AP253" s="260"/>
      <c r="AQ253" s="260"/>
      <c r="AR253" s="260"/>
      <c r="AS253" s="260"/>
      <c r="AT253" s="260"/>
      <c r="AU253" s="260"/>
      <c r="AV253" s="260"/>
      <c r="AW253" s="260"/>
      <c r="AX253" s="260"/>
      <c r="AY253" s="260"/>
      <c r="AZ253" s="260"/>
      <c r="BA253" s="260"/>
      <c r="BB253" s="260"/>
      <c r="BC253" s="260"/>
      <c r="BD253" s="260"/>
      <c r="BE253" s="260"/>
      <c r="BF253" s="260"/>
      <c r="BG253" s="260"/>
    </row>
    <row r="254" ht="16.5" customHeight="1">
      <c r="A254" s="263"/>
      <c r="B254" s="263"/>
      <c r="C254" s="263"/>
      <c r="D254" s="263"/>
      <c r="E254" s="263"/>
      <c r="F254" s="260"/>
      <c r="G254" s="260"/>
      <c r="H254" s="260"/>
      <c r="I254" s="264"/>
      <c r="J254" s="260"/>
      <c r="K254" s="260"/>
      <c r="L254" s="260"/>
      <c r="M254" s="260"/>
      <c r="N254" s="260"/>
      <c r="O254" s="260"/>
      <c r="P254" s="260"/>
      <c r="Q254" s="260"/>
      <c r="R254" s="260"/>
      <c r="S254" s="260"/>
      <c r="T254" s="260"/>
      <c r="U254" s="260"/>
      <c r="V254" s="260"/>
      <c r="W254" s="260"/>
      <c r="X254" s="260"/>
      <c r="Y254" s="260"/>
      <c r="Z254" s="260"/>
      <c r="AA254" s="260"/>
      <c r="AB254" s="260"/>
      <c r="AC254" s="260"/>
      <c r="AD254" s="260"/>
      <c r="AE254" s="260"/>
      <c r="AF254" s="260"/>
      <c r="AG254" s="260"/>
      <c r="AH254" s="260"/>
      <c r="AI254" s="260"/>
      <c r="AJ254" s="260"/>
      <c r="AK254" s="260"/>
      <c r="AL254" s="260"/>
      <c r="AM254" s="260"/>
      <c r="AN254" s="260"/>
      <c r="AO254" s="260"/>
      <c r="AP254" s="260"/>
      <c r="AQ254" s="260"/>
      <c r="AR254" s="260"/>
      <c r="AS254" s="260"/>
      <c r="AT254" s="260"/>
      <c r="AU254" s="260"/>
      <c r="AV254" s="260"/>
      <c r="AW254" s="260"/>
      <c r="AX254" s="260"/>
      <c r="AY254" s="260"/>
      <c r="AZ254" s="260"/>
      <c r="BA254" s="260"/>
      <c r="BB254" s="260"/>
      <c r="BC254" s="260"/>
      <c r="BD254" s="260"/>
      <c r="BE254" s="260"/>
      <c r="BF254" s="260"/>
      <c r="BG254" s="260"/>
    </row>
    <row r="255" ht="16.5" customHeight="1">
      <c r="A255" s="263"/>
      <c r="B255" s="263"/>
      <c r="C255" s="263"/>
      <c r="D255" s="263"/>
      <c r="E255" s="263"/>
      <c r="F255" s="260"/>
      <c r="G255" s="260"/>
      <c r="H255" s="260"/>
      <c r="I255" s="264"/>
      <c r="J255" s="260"/>
      <c r="K255" s="260"/>
      <c r="L255" s="260"/>
      <c r="M255" s="260"/>
      <c r="N255" s="260"/>
      <c r="O255" s="260"/>
      <c r="P255" s="260"/>
      <c r="Q255" s="260"/>
      <c r="R255" s="260"/>
      <c r="S255" s="260"/>
      <c r="T255" s="260"/>
      <c r="U255" s="260"/>
      <c r="V255" s="260"/>
      <c r="W255" s="260"/>
      <c r="X255" s="260"/>
      <c r="Y255" s="260"/>
      <c r="Z255" s="260"/>
      <c r="AA255" s="260"/>
      <c r="AB255" s="260"/>
      <c r="AC255" s="260"/>
      <c r="AD255" s="260"/>
      <c r="AE255" s="260"/>
      <c r="AF255" s="260"/>
      <c r="AG255" s="260"/>
      <c r="AH255" s="260"/>
      <c r="AI255" s="260"/>
      <c r="AJ255" s="260"/>
      <c r="AK255" s="260"/>
      <c r="AL255" s="260"/>
      <c r="AM255" s="260"/>
      <c r="AN255" s="260"/>
      <c r="AO255" s="260"/>
      <c r="AP255" s="260"/>
      <c r="AQ255" s="260"/>
      <c r="AR255" s="260"/>
      <c r="AS255" s="260"/>
      <c r="AT255" s="260"/>
      <c r="AU255" s="260"/>
      <c r="AV255" s="260"/>
      <c r="AW255" s="260"/>
      <c r="AX255" s="260"/>
      <c r="AY255" s="260"/>
      <c r="AZ255" s="260"/>
      <c r="BA255" s="260"/>
      <c r="BB255" s="260"/>
      <c r="BC255" s="260"/>
      <c r="BD255" s="260"/>
      <c r="BE255" s="260"/>
      <c r="BF255" s="260"/>
      <c r="BG255" s="260"/>
    </row>
    <row r="256" ht="16.5" customHeight="1">
      <c r="A256" s="263"/>
      <c r="B256" s="263"/>
      <c r="C256" s="263"/>
      <c r="D256" s="263"/>
      <c r="E256" s="263"/>
      <c r="F256" s="260"/>
      <c r="G256" s="260"/>
      <c r="H256" s="260"/>
      <c r="I256" s="264"/>
      <c r="J256" s="260"/>
      <c r="K256" s="260"/>
      <c r="L256" s="260"/>
      <c r="M256" s="260"/>
      <c r="N256" s="260"/>
      <c r="O256" s="260"/>
      <c r="P256" s="260"/>
      <c r="Q256" s="260"/>
      <c r="R256" s="260"/>
      <c r="S256" s="260"/>
      <c r="T256" s="260"/>
      <c r="U256" s="260"/>
      <c r="V256" s="260"/>
      <c r="W256" s="260"/>
      <c r="X256" s="260"/>
      <c r="Y256" s="260"/>
      <c r="Z256" s="260"/>
      <c r="AA256" s="260"/>
      <c r="AB256" s="260"/>
      <c r="AC256" s="260"/>
      <c r="AD256" s="260"/>
      <c r="AE256" s="260"/>
      <c r="AF256" s="260"/>
      <c r="AG256" s="260"/>
      <c r="AH256" s="260"/>
      <c r="AI256" s="260"/>
      <c r="AJ256" s="260"/>
      <c r="AK256" s="260"/>
      <c r="AL256" s="260"/>
      <c r="AM256" s="260"/>
      <c r="AN256" s="260"/>
      <c r="AO256" s="260"/>
      <c r="AP256" s="260"/>
      <c r="AQ256" s="260"/>
      <c r="AR256" s="260"/>
      <c r="AS256" s="260"/>
      <c r="AT256" s="260"/>
      <c r="AU256" s="260"/>
      <c r="AV256" s="260"/>
      <c r="AW256" s="260"/>
      <c r="AX256" s="260"/>
      <c r="AY256" s="260"/>
      <c r="AZ256" s="260"/>
      <c r="BA256" s="260"/>
      <c r="BB256" s="260"/>
      <c r="BC256" s="260"/>
      <c r="BD256" s="260"/>
      <c r="BE256" s="260"/>
      <c r="BF256" s="260"/>
      <c r="BG256" s="260"/>
    </row>
    <row r="257" ht="16.5" customHeight="1">
      <c r="A257" s="263"/>
      <c r="B257" s="263"/>
      <c r="C257" s="263"/>
      <c r="D257" s="263"/>
      <c r="E257" s="263"/>
      <c r="F257" s="260"/>
      <c r="G257" s="260"/>
      <c r="H257" s="260"/>
      <c r="I257" s="264"/>
      <c r="J257" s="260"/>
      <c r="K257" s="260"/>
      <c r="L257" s="260"/>
      <c r="M257" s="260"/>
      <c r="N257" s="260"/>
      <c r="O257" s="260"/>
      <c r="P257" s="260"/>
      <c r="Q257" s="260"/>
      <c r="R257" s="260"/>
      <c r="S257" s="260"/>
      <c r="T257" s="260"/>
      <c r="U257" s="260"/>
      <c r="V257" s="260"/>
      <c r="W257" s="260"/>
      <c r="X257" s="260"/>
      <c r="Y257" s="260"/>
      <c r="Z257" s="260"/>
      <c r="AA257" s="260"/>
      <c r="AB257" s="260"/>
      <c r="AC257" s="260"/>
      <c r="AD257" s="260"/>
      <c r="AE257" s="260"/>
      <c r="AF257" s="260"/>
      <c r="AG257" s="260"/>
      <c r="AH257" s="260"/>
      <c r="AI257" s="260"/>
      <c r="AJ257" s="260"/>
      <c r="AK257" s="260"/>
      <c r="AL257" s="260"/>
      <c r="AM257" s="260"/>
      <c r="AN257" s="260"/>
      <c r="AO257" s="260"/>
      <c r="AP257" s="260"/>
      <c r="AQ257" s="260"/>
      <c r="AR257" s="260"/>
      <c r="AS257" s="260"/>
      <c r="AT257" s="260"/>
      <c r="AU257" s="260"/>
      <c r="AV257" s="260"/>
      <c r="AW257" s="260"/>
      <c r="AX257" s="260"/>
      <c r="AY257" s="260"/>
      <c r="AZ257" s="260"/>
      <c r="BA257" s="260"/>
      <c r="BB257" s="260"/>
      <c r="BC257" s="260"/>
      <c r="BD257" s="260"/>
      <c r="BE257" s="260"/>
      <c r="BF257" s="260"/>
      <c r="BG257" s="260"/>
    </row>
    <row r="258" ht="16.5" customHeight="1">
      <c r="A258" s="263"/>
      <c r="B258" s="263"/>
      <c r="C258" s="263"/>
      <c r="D258" s="263"/>
      <c r="E258" s="263"/>
      <c r="F258" s="260"/>
      <c r="G258" s="260"/>
      <c r="H258" s="260"/>
      <c r="I258" s="264"/>
      <c r="J258" s="260"/>
      <c r="K258" s="260"/>
      <c r="L258" s="260"/>
      <c r="M258" s="260"/>
      <c r="N258" s="260"/>
      <c r="O258" s="260"/>
      <c r="P258" s="260"/>
      <c r="Q258" s="260"/>
      <c r="R258" s="260"/>
      <c r="S258" s="260"/>
      <c r="T258" s="260"/>
      <c r="U258" s="260"/>
      <c r="V258" s="260"/>
      <c r="W258" s="260"/>
      <c r="X258" s="260"/>
      <c r="Y258" s="260"/>
      <c r="Z258" s="260"/>
      <c r="AA258" s="260"/>
      <c r="AB258" s="260"/>
      <c r="AC258" s="260"/>
      <c r="AD258" s="260"/>
      <c r="AE258" s="260"/>
      <c r="AF258" s="260"/>
      <c r="AG258" s="260"/>
      <c r="AH258" s="260"/>
      <c r="AI258" s="260"/>
      <c r="AJ258" s="260"/>
      <c r="AK258" s="260"/>
      <c r="AL258" s="260"/>
      <c r="AM258" s="260"/>
      <c r="AN258" s="260"/>
      <c r="AO258" s="260"/>
      <c r="AP258" s="260"/>
      <c r="AQ258" s="260"/>
      <c r="AR258" s="260"/>
      <c r="AS258" s="260"/>
      <c r="AT258" s="260"/>
      <c r="AU258" s="260"/>
      <c r="AV258" s="260"/>
      <c r="AW258" s="260"/>
      <c r="AX258" s="260"/>
      <c r="AY258" s="260"/>
      <c r="AZ258" s="260"/>
      <c r="BA258" s="260"/>
      <c r="BB258" s="260"/>
      <c r="BC258" s="260"/>
      <c r="BD258" s="260"/>
      <c r="BE258" s="260"/>
      <c r="BF258" s="260"/>
      <c r="BG258" s="260"/>
    </row>
    <row r="259" ht="16.5" customHeight="1">
      <c r="A259" s="263"/>
      <c r="B259" s="263"/>
      <c r="C259" s="263"/>
      <c r="D259" s="263"/>
      <c r="E259" s="263"/>
      <c r="F259" s="260"/>
      <c r="G259" s="260"/>
      <c r="H259" s="260"/>
      <c r="I259" s="264"/>
      <c r="J259" s="260"/>
      <c r="K259" s="260"/>
      <c r="L259" s="260"/>
      <c r="M259" s="260"/>
      <c r="N259" s="260"/>
      <c r="O259" s="260"/>
      <c r="P259" s="260"/>
      <c r="Q259" s="260"/>
      <c r="R259" s="260"/>
      <c r="S259" s="260"/>
      <c r="T259" s="260"/>
      <c r="U259" s="260"/>
      <c r="V259" s="260"/>
      <c r="W259" s="260"/>
      <c r="X259" s="260"/>
      <c r="Y259" s="260"/>
      <c r="Z259" s="260"/>
      <c r="AA259" s="260"/>
      <c r="AB259" s="260"/>
      <c r="AC259" s="260"/>
      <c r="AD259" s="260"/>
      <c r="AE259" s="260"/>
      <c r="AF259" s="260"/>
      <c r="AG259" s="260"/>
      <c r="AH259" s="260"/>
      <c r="AI259" s="260"/>
      <c r="AJ259" s="260"/>
      <c r="AK259" s="260"/>
      <c r="AL259" s="260"/>
      <c r="AM259" s="260"/>
      <c r="AN259" s="260"/>
      <c r="AO259" s="260"/>
      <c r="AP259" s="260"/>
      <c r="AQ259" s="260"/>
      <c r="AR259" s="260"/>
      <c r="AS259" s="260"/>
      <c r="AT259" s="260"/>
      <c r="AU259" s="260"/>
      <c r="AV259" s="260"/>
      <c r="AW259" s="260"/>
      <c r="AX259" s="260"/>
      <c r="AY259" s="260"/>
      <c r="AZ259" s="260"/>
      <c r="BA259" s="260"/>
      <c r="BB259" s="260"/>
      <c r="BC259" s="260"/>
      <c r="BD259" s="260"/>
      <c r="BE259" s="260"/>
      <c r="BF259" s="260"/>
      <c r="BG259" s="260"/>
    </row>
    <row r="260" ht="16.5" customHeight="1">
      <c r="A260" s="263"/>
      <c r="B260" s="263"/>
      <c r="C260" s="263"/>
      <c r="D260" s="263"/>
      <c r="E260" s="263"/>
      <c r="F260" s="260"/>
      <c r="G260" s="260"/>
      <c r="H260" s="260"/>
      <c r="I260" s="264"/>
      <c r="J260" s="260"/>
      <c r="K260" s="260"/>
      <c r="L260" s="260"/>
      <c r="M260" s="260"/>
      <c r="N260" s="260"/>
      <c r="O260" s="260"/>
      <c r="P260" s="260"/>
      <c r="Q260" s="260"/>
      <c r="R260" s="260"/>
      <c r="S260" s="260"/>
      <c r="T260" s="260"/>
      <c r="U260" s="260"/>
      <c r="V260" s="260"/>
      <c r="W260" s="260"/>
      <c r="X260" s="260"/>
      <c r="Y260" s="260"/>
      <c r="Z260" s="260"/>
      <c r="AA260" s="260"/>
      <c r="AB260" s="260"/>
      <c r="AC260" s="260"/>
      <c r="AD260" s="260"/>
      <c r="AE260" s="260"/>
      <c r="AF260" s="260"/>
      <c r="AG260" s="260"/>
      <c r="AH260" s="260"/>
      <c r="AI260" s="260"/>
      <c r="AJ260" s="260"/>
      <c r="AK260" s="260"/>
      <c r="AL260" s="260"/>
      <c r="AM260" s="260"/>
      <c r="AN260" s="260"/>
      <c r="AO260" s="260"/>
      <c r="AP260" s="260"/>
      <c r="AQ260" s="260"/>
      <c r="AR260" s="260"/>
      <c r="AS260" s="260"/>
      <c r="AT260" s="260"/>
      <c r="AU260" s="260"/>
      <c r="AV260" s="260"/>
      <c r="AW260" s="260"/>
      <c r="AX260" s="260"/>
      <c r="AY260" s="260"/>
      <c r="AZ260" s="260"/>
      <c r="BA260" s="260"/>
      <c r="BB260" s="260"/>
      <c r="BC260" s="260"/>
      <c r="BD260" s="260"/>
      <c r="BE260" s="260"/>
      <c r="BF260" s="260"/>
      <c r="BG260" s="260"/>
    </row>
    <row r="261" ht="16.5" customHeight="1">
      <c r="A261" s="263"/>
      <c r="B261" s="263"/>
      <c r="C261" s="263"/>
      <c r="D261" s="263"/>
      <c r="E261" s="263"/>
      <c r="F261" s="260"/>
      <c r="G261" s="260"/>
      <c r="H261" s="260"/>
      <c r="I261" s="264"/>
      <c r="J261" s="260"/>
      <c r="K261" s="260"/>
      <c r="L261" s="260"/>
      <c r="M261" s="260"/>
      <c r="N261" s="260"/>
      <c r="O261" s="260"/>
      <c r="P261" s="260"/>
      <c r="Q261" s="260"/>
      <c r="R261" s="260"/>
      <c r="S261" s="260"/>
      <c r="T261" s="260"/>
      <c r="U261" s="260"/>
      <c r="V261" s="260"/>
      <c r="W261" s="260"/>
      <c r="X261" s="260"/>
      <c r="Y261" s="260"/>
      <c r="Z261" s="260"/>
      <c r="AA261" s="260"/>
      <c r="AB261" s="260"/>
      <c r="AC261" s="260"/>
      <c r="AD261" s="260"/>
      <c r="AE261" s="260"/>
      <c r="AF261" s="260"/>
      <c r="AG261" s="260"/>
      <c r="AH261" s="260"/>
      <c r="AI261" s="260"/>
      <c r="AJ261" s="260"/>
      <c r="AK261" s="260"/>
      <c r="AL261" s="260"/>
      <c r="AM261" s="260"/>
      <c r="AN261" s="260"/>
      <c r="AO261" s="260"/>
      <c r="AP261" s="260"/>
      <c r="AQ261" s="260"/>
      <c r="AR261" s="260"/>
      <c r="AS261" s="260"/>
      <c r="AT261" s="260"/>
      <c r="AU261" s="260"/>
      <c r="AV261" s="260"/>
      <c r="AW261" s="260"/>
      <c r="AX261" s="260"/>
      <c r="AY261" s="260"/>
      <c r="AZ261" s="260"/>
      <c r="BA261" s="260"/>
      <c r="BB261" s="260"/>
      <c r="BC261" s="260"/>
      <c r="BD261" s="260"/>
      <c r="BE261" s="260"/>
      <c r="BF261" s="260"/>
      <c r="BG261" s="260"/>
    </row>
    <row r="262" ht="16.5" customHeight="1">
      <c r="A262" s="263"/>
      <c r="B262" s="263"/>
      <c r="C262" s="263"/>
      <c r="D262" s="263"/>
      <c r="E262" s="263"/>
      <c r="F262" s="260"/>
      <c r="G262" s="260"/>
      <c r="H262" s="260"/>
      <c r="I262" s="264"/>
      <c r="J262" s="260"/>
      <c r="K262" s="260"/>
      <c r="L262" s="260"/>
      <c r="M262" s="260"/>
      <c r="N262" s="260"/>
      <c r="O262" s="260"/>
      <c r="P262" s="260"/>
      <c r="Q262" s="260"/>
      <c r="R262" s="260"/>
      <c r="S262" s="260"/>
      <c r="T262" s="260"/>
      <c r="U262" s="260"/>
      <c r="V262" s="260"/>
      <c r="W262" s="260"/>
      <c r="X262" s="260"/>
      <c r="Y262" s="260"/>
      <c r="Z262" s="260"/>
      <c r="AA262" s="260"/>
      <c r="AB262" s="260"/>
      <c r="AC262" s="260"/>
      <c r="AD262" s="260"/>
      <c r="AE262" s="260"/>
      <c r="AF262" s="260"/>
      <c r="AG262" s="260"/>
      <c r="AH262" s="260"/>
      <c r="AI262" s="260"/>
      <c r="AJ262" s="260"/>
      <c r="AK262" s="260"/>
      <c r="AL262" s="260"/>
      <c r="AM262" s="260"/>
      <c r="AN262" s="260"/>
      <c r="AO262" s="260"/>
      <c r="AP262" s="260"/>
      <c r="AQ262" s="260"/>
      <c r="AR262" s="260"/>
      <c r="AS262" s="260"/>
      <c r="AT262" s="260"/>
      <c r="AU262" s="260"/>
      <c r="AV262" s="260"/>
      <c r="AW262" s="260"/>
      <c r="AX262" s="260"/>
      <c r="AY262" s="260"/>
      <c r="AZ262" s="260"/>
      <c r="BA262" s="260"/>
      <c r="BB262" s="260"/>
      <c r="BC262" s="260"/>
      <c r="BD262" s="260"/>
      <c r="BE262" s="260"/>
      <c r="BF262" s="260"/>
      <c r="BG262" s="260"/>
    </row>
    <row r="263" ht="16.5" customHeight="1">
      <c r="A263" s="263"/>
      <c r="B263" s="263"/>
      <c r="C263" s="263"/>
      <c r="D263" s="263"/>
      <c r="E263" s="263"/>
      <c r="F263" s="260"/>
      <c r="G263" s="260"/>
      <c r="H263" s="260"/>
      <c r="I263" s="264"/>
      <c r="J263" s="260"/>
      <c r="K263" s="260"/>
      <c r="L263" s="260"/>
      <c r="M263" s="260"/>
      <c r="N263" s="260"/>
      <c r="O263" s="260"/>
      <c r="P263" s="260"/>
      <c r="Q263" s="260"/>
      <c r="R263" s="260"/>
      <c r="S263" s="260"/>
      <c r="T263" s="260"/>
      <c r="U263" s="260"/>
      <c r="V263" s="260"/>
      <c r="W263" s="260"/>
      <c r="X263" s="260"/>
      <c r="Y263" s="260"/>
      <c r="Z263" s="260"/>
      <c r="AA263" s="260"/>
      <c r="AB263" s="260"/>
      <c r="AC263" s="260"/>
      <c r="AD263" s="260"/>
      <c r="AE263" s="260"/>
      <c r="AF263" s="260"/>
      <c r="AG263" s="260"/>
      <c r="AH263" s="260"/>
      <c r="AI263" s="260"/>
      <c r="AJ263" s="260"/>
      <c r="AK263" s="260"/>
      <c r="AL263" s="260"/>
      <c r="AM263" s="260"/>
      <c r="AN263" s="260"/>
      <c r="AO263" s="260"/>
      <c r="AP263" s="260"/>
      <c r="AQ263" s="260"/>
      <c r="AR263" s="260"/>
      <c r="AS263" s="260"/>
      <c r="AT263" s="260"/>
      <c r="AU263" s="260"/>
      <c r="AV263" s="260"/>
      <c r="AW263" s="260"/>
      <c r="AX263" s="260"/>
      <c r="AY263" s="260"/>
      <c r="AZ263" s="260"/>
      <c r="BA263" s="260"/>
      <c r="BB263" s="260"/>
      <c r="BC263" s="260"/>
      <c r="BD263" s="260"/>
      <c r="BE263" s="260"/>
      <c r="BF263" s="260"/>
      <c r="BG263" s="260"/>
    </row>
    <row r="264" ht="16.5" customHeight="1">
      <c r="A264" s="263"/>
      <c r="B264" s="263"/>
      <c r="C264" s="263"/>
      <c r="D264" s="263"/>
      <c r="E264" s="263"/>
      <c r="F264" s="260"/>
      <c r="G264" s="260"/>
      <c r="H264" s="260"/>
      <c r="I264" s="264"/>
      <c r="J264" s="260"/>
      <c r="K264" s="260"/>
      <c r="L264" s="260"/>
      <c r="M264" s="260"/>
      <c r="N264" s="260"/>
      <c r="O264" s="260"/>
      <c r="P264" s="260"/>
      <c r="Q264" s="260"/>
      <c r="R264" s="260"/>
      <c r="S264" s="260"/>
      <c r="T264" s="260"/>
      <c r="U264" s="260"/>
      <c r="V264" s="260"/>
      <c r="W264" s="260"/>
      <c r="X264" s="260"/>
      <c r="Y264" s="260"/>
      <c r="Z264" s="260"/>
      <c r="AA264" s="260"/>
      <c r="AB264" s="260"/>
      <c r="AC264" s="260"/>
      <c r="AD264" s="260"/>
      <c r="AE264" s="260"/>
      <c r="AF264" s="260"/>
      <c r="AG264" s="260"/>
      <c r="AH264" s="260"/>
      <c r="AI264" s="260"/>
      <c r="AJ264" s="260"/>
      <c r="AK264" s="260"/>
      <c r="AL264" s="260"/>
      <c r="AM264" s="260"/>
      <c r="AN264" s="260"/>
      <c r="AO264" s="260"/>
      <c r="AP264" s="260"/>
      <c r="AQ264" s="260"/>
      <c r="AR264" s="260"/>
      <c r="AS264" s="260"/>
      <c r="AT264" s="260"/>
      <c r="AU264" s="260"/>
      <c r="AV264" s="260"/>
      <c r="AW264" s="260"/>
      <c r="AX264" s="260"/>
      <c r="AY264" s="260"/>
      <c r="AZ264" s="260"/>
      <c r="BA264" s="260"/>
      <c r="BB264" s="260"/>
      <c r="BC264" s="260"/>
      <c r="BD264" s="260"/>
      <c r="BE264" s="260"/>
      <c r="BF264" s="260"/>
      <c r="BG264" s="260"/>
    </row>
    <row r="265" ht="16.5" customHeight="1">
      <c r="A265" s="263"/>
      <c r="B265" s="263"/>
      <c r="C265" s="263"/>
      <c r="D265" s="263"/>
      <c r="E265" s="263"/>
      <c r="F265" s="260"/>
      <c r="G265" s="260"/>
      <c r="H265" s="260"/>
      <c r="I265" s="264"/>
      <c r="J265" s="260"/>
      <c r="K265" s="260"/>
      <c r="L265" s="260"/>
      <c r="M265" s="260"/>
      <c r="N265" s="260"/>
      <c r="O265" s="260"/>
      <c r="P265" s="260"/>
      <c r="Q265" s="260"/>
      <c r="R265" s="260"/>
      <c r="S265" s="260"/>
      <c r="T265" s="260"/>
      <c r="U265" s="260"/>
      <c r="V265" s="260"/>
      <c r="W265" s="260"/>
      <c r="X265" s="260"/>
      <c r="Y265" s="260"/>
      <c r="Z265" s="260"/>
      <c r="AA265" s="260"/>
      <c r="AB265" s="260"/>
      <c r="AC265" s="260"/>
      <c r="AD265" s="260"/>
      <c r="AE265" s="260"/>
      <c r="AF265" s="260"/>
      <c r="AG265" s="260"/>
      <c r="AH265" s="260"/>
      <c r="AI265" s="260"/>
      <c r="AJ265" s="260"/>
      <c r="AK265" s="260"/>
      <c r="AL265" s="260"/>
      <c r="AM265" s="260"/>
      <c r="AN265" s="260"/>
      <c r="AO265" s="260"/>
      <c r="AP265" s="260"/>
      <c r="AQ265" s="260"/>
      <c r="AR265" s="260"/>
      <c r="AS265" s="260"/>
      <c r="AT265" s="260"/>
      <c r="AU265" s="260"/>
      <c r="AV265" s="260"/>
      <c r="AW265" s="260"/>
      <c r="AX265" s="260"/>
      <c r="AY265" s="260"/>
      <c r="AZ265" s="260"/>
      <c r="BA265" s="260"/>
      <c r="BB265" s="260"/>
      <c r="BC265" s="260"/>
      <c r="BD265" s="260"/>
      <c r="BE265" s="260"/>
      <c r="BF265" s="260"/>
      <c r="BG265" s="260"/>
    </row>
    <row r="266" ht="16.5" customHeight="1">
      <c r="A266" s="263"/>
      <c r="B266" s="263"/>
      <c r="C266" s="263"/>
      <c r="D266" s="263"/>
      <c r="E266" s="263"/>
      <c r="F266" s="260"/>
      <c r="G266" s="260"/>
      <c r="H266" s="260"/>
      <c r="I266" s="264"/>
      <c r="J266" s="260"/>
      <c r="K266" s="260"/>
      <c r="L266" s="260"/>
      <c r="M266" s="260"/>
      <c r="N266" s="260"/>
      <c r="O266" s="260"/>
      <c r="P266" s="260"/>
      <c r="Q266" s="260"/>
      <c r="R266" s="260"/>
      <c r="S266" s="260"/>
      <c r="T266" s="260"/>
      <c r="U266" s="260"/>
      <c r="V266" s="260"/>
      <c r="W266" s="260"/>
      <c r="X266" s="260"/>
      <c r="Y266" s="260"/>
      <c r="Z266" s="260"/>
      <c r="AA266" s="260"/>
      <c r="AB266" s="260"/>
      <c r="AC266" s="260"/>
      <c r="AD266" s="260"/>
      <c r="AE266" s="260"/>
      <c r="AF266" s="260"/>
      <c r="AG266" s="260"/>
      <c r="AH266" s="260"/>
      <c r="AI266" s="260"/>
      <c r="AJ266" s="260"/>
      <c r="AK266" s="260"/>
      <c r="AL266" s="260"/>
      <c r="AM266" s="260"/>
      <c r="AN266" s="260"/>
      <c r="AO266" s="260"/>
      <c r="AP266" s="260"/>
      <c r="AQ266" s="260"/>
      <c r="AR266" s="260"/>
      <c r="AS266" s="260"/>
      <c r="AT266" s="260"/>
      <c r="AU266" s="260"/>
      <c r="AV266" s="260"/>
      <c r="AW266" s="260"/>
      <c r="AX266" s="260"/>
      <c r="AY266" s="260"/>
      <c r="AZ266" s="260"/>
      <c r="BA266" s="260"/>
      <c r="BB266" s="260"/>
      <c r="BC266" s="260"/>
      <c r="BD266" s="260"/>
      <c r="BE266" s="260"/>
      <c r="BF266" s="260"/>
      <c r="BG266" s="260"/>
    </row>
    <row r="267" ht="16.5" customHeight="1">
      <c r="A267" s="263"/>
      <c r="B267" s="263"/>
      <c r="C267" s="263"/>
      <c r="D267" s="263"/>
      <c r="E267" s="263"/>
      <c r="F267" s="260"/>
      <c r="G267" s="260"/>
      <c r="H267" s="260"/>
      <c r="I267" s="264"/>
      <c r="J267" s="260"/>
      <c r="K267" s="260"/>
      <c r="L267" s="260"/>
      <c r="M267" s="260"/>
      <c r="N267" s="260"/>
      <c r="O267" s="260"/>
      <c r="P267" s="260"/>
      <c r="Q267" s="260"/>
      <c r="R267" s="260"/>
      <c r="S267" s="260"/>
      <c r="T267" s="260"/>
      <c r="U267" s="260"/>
      <c r="V267" s="260"/>
      <c r="W267" s="260"/>
      <c r="X267" s="260"/>
      <c r="Y267" s="260"/>
      <c r="Z267" s="260"/>
      <c r="AA267" s="260"/>
      <c r="AB267" s="260"/>
      <c r="AC267" s="260"/>
      <c r="AD267" s="260"/>
      <c r="AE267" s="260"/>
      <c r="AF267" s="260"/>
      <c r="AG267" s="260"/>
      <c r="AH267" s="260"/>
      <c r="AI267" s="260"/>
      <c r="AJ267" s="260"/>
      <c r="AK267" s="260"/>
      <c r="AL267" s="260"/>
      <c r="AM267" s="260"/>
      <c r="AN267" s="260"/>
      <c r="AO267" s="260"/>
      <c r="AP267" s="260"/>
      <c r="AQ267" s="260"/>
      <c r="AR267" s="260"/>
      <c r="AS267" s="260"/>
      <c r="AT267" s="260"/>
      <c r="AU267" s="260"/>
      <c r="AV267" s="260"/>
      <c r="AW267" s="260"/>
      <c r="AX267" s="260"/>
      <c r="AY267" s="260"/>
      <c r="AZ267" s="260"/>
      <c r="BA267" s="260"/>
      <c r="BB267" s="260"/>
      <c r="BC267" s="260"/>
      <c r="BD267" s="260"/>
      <c r="BE267" s="260"/>
      <c r="BF267" s="260"/>
      <c r="BG267" s="260"/>
    </row>
    <row r="268" ht="16.5" customHeight="1">
      <c r="A268" s="263"/>
      <c r="B268" s="263"/>
      <c r="C268" s="263"/>
      <c r="D268" s="263"/>
      <c r="E268" s="263"/>
      <c r="F268" s="260"/>
      <c r="G268" s="260"/>
      <c r="H268" s="260"/>
      <c r="I268" s="264"/>
      <c r="J268" s="260"/>
      <c r="K268" s="260"/>
      <c r="L268" s="260"/>
      <c r="M268" s="260"/>
      <c r="N268" s="260"/>
      <c r="O268" s="260"/>
      <c r="P268" s="260"/>
      <c r="Q268" s="260"/>
      <c r="R268" s="260"/>
      <c r="S268" s="260"/>
      <c r="T268" s="260"/>
      <c r="U268" s="260"/>
      <c r="V268" s="260"/>
      <c r="W268" s="260"/>
      <c r="X268" s="260"/>
      <c r="Y268" s="260"/>
      <c r="Z268" s="260"/>
      <c r="AA268" s="260"/>
      <c r="AB268" s="260"/>
      <c r="AC268" s="260"/>
      <c r="AD268" s="260"/>
      <c r="AE268" s="260"/>
      <c r="AF268" s="260"/>
      <c r="AG268" s="260"/>
      <c r="AH268" s="260"/>
      <c r="AI268" s="260"/>
      <c r="AJ268" s="260"/>
      <c r="AK268" s="260"/>
      <c r="AL268" s="260"/>
      <c r="AM268" s="260"/>
      <c r="AN268" s="260"/>
      <c r="AO268" s="260"/>
      <c r="AP268" s="260"/>
      <c r="AQ268" s="260"/>
      <c r="AR268" s="260"/>
      <c r="AS268" s="260"/>
      <c r="AT268" s="260"/>
      <c r="AU268" s="260"/>
      <c r="AV268" s="260"/>
      <c r="AW268" s="260"/>
      <c r="AX268" s="260"/>
      <c r="AY268" s="260"/>
      <c r="AZ268" s="260"/>
      <c r="BA268" s="260"/>
      <c r="BB268" s="260"/>
      <c r="BC268" s="260"/>
      <c r="BD268" s="260"/>
      <c r="BE268" s="260"/>
      <c r="BF268" s="260"/>
      <c r="BG268" s="260"/>
    </row>
    <row r="269" ht="16.5" customHeight="1">
      <c r="A269" s="263"/>
      <c r="B269" s="263"/>
      <c r="C269" s="263"/>
      <c r="D269" s="263"/>
      <c r="E269" s="263"/>
      <c r="F269" s="260"/>
      <c r="G269" s="260"/>
      <c r="H269" s="260"/>
      <c r="I269" s="264"/>
      <c r="J269" s="260"/>
      <c r="K269" s="260"/>
      <c r="L269" s="260"/>
      <c r="M269" s="260"/>
      <c r="N269" s="260"/>
      <c r="O269" s="260"/>
      <c r="P269" s="260"/>
      <c r="Q269" s="260"/>
      <c r="R269" s="260"/>
      <c r="S269" s="260"/>
      <c r="T269" s="260"/>
      <c r="U269" s="260"/>
      <c r="V269" s="260"/>
      <c r="W269" s="260"/>
      <c r="X269" s="260"/>
      <c r="Y269" s="260"/>
      <c r="Z269" s="260"/>
      <c r="AA269" s="260"/>
      <c r="AB269" s="260"/>
      <c r="AC269" s="260"/>
      <c r="AD269" s="260"/>
      <c r="AE269" s="260"/>
      <c r="AF269" s="260"/>
      <c r="AG269" s="260"/>
      <c r="AH269" s="260"/>
      <c r="AI269" s="260"/>
      <c r="AJ269" s="260"/>
      <c r="AK269" s="260"/>
      <c r="AL269" s="260"/>
      <c r="AM269" s="260"/>
      <c r="AN269" s="260"/>
      <c r="AO269" s="260"/>
      <c r="AP269" s="260"/>
      <c r="AQ269" s="260"/>
      <c r="AR269" s="260"/>
      <c r="AS269" s="260"/>
      <c r="AT269" s="260"/>
      <c r="AU269" s="260"/>
      <c r="AV269" s="260"/>
      <c r="AW269" s="260"/>
      <c r="AX269" s="260"/>
      <c r="AY269" s="260"/>
      <c r="AZ269" s="260"/>
      <c r="BA269" s="260"/>
      <c r="BB269" s="260"/>
      <c r="BC269" s="260"/>
      <c r="BD269" s="260"/>
      <c r="BE269" s="260"/>
      <c r="BF269" s="260"/>
      <c r="BG269" s="260"/>
    </row>
    <row r="270" ht="16.5" customHeight="1">
      <c r="A270" s="263"/>
      <c r="B270" s="263"/>
      <c r="C270" s="263"/>
      <c r="D270" s="263"/>
      <c r="E270" s="263"/>
      <c r="F270" s="260"/>
      <c r="G270" s="260"/>
      <c r="H270" s="260"/>
      <c r="I270" s="264"/>
      <c r="J270" s="260"/>
      <c r="K270" s="260"/>
      <c r="L270" s="260"/>
      <c r="M270" s="260"/>
      <c r="N270" s="260"/>
      <c r="O270" s="260"/>
      <c r="P270" s="260"/>
      <c r="Q270" s="260"/>
      <c r="R270" s="260"/>
      <c r="S270" s="260"/>
      <c r="T270" s="260"/>
      <c r="U270" s="260"/>
      <c r="V270" s="260"/>
      <c r="W270" s="260"/>
      <c r="X270" s="260"/>
      <c r="Y270" s="260"/>
      <c r="Z270" s="260"/>
      <c r="AA270" s="260"/>
      <c r="AB270" s="260"/>
      <c r="AC270" s="260"/>
      <c r="AD270" s="260"/>
      <c r="AE270" s="260"/>
      <c r="AF270" s="260"/>
      <c r="AG270" s="260"/>
      <c r="AH270" s="260"/>
      <c r="AI270" s="260"/>
      <c r="AJ270" s="260"/>
      <c r="AK270" s="260"/>
      <c r="AL270" s="260"/>
      <c r="AM270" s="260"/>
      <c r="AN270" s="260"/>
      <c r="AO270" s="260"/>
      <c r="AP270" s="260"/>
      <c r="AQ270" s="260"/>
      <c r="AR270" s="260"/>
      <c r="AS270" s="260"/>
      <c r="AT270" s="260"/>
      <c r="AU270" s="260"/>
      <c r="AV270" s="260"/>
      <c r="AW270" s="260"/>
      <c r="AX270" s="260"/>
      <c r="AY270" s="260"/>
      <c r="AZ270" s="260"/>
      <c r="BA270" s="260"/>
      <c r="BB270" s="260"/>
      <c r="BC270" s="260"/>
      <c r="BD270" s="260"/>
      <c r="BE270" s="260"/>
      <c r="BF270" s="260"/>
      <c r="BG270" s="260"/>
    </row>
    <row r="271" ht="16.5" customHeight="1">
      <c r="A271" s="263"/>
      <c r="B271" s="263"/>
      <c r="C271" s="263"/>
      <c r="D271" s="263"/>
      <c r="E271" s="263"/>
      <c r="F271" s="260"/>
      <c r="G271" s="260"/>
      <c r="H271" s="260"/>
      <c r="I271" s="264"/>
      <c r="J271" s="260"/>
      <c r="K271" s="260"/>
      <c r="L271" s="260"/>
      <c r="M271" s="260"/>
      <c r="N271" s="260"/>
      <c r="O271" s="260"/>
      <c r="P271" s="260"/>
      <c r="Q271" s="260"/>
      <c r="R271" s="260"/>
      <c r="S271" s="260"/>
      <c r="T271" s="260"/>
      <c r="U271" s="260"/>
      <c r="V271" s="260"/>
      <c r="W271" s="260"/>
      <c r="X271" s="260"/>
      <c r="Y271" s="260"/>
      <c r="Z271" s="260"/>
      <c r="AA271" s="260"/>
      <c r="AB271" s="260"/>
      <c r="AC271" s="260"/>
      <c r="AD271" s="260"/>
      <c r="AE271" s="260"/>
      <c r="AF271" s="260"/>
      <c r="AG271" s="260"/>
      <c r="AH271" s="260"/>
      <c r="AI271" s="260"/>
      <c r="AJ271" s="260"/>
      <c r="AK271" s="260"/>
      <c r="AL271" s="260"/>
      <c r="AM271" s="260"/>
      <c r="AN271" s="260"/>
      <c r="AO271" s="260"/>
      <c r="AP271" s="260"/>
      <c r="AQ271" s="260"/>
      <c r="AR271" s="260"/>
      <c r="AS271" s="260"/>
      <c r="AT271" s="260"/>
      <c r="AU271" s="260"/>
      <c r="AV271" s="260"/>
      <c r="AW271" s="260"/>
      <c r="AX271" s="260"/>
      <c r="AY271" s="260"/>
      <c r="AZ271" s="260"/>
      <c r="BA271" s="260"/>
      <c r="BB271" s="260"/>
      <c r="BC271" s="260"/>
      <c r="BD271" s="260"/>
      <c r="BE271" s="260"/>
      <c r="BF271" s="260"/>
      <c r="BG271" s="260"/>
    </row>
    <row r="272" ht="16.5" customHeight="1">
      <c r="A272" s="263"/>
      <c r="B272" s="263"/>
      <c r="C272" s="263"/>
      <c r="D272" s="263"/>
      <c r="E272" s="263"/>
      <c r="F272" s="260"/>
      <c r="G272" s="260"/>
      <c r="H272" s="260"/>
      <c r="I272" s="264"/>
      <c r="J272" s="260"/>
      <c r="K272" s="260"/>
      <c r="L272" s="260"/>
      <c r="M272" s="260"/>
      <c r="N272" s="260"/>
      <c r="O272" s="260"/>
      <c r="P272" s="260"/>
      <c r="Q272" s="260"/>
      <c r="R272" s="260"/>
      <c r="S272" s="260"/>
      <c r="T272" s="260"/>
      <c r="U272" s="260"/>
      <c r="V272" s="260"/>
      <c r="W272" s="260"/>
      <c r="X272" s="260"/>
      <c r="Y272" s="260"/>
      <c r="Z272" s="260"/>
      <c r="AA272" s="260"/>
      <c r="AB272" s="260"/>
      <c r="AC272" s="260"/>
      <c r="AD272" s="260"/>
      <c r="AE272" s="260"/>
      <c r="AF272" s="260"/>
      <c r="AG272" s="260"/>
      <c r="AH272" s="260"/>
      <c r="AI272" s="260"/>
      <c r="AJ272" s="260"/>
      <c r="AK272" s="260"/>
      <c r="AL272" s="260"/>
      <c r="AM272" s="260"/>
      <c r="AN272" s="260"/>
      <c r="AO272" s="260"/>
      <c r="AP272" s="260"/>
      <c r="AQ272" s="260"/>
      <c r="AR272" s="260"/>
      <c r="AS272" s="260"/>
      <c r="AT272" s="260"/>
      <c r="AU272" s="260"/>
      <c r="AV272" s="260"/>
      <c r="AW272" s="260"/>
      <c r="AX272" s="260"/>
      <c r="AY272" s="260"/>
      <c r="AZ272" s="260"/>
      <c r="BA272" s="260"/>
      <c r="BB272" s="260"/>
      <c r="BC272" s="260"/>
      <c r="BD272" s="260"/>
      <c r="BE272" s="260"/>
      <c r="BF272" s="260"/>
      <c r="BG272" s="260"/>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6">
    <mergeCell ref="A1:AM2"/>
    <mergeCell ref="A4:B4"/>
    <mergeCell ref="C4:AM4"/>
    <mergeCell ref="A5:B5"/>
    <mergeCell ref="C5:AM5"/>
    <mergeCell ref="A6:B6"/>
    <mergeCell ref="C6:AM6"/>
    <mergeCell ref="C8:C9"/>
    <mergeCell ref="D8:D9"/>
    <mergeCell ref="E8:E9"/>
    <mergeCell ref="F8:F9"/>
    <mergeCell ref="I8:I9"/>
    <mergeCell ref="J8:J9"/>
    <mergeCell ref="K8:K9"/>
    <mergeCell ref="L8:L9"/>
    <mergeCell ref="M8:M9"/>
    <mergeCell ref="N8:N9"/>
    <mergeCell ref="O8:O9"/>
    <mergeCell ref="P8:P9"/>
    <mergeCell ref="AL8:AL9"/>
    <mergeCell ref="AM8:AM9"/>
    <mergeCell ref="Q8:Q9"/>
    <mergeCell ref="R8:R9"/>
    <mergeCell ref="S8:S9"/>
    <mergeCell ref="T8:T9"/>
    <mergeCell ref="AB8:AB9"/>
    <mergeCell ref="AC8:AC9"/>
    <mergeCell ref="AD8:AD9"/>
    <mergeCell ref="AE8:AE9"/>
    <mergeCell ref="AF8:AF9"/>
    <mergeCell ref="AG8:AG9"/>
    <mergeCell ref="AH8:AH9"/>
    <mergeCell ref="AI8:AI9"/>
    <mergeCell ref="AJ8:AJ9"/>
    <mergeCell ref="AK8:AK9"/>
    <mergeCell ref="A7:J7"/>
    <mergeCell ref="K7:Q7"/>
    <mergeCell ref="R7:Z7"/>
    <mergeCell ref="AA7:AG7"/>
    <mergeCell ref="AH7:AM7"/>
    <mergeCell ref="A8:A9"/>
    <mergeCell ref="B8:B9"/>
    <mergeCell ref="I10:I15"/>
    <mergeCell ref="J10:J15"/>
    <mergeCell ref="I16:I21"/>
    <mergeCell ref="J16:J21"/>
    <mergeCell ref="I22:I27"/>
    <mergeCell ref="J22:J27"/>
    <mergeCell ref="K10:K15"/>
    <mergeCell ref="L10:L15"/>
    <mergeCell ref="K16:K21"/>
    <mergeCell ref="L16:L21"/>
    <mergeCell ref="K22:K27"/>
    <mergeCell ref="L22:L27"/>
    <mergeCell ref="M10:M15"/>
    <mergeCell ref="N10:N15"/>
    <mergeCell ref="M16:M21"/>
    <mergeCell ref="N16:N21"/>
    <mergeCell ref="M22:M27"/>
    <mergeCell ref="N22:N27"/>
    <mergeCell ref="O10:O15"/>
    <mergeCell ref="P10:P15"/>
    <mergeCell ref="O16:O21"/>
    <mergeCell ref="P16:P21"/>
    <mergeCell ref="Q16:Q21"/>
    <mergeCell ref="O22:O27"/>
    <mergeCell ref="P22:P27"/>
    <mergeCell ref="Q22:Q27"/>
    <mergeCell ref="U8:Z8"/>
    <mergeCell ref="AA8:AA9"/>
    <mergeCell ref="A10:A15"/>
    <mergeCell ref="B10:B15"/>
    <mergeCell ref="C10:C15"/>
    <mergeCell ref="D10:D15"/>
    <mergeCell ref="F10:F15"/>
    <mergeCell ref="Q10:Q15"/>
    <mergeCell ref="J28:J33"/>
    <mergeCell ref="K28:K33"/>
    <mergeCell ref="L28:L33"/>
    <mergeCell ref="M28:M33"/>
    <mergeCell ref="N28:N33"/>
    <mergeCell ref="O28:O33"/>
    <mergeCell ref="P28:P33"/>
    <mergeCell ref="Q28:Q33"/>
    <mergeCell ref="A28:A33"/>
    <mergeCell ref="B28:B33"/>
    <mergeCell ref="C28:C33"/>
    <mergeCell ref="D28:D33"/>
    <mergeCell ref="F28:F33"/>
    <mergeCell ref="G28:G33"/>
    <mergeCell ref="I28:I33"/>
    <mergeCell ref="J46:J51"/>
    <mergeCell ref="K46:K51"/>
    <mergeCell ref="L46:L51"/>
    <mergeCell ref="M46:M51"/>
    <mergeCell ref="N46:N51"/>
    <mergeCell ref="O46:O51"/>
    <mergeCell ref="P46:P51"/>
    <mergeCell ref="Q46:Q51"/>
    <mergeCell ref="A46:A51"/>
    <mergeCell ref="B46:B51"/>
    <mergeCell ref="C46:C51"/>
    <mergeCell ref="D46:D51"/>
    <mergeCell ref="F46:F51"/>
    <mergeCell ref="G46:G51"/>
    <mergeCell ref="I46:I51"/>
    <mergeCell ref="J52:J57"/>
    <mergeCell ref="K52:K57"/>
    <mergeCell ref="L52:L57"/>
    <mergeCell ref="M52:M57"/>
    <mergeCell ref="N52:N57"/>
    <mergeCell ref="O52:O57"/>
    <mergeCell ref="P52:P57"/>
    <mergeCell ref="Q52:Q57"/>
    <mergeCell ref="A52:A57"/>
    <mergeCell ref="B52:B57"/>
    <mergeCell ref="C52:C57"/>
    <mergeCell ref="D52:D57"/>
    <mergeCell ref="F52:F57"/>
    <mergeCell ref="G52:G57"/>
    <mergeCell ref="I52:I57"/>
    <mergeCell ref="A58:A63"/>
    <mergeCell ref="B58:B63"/>
    <mergeCell ref="C58:C63"/>
    <mergeCell ref="D58:D63"/>
    <mergeCell ref="F58:F63"/>
    <mergeCell ref="G58:G63"/>
    <mergeCell ref="I58:I63"/>
    <mergeCell ref="Q58:Q63"/>
    <mergeCell ref="B70:AM70"/>
    <mergeCell ref="J58:J63"/>
    <mergeCell ref="K58:K63"/>
    <mergeCell ref="L58:L63"/>
    <mergeCell ref="M58:M63"/>
    <mergeCell ref="N58:N63"/>
    <mergeCell ref="O58:O63"/>
    <mergeCell ref="P58:P63"/>
    <mergeCell ref="G10:G15"/>
    <mergeCell ref="H10:H15"/>
    <mergeCell ref="B16:B21"/>
    <mergeCell ref="C16:C21"/>
    <mergeCell ref="D16:D21"/>
    <mergeCell ref="F16:F21"/>
    <mergeCell ref="G16:G21"/>
    <mergeCell ref="A16:A21"/>
    <mergeCell ref="A22:A27"/>
    <mergeCell ref="B22:B27"/>
    <mergeCell ref="C22:C27"/>
    <mergeCell ref="D22:D27"/>
    <mergeCell ref="F22:F27"/>
    <mergeCell ref="G22:G27"/>
    <mergeCell ref="J34:J39"/>
    <mergeCell ref="K34:K39"/>
    <mergeCell ref="L34:L39"/>
    <mergeCell ref="M34:M39"/>
    <mergeCell ref="N34:N39"/>
    <mergeCell ref="O34:O39"/>
    <mergeCell ref="P34:P39"/>
    <mergeCell ref="Q34:Q39"/>
    <mergeCell ref="A34:A39"/>
    <mergeCell ref="B34:B39"/>
    <mergeCell ref="C34:C39"/>
    <mergeCell ref="D34:D39"/>
    <mergeCell ref="F34:F39"/>
    <mergeCell ref="G34:G39"/>
    <mergeCell ref="I34:I39"/>
    <mergeCell ref="J40:J45"/>
    <mergeCell ref="K40:K45"/>
    <mergeCell ref="L40:L45"/>
    <mergeCell ref="M40:M45"/>
    <mergeCell ref="N40:N45"/>
    <mergeCell ref="O40:O45"/>
    <mergeCell ref="P40:P45"/>
    <mergeCell ref="Q40:Q45"/>
    <mergeCell ref="A40:A45"/>
    <mergeCell ref="B40:B45"/>
    <mergeCell ref="C40:C45"/>
    <mergeCell ref="D40:D45"/>
    <mergeCell ref="F40:F45"/>
    <mergeCell ref="G40:G45"/>
    <mergeCell ref="I40:I45"/>
    <mergeCell ref="J64:J69"/>
    <mergeCell ref="K64:K69"/>
    <mergeCell ref="L64:L69"/>
    <mergeCell ref="M64:M69"/>
    <mergeCell ref="N64:N69"/>
    <mergeCell ref="O64:O69"/>
    <mergeCell ref="P64:P69"/>
    <mergeCell ref="Q64:Q69"/>
    <mergeCell ref="A64:A69"/>
    <mergeCell ref="B64:B69"/>
    <mergeCell ref="C64:C69"/>
    <mergeCell ref="D64:D69"/>
    <mergeCell ref="F64:F69"/>
    <mergeCell ref="G64:G69"/>
    <mergeCell ref="I64:I69"/>
  </mergeCells>
  <conditionalFormatting sqref="K10 K16 K22 K28 K34 K40 K46 K52 K58 K64">
    <cfRule type="cellIs" dxfId="0" priority="1" operator="equal">
      <formula>"Muy Alta"</formula>
    </cfRule>
  </conditionalFormatting>
  <conditionalFormatting sqref="K10 K16 K22 K28 K34 K40 K46 K52 K58 K64">
    <cfRule type="cellIs" dxfId="1" priority="2" operator="equal">
      <formula>"Alta"</formula>
    </cfRule>
  </conditionalFormatting>
  <conditionalFormatting sqref="K10 K16 K22 K28 K34 K40 K46 K52 K58 K64">
    <cfRule type="cellIs" dxfId="2" priority="3" operator="equal">
      <formula>"Media"</formula>
    </cfRule>
  </conditionalFormatting>
  <conditionalFormatting sqref="K10 K16 K22 K28 K34 K40 K46 K52 K58 K64">
    <cfRule type="cellIs" dxfId="3" priority="4" operator="equal">
      <formula>"Baja"</formula>
    </cfRule>
  </conditionalFormatting>
  <conditionalFormatting sqref="K10 K16 K22 K28 K34 K40 K46 K52 K58 K64">
    <cfRule type="cellIs" dxfId="4" priority="5" operator="equal">
      <formula>"Muy Baja"</formula>
    </cfRule>
  </conditionalFormatting>
  <conditionalFormatting sqref="N10:N69">
    <cfRule type="containsText" dxfId="5" priority="6" operator="containsText" text="❌">
      <formula>NOT(ISERROR(SEARCH(("❌"),(N10))))</formula>
    </cfRule>
  </conditionalFormatting>
  <conditionalFormatting sqref="O10 O16 O22 O28 O34 O40 O46 O52 O58 O64">
    <cfRule type="cellIs" dxfId="0" priority="7" operator="equal">
      <formula>"Catastrófico"</formula>
    </cfRule>
  </conditionalFormatting>
  <conditionalFormatting sqref="O10 O16 O22 O28 O34 O40 O46 O52 O58 O64">
    <cfRule type="cellIs" dxfId="1" priority="8" operator="equal">
      <formula>"Mayor"</formula>
    </cfRule>
  </conditionalFormatting>
  <conditionalFormatting sqref="O10 O16 O22 O28 O34 O40 O46 O52 O58 O64">
    <cfRule type="cellIs" dxfId="2" priority="9" operator="equal">
      <formula>"Moderado"</formula>
    </cfRule>
  </conditionalFormatting>
  <conditionalFormatting sqref="O10 O16 O22 O28 O34 O40 O46 O52 O58 O64">
    <cfRule type="cellIs" dxfId="3" priority="10" operator="equal">
      <formula>"Menor"</formula>
    </cfRule>
  </conditionalFormatting>
  <conditionalFormatting sqref="O10 O16 O22 O28 O34 O40 O46 O52 O58 O64">
    <cfRule type="cellIs" dxfId="4" priority="11" operator="equal">
      <formula>"Leve"</formula>
    </cfRule>
  </conditionalFormatting>
  <conditionalFormatting sqref="Q10">
    <cfRule type="cellIs" dxfId="6" priority="12" operator="equal">
      <formula>"Extremo"</formula>
    </cfRule>
  </conditionalFormatting>
  <conditionalFormatting sqref="Q10">
    <cfRule type="cellIs" dxfId="7" priority="13" operator="equal">
      <formula>"Alto"</formula>
    </cfRule>
  </conditionalFormatting>
  <conditionalFormatting sqref="Q10">
    <cfRule type="cellIs" dxfId="8" priority="14" operator="equal">
      <formula>"Moderado"</formula>
    </cfRule>
  </conditionalFormatting>
  <conditionalFormatting sqref="Q10">
    <cfRule type="cellIs" dxfId="4" priority="15" operator="equal">
      <formula>"Bajo"</formula>
    </cfRule>
  </conditionalFormatting>
  <conditionalFormatting sqref="Q16 Q22 Q28 Q34 Q40 Q46 Q52 Q58 Q64">
    <cfRule type="cellIs" dxfId="6" priority="16" operator="equal">
      <formula>"Extremo"</formula>
    </cfRule>
  </conditionalFormatting>
  <conditionalFormatting sqref="Q16 Q22 Q28 Q34 Q40 Q46 Q52 Q58 Q64">
    <cfRule type="cellIs" dxfId="7" priority="17" operator="equal">
      <formula>"Alto"</formula>
    </cfRule>
  </conditionalFormatting>
  <conditionalFormatting sqref="Q16 Q22 Q28 Q34 Q40 Q46 Q52 Q58 Q64">
    <cfRule type="cellIs" dxfId="8" priority="18" operator="equal">
      <formula>"Moderado"</formula>
    </cfRule>
  </conditionalFormatting>
  <conditionalFormatting sqref="Q16 Q22 Q28 Q34 Q40 Q46 Q52 Q58 Q64">
    <cfRule type="cellIs" dxfId="4" priority="19" operator="equal">
      <formula>"Bajo"</formula>
    </cfRule>
  </conditionalFormatting>
  <conditionalFormatting sqref="AB10:AB69">
    <cfRule type="cellIs" dxfId="0" priority="20" operator="equal">
      <formula>"Muy Alta"</formula>
    </cfRule>
  </conditionalFormatting>
  <conditionalFormatting sqref="AB10:AB69">
    <cfRule type="cellIs" dxfId="1" priority="21" operator="equal">
      <formula>"Alta"</formula>
    </cfRule>
  </conditionalFormatting>
  <conditionalFormatting sqref="AB10:AB69">
    <cfRule type="cellIs" dxfId="2" priority="22" operator="equal">
      <formula>"Media"</formula>
    </cfRule>
  </conditionalFormatting>
  <conditionalFormatting sqref="AB10:AB69">
    <cfRule type="cellIs" dxfId="3" priority="23" operator="equal">
      <formula>"Baja"</formula>
    </cfRule>
  </conditionalFormatting>
  <conditionalFormatting sqref="AB10:AB69">
    <cfRule type="cellIs" dxfId="4" priority="24" operator="equal">
      <formula>"Muy Baja"</formula>
    </cfRule>
  </conditionalFormatting>
  <conditionalFormatting sqref="AD10:AD69">
    <cfRule type="cellIs" dxfId="0" priority="25" operator="equal">
      <formula>"Catastrófico"</formula>
    </cfRule>
  </conditionalFormatting>
  <conditionalFormatting sqref="AD10:AD69">
    <cfRule type="cellIs" dxfId="1" priority="26" operator="equal">
      <formula>"Mayor"</formula>
    </cfRule>
  </conditionalFormatting>
  <conditionalFormatting sqref="AD10:AD69">
    <cfRule type="cellIs" dxfId="2" priority="27" operator="equal">
      <formula>"Moderado"</formula>
    </cfRule>
  </conditionalFormatting>
  <conditionalFormatting sqref="AD10:AD69">
    <cfRule type="cellIs" dxfId="3" priority="28" operator="equal">
      <formula>"Menor"</formula>
    </cfRule>
  </conditionalFormatting>
  <conditionalFormatting sqref="AD10:AD69">
    <cfRule type="cellIs" dxfId="4" priority="29" operator="equal">
      <formula>"Leve"</formula>
    </cfRule>
  </conditionalFormatting>
  <conditionalFormatting sqref="AF10:AF69">
    <cfRule type="cellIs" dxfId="6" priority="30" operator="equal">
      <formula>"Extremo"</formula>
    </cfRule>
  </conditionalFormatting>
  <conditionalFormatting sqref="AF10:AF69">
    <cfRule type="cellIs" dxfId="7" priority="31" operator="equal">
      <formula>"Alto"</formula>
    </cfRule>
  </conditionalFormatting>
  <conditionalFormatting sqref="AF10:AF69">
    <cfRule type="cellIs" dxfId="8" priority="32" operator="equal">
      <formula>"Moderado"</formula>
    </cfRule>
  </conditionalFormatting>
  <conditionalFormatting sqref="AF10:AF69">
    <cfRule type="cellIs" dxfId="4" priority="33" operator="equal">
      <formula>"Bajo"</formula>
    </cfRule>
  </conditionalFormatting>
  <dataValidations>
    <dataValidation type="custom" allowBlank="1" showInputMessage="1" showErrorMessage="1" prompt="Recuerde que las acciones se generan bajo la medida de mitigar el riesgo" sqref="AL10:AL69">
      <formula1>IF(OR(AG10='Opciones Tratamiento'!$B$2,AG10='Opciones Tratamiento'!$B$3,AG10='Opciones Tratamiento'!$B$4),ISBLANK(AG10),ISTEXT(AG10))</formula1>
    </dataValidation>
    <dataValidation type="list" allowBlank="1" showErrorMessage="1" sqref="U10:U69">
      <formula1>'Tabla Valoración controles'!$D$4:$D$6</formula1>
    </dataValidation>
    <dataValidation type="list" allowBlank="1" showErrorMessage="1" sqref="AG10:AG22 AG24:AG28 AG30:AG34 AG36:AG40 AG42:AG46 AG48:AG52 AG54:AG58 AG60:AG64 AG66:AG69">
      <formula1>'Opciones Tratamiento'!$B$2:$B$5</formula1>
    </dataValidation>
    <dataValidation type="list" allowBlank="1" showErrorMessage="1" sqref="I10 I16 I22 I28 I34 I40 I46 I52 I58 I64">
      <formula1>'Opciones Tratamiento'!$B$13:$B$19</formula1>
    </dataValidation>
    <dataValidation type="list" allowBlank="1" showErrorMessage="1" sqref="V10:V69">
      <formula1>'Tabla Valoración controles'!$D$7:$D$8</formula1>
    </dataValidation>
    <dataValidation type="list" allowBlank="1" showErrorMessage="1" sqref="G10 G16 G22 G28 G34 G40 G46 G52 G58 G64">
      <formula1>"Gestión,FISCAL"</formula1>
    </dataValidation>
    <dataValidation type="list" allowBlank="1" showErrorMessage="1" sqref="Y10:Y69">
      <formula1>'Tabla Valoración controles'!$D$11:$D$12</formula1>
    </dataValidation>
    <dataValidation type="list" allowBlank="1" showErrorMessage="1" sqref="Z10:Z69">
      <formula1>'Tabla Valoración controles'!$D$13:$D$14</formula1>
    </dataValidation>
    <dataValidation type="custom" allowBlank="1" showInputMessage="1" showErrorMessage="1" prompt="Recuerde que las acciones se generan bajo la medida de mitigar el riesgo" sqref="AH10:AH16 AH18:AH69">
      <formula1>IF(OR(AG10='Opciones Tratamiento'!$B$2,AG10='Opciones Tratamiento'!$B$3,AG10='Opciones Tratamiento'!$B$4),ISBLANK(AG10),ISTEXT(AG10))</formula1>
    </dataValidation>
    <dataValidation type="custom" allowBlank="1" showInputMessage="1" showErrorMessage="1" prompt="Recuerde que las acciones se generan bajo la medida de mitigar el riesgo" sqref="AI10:AI69">
      <formula1>IF(OR(AG10='Opciones Tratamiento'!$B$2,AG10='Opciones Tratamiento'!$B$3,AG10='Opciones Tratamiento'!$B$4),ISBLANK(AG10),ISTEXT(AG10))</formula1>
    </dataValidation>
    <dataValidation type="list" allowBlank="1" showErrorMessage="1" sqref="AM10:AM14 AM16:AM17 AM19:AM20 AM22:AM23 AM25:AM26 AM28:AM29 AM31:AM32 AM34:AM35 AM37:AM38 AM40:AM41 AM43:AM44 AM46:AM47 AM49:AM50 AM52:AM53 AM55:AM56 AM58:AM59 AM61:AM62 AM64:AM65 AM67:AM68">
      <formula1>'Opciones Tratamiento'!$B$9:$B$10</formula1>
    </dataValidation>
    <dataValidation type="list" allowBlank="1" showErrorMessage="1" sqref="B10 B16 B22 B28 B34 B40 B46 B52 B58 B64">
      <formula1>'Opciones Tratamiento'!$E$2:$E$4</formula1>
    </dataValidation>
    <dataValidation type="list" allowBlank="1" showErrorMessage="1" sqref="M10 M16 M22 M28 M34 M40 M46 M52 M58 M64">
      <formula1>'Tabla Impacto'!$F$210:$F$221</formula1>
    </dataValidation>
    <dataValidation type="custom" allowBlank="1" showInputMessage="1" showErrorMessage="1" prompt="Recuerde que las acciones se generan bajo la medida de mitigar el riesgo" sqref="AJ10:AJ69">
      <formula1>IF(OR(AG10='Opciones Tratamiento'!$B$2,AG10='Opciones Tratamiento'!$B$3,AG10='Opciones Tratamiento'!$B$4),ISBLANK(AG10),ISTEXT(AG10))</formula1>
    </dataValidation>
    <dataValidation type="list" allowBlank="1" showErrorMessage="1" sqref="X10:X69">
      <formula1>'Tabla Valoración controles'!$D$9:$D$10</formula1>
    </dataValidation>
    <dataValidation type="custom" allowBlank="1" showInputMessage="1" showErrorMessage="1" prompt="Recuerde que las acciones se generan bajo la medida de mitigar el riesgo" sqref="AK10:AK69">
      <formula1>IF(OR(AG10='Opciones Tratamiento'!$B$2,AG10='Opciones Tratamiento'!$B$3,AG10='Opciones Tratamiento'!$B$4),ISBLANK(AG10),ISTEXT(AG10))</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39" width="5.71"/>
    <col customWidth="1" min="40" max="40" width="10.71"/>
    <col customWidth="1" min="41" max="46" width="5.71"/>
    <col customWidth="1" min="47" max="61"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266" t="s">
        <v>285</v>
      </c>
      <c r="J2" s="267" t="s">
        <v>15</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9"/>
      <c r="AN2" s="1"/>
      <c r="AO2" s="1"/>
      <c r="AP2" s="1"/>
      <c r="AQ2" s="1"/>
      <c r="AR2" s="1"/>
      <c r="AS2" s="1"/>
      <c r="AT2" s="1"/>
      <c r="AU2" s="1"/>
      <c r="AV2" s="1"/>
      <c r="AW2" s="1"/>
      <c r="AX2" s="1"/>
      <c r="AY2" s="1"/>
      <c r="AZ2" s="1"/>
      <c r="BA2" s="1"/>
      <c r="BB2" s="1"/>
      <c r="BC2" s="1"/>
      <c r="BD2" s="1"/>
      <c r="BE2" s="1"/>
      <c r="BF2" s="1"/>
      <c r="BG2" s="1"/>
      <c r="BH2" s="1"/>
      <c r="BI2" s="1"/>
    </row>
    <row r="3" ht="18.75" customHeight="1">
      <c r="A3" s="1"/>
      <c r="J3" s="270"/>
      <c r="AM3" s="271"/>
      <c r="AN3" s="1"/>
      <c r="AO3" s="1"/>
      <c r="AP3" s="1"/>
      <c r="AQ3" s="1"/>
      <c r="AR3" s="1"/>
      <c r="AS3" s="1"/>
      <c r="AT3" s="1"/>
      <c r="AU3" s="1"/>
      <c r="AV3" s="1"/>
      <c r="AW3" s="1"/>
      <c r="AX3" s="1"/>
      <c r="AY3" s="1"/>
      <c r="AZ3" s="1"/>
      <c r="BA3" s="1"/>
      <c r="BB3" s="1"/>
      <c r="BC3" s="1"/>
      <c r="BD3" s="1"/>
      <c r="BE3" s="1"/>
      <c r="BF3" s="1"/>
      <c r="BG3" s="1"/>
      <c r="BH3" s="1"/>
      <c r="BI3" s="1"/>
    </row>
    <row r="4" ht="15.0" customHeight="1">
      <c r="A4" s="1"/>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4"/>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275" t="s">
        <v>286</v>
      </c>
      <c r="C6" s="268"/>
      <c r="D6" s="276"/>
      <c r="E6" s="277" t="s">
        <v>287</v>
      </c>
      <c r="F6" s="55"/>
      <c r="G6" s="55"/>
      <c r="H6" s="55"/>
      <c r="I6" s="278"/>
      <c r="J6" s="279" t="str">
        <f>IF(AND('Mapa final'!$K$10="Muy Alta",'Mapa final'!$O$10="Leve"),CONCATENATE("R",'Mapa final'!$A$10),"")</f>
        <v/>
      </c>
      <c r="K6" s="280"/>
      <c r="L6" s="281" t="str">
        <f>IF(AND('Mapa final'!$K$16="Muy Alta",'Mapa final'!$O$16="Leve"),CONCATENATE("R",'Mapa final'!$A$16),"")</f>
        <v/>
      </c>
      <c r="M6" s="280"/>
      <c r="N6" s="281" t="str">
        <f>IF(AND('Mapa final'!$K$22="Muy Alta",'Mapa final'!$O$22="Leve"),CONCATENATE("R",'Mapa final'!$A$22),"")</f>
        <v/>
      </c>
      <c r="O6" s="278"/>
      <c r="P6" s="279" t="str">
        <f>IF(AND('Mapa final'!$K$10="Muy Alta",'Mapa final'!$O$10="Menor"),CONCATENATE("R",'Mapa final'!$A$10),"")</f>
        <v/>
      </c>
      <c r="Q6" s="280"/>
      <c r="R6" s="281" t="str">
        <f>IF(AND('Mapa final'!$K$16="Muy Alta",'Mapa final'!$O$16="Menor"),CONCATENATE("R",'Mapa final'!$A$16),"")</f>
        <v/>
      </c>
      <c r="S6" s="280"/>
      <c r="T6" s="281" t="str">
        <f>IF(AND('Mapa final'!$K$22="Muy Alta",'Mapa final'!$O$22="Menor"),CONCATENATE("R",'Mapa final'!$A$22),"")</f>
        <v/>
      </c>
      <c r="U6" s="278"/>
      <c r="V6" s="279" t="str">
        <f>IF(AND('Mapa final'!$K$10="Muy Alta",'Mapa final'!$O$10="Moderado"),CONCATENATE("R",'Mapa final'!$A$10),"")</f>
        <v/>
      </c>
      <c r="W6" s="280"/>
      <c r="X6" s="281" t="str">
        <f>IF(AND('Mapa final'!$K$16="Muy Alta",'Mapa final'!$O$16="Moderado"),CONCATENATE("R",'Mapa final'!$A$16),"")</f>
        <v/>
      </c>
      <c r="Y6" s="280"/>
      <c r="Z6" s="281" t="str">
        <f>IF(AND('Mapa final'!$K$22="Muy Alta",'Mapa final'!$O$22="Moderado"),CONCATENATE("R",'Mapa final'!$A$22),"")</f>
        <v/>
      </c>
      <c r="AA6" s="278"/>
      <c r="AB6" s="279" t="str">
        <f>IF(AND('Mapa final'!$K$10="Muy Alta",'Mapa final'!$O$10="Mayor"),CONCATENATE("R",'Mapa final'!$A$10),"")</f>
        <v/>
      </c>
      <c r="AC6" s="280"/>
      <c r="AD6" s="281" t="str">
        <f>IF(AND('Mapa final'!$K$16="Muy Alta",'Mapa final'!$O$16="Mayor"),CONCATENATE("R",'Mapa final'!$A$16),"")</f>
        <v/>
      </c>
      <c r="AE6" s="280"/>
      <c r="AF6" s="281" t="str">
        <f>IF(AND('Mapa final'!$K$22="Muy Alta",'Mapa final'!$O$22="Mayor"),CONCATENATE("R",'Mapa final'!$A$22),"")</f>
        <v/>
      </c>
      <c r="AG6" s="278"/>
      <c r="AH6" s="282" t="str">
        <f>IF(AND('Mapa final'!$K$10="Muy Alta",'Mapa final'!$O$10="Catastrófico"),CONCATENATE("R",'Mapa final'!$A$10),"")</f>
        <v/>
      </c>
      <c r="AI6" s="280"/>
      <c r="AJ6" s="283" t="str">
        <f>IF(AND('Mapa final'!$K$16="Muy Alta",'Mapa final'!$O$16="Catastrófico"),CONCATENATE("R",'Mapa final'!$A$16),"")</f>
        <v/>
      </c>
      <c r="AK6" s="280"/>
      <c r="AL6" s="283" t="str">
        <f>IF(AND('Mapa final'!$K$22="Muy Alta",'Mapa final'!$O$22="Catastrófico"),CONCATENATE("R",'Mapa final'!$A$22),"")</f>
        <v/>
      </c>
      <c r="AM6" s="278"/>
      <c r="AO6" s="284" t="s">
        <v>288</v>
      </c>
      <c r="AP6" s="285"/>
      <c r="AQ6" s="285"/>
      <c r="AR6" s="285"/>
      <c r="AS6" s="285"/>
      <c r="AT6" s="286"/>
      <c r="AU6" s="1"/>
      <c r="AV6" s="1"/>
      <c r="AW6" s="1"/>
      <c r="AX6" s="1"/>
      <c r="AY6" s="1"/>
      <c r="AZ6" s="1"/>
      <c r="BA6" s="1"/>
      <c r="BB6" s="1"/>
      <c r="BC6" s="1"/>
      <c r="BD6" s="1"/>
      <c r="BE6" s="1"/>
      <c r="BF6" s="1"/>
      <c r="BG6" s="1"/>
      <c r="BH6" s="1"/>
      <c r="BI6" s="1"/>
    </row>
    <row r="7" ht="15.0" customHeight="1">
      <c r="A7" s="1"/>
      <c r="B7" s="270"/>
      <c r="D7" s="9"/>
      <c r="E7" s="23"/>
      <c r="I7" s="9"/>
      <c r="J7" s="287"/>
      <c r="K7" s="274"/>
      <c r="L7" s="272"/>
      <c r="M7" s="274"/>
      <c r="N7" s="272"/>
      <c r="O7" s="288"/>
      <c r="P7" s="287"/>
      <c r="Q7" s="274"/>
      <c r="R7" s="272"/>
      <c r="S7" s="274"/>
      <c r="T7" s="272"/>
      <c r="U7" s="288"/>
      <c r="V7" s="287"/>
      <c r="W7" s="274"/>
      <c r="X7" s="272"/>
      <c r="Y7" s="274"/>
      <c r="Z7" s="272"/>
      <c r="AA7" s="288"/>
      <c r="AB7" s="287"/>
      <c r="AC7" s="274"/>
      <c r="AD7" s="272"/>
      <c r="AE7" s="274"/>
      <c r="AF7" s="272"/>
      <c r="AG7" s="288"/>
      <c r="AH7" s="287"/>
      <c r="AI7" s="274"/>
      <c r="AJ7" s="272"/>
      <c r="AK7" s="274"/>
      <c r="AL7" s="272"/>
      <c r="AM7" s="288"/>
      <c r="AN7" s="1"/>
      <c r="AO7" s="289"/>
      <c r="AT7" s="290"/>
      <c r="AU7" s="1"/>
      <c r="AV7" s="1"/>
      <c r="AW7" s="1"/>
      <c r="AX7" s="1"/>
      <c r="AY7" s="1"/>
      <c r="AZ7" s="1"/>
      <c r="BA7" s="1"/>
      <c r="BB7" s="1"/>
      <c r="BC7" s="1"/>
      <c r="BD7" s="1"/>
      <c r="BE7" s="1"/>
      <c r="BF7" s="1"/>
      <c r="BG7" s="1"/>
      <c r="BH7" s="1"/>
      <c r="BI7" s="1"/>
    </row>
    <row r="8" ht="15.0" customHeight="1">
      <c r="A8" s="1"/>
      <c r="B8" s="270"/>
      <c r="D8" s="9"/>
      <c r="E8" s="23"/>
      <c r="I8" s="9"/>
      <c r="J8" s="291" t="str">
        <f>IF(AND('Mapa final'!$K$28="Muy Alta",'Mapa final'!$O$28="Leve"),CONCATENATE("R",'Mapa final'!$A$28),"")</f>
        <v/>
      </c>
      <c r="K8" s="269"/>
      <c r="L8" s="292" t="str">
        <f>IF(AND('Mapa final'!$K$34="Muy Alta",'Mapa final'!$O$34="Leve"),CONCATENATE("R",'Mapa final'!$A$34),"")</f>
        <v/>
      </c>
      <c r="M8" s="269"/>
      <c r="N8" s="292" t="str">
        <f>IF(AND('Mapa final'!$K$40="Muy Alta",'Mapa final'!$O$40="Leve"),CONCATENATE("R",'Mapa final'!$A$40),"")</f>
        <v/>
      </c>
      <c r="O8" s="276"/>
      <c r="P8" s="291" t="str">
        <f>IF(AND('Mapa final'!$K$28="Muy Alta",'Mapa final'!$O$28="Menor"),CONCATENATE("R",'Mapa final'!$A$28),"")</f>
        <v/>
      </c>
      <c r="Q8" s="269"/>
      <c r="R8" s="292" t="str">
        <f>IF(AND('Mapa final'!$K$34="Muy Alta",'Mapa final'!$O$34="Menor"),CONCATENATE("R",'Mapa final'!$A$34),"")</f>
        <v/>
      </c>
      <c r="S8" s="269"/>
      <c r="T8" s="292" t="str">
        <f>IF(AND('Mapa final'!$K$40="Muy Alta",'Mapa final'!$O$40="Menor"),CONCATENATE("R",'Mapa final'!$A$40),"")</f>
        <v/>
      </c>
      <c r="U8" s="276"/>
      <c r="V8" s="291" t="str">
        <f>IF(AND('Mapa final'!$K$28="Muy Alta",'Mapa final'!$O$28="Moderado"),CONCATENATE("R",'Mapa final'!$A$28),"")</f>
        <v/>
      </c>
      <c r="W8" s="269"/>
      <c r="X8" s="292" t="str">
        <f>IF(AND('Mapa final'!$K$34="Muy Alta",'Mapa final'!$O$34="Moderado"),CONCATENATE("R",'Mapa final'!$A$34),"")</f>
        <v/>
      </c>
      <c r="Y8" s="269"/>
      <c r="Z8" s="292" t="str">
        <f>IF(AND('Mapa final'!$K$40="Muy Alta",'Mapa final'!$O$40="Moderado"),CONCATENATE("R",'Mapa final'!$A$40),"")</f>
        <v/>
      </c>
      <c r="AA8" s="276"/>
      <c r="AB8" s="291" t="str">
        <f>IF(AND('Mapa final'!$K$28="Muy Alta",'Mapa final'!$O$28="Mayor"),CONCATENATE("R",'Mapa final'!$A$28),"")</f>
        <v/>
      </c>
      <c r="AC8" s="269"/>
      <c r="AD8" s="292" t="str">
        <f>IF(AND('Mapa final'!$K$34="Muy Alta",'Mapa final'!$O$34="Mayor"),CONCATENATE("R",'Mapa final'!$A$34),"")</f>
        <v/>
      </c>
      <c r="AE8" s="269"/>
      <c r="AF8" s="292" t="str">
        <f>IF(AND('Mapa final'!$K$40="Muy Alta",'Mapa final'!$O$40="Mayor"),CONCATENATE("R",'Mapa final'!$A$40),"")</f>
        <v/>
      </c>
      <c r="AG8" s="276"/>
      <c r="AH8" s="293" t="str">
        <f>IF(AND('Mapa final'!$K$28="Muy Alta",'Mapa final'!$O$28="Catastrófico"),CONCATENATE("R",'Mapa final'!$A$28),"")</f>
        <v/>
      </c>
      <c r="AI8" s="269"/>
      <c r="AJ8" s="294" t="str">
        <f>IF(AND('Mapa final'!$K$34="Muy Alta",'Mapa final'!$O$34="Catastrófico"),CONCATENATE("R",'Mapa final'!$A$34),"")</f>
        <v/>
      </c>
      <c r="AK8" s="269"/>
      <c r="AL8" s="294" t="str">
        <f>IF(AND('Mapa final'!$K$40="Muy Alta",'Mapa final'!$O$40="Catastrófico"),CONCATENATE("R",'Mapa final'!$A$40),"")</f>
        <v/>
      </c>
      <c r="AM8" s="276"/>
      <c r="AN8" s="1"/>
      <c r="AO8" s="289"/>
      <c r="AT8" s="290"/>
      <c r="AU8" s="1"/>
      <c r="AV8" s="1"/>
      <c r="AW8" s="1"/>
      <c r="AX8" s="1"/>
      <c r="AY8" s="1"/>
      <c r="AZ8" s="1"/>
      <c r="BA8" s="1"/>
      <c r="BB8" s="1"/>
      <c r="BC8" s="1"/>
      <c r="BD8" s="1"/>
      <c r="BE8" s="1"/>
      <c r="BF8" s="1"/>
      <c r="BG8" s="1"/>
      <c r="BH8" s="1"/>
      <c r="BI8" s="1"/>
    </row>
    <row r="9" ht="15.0" customHeight="1">
      <c r="A9" s="1"/>
      <c r="B9" s="270"/>
      <c r="D9" s="9"/>
      <c r="E9" s="23"/>
      <c r="I9" s="9"/>
      <c r="J9" s="287"/>
      <c r="K9" s="274"/>
      <c r="L9" s="272"/>
      <c r="M9" s="274"/>
      <c r="N9" s="272"/>
      <c r="O9" s="288"/>
      <c r="P9" s="287"/>
      <c r="Q9" s="274"/>
      <c r="R9" s="272"/>
      <c r="S9" s="274"/>
      <c r="T9" s="272"/>
      <c r="U9" s="288"/>
      <c r="V9" s="287"/>
      <c r="W9" s="274"/>
      <c r="X9" s="272"/>
      <c r="Y9" s="274"/>
      <c r="Z9" s="272"/>
      <c r="AA9" s="288"/>
      <c r="AB9" s="287"/>
      <c r="AC9" s="274"/>
      <c r="AD9" s="272"/>
      <c r="AE9" s="274"/>
      <c r="AF9" s="272"/>
      <c r="AG9" s="288"/>
      <c r="AH9" s="287"/>
      <c r="AI9" s="274"/>
      <c r="AJ9" s="272"/>
      <c r="AK9" s="274"/>
      <c r="AL9" s="272"/>
      <c r="AM9" s="288"/>
      <c r="AN9" s="1"/>
      <c r="AO9" s="289"/>
      <c r="AT9" s="290"/>
      <c r="AU9" s="1"/>
      <c r="AV9" s="1"/>
      <c r="AW9" s="1"/>
      <c r="AX9" s="1"/>
      <c r="AY9" s="1"/>
      <c r="AZ9" s="1"/>
      <c r="BA9" s="1"/>
      <c r="BB9" s="1"/>
      <c r="BC9" s="1"/>
      <c r="BD9" s="1"/>
      <c r="BE9" s="1"/>
      <c r="BF9" s="1"/>
      <c r="BG9" s="1"/>
      <c r="BH9" s="1"/>
      <c r="BI9" s="1"/>
    </row>
    <row r="10" ht="15.0" customHeight="1">
      <c r="A10" s="1"/>
      <c r="B10" s="270"/>
      <c r="D10" s="9"/>
      <c r="E10" s="23"/>
      <c r="I10" s="9"/>
      <c r="J10" s="291" t="str">
        <f>IF(AND('Mapa final'!$K$46="Muy Alta",'Mapa final'!$O$46="Leve"),CONCATENATE("R",'Mapa final'!$A$46),"")</f>
        <v/>
      </c>
      <c r="K10" s="269"/>
      <c r="L10" s="292" t="str">
        <f>IF(AND('Mapa final'!$K$52="Muy Alta",'Mapa final'!$O$52="Leve"),CONCATENATE("R",'Mapa final'!$A$52),"")</f>
        <v/>
      </c>
      <c r="M10" s="269"/>
      <c r="N10" s="292" t="str">
        <f>IF(AND('Mapa final'!$K$58="Muy Alta",'Mapa final'!$O$58="Leve"),CONCATENATE("R",'Mapa final'!$A$58),"")</f>
        <v/>
      </c>
      <c r="O10" s="276"/>
      <c r="P10" s="291" t="str">
        <f>IF(AND('Mapa final'!$K$46="Muy Alta",'Mapa final'!$O$46="Menor"),CONCATENATE("R",'Mapa final'!$A$46),"")</f>
        <v/>
      </c>
      <c r="Q10" s="269"/>
      <c r="R10" s="292" t="str">
        <f>IF(AND('Mapa final'!$K$52="Muy Alta",'Mapa final'!$O$52="Menor"),CONCATENATE("R",'Mapa final'!$A$52),"")</f>
        <v/>
      </c>
      <c r="S10" s="269"/>
      <c r="T10" s="292" t="str">
        <f>IF(AND('Mapa final'!$K$58="Muy Alta",'Mapa final'!$O$58="Menor"),CONCATENATE("R",'Mapa final'!$A$58),"")</f>
        <v/>
      </c>
      <c r="U10" s="276"/>
      <c r="V10" s="291" t="str">
        <f>IF(AND('Mapa final'!$K$46="Muy Alta",'Mapa final'!$O$46="Moderado"),CONCATENATE("R",'Mapa final'!$A$46),"")</f>
        <v/>
      </c>
      <c r="W10" s="269"/>
      <c r="X10" s="292" t="str">
        <f>IF(AND('Mapa final'!$K$52="Muy Alta",'Mapa final'!$O$52="Moderado"),CONCATENATE("R",'Mapa final'!$A$52),"")</f>
        <v/>
      </c>
      <c r="Y10" s="269"/>
      <c r="Z10" s="292" t="str">
        <f>IF(AND('Mapa final'!$K$58="Muy Alta",'Mapa final'!$O$58="Moderado"),CONCATENATE("R",'Mapa final'!$A$58),"")</f>
        <v/>
      </c>
      <c r="AA10" s="276"/>
      <c r="AB10" s="291" t="str">
        <f>IF(AND('Mapa final'!$K$46="Muy Alta",'Mapa final'!$O$46="Mayor"),CONCATENATE("R",'Mapa final'!$A$46),"")</f>
        <v/>
      </c>
      <c r="AC10" s="269"/>
      <c r="AD10" s="292" t="str">
        <f>IF(AND('Mapa final'!$K$52="Muy Alta",'Mapa final'!$O$52="Mayor"),CONCATENATE("R",'Mapa final'!$A$52),"")</f>
        <v/>
      </c>
      <c r="AE10" s="269"/>
      <c r="AF10" s="292" t="str">
        <f>IF(AND('Mapa final'!$K$58="Muy Alta",'Mapa final'!$O$58="Mayor"),CONCATENATE("R",'Mapa final'!$A$58),"")</f>
        <v/>
      </c>
      <c r="AG10" s="276"/>
      <c r="AH10" s="293" t="str">
        <f>IF(AND('Mapa final'!$K$46="Muy Alta",'Mapa final'!$O$46="Catastrófico"),CONCATENATE("R",'Mapa final'!$A$46),"")</f>
        <v/>
      </c>
      <c r="AI10" s="269"/>
      <c r="AJ10" s="294" t="str">
        <f>IF(AND('Mapa final'!$K$52="Muy Alta",'Mapa final'!$O$52="Catastrófico"),CONCATENATE("R",'Mapa final'!$A$52),"")</f>
        <v/>
      </c>
      <c r="AK10" s="269"/>
      <c r="AL10" s="294" t="str">
        <f>IF(AND('Mapa final'!$K$58="Muy Alta",'Mapa final'!$O$58="Catastrófico"),CONCATENATE("R",'Mapa final'!$A$58),"")</f>
        <v/>
      </c>
      <c r="AM10" s="276"/>
      <c r="AN10" s="1"/>
      <c r="AO10" s="289"/>
      <c r="AT10" s="290"/>
      <c r="AU10" s="1"/>
      <c r="AV10" s="1"/>
      <c r="AW10" s="1"/>
      <c r="AX10" s="1"/>
      <c r="AY10" s="1"/>
      <c r="AZ10" s="1"/>
      <c r="BA10" s="1"/>
      <c r="BB10" s="1"/>
      <c r="BC10" s="1"/>
      <c r="BD10" s="1"/>
      <c r="BE10" s="1"/>
      <c r="BF10" s="1"/>
      <c r="BG10" s="1"/>
      <c r="BH10" s="1"/>
      <c r="BI10" s="1"/>
    </row>
    <row r="11" ht="15.0" customHeight="1">
      <c r="A11" s="1"/>
      <c r="B11" s="270"/>
      <c r="D11" s="9"/>
      <c r="E11" s="23"/>
      <c r="I11" s="9"/>
      <c r="J11" s="287"/>
      <c r="K11" s="274"/>
      <c r="L11" s="272"/>
      <c r="M11" s="274"/>
      <c r="N11" s="272"/>
      <c r="O11" s="288"/>
      <c r="P11" s="287"/>
      <c r="Q11" s="274"/>
      <c r="R11" s="272"/>
      <c r="S11" s="274"/>
      <c r="T11" s="272"/>
      <c r="U11" s="288"/>
      <c r="V11" s="287"/>
      <c r="W11" s="274"/>
      <c r="X11" s="272"/>
      <c r="Y11" s="274"/>
      <c r="Z11" s="272"/>
      <c r="AA11" s="288"/>
      <c r="AB11" s="287"/>
      <c r="AC11" s="274"/>
      <c r="AD11" s="272"/>
      <c r="AE11" s="274"/>
      <c r="AF11" s="272"/>
      <c r="AG11" s="288"/>
      <c r="AH11" s="287"/>
      <c r="AI11" s="274"/>
      <c r="AJ11" s="272"/>
      <c r="AK11" s="274"/>
      <c r="AL11" s="272"/>
      <c r="AM11" s="288"/>
      <c r="AN11" s="1"/>
      <c r="AO11" s="289"/>
      <c r="AT11" s="290"/>
      <c r="AU11" s="1"/>
      <c r="AV11" s="1"/>
      <c r="AW11" s="1"/>
      <c r="AX11" s="1"/>
      <c r="AY11" s="1"/>
      <c r="AZ11" s="1"/>
      <c r="BA11" s="1"/>
      <c r="BB11" s="1"/>
      <c r="BC11" s="1"/>
      <c r="BD11" s="1"/>
      <c r="BE11" s="1"/>
      <c r="BF11" s="1"/>
      <c r="BG11" s="1"/>
      <c r="BH11" s="1"/>
      <c r="BI11" s="1"/>
    </row>
    <row r="12" ht="15.0" customHeight="1">
      <c r="A12" s="1"/>
      <c r="B12" s="270"/>
      <c r="D12" s="9"/>
      <c r="E12" s="23"/>
      <c r="I12" s="9"/>
      <c r="J12" s="291" t="str">
        <f>IF(AND('Mapa final'!$K$64="Muy Alta",'Mapa final'!$O$64="Leve"),CONCATENATE("R",'Mapa final'!$A$64),"")</f>
        <v/>
      </c>
      <c r="K12" s="269"/>
      <c r="L12" s="292" t="str">
        <f>IF(AND('Mapa final'!$K$70="Muy Alta",'Mapa final'!$O$70="Leve"),CONCATENATE("R",'Mapa final'!$A$70),"")</f>
        <v/>
      </c>
      <c r="M12" s="269"/>
      <c r="N12" s="292" t="str">
        <f>IF(AND('Mapa final'!$K$76="Muy Alta",'Mapa final'!$O$76="Leve"),CONCATENATE("R",'Mapa final'!$A$76),"")</f>
        <v/>
      </c>
      <c r="O12" s="276"/>
      <c r="P12" s="291" t="str">
        <f>IF(AND('Mapa final'!$K$64="Muy Alta",'Mapa final'!$O$64="Menor"),CONCATENATE("R",'Mapa final'!$A$64),"")</f>
        <v/>
      </c>
      <c r="Q12" s="269"/>
      <c r="R12" s="292" t="str">
        <f>IF(AND('Mapa final'!$K$70="Muy Alta",'Mapa final'!$O$70="Menor"),CONCATENATE("R",'Mapa final'!$A$70),"")</f>
        <v/>
      </c>
      <c r="S12" s="269"/>
      <c r="T12" s="292" t="str">
        <f>IF(AND('Mapa final'!$K$76="Muy Alta",'Mapa final'!$O$76="Menor"),CONCATENATE("R",'Mapa final'!$A$76),"")</f>
        <v/>
      </c>
      <c r="U12" s="276"/>
      <c r="V12" s="291" t="str">
        <f>IF(AND('Mapa final'!$K$64="Muy Alta",'Mapa final'!$O$64="Moderado"),CONCATENATE("R",'Mapa final'!$A$64),"")</f>
        <v/>
      </c>
      <c r="W12" s="269"/>
      <c r="X12" s="292" t="str">
        <f>IF(AND('Mapa final'!$K$70="Muy Alta",'Mapa final'!$O$70="Moderado"),CONCATENATE("R",'Mapa final'!$A$70),"")</f>
        <v/>
      </c>
      <c r="Y12" s="269"/>
      <c r="Z12" s="292" t="str">
        <f>IF(AND('Mapa final'!$K$76="Muy Alta",'Mapa final'!$O$76="Moderado"),CONCATENATE("R",'Mapa final'!$A$76),"")</f>
        <v/>
      </c>
      <c r="AA12" s="276"/>
      <c r="AB12" s="291" t="str">
        <f>IF(AND('Mapa final'!$K$64="Muy Alta",'Mapa final'!$O$64="Mayor"),CONCATENATE("R",'Mapa final'!$A$64),"")</f>
        <v/>
      </c>
      <c r="AC12" s="269"/>
      <c r="AD12" s="292" t="str">
        <f>IF(AND('Mapa final'!$K$70="Muy Alta",'Mapa final'!$O$70="Mayor"),CONCATENATE("R",'Mapa final'!$A$70),"")</f>
        <v/>
      </c>
      <c r="AE12" s="269"/>
      <c r="AF12" s="292" t="str">
        <f>IF(AND('Mapa final'!$K$76="Muy Alta",'Mapa final'!$O$76="Mayor"),CONCATENATE("R",'Mapa final'!$A$76),"")</f>
        <v/>
      </c>
      <c r="AG12" s="276"/>
      <c r="AH12" s="293" t="str">
        <f>IF(AND('Mapa final'!$K$64="Muy Alta",'Mapa final'!$O$64="Catastrófico"),CONCATENATE("R",'Mapa final'!$A$64),"")</f>
        <v/>
      </c>
      <c r="AI12" s="269"/>
      <c r="AJ12" s="294" t="str">
        <f>IF(AND('Mapa final'!$K$70="Muy Alta",'Mapa final'!$O$70="Catastrófico"),CONCATENATE("R",'Mapa final'!$A$70),"")</f>
        <v/>
      </c>
      <c r="AK12" s="269"/>
      <c r="AL12" s="294" t="str">
        <f>IF(AND('Mapa final'!$K$76="Muy Alta",'Mapa final'!$O$76="Catastrófico"),CONCATENATE("R",'Mapa final'!$A$76),"")</f>
        <v/>
      </c>
      <c r="AM12" s="276"/>
      <c r="AN12" s="1"/>
      <c r="AO12" s="289"/>
      <c r="AT12" s="290"/>
      <c r="AU12" s="1"/>
      <c r="AV12" s="1"/>
      <c r="AW12" s="1"/>
      <c r="AX12" s="1"/>
      <c r="AY12" s="1"/>
      <c r="AZ12" s="1"/>
      <c r="BA12" s="1"/>
      <c r="BB12" s="1"/>
      <c r="BC12" s="1"/>
      <c r="BD12" s="1"/>
      <c r="BE12" s="1"/>
      <c r="BF12" s="1"/>
      <c r="BG12" s="1"/>
      <c r="BH12" s="1"/>
      <c r="BI12" s="1"/>
    </row>
    <row r="13" ht="15.75" customHeight="1">
      <c r="A13" s="1"/>
      <c r="B13" s="270"/>
      <c r="D13" s="9"/>
      <c r="E13" s="153"/>
      <c r="F13" s="154"/>
      <c r="G13" s="154"/>
      <c r="H13" s="154"/>
      <c r="I13" s="155"/>
      <c r="J13" s="287"/>
      <c r="K13" s="274"/>
      <c r="L13" s="272"/>
      <c r="M13" s="274"/>
      <c r="N13" s="272"/>
      <c r="O13" s="288"/>
      <c r="P13" s="287"/>
      <c r="Q13" s="274"/>
      <c r="R13" s="272"/>
      <c r="S13" s="274"/>
      <c r="T13" s="272"/>
      <c r="U13" s="288"/>
      <c r="V13" s="287"/>
      <c r="W13" s="274"/>
      <c r="X13" s="272"/>
      <c r="Y13" s="274"/>
      <c r="Z13" s="272"/>
      <c r="AA13" s="288"/>
      <c r="AB13" s="287"/>
      <c r="AC13" s="274"/>
      <c r="AD13" s="272"/>
      <c r="AE13" s="274"/>
      <c r="AF13" s="272"/>
      <c r="AG13" s="288"/>
      <c r="AH13" s="153"/>
      <c r="AI13" s="295"/>
      <c r="AJ13" s="296"/>
      <c r="AK13" s="295"/>
      <c r="AL13" s="296"/>
      <c r="AM13" s="155"/>
      <c r="AN13" s="1"/>
      <c r="AO13" s="297"/>
      <c r="AP13" s="298"/>
      <c r="AQ13" s="298"/>
      <c r="AR13" s="298"/>
      <c r="AS13" s="298"/>
      <c r="AT13" s="299"/>
      <c r="AU13" s="1"/>
      <c r="AV13" s="1"/>
      <c r="AW13" s="1"/>
      <c r="AX13" s="1"/>
      <c r="AY13" s="1"/>
      <c r="AZ13" s="1"/>
      <c r="BA13" s="1"/>
      <c r="BB13" s="1"/>
      <c r="BC13" s="1"/>
      <c r="BD13" s="1"/>
      <c r="BE13" s="1"/>
      <c r="BF13" s="1"/>
      <c r="BG13" s="1"/>
      <c r="BH13" s="1"/>
      <c r="BI13" s="1"/>
    </row>
    <row r="14" ht="15.0" customHeight="1">
      <c r="A14" s="1"/>
      <c r="B14" s="270"/>
      <c r="D14" s="9"/>
      <c r="E14" s="277" t="s">
        <v>289</v>
      </c>
      <c r="F14" s="55"/>
      <c r="G14" s="55"/>
      <c r="H14" s="55"/>
      <c r="I14" s="55"/>
      <c r="J14" s="300" t="str">
        <f>IF(AND('Mapa final'!$K$10="Alta",'Mapa final'!$O$10="Leve"),CONCATENATE("R",'Mapa final'!$A$10),"")</f>
        <v/>
      </c>
      <c r="K14" s="280"/>
      <c r="L14" s="301" t="str">
        <f>IF(AND('Mapa final'!$K$16="Alta",'Mapa final'!$O$16="Leve"),CONCATENATE("R",'Mapa final'!$A$16),"")</f>
        <v/>
      </c>
      <c r="M14" s="280"/>
      <c r="N14" s="301" t="str">
        <f>IF(AND('Mapa final'!$K$22="Alta",'Mapa final'!$O$22="Leve"),CONCATENATE("R",'Mapa final'!$A$22),"")</f>
        <v/>
      </c>
      <c r="O14" s="278"/>
      <c r="P14" s="300" t="str">
        <f>IF(AND('Mapa final'!$K$10="Alta",'Mapa final'!$O$10="Menor"),CONCATENATE("R",'Mapa final'!$A$10),"")</f>
        <v/>
      </c>
      <c r="Q14" s="280"/>
      <c r="R14" s="301" t="str">
        <f>IF(AND('Mapa final'!$K$16="Alta",'Mapa final'!$O$16="Menor"),CONCATENATE("R",'Mapa final'!$A$16),"")</f>
        <v/>
      </c>
      <c r="S14" s="280"/>
      <c r="T14" s="301" t="str">
        <f>IF(AND('Mapa final'!$K$22="Alta",'Mapa final'!$O$22="Menor"),CONCATENATE("R",'Mapa final'!$A$22),"")</f>
        <v/>
      </c>
      <c r="U14" s="278"/>
      <c r="V14" s="279" t="str">
        <f>IF(AND('Mapa final'!$K$10="Alta",'Mapa final'!$O$10="Moderado"),CONCATENATE("R",'Mapa final'!$A$10),"")</f>
        <v/>
      </c>
      <c r="W14" s="280"/>
      <c r="X14" s="281" t="str">
        <f>IF(AND('Mapa final'!$K$16="Alta",'Mapa final'!$O$16="Moderado"),CONCATENATE("R",'Mapa final'!$A$16),"")</f>
        <v/>
      </c>
      <c r="Y14" s="280"/>
      <c r="Z14" s="281" t="str">
        <f>IF(AND('Mapa final'!$K$22="Alta",'Mapa final'!$O$22="Moderado"),CONCATENATE("R",'Mapa final'!$A$22),"")</f>
        <v/>
      </c>
      <c r="AA14" s="278"/>
      <c r="AB14" s="279" t="str">
        <f>IF(AND('Mapa final'!$K$10="Alta",'Mapa final'!$O$10="Mayor"),CONCATENATE("R",'Mapa final'!$A$10),"")</f>
        <v/>
      </c>
      <c r="AC14" s="280"/>
      <c r="AD14" s="281" t="str">
        <f>IF(AND('Mapa final'!$K$16="Alta",'Mapa final'!$O$16="Mayor"),CONCATENATE("R",'Mapa final'!$A$16),"")</f>
        <v/>
      </c>
      <c r="AE14" s="280"/>
      <c r="AF14" s="281" t="str">
        <f>IF(AND('Mapa final'!$K$22="Alta",'Mapa final'!$O$22="Mayor"),CONCATENATE("R",'Mapa final'!$A$22),"")</f>
        <v/>
      </c>
      <c r="AG14" s="278"/>
      <c r="AH14" s="282" t="str">
        <f>IF(AND('Mapa final'!$K$10="Alta",'Mapa final'!$O$10="Catastrófico"),CONCATENATE("R",'Mapa final'!$A$10),"")</f>
        <v/>
      </c>
      <c r="AI14" s="280"/>
      <c r="AJ14" s="283" t="str">
        <f>IF(AND('Mapa final'!$K$16="Alta",'Mapa final'!$O$16="Catastrófico"),CONCATENATE("R",'Mapa final'!$A$16),"")</f>
        <v/>
      </c>
      <c r="AK14" s="280"/>
      <c r="AL14" s="283" t="str">
        <f>IF(AND('Mapa final'!$K$22="Alta",'Mapa final'!$O$22="Catastrófico"),CONCATENATE("R",'Mapa final'!$A$22),"")</f>
        <v/>
      </c>
      <c r="AM14" s="278"/>
      <c r="AN14" s="1"/>
      <c r="AO14" s="302" t="s">
        <v>290</v>
      </c>
      <c r="AP14" s="285"/>
      <c r="AQ14" s="285"/>
      <c r="AR14" s="285"/>
      <c r="AS14" s="285"/>
      <c r="AT14" s="286"/>
      <c r="AU14" s="1"/>
      <c r="AV14" s="1"/>
      <c r="AW14" s="1"/>
      <c r="AX14" s="1"/>
      <c r="AY14" s="1"/>
      <c r="AZ14" s="1"/>
      <c r="BA14" s="1"/>
      <c r="BB14" s="1"/>
      <c r="BC14" s="1"/>
      <c r="BD14" s="1"/>
      <c r="BE14" s="1"/>
      <c r="BF14" s="1"/>
      <c r="BG14" s="1"/>
      <c r="BH14" s="1"/>
      <c r="BI14" s="1"/>
    </row>
    <row r="15" ht="15.0" customHeight="1">
      <c r="A15" s="1"/>
      <c r="B15" s="270"/>
      <c r="D15" s="9"/>
      <c r="E15" s="23"/>
      <c r="J15" s="287"/>
      <c r="K15" s="274"/>
      <c r="L15" s="272"/>
      <c r="M15" s="274"/>
      <c r="N15" s="272"/>
      <c r="O15" s="288"/>
      <c r="P15" s="287"/>
      <c r="Q15" s="274"/>
      <c r="R15" s="272"/>
      <c r="S15" s="274"/>
      <c r="T15" s="272"/>
      <c r="U15" s="288"/>
      <c r="V15" s="287"/>
      <c r="W15" s="274"/>
      <c r="X15" s="272"/>
      <c r="Y15" s="274"/>
      <c r="Z15" s="272"/>
      <c r="AA15" s="288"/>
      <c r="AB15" s="287"/>
      <c r="AC15" s="274"/>
      <c r="AD15" s="272"/>
      <c r="AE15" s="274"/>
      <c r="AF15" s="272"/>
      <c r="AG15" s="288"/>
      <c r="AH15" s="287"/>
      <c r="AI15" s="274"/>
      <c r="AJ15" s="272"/>
      <c r="AK15" s="274"/>
      <c r="AL15" s="272"/>
      <c r="AM15" s="288"/>
      <c r="AN15" s="1"/>
      <c r="AO15" s="289"/>
      <c r="AT15" s="290"/>
      <c r="AU15" s="1"/>
      <c r="AV15" s="1"/>
      <c r="AW15" s="1"/>
      <c r="AX15" s="1"/>
      <c r="AY15" s="1"/>
      <c r="AZ15" s="1"/>
      <c r="BA15" s="1"/>
      <c r="BB15" s="1"/>
      <c r="BC15" s="1"/>
      <c r="BD15" s="1"/>
      <c r="BE15" s="1"/>
      <c r="BF15" s="1"/>
      <c r="BG15" s="1"/>
      <c r="BH15" s="1"/>
      <c r="BI15" s="1"/>
    </row>
    <row r="16" ht="15.0" customHeight="1">
      <c r="A16" s="1"/>
      <c r="B16" s="270"/>
      <c r="D16" s="9"/>
      <c r="E16" s="23"/>
      <c r="J16" s="303" t="str">
        <f>IF(AND('Mapa final'!$K$28="Alta",'Mapa final'!$O$28="Leve"),CONCATENATE("R",'Mapa final'!$A$28),"")</f>
        <v/>
      </c>
      <c r="K16" s="269"/>
      <c r="L16" s="304" t="str">
        <f>IF(AND('Mapa final'!$K$34="Alta",'Mapa final'!$O$34="Leve"),CONCATENATE("R",'Mapa final'!$A$34),"")</f>
        <v/>
      </c>
      <c r="M16" s="269"/>
      <c r="N16" s="304" t="str">
        <f>IF(AND('Mapa final'!$K$40="Alta",'Mapa final'!$O$40="Leve"),CONCATENATE("R",'Mapa final'!$A$40),"")</f>
        <v/>
      </c>
      <c r="O16" s="276"/>
      <c r="P16" s="303" t="str">
        <f>IF(AND('Mapa final'!$K$28="Alta",'Mapa final'!$O$28="Menor"),CONCATENATE("R",'Mapa final'!$A$28),"")</f>
        <v/>
      </c>
      <c r="Q16" s="269"/>
      <c r="R16" s="304" t="str">
        <f>IF(AND('Mapa final'!$K$34="Alta",'Mapa final'!$O$34="Menor"),CONCATENATE("R",'Mapa final'!$A$34),"")</f>
        <v/>
      </c>
      <c r="S16" s="269"/>
      <c r="T16" s="304" t="str">
        <f>IF(AND('Mapa final'!$K$40="Alta",'Mapa final'!$O$40="Menor"),CONCATENATE("R",'Mapa final'!$A$40),"")</f>
        <v/>
      </c>
      <c r="U16" s="276"/>
      <c r="V16" s="291" t="str">
        <f>IF(AND('Mapa final'!$K$28="Alta",'Mapa final'!$O$28="Moderado"),CONCATENATE("R",'Mapa final'!$A$28),"")</f>
        <v/>
      </c>
      <c r="W16" s="269"/>
      <c r="X16" s="292" t="str">
        <f>IF(AND('Mapa final'!$K$34="Alta",'Mapa final'!$O$34="Moderado"),CONCATENATE("R",'Mapa final'!$A$34),"")</f>
        <v/>
      </c>
      <c r="Y16" s="269"/>
      <c r="Z16" s="292" t="str">
        <f>IF(AND('Mapa final'!$K$40="Alta",'Mapa final'!$O$40="Moderado"),CONCATENATE("R",'Mapa final'!$A$40),"")</f>
        <v/>
      </c>
      <c r="AA16" s="276"/>
      <c r="AB16" s="291" t="str">
        <f>IF(AND('Mapa final'!$K$28="Alta",'Mapa final'!$O$28="Mayor"),CONCATENATE("R",'Mapa final'!$A$28),"")</f>
        <v/>
      </c>
      <c r="AC16" s="269"/>
      <c r="AD16" s="292" t="str">
        <f>IF(AND('Mapa final'!$K$34="Alta",'Mapa final'!$O$34="Mayor"),CONCATENATE("R",'Mapa final'!$A$34),"")</f>
        <v/>
      </c>
      <c r="AE16" s="269"/>
      <c r="AF16" s="292" t="str">
        <f>IF(AND('Mapa final'!$K$40="Alta",'Mapa final'!$O$40="Mayor"),CONCATENATE("R",'Mapa final'!$A$40),"")</f>
        <v/>
      </c>
      <c r="AG16" s="276"/>
      <c r="AH16" s="293" t="str">
        <f>IF(AND('Mapa final'!$K$28="Alta",'Mapa final'!$O$28="Catastrófico"),CONCATENATE("R",'Mapa final'!$A$28),"")</f>
        <v/>
      </c>
      <c r="AI16" s="269"/>
      <c r="AJ16" s="294" t="str">
        <f>IF(AND('Mapa final'!$K$34="Alta",'Mapa final'!$O$34="Catastrófico"),CONCATENATE("R",'Mapa final'!$A$34),"")</f>
        <v/>
      </c>
      <c r="AK16" s="269"/>
      <c r="AL16" s="294" t="str">
        <f>IF(AND('Mapa final'!$K$40="Alta",'Mapa final'!$O$40="Catastrófico"),CONCATENATE("R",'Mapa final'!$A$40),"")</f>
        <v/>
      </c>
      <c r="AM16" s="276"/>
      <c r="AN16" s="1"/>
      <c r="AO16" s="289"/>
      <c r="AT16" s="290"/>
      <c r="AU16" s="1"/>
      <c r="AV16" s="1"/>
      <c r="AW16" s="1"/>
      <c r="AX16" s="1"/>
      <c r="AY16" s="1"/>
      <c r="AZ16" s="1"/>
      <c r="BA16" s="1"/>
      <c r="BB16" s="1"/>
      <c r="BC16" s="1"/>
      <c r="BD16" s="1"/>
      <c r="BE16" s="1"/>
      <c r="BF16" s="1"/>
      <c r="BG16" s="1"/>
      <c r="BH16" s="1"/>
      <c r="BI16" s="1"/>
    </row>
    <row r="17" ht="15.0" customHeight="1">
      <c r="A17" s="1"/>
      <c r="B17" s="270"/>
      <c r="D17" s="9"/>
      <c r="E17" s="23"/>
      <c r="J17" s="287"/>
      <c r="K17" s="274"/>
      <c r="L17" s="272"/>
      <c r="M17" s="274"/>
      <c r="N17" s="272"/>
      <c r="O17" s="288"/>
      <c r="P17" s="287"/>
      <c r="Q17" s="274"/>
      <c r="R17" s="272"/>
      <c r="S17" s="274"/>
      <c r="T17" s="272"/>
      <c r="U17" s="288"/>
      <c r="V17" s="287"/>
      <c r="W17" s="274"/>
      <c r="X17" s="272"/>
      <c r="Y17" s="274"/>
      <c r="Z17" s="272"/>
      <c r="AA17" s="288"/>
      <c r="AB17" s="287"/>
      <c r="AC17" s="274"/>
      <c r="AD17" s="272"/>
      <c r="AE17" s="274"/>
      <c r="AF17" s="272"/>
      <c r="AG17" s="288"/>
      <c r="AH17" s="287"/>
      <c r="AI17" s="274"/>
      <c r="AJ17" s="272"/>
      <c r="AK17" s="274"/>
      <c r="AL17" s="272"/>
      <c r="AM17" s="288"/>
      <c r="AN17" s="1"/>
      <c r="AO17" s="289"/>
      <c r="AT17" s="290"/>
      <c r="AU17" s="1"/>
      <c r="AV17" s="1"/>
      <c r="AW17" s="1"/>
      <c r="AX17" s="1"/>
      <c r="AY17" s="1"/>
      <c r="AZ17" s="1"/>
      <c r="BA17" s="1"/>
      <c r="BB17" s="1"/>
      <c r="BC17" s="1"/>
      <c r="BD17" s="1"/>
      <c r="BE17" s="1"/>
      <c r="BF17" s="1"/>
      <c r="BG17" s="1"/>
      <c r="BH17" s="1"/>
      <c r="BI17" s="1"/>
    </row>
    <row r="18" ht="15.0" customHeight="1">
      <c r="A18" s="1"/>
      <c r="B18" s="270"/>
      <c r="D18" s="9"/>
      <c r="E18" s="23"/>
      <c r="J18" s="303" t="str">
        <f>IF(AND('Mapa final'!$K$46="Alta",'Mapa final'!$O$46="Leve"),CONCATENATE("R",'Mapa final'!$A$46),"")</f>
        <v/>
      </c>
      <c r="K18" s="269"/>
      <c r="L18" s="304" t="str">
        <f>IF(AND('Mapa final'!$K$52="Alta",'Mapa final'!$O$52="Leve"),CONCATENATE("R",'Mapa final'!$A$52),"")</f>
        <v/>
      </c>
      <c r="M18" s="269"/>
      <c r="N18" s="304" t="str">
        <f>IF(AND('Mapa final'!$K$58="Alta",'Mapa final'!$O$58="Leve"),CONCATENATE("R",'Mapa final'!$A$58),"")</f>
        <v/>
      </c>
      <c r="O18" s="276"/>
      <c r="P18" s="303" t="str">
        <f>IF(AND('Mapa final'!$K$46="Alta",'Mapa final'!$O$46="Menor"),CONCATENATE("R",'Mapa final'!$A$46),"")</f>
        <v/>
      </c>
      <c r="Q18" s="269"/>
      <c r="R18" s="304" t="str">
        <f>IF(AND('Mapa final'!$K$52="Alta",'Mapa final'!$O$52="Menor"),CONCATENATE("R",'Mapa final'!$A$52),"")</f>
        <v/>
      </c>
      <c r="S18" s="269"/>
      <c r="T18" s="304" t="str">
        <f>IF(AND('Mapa final'!$K$58="Alta",'Mapa final'!$O$58="Menor"),CONCATENATE("R",'Mapa final'!$A$58),"")</f>
        <v/>
      </c>
      <c r="U18" s="276"/>
      <c r="V18" s="291" t="str">
        <f>IF(AND('Mapa final'!$K$46="Alta",'Mapa final'!$O$46="Moderado"),CONCATENATE("R",'Mapa final'!$A$46),"")</f>
        <v/>
      </c>
      <c r="W18" s="269"/>
      <c r="X18" s="292" t="str">
        <f>IF(AND('Mapa final'!$K$52="Alta",'Mapa final'!$O$52="Moderado"),CONCATENATE("R",'Mapa final'!$A$52),"")</f>
        <v/>
      </c>
      <c r="Y18" s="269"/>
      <c r="Z18" s="292" t="str">
        <f>IF(AND('Mapa final'!$K$58="Alta",'Mapa final'!$O$58="Moderado"),CONCATENATE("R",'Mapa final'!$A$58),"")</f>
        <v/>
      </c>
      <c r="AA18" s="276"/>
      <c r="AB18" s="291" t="str">
        <f>IF(AND('Mapa final'!$K$46="Alta",'Mapa final'!$O$46="Mayor"),CONCATENATE("R",'Mapa final'!$A$46),"")</f>
        <v/>
      </c>
      <c r="AC18" s="269"/>
      <c r="AD18" s="292" t="str">
        <f>IF(AND('Mapa final'!$K$52="Alta",'Mapa final'!$O$52="Mayor"),CONCATENATE("R",'Mapa final'!$A$52),"")</f>
        <v/>
      </c>
      <c r="AE18" s="269"/>
      <c r="AF18" s="292" t="str">
        <f>IF(AND('Mapa final'!$K$58="Alta",'Mapa final'!$O$58="Mayor"),CONCATENATE("R",'Mapa final'!$A$58),"")</f>
        <v/>
      </c>
      <c r="AG18" s="276"/>
      <c r="AH18" s="293" t="str">
        <f>IF(AND('Mapa final'!$K$46="Alta",'Mapa final'!$O$46="Catastrófico"),CONCATENATE("R",'Mapa final'!$A$46),"")</f>
        <v/>
      </c>
      <c r="AI18" s="269"/>
      <c r="AJ18" s="294" t="str">
        <f>IF(AND('Mapa final'!$K$52="Alta",'Mapa final'!$O$52="Catastrófico"),CONCATENATE("R",'Mapa final'!$A$52),"")</f>
        <v/>
      </c>
      <c r="AK18" s="269"/>
      <c r="AL18" s="294" t="str">
        <f>IF(AND('Mapa final'!$K$58="Alta",'Mapa final'!$O$58="Catastrófico"),CONCATENATE("R",'Mapa final'!$A$58),"")</f>
        <v/>
      </c>
      <c r="AM18" s="276"/>
      <c r="AN18" s="1"/>
      <c r="AO18" s="289"/>
      <c r="AT18" s="290"/>
      <c r="AU18" s="1"/>
      <c r="AV18" s="1"/>
      <c r="AW18" s="1"/>
      <c r="AX18" s="1"/>
      <c r="AY18" s="1"/>
      <c r="AZ18" s="1"/>
      <c r="BA18" s="1"/>
      <c r="BB18" s="1"/>
      <c r="BC18" s="1"/>
      <c r="BD18" s="1"/>
      <c r="BE18" s="1"/>
      <c r="BF18" s="1"/>
      <c r="BG18" s="1"/>
      <c r="BH18" s="1"/>
      <c r="BI18" s="1"/>
    </row>
    <row r="19" ht="15.0" customHeight="1">
      <c r="A19" s="1"/>
      <c r="B19" s="270"/>
      <c r="D19" s="9"/>
      <c r="E19" s="23"/>
      <c r="J19" s="287"/>
      <c r="K19" s="274"/>
      <c r="L19" s="272"/>
      <c r="M19" s="274"/>
      <c r="N19" s="272"/>
      <c r="O19" s="288"/>
      <c r="P19" s="287"/>
      <c r="Q19" s="274"/>
      <c r="R19" s="272"/>
      <c r="S19" s="274"/>
      <c r="T19" s="272"/>
      <c r="U19" s="288"/>
      <c r="V19" s="287"/>
      <c r="W19" s="274"/>
      <c r="X19" s="272"/>
      <c r="Y19" s="274"/>
      <c r="Z19" s="272"/>
      <c r="AA19" s="288"/>
      <c r="AB19" s="287"/>
      <c r="AC19" s="274"/>
      <c r="AD19" s="272"/>
      <c r="AE19" s="274"/>
      <c r="AF19" s="272"/>
      <c r="AG19" s="288"/>
      <c r="AH19" s="287"/>
      <c r="AI19" s="274"/>
      <c r="AJ19" s="272"/>
      <c r="AK19" s="274"/>
      <c r="AL19" s="272"/>
      <c r="AM19" s="288"/>
      <c r="AN19" s="1"/>
      <c r="AO19" s="289"/>
      <c r="AT19" s="290"/>
      <c r="AU19" s="1"/>
      <c r="AV19" s="1"/>
      <c r="AW19" s="1"/>
      <c r="AX19" s="1"/>
      <c r="AY19" s="1"/>
      <c r="AZ19" s="1"/>
      <c r="BA19" s="1"/>
      <c r="BB19" s="1"/>
      <c r="BC19" s="1"/>
      <c r="BD19" s="1"/>
      <c r="BE19" s="1"/>
      <c r="BF19" s="1"/>
      <c r="BG19" s="1"/>
      <c r="BH19" s="1"/>
      <c r="BI19" s="1"/>
    </row>
    <row r="20" ht="15.0" customHeight="1">
      <c r="A20" s="1"/>
      <c r="B20" s="270"/>
      <c r="D20" s="9"/>
      <c r="E20" s="23"/>
      <c r="J20" s="303" t="str">
        <f>IF(AND('Mapa final'!$K$64="Alta",'Mapa final'!$O$64="Leve"),CONCATENATE("R",'Mapa final'!$A$64),"")</f>
        <v/>
      </c>
      <c r="K20" s="269"/>
      <c r="L20" s="304" t="str">
        <f>IF(AND('Mapa final'!$K$70="Alta",'Mapa final'!$O$70="Leve"),CONCATENATE("R",'Mapa final'!$A$70),"")</f>
        <v/>
      </c>
      <c r="M20" s="269"/>
      <c r="N20" s="304" t="str">
        <f>IF(AND('Mapa final'!$K$76="Alta",'Mapa final'!$O$76="Leve"),CONCATENATE("R",'Mapa final'!$A$76),"")</f>
        <v/>
      </c>
      <c r="O20" s="276"/>
      <c r="P20" s="303" t="str">
        <f>IF(AND('Mapa final'!$K$64="Alta",'Mapa final'!$O$64="Menor"),CONCATENATE("R",'Mapa final'!$A$64),"")</f>
        <v/>
      </c>
      <c r="Q20" s="269"/>
      <c r="R20" s="304" t="str">
        <f>IF(AND('Mapa final'!$K$70="Alta",'Mapa final'!$O$70="Menor"),CONCATENATE("R",'Mapa final'!$A$70),"")</f>
        <v/>
      </c>
      <c r="S20" s="269"/>
      <c r="T20" s="304" t="str">
        <f>IF(AND('Mapa final'!$K$76="Alta",'Mapa final'!$O$76="Menor"),CONCATENATE("R",'Mapa final'!$A$76),"")</f>
        <v/>
      </c>
      <c r="U20" s="276"/>
      <c r="V20" s="291" t="str">
        <f>IF(AND('Mapa final'!$K$64="Alta",'Mapa final'!$O$64="Moderado"),CONCATENATE("R",'Mapa final'!$A$64),"")</f>
        <v/>
      </c>
      <c r="W20" s="269"/>
      <c r="X20" s="292" t="str">
        <f>IF(AND('Mapa final'!$K$70="Alta",'Mapa final'!$O$70="Moderado"),CONCATENATE("R",'Mapa final'!$A$70),"")</f>
        <v/>
      </c>
      <c r="Y20" s="269"/>
      <c r="Z20" s="292" t="str">
        <f>IF(AND('Mapa final'!$K$76="Alta",'Mapa final'!$O$76="Moderado"),CONCATENATE("R",'Mapa final'!$A$76),"")</f>
        <v/>
      </c>
      <c r="AA20" s="276"/>
      <c r="AB20" s="291" t="str">
        <f>IF(AND('Mapa final'!$K$64="Alta",'Mapa final'!$O$64="Mayor"),CONCATENATE("R",'Mapa final'!$A$64),"")</f>
        <v/>
      </c>
      <c r="AC20" s="269"/>
      <c r="AD20" s="292" t="str">
        <f>IF(AND('Mapa final'!$K$70="Alta",'Mapa final'!$O$70="Mayor"),CONCATENATE("R",'Mapa final'!$A$70),"")</f>
        <v/>
      </c>
      <c r="AE20" s="269"/>
      <c r="AF20" s="292" t="str">
        <f>IF(AND('Mapa final'!$K$76="Alta",'Mapa final'!$O$76="Mayor"),CONCATENATE("R",'Mapa final'!$A$76),"")</f>
        <v/>
      </c>
      <c r="AG20" s="276"/>
      <c r="AH20" s="293" t="str">
        <f>IF(AND('Mapa final'!$K$64="Alta",'Mapa final'!$O$64="Catastrófico"),CONCATENATE("R",'Mapa final'!$A$64),"")</f>
        <v/>
      </c>
      <c r="AI20" s="269"/>
      <c r="AJ20" s="294" t="str">
        <f>IF(AND('Mapa final'!$K$70="Alta",'Mapa final'!$O$70="Catastrófico"),CONCATENATE("R",'Mapa final'!$A$70),"")</f>
        <v/>
      </c>
      <c r="AK20" s="269"/>
      <c r="AL20" s="294" t="str">
        <f>IF(AND('Mapa final'!$K$76="Alta",'Mapa final'!$O$76="Catastrófico"),CONCATENATE("R",'Mapa final'!$A$76),"")</f>
        <v/>
      </c>
      <c r="AM20" s="276"/>
      <c r="AN20" s="1"/>
      <c r="AO20" s="289"/>
      <c r="AT20" s="290"/>
      <c r="AU20" s="1"/>
      <c r="AV20" s="1"/>
      <c r="AW20" s="1"/>
      <c r="AX20" s="1"/>
      <c r="AY20" s="1"/>
      <c r="AZ20" s="1"/>
      <c r="BA20" s="1"/>
      <c r="BB20" s="1"/>
      <c r="BC20" s="1"/>
      <c r="BD20" s="1"/>
      <c r="BE20" s="1"/>
      <c r="BF20" s="1"/>
      <c r="BG20" s="1"/>
      <c r="BH20" s="1"/>
      <c r="BI20" s="1"/>
    </row>
    <row r="21" ht="15.75" customHeight="1">
      <c r="A21" s="1"/>
      <c r="B21" s="270"/>
      <c r="D21" s="9"/>
      <c r="E21" s="153"/>
      <c r="F21" s="154"/>
      <c r="G21" s="154"/>
      <c r="H21" s="154"/>
      <c r="I21" s="154"/>
      <c r="J21" s="153"/>
      <c r="K21" s="295"/>
      <c r="L21" s="296"/>
      <c r="M21" s="295"/>
      <c r="N21" s="296"/>
      <c r="O21" s="155"/>
      <c r="P21" s="153"/>
      <c r="Q21" s="295"/>
      <c r="R21" s="296"/>
      <c r="S21" s="295"/>
      <c r="T21" s="296"/>
      <c r="U21" s="155"/>
      <c r="V21" s="153"/>
      <c r="W21" s="295"/>
      <c r="X21" s="296"/>
      <c r="Y21" s="295"/>
      <c r="Z21" s="296"/>
      <c r="AA21" s="155"/>
      <c r="AB21" s="153"/>
      <c r="AC21" s="295"/>
      <c r="AD21" s="296"/>
      <c r="AE21" s="295"/>
      <c r="AF21" s="296"/>
      <c r="AG21" s="155"/>
      <c r="AH21" s="153"/>
      <c r="AI21" s="295"/>
      <c r="AJ21" s="296"/>
      <c r="AK21" s="295"/>
      <c r="AL21" s="296"/>
      <c r="AM21" s="155"/>
      <c r="AN21" s="1"/>
      <c r="AO21" s="297"/>
      <c r="AP21" s="298"/>
      <c r="AQ21" s="298"/>
      <c r="AR21" s="298"/>
      <c r="AS21" s="298"/>
      <c r="AT21" s="299"/>
      <c r="AU21" s="1"/>
      <c r="AV21" s="1"/>
      <c r="AW21" s="1"/>
      <c r="AX21" s="1"/>
      <c r="AY21" s="1"/>
      <c r="AZ21" s="1"/>
      <c r="BA21" s="1"/>
      <c r="BB21" s="1"/>
      <c r="BC21" s="1"/>
      <c r="BD21" s="1"/>
      <c r="BE21" s="1"/>
      <c r="BF21" s="1"/>
      <c r="BG21" s="1"/>
      <c r="BH21" s="1"/>
      <c r="BI21" s="1"/>
    </row>
    <row r="22" ht="15.75" customHeight="1">
      <c r="A22" s="1"/>
      <c r="B22" s="270"/>
      <c r="D22" s="9"/>
      <c r="E22" s="277" t="s">
        <v>291</v>
      </c>
      <c r="F22" s="55"/>
      <c r="G22" s="55"/>
      <c r="H22" s="55"/>
      <c r="I22" s="278"/>
      <c r="J22" s="300" t="str">
        <f>IF(AND('Mapa final'!$K$10="Media",'Mapa final'!$O$10="Leve"),CONCATENATE("R",'Mapa final'!$A$10),"")</f>
        <v/>
      </c>
      <c r="K22" s="280"/>
      <c r="L22" s="301" t="str">
        <f>IF(AND('Mapa final'!$K$16="Media",'Mapa final'!$O$16="Leve"),CONCATENATE("R",'Mapa final'!$A$16),"")</f>
        <v>R2</v>
      </c>
      <c r="M22" s="280"/>
      <c r="N22" s="301" t="str">
        <f>IF(AND('Mapa final'!$K$22="Media",'Mapa final'!$O$22="Leve"),CONCATENATE("R",'Mapa final'!$A$22),"")</f>
        <v/>
      </c>
      <c r="O22" s="278"/>
      <c r="P22" s="300" t="str">
        <f>IF(AND('Mapa final'!$K$10="Media",'Mapa final'!$O$10="Menor"),CONCATENATE("R",'Mapa final'!$A$10),"")</f>
        <v/>
      </c>
      <c r="Q22" s="280"/>
      <c r="R22" s="301" t="str">
        <f>IF(AND('Mapa final'!$K$16="Media",'Mapa final'!$O$16="Menor"),CONCATENATE("R",'Mapa final'!$A$16),"")</f>
        <v/>
      </c>
      <c r="S22" s="280"/>
      <c r="T22" s="301" t="str">
        <f>IF(AND('Mapa final'!$K$22="Media",'Mapa final'!$O$22="Menor"),CONCATENATE("R",'Mapa final'!$A$22),"")</f>
        <v/>
      </c>
      <c r="U22" s="278"/>
      <c r="V22" s="300" t="str">
        <f>IF(AND('Mapa final'!$K$10="Media",'Mapa final'!$O$10="Moderado"),CONCATENATE("R",'Mapa final'!$A$10),"")</f>
        <v>R1</v>
      </c>
      <c r="W22" s="280"/>
      <c r="X22" s="301" t="str">
        <f>IF(AND('Mapa final'!$K$16="Media",'Mapa final'!$O$16="Moderado"),CONCATENATE("R",'Mapa final'!$A$16),"")</f>
        <v/>
      </c>
      <c r="Y22" s="280"/>
      <c r="Z22" s="301" t="str">
        <f>IF(AND('Mapa final'!$K$22="Media",'Mapa final'!$O$22="Moderado"),CONCATENATE("R",'Mapa final'!$A$22),"")</f>
        <v/>
      </c>
      <c r="AA22" s="278"/>
      <c r="AB22" s="279" t="str">
        <f>IF(AND('Mapa final'!$K$10="Media",'Mapa final'!$O$10="Mayor"),CONCATENATE("R",'Mapa final'!$A$10),"")</f>
        <v/>
      </c>
      <c r="AC22" s="280"/>
      <c r="AD22" s="281" t="str">
        <f>IF(AND('Mapa final'!$K$16="Media",'Mapa final'!$O$16="Mayor"),CONCATENATE("R",'Mapa final'!$A$16),"")</f>
        <v/>
      </c>
      <c r="AE22" s="280"/>
      <c r="AF22" s="281" t="str">
        <f>IF(AND('Mapa final'!$K$22="Media",'Mapa final'!$O$22="Mayor"),CONCATENATE("R",'Mapa final'!$A$22),"")</f>
        <v/>
      </c>
      <c r="AG22" s="278"/>
      <c r="AH22" s="282" t="str">
        <f>IF(AND('Mapa final'!$K$10="Media",'Mapa final'!$O$10="Catastrófico"),CONCATENATE("R",'Mapa final'!$A$10),"")</f>
        <v/>
      </c>
      <c r="AI22" s="280"/>
      <c r="AJ22" s="283" t="str">
        <f>IF(AND('Mapa final'!$K$16="Media",'Mapa final'!$O$16="Catastrófico"),CONCATENATE("R",'Mapa final'!$A$16),"")</f>
        <v/>
      </c>
      <c r="AK22" s="280"/>
      <c r="AL22" s="283" t="str">
        <f>IF(AND('Mapa final'!$K$22="Media",'Mapa final'!$O$22="Catastrófico"),CONCATENATE("R",'Mapa final'!$A$22),"")</f>
        <v/>
      </c>
      <c r="AM22" s="278"/>
      <c r="AN22" s="1"/>
      <c r="AO22" s="305" t="s">
        <v>292</v>
      </c>
      <c r="AP22" s="285"/>
      <c r="AQ22" s="285"/>
      <c r="AR22" s="285"/>
      <c r="AS22" s="285"/>
      <c r="AT22" s="286"/>
      <c r="AU22" s="1"/>
      <c r="AV22" s="1"/>
      <c r="AW22" s="1"/>
      <c r="AX22" s="1"/>
      <c r="AY22" s="1"/>
      <c r="AZ22" s="1"/>
      <c r="BA22" s="1"/>
      <c r="BB22" s="1"/>
      <c r="BC22" s="1"/>
      <c r="BD22" s="1"/>
      <c r="BE22" s="1"/>
      <c r="BF22" s="1"/>
      <c r="BG22" s="1"/>
      <c r="BH22" s="1"/>
      <c r="BI22" s="1"/>
    </row>
    <row r="23" ht="15.75" customHeight="1">
      <c r="A23" s="1"/>
      <c r="B23" s="270"/>
      <c r="D23" s="9"/>
      <c r="E23" s="23"/>
      <c r="I23" s="9"/>
      <c r="J23" s="287"/>
      <c r="K23" s="274"/>
      <c r="L23" s="272"/>
      <c r="M23" s="274"/>
      <c r="N23" s="272"/>
      <c r="O23" s="288"/>
      <c r="P23" s="287"/>
      <c r="Q23" s="274"/>
      <c r="R23" s="272"/>
      <c r="S23" s="274"/>
      <c r="T23" s="272"/>
      <c r="U23" s="288"/>
      <c r="V23" s="287"/>
      <c r="W23" s="274"/>
      <c r="X23" s="272"/>
      <c r="Y23" s="274"/>
      <c r="Z23" s="272"/>
      <c r="AA23" s="288"/>
      <c r="AB23" s="287"/>
      <c r="AC23" s="274"/>
      <c r="AD23" s="272"/>
      <c r="AE23" s="274"/>
      <c r="AF23" s="272"/>
      <c r="AG23" s="288"/>
      <c r="AH23" s="287"/>
      <c r="AI23" s="274"/>
      <c r="AJ23" s="272"/>
      <c r="AK23" s="274"/>
      <c r="AL23" s="272"/>
      <c r="AM23" s="288"/>
      <c r="AN23" s="1"/>
      <c r="AO23" s="289"/>
      <c r="AT23" s="290"/>
      <c r="AU23" s="1"/>
      <c r="AV23" s="1"/>
      <c r="AW23" s="1"/>
      <c r="AX23" s="1"/>
      <c r="AY23" s="1"/>
      <c r="AZ23" s="1"/>
      <c r="BA23" s="1"/>
      <c r="BB23" s="1"/>
      <c r="BC23" s="1"/>
      <c r="BD23" s="1"/>
      <c r="BE23" s="1"/>
      <c r="BF23" s="1"/>
      <c r="BG23" s="1"/>
      <c r="BH23" s="1"/>
      <c r="BI23" s="1"/>
    </row>
    <row r="24" ht="15.75" customHeight="1">
      <c r="A24" s="1"/>
      <c r="B24" s="270"/>
      <c r="D24" s="9"/>
      <c r="E24" s="23"/>
      <c r="I24" s="9"/>
      <c r="J24" s="303" t="str">
        <f>IF(AND('Mapa final'!$K$28="Media",'Mapa final'!$O$28="Leve"),CONCATENATE("R",'Mapa final'!$A$28),"")</f>
        <v/>
      </c>
      <c r="K24" s="269"/>
      <c r="L24" s="304" t="str">
        <f>IF(AND('Mapa final'!$K$34="Media",'Mapa final'!$O$34="Leve"),CONCATENATE("R",'Mapa final'!$A$34),"")</f>
        <v/>
      </c>
      <c r="M24" s="269"/>
      <c r="N24" s="304" t="str">
        <f>IF(AND('Mapa final'!$K$40="Media",'Mapa final'!$O$40="Leve"),CONCATENATE("R",'Mapa final'!$A$40),"")</f>
        <v/>
      </c>
      <c r="O24" s="276"/>
      <c r="P24" s="303" t="str">
        <f>IF(AND('Mapa final'!$K$28="Media",'Mapa final'!$O$28="Menor"),CONCATENATE("R",'Mapa final'!$A$28),"")</f>
        <v/>
      </c>
      <c r="Q24" s="269"/>
      <c r="R24" s="304" t="str">
        <f>IF(AND('Mapa final'!$K$34="Media",'Mapa final'!$O$34="Menor"),CONCATENATE("R",'Mapa final'!$A$34),"")</f>
        <v/>
      </c>
      <c r="S24" s="269"/>
      <c r="T24" s="304" t="str">
        <f>IF(AND('Mapa final'!$K$40="Media",'Mapa final'!$O$40="Menor"),CONCATENATE("R",'Mapa final'!$A$40),"")</f>
        <v/>
      </c>
      <c r="U24" s="276"/>
      <c r="V24" s="303" t="str">
        <f>IF(AND('Mapa final'!$K$28="Media",'Mapa final'!$O$28="Moderado"),CONCATENATE("R",'Mapa final'!$A$28),"")</f>
        <v/>
      </c>
      <c r="W24" s="269"/>
      <c r="X24" s="304" t="str">
        <f>IF(AND('Mapa final'!$K$34="Media",'Mapa final'!$O$34="Moderado"),CONCATENATE("R",'Mapa final'!$A$34),"")</f>
        <v/>
      </c>
      <c r="Y24" s="269"/>
      <c r="Z24" s="304" t="str">
        <f>IF(AND('Mapa final'!$K$40="Media",'Mapa final'!$O$40="Moderado"),CONCATENATE("R",'Mapa final'!$A$40),"")</f>
        <v/>
      </c>
      <c r="AA24" s="276"/>
      <c r="AB24" s="291" t="str">
        <f>IF(AND('Mapa final'!$K$28="Media",'Mapa final'!$O$28="Mayor"),CONCATENATE("R",'Mapa final'!$A$28),"")</f>
        <v/>
      </c>
      <c r="AC24" s="269"/>
      <c r="AD24" s="292" t="str">
        <f>IF(AND('Mapa final'!$K$34="Media",'Mapa final'!$O$34="Mayor"),CONCATENATE("R",'Mapa final'!$A$34),"")</f>
        <v/>
      </c>
      <c r="AE24" s="269"/>
      <c r="AF24" s="292" t="str">
        <f>IF(AND('Mapa final'!$K$40="Media",'Mapa final'!$O$40="Mayor"),CONCATENATE("R",'Mapa final'!$A$40),"")</f>
        <v/>
      </c>
      <c r="AG24" s="276"/>
      <c r="AH24" s="293" t="str">
        <f>IF(AND('Mapa final'!$K$28="Media",'Mapa final'!$O$28="Catastrófico"),CONCATENATE("R",'Mapa final'!$A$28),"")</f>
        <v/>
      </c>
      <c r="AI24" s="269"/>
      <c r="AJ24" s="294" t="str">
        <f>IF(AND('Mapa final'!$K$34="Media",'Mapa final'!$O$34="Catastrófico"),CONCATENATE("R",'Mapa final'!$A$34),"")</f>
        <v/>
      </c>
      <c r="AK24" s="269"/>
      <c r="AL24" s="294" t="str">
        <f>IF(AND('Mapa final'!$K$40="Media",'Mapa final'!$O$40="Catastrófico"),CONCATENATE("R",'Mapa final'!$A$40),"")</f>
        <v/>
      </c>
      <c r="AM24" s="276"/>
      <c r="AN24" s="1"/>
      <c r="AO24" s="289"/>
      <c r="AT24" s="290"/>
      <c r="AU24" s="1"/>
      <c r="AV24" s="1"/>
      <c r="AW24" s="1"/>
      <c r="AX24" s="1"/>
      <c r="AY24" s="1"/>
      <c r="AZ24" s="1"/>
      <c r="BA24" s="1"/>
      <c r="BB24" s="1"/>
      <c r="BC24" s="1"/>
      <c r="BD24" s="1"/>
      <c r="BE24" s="1"/>
      <c r="BF24" s="1"/>
      <c r="BG24" s="1"/>
      <c r="BH24" s="1"/>
      <c r="BI24" s="1"/>
    </row>
    <row r="25" ht="15.75" customHeight="1">
      <c r="A25" s="1"/>
      <c r="B25" s="270"/>
      <c r="D25" s="9"/>
      <c r="E25" s="23"/>
      <c r="I25" s="9"/>
      <c r="J25" s="287"/>
      <c r="K25" s="274"/>
      <c r="L25" s="272"/>
      <c r="M25" s="274"/>
      <c r="N25" s="272"/>
      <c r="O25" s="288"/>
      <c r="P25" s="287"/>
      <c r="Q25" s="274"/>
      <c r="R25" s="272"/>
      <c r="S25" s="274"/>
      <c r="T25" s="272"/>
      <c r="U25" s="288"/>
      <c r="V25" s="287"/>
      <c r="W25" s="274"/>
      <c r="X25" s="272"/>
      <c r="Y25" s="274"/>
      <c r="Z25" s="272"/>
      <c r="AA25" s="288"/>
      <c r="AB25" s="287"/>
      <c r="AC25" s="274"/>
      <c r="AD25" s="272"/>
      <c r="AE25" s="274"/>
      <c r="AF25" s="272"/>
      <c r="AG25" s="288"/>
      <c r="AH25" s="287"/>
      <c r="AI25" s="274"/>
      <c r="AJ25" s="272"/>
      <c r="AK25" s="274"/>
      <c r="AL25" s="272"/>
      <c r="AM25" s="288"/>
      <c r="AN25" s="1"/>
      <c r="AO25" s="289"/>
      <c r="AT25" s="290"/>
      <c r="AU25" s="1"/>
      <c r="AV25" s="1"/>
      <c r="AW25" s="1"/>
      <c r="AX25" s="1"/>
      <c r="AY25" s="1"/>
      <c r="AZ25" s="1"/>
      <c r="BA25" s="1"/>
      <c r="BB25" s="1"/>
      <c r="BC25" s="1"/>
      <c r="BD25" s="1"/>
      <c r="BE25" s="1"/>
      <c r="BF25" s="1"/>
      <c r="BG25" s="1"/>
      <c r="BH25" s="1"/>
      <c r="BI25" s="1"/>
    </row>
    <row r="26" ht="15.75" customHeight="1">
      <c r="A26" s="1"/>
      <c r="B26" s="270"/>
      <c r="D26" s="9"/>
      <c r="E26" s="23"/>
      <c r="I26" s="9"/>
      <c r="J26" s="303" t="str">
        <f>IF(AND('Mapa final'!$K$46="Media",'Mapa final'!$O$46="Leve"),CONCATENATE("R",'Mapa final'!$A$46),"")</f>
        <v/>
      </c>
      <c r="K26" s="269"/>
      <c r="L26" s="304" t="str">
        <f>IF(AND('Mapa final'!$K$52="Media",'Mapa final'!$O$52="Leve"),CONCATENATE("R",'Mapa final'!$A$52),"")</f>
        <v/>
      </c>
      <c r="M26" s="269"/>
      <c r="N26" s="304" t="str">
        <f>IF(AND('Mapa final'!$K$58="Media",'Mapa final'!$O$58="Leve"),CONCATENATE("R",'Mapa final'!$A$58),"")</f>
        <v/>
      </c>
      <c r="O26" s="276"/>
      <c r="P26" s="303" t="str">
        <f>IF(AND('Mapa final'!$K$46="Media",'Mapa final'!$O$46="Menor"),CONCATENATE("R",'Mapa final'!$A$46),"")</f>
        <v/>
      </c>
      <c r="Q26" s="269"/>
      <c r="R26" s="304" t="str">
        <f>IF(AND('Mapa final'!$K$52="Media",'Mapa final'!$O$52="Menor"),CONCATENATE("R",'Mapa final'!$A$52),"")</f>
        <v/>
      </c>
      <c r="S26" s="269"/>
      <c r="T26" s="304" t="str">
        <f>IF(AND('Mapa final'!$K$58="Media",'Mapa final'!$O$58="Menor"),CONCATENATE("R",'Mapa final'!$A$58),"")</f>
        <v/>
      </c>
      <c r="U26" s="276"/>
      <c r="V26" s="303" t="str">
        <f>IF(AND('Mapa final'!$K$46="Media",'Mapa final'!$O$46="Moderado"),CONCATENATE("R",'Mapa final'!$A$46),"")</f>
        <v/>
      </c>
      <c r="W26" s="269"/>
      <c r="X26" s="304" t="str">
        <f>IF(AND('Mapa final'!$K$52="Media",'Mapa final'!$O$52="Moderado"),CONCATENATE("R",'Mapa final'!$A$52),"")</f>
        <v/>
      </c>
      <c r="Y26" s="269"/>
      <c r="Z26" s="304" t="str">
        <f>IF(AND('Mapa final'!$K$58="Media",'Mapa final'!$O$58="Moderado"),CONCATENATE("R",'Mapa final'!$A$58),"")</f>
        <v/>
      </c>
      <c r="AA26" s="276"/>
      <c r="AB26" s="291" t="str">
        <f>IF(AND('Mapa final'!$K$46="Media",'Mapa final'!$O$46="Mayor"),CONCATENATE("R",'Mapa final'!$A$46),"")</f>
        <v/>
      </c>
      <c r="AC26" s="269"/>
      <c r="AD26" s="292" t="str">
        <f>IF(AND('Mapa final'!$K$52="Media",'Mapa final'!$O$52="Mayor"),CONCATENATE("R",'Mapa final'!$A$52),"")</f>
        <v/>
      </c>
      <c r="AE26" s="269"/>
      <c r="AF26" s="292" t="str">
        <f>IF(AND('Mapa final'!$K$58="Media",'Mapa final'!$O$58="Mayor"),CONCATENATE("R",'Mapa final'!$A$58),"")</f>
        <v/>
      </c>
      <c r="AG26" s="276"/>
      <c r="AH26" s="293" t="str">
        <f>IF(AND('Mapa final'!$K$46="Media",'Mapa final'!$O$46="Catastrófico"),CONCATENATE("R",'Mapa final'!$A$46),"")</f>
        <v/>
      </c>
      <c r="AI26" s="269"/>
      <c r="AJ26" s="294" t="str">
        <f>IF(AND('Mapa final'!$K$52="Media",'Mapa final'!$O$52="Catastrófico"),CONCATENATE("R",'Mapa final'!$A$52),"")</f>
        <v/>
      </c>
      <c r="AK26" s="269"/>
      <c r="AL26" s="294" t="str">
        <f>IF(AND('Mapa final'!$K$58="Media",'Mapa final'!$O$58="Catastrófico"),CONCATENATE("R",'Mapa final'!$A$58),"")</f>
        <v/>
      </c>
      <c r="AM26" s="276"/>
      <c r="AN26" s="1"/>
      <c r="AO26" s="289"/>
      <c r="AT26" s="290"/>
      <c r="AU26" s="1"/>
      <c r="AV26" s="1"/>
      <c r="AW26" s="1"/>
      <c r="AX26" s="1"/>
      <c r="AY26" s="1"/>
      <c r="AZ26" s="1"/>
      <c r="BA26" s="1"/>
      <c r="BB26" s="1"/>
      <c r="BC26" s="1"/>
      <c r="BD26" s="1"/>
      <c r="BE26" s="1"/>
      <c r="BF26" s="1"/>
      <c r="BG26" s="1"/>
      <c r="BH26" s="1"/>
      <c r="BI26" s="1"/>
    </row>
    <row r="27" ht="15.75" customHeight="1">
      <c r="A27" s="1"/>
      <c r="B27" s="270"/>
      <c r="D27" s="9"/>
      <c r="E27" s="23"/>
      <c r="I27" s="9"/>
      <c r="J27" s="287"/>
      <c r="K27" s="274"/>
      <c r="L27" s="272"/>
      <c r="M27" s="274"/>
      <c r="N27" s="272"/>
      <c r="O27" s="288"/>
      <c r="P27" s="287"/>
      <c r="Q27" s="274"/>
      <c r="R27" s="272"/>
      <c r="S27" s="274"/>
      <c r="T27" s="272"/>
      <c r="U27" s="288"/>
      <c r="V27" s="287"/>
      <c r="W27" s="274"/>
      <c r="X27" s="272"/>
      <c r="Y27" s="274"/>
      <c r="Z27" s="272"/>
      <c r="AA27" s="288"/>
      <c r="AB27" s="287"/>
      <c r="AC27" s="274"/>
      <c r="AD27" s="272"/>
      <c r="AE27" s="274"/>
      <c r="AF27" s="272"/>
      <c r="AG27" s="288"/>
      <c r="AH27" s="287"/>
      <c r="AI27" s="274"/>
      <c r="AJ27" s="272"/>
      <c r="AK27" s="274"/>
      <c r="AL27" s="272"/>
      <c r="AM27" s="288"/>
      <c r="AN27" s="1"/>
      <c r="AO27" s="289"/>
      <c r="AT27" s="290"/>
      <c r="AU27" s="1"/>
      <c r="AV27" s="1"/>
      <c r="AW27" s="1"/>
      <c r="AX27" s="1"/>
      <c r="AY27" s="1"/>
      <c r="AZ27" s="1"/>
      <c r="BA27" s="1"/>
      <c r="BB27" s="1"/>
      <c r="BC27" s="1"/>
      <c r="BD27" s="1"/>
      <c r="BE27" s="1"/>
      <c r="BF27" s="1"/>
      <c r="BG27" s="1"/>
      <c r="BH27" s="1"/>
      <c r="BI27" s="1"/>
    </row>
    <row r="28" ht="15.75" customHeight="1">
      <c r="A28" s="1"/>
      <c r="B28" s="270"/>
      <c r="D28" s="9"/>
      <c r="E28" s="23"/>
      <c r="I28" s="9"/>
      <c r="J28" s="303" t="str">
        <f>IF(AND('Mapa final'!$K$64="Media",'Mapa final'!$O$64="Leve"),CONCATENATE("R",'Mapa final'!$A$64),"")</f>
        <v/>
      </c>
      <c r="K28" s="269"/>
      <c r="L28" s="304" t="str">
        <f>IF(AND('Mapa final'!$K$70="Media",'Mapa final'!$O$70="Leve"),CONCATENATE("R",'Mapa final'!$A$70),"")</f>
        <v/>
      </c>
      <c r="M28" s="269"/>
      <c r="N28" s="304" t="str">
        <f>IF(AND('Mapa final'!$K$76="Media",'Mapa final'!$O$76="Leve"),CONCATENATE("R",'Mapa final'!$A$76),"")</f>
        <v/>
      </c>
      <c r="O28" s="276"/>
      <c r="P28" s="303" t="str">
        <f>IF(AND('Mapa final'!$K$64="Media",'Mapa final'!$O$64="Menor"),CONCATENATE("R",'Mapa final'!$A$64),"")</f>
        <v/>
      </c>
      <c r="Q28" s="269"/>
      <c r="R28" s="304" t="str">
        <f>IF(AND('Mapa final'!$K$70="Media",'Mapa final'!$O$70="Menor"),CONCATENATE("R",'Mapa final'!$A$70),"")</f>
        <v/>
      </c>
      <c r="S28" s="269"/>
      <c r="T28" s="304" t="str">
        <f>IF(AND('Mapa final'!$K$76="Media",'Mapa final'!$O$76="Menor"),CONCATENATE("R",'Mapa final'!$A$76),"")</f>
        <v/>
      </c>
      <c r="U28" s="276"/>
      <c r="V28" s="303" t="str">
        <f>IF(AND('Mapa final'!$K$64="Media",'Mapa final'!$O$64="Moderado"),CONCATENATE("R",'Mapa final'!$A$64),"")</f>
        <v/>
      </c>
      <c r="W28" s="269"/>
      <c r="X28" s="304" t="str">
        <f>IF(AND('Mapa final'!$K$70="Media",'Mapa final'!$O$70="Moderado"),CONCATENATE("R",'Mapa final'!$A$70),"")</f>
        <v/>
      </c>
      <c r="Y28" s="269"/>
      <c r="Z28" s="304" t="str">
        <f>IF(AND('Mapa final'!$K$76="Media",'Mapa final'!$O$76="Moderado"),CONCATENATE("R",'Mapa final'!$A$76),"")</f>
        <v/>
      </c>
      <c r="AA28" s="276"/>
      <c r="AB28" s="291" t="str">
        <f>IF(AND('Mapa final'!$K$64="Media",'Mapa final'!$O$64="Mayor"),CONCATENATE("R",'Mapa final'!$A$64),"")</f>
        <v/>
      </c>
      <c r="AC28" s="269"/>
      <c r="AD28" s="292" t="str">
        <f>IF(AND('Mapa final'!$K$70="Media",'Mapa final'!$O$70="Mayor"),CONCATENATE("R",'Mapa final'!$A$70),"")</f>
        <v/>
      </c>
      <c r="AE28" s="269"/>
      <c r="AF28" s="292" t="str">
        <f>IF(AND('Mapa final'!$K$76="Media",'Mapa final'!$O$76="Mayor"),CONCATENATE("R",'Mapa final'!$A$76),"")</f>
        <v/>
      </c>
      <c r="AG28" s="276"/>
      <c r="AH28" s="293" t="str">
        <f>IF(AND('Mapa final'!$K$64="Media",'Mapa final'!$O$64="Catastrófico"),CONCATENATE("R",'Mapa final'!$A$64),"")</f>
        <v/>
      </c>
      <c r="AI28" s="269"/>
      <c r="AJ28" s="294" t="str">
        <f>IF(AND('Mapa final'!$K$70="Media",'Mapa final'!$O$70="Catastrófico"),CONCATENATE("R",'Mapa final'!$A$70),"")</f>
        <v/>
      </c>
      <c r="AK28" s="269"/>
      <c r="AL28" s="294" t="str">
        <f>IF(AND('Mapa final'!$K$76="Media",'Mapa final'!$O$76="Catastrófico"),CONCATENATE("R",'Mapa final'!$A$76),"")</f>
        <v/>
      </c>
      <c r="AM28" s="276"/>
      <c r="AN28" s="1"/>
      <c r="AO28" s="289"/>
      <c r="AT28" s="290"/>
      <c r="AU28" s="1"/>
      <c r="AV28" s="1"/>
      <c r="AW28" s="1"/>
      <c r="AX28" s="1"/>
      <c r="AY28" s="1"/>
      <c r="AZ28" s="1"/>
      <c r="BA28" s="1"/>
      <c r="BB28" s="1"/>
      <c r="BC28" s="1"/>
      <c r="BD28" s="1"/>
      <c r="BE28" s="1"/>
      <c r="BF28" s="1"/>
      <c r="BG28" s="1"/>
      <c r="BH28" s="1"/>
      <c r="BI28" s="1"/>
    </row>
    <row r="29" ht="15.75" customHeight="1">
      <c r="A29" s="1"/>
      <c r="B29" s="270"/>
      <c r="D29" s="9"/>
      <c r="E29" s="153"/>
      <c r="F29" s="154"/>
      <c r="G29" s="154"/>
      <c r="H29" s="154"/>
      <c r="I29" s="155"/>
      <c r="J29" s="287"/>
      <c r="K29" s="274"/>
      <c r="L29" s="272"/>
      <c r="M29" s="274"/>
      <c r="N29" s="272"/>
      <c r="O29" s="288"/>
      <c r="P29" s="153"/>
      <c r="Q29" s="295"/>
      <c r="R29" s="296"/>
      <c r="S29" s="295"/>
      <c r="T29" s="296"/>
      <c r="U29" s="155"/>
      <c r="V29" s="153"/>
      <c r="W29" s="295"/>
      <c r="X29" s="296"/>
      <c r="Y29" s="295"/>
      <c r="Z29" s="296"/>
      <c r="AA29" s="155"/>
      <c r="AB29" s="153"/>
      <c r="AC29" s="295"/>
      <c r="AD29" s="296"/>
      <c r="AE29" s="295"/>
      <c r="AF29" s="296"/>
      <c r="AG29" s="155"/>
      <c r="AH29" s="153"/>
      <c r="AI29" s="295"/>
      <c r="AJ29" s="296"/>
      <c r="AK29" s="295"/>
      <c r="AL29" s="296"/>
      <c r="AM29" s="155"/>
      <c r="AN29" s="1"/>
      <c r="AO29" s="297"/>
      <c r="AP29" s="298"/>
      <c r="AQ29" s="298"/>
      <c r="AR29" s="298"/>
      <c r="AS29" s="298"/>
      <c r="AT29" s="299"/>
      <c r="AU29" s="1"/>
      <c r="AV29" s="1"/>
      <c r="AW29" s="1"/>
      <c r="AX29" s="1"/>
      <c r="AY29" s="1"/>
      <c r="AZ29" s="1"/>
      <c r="BA29" s="1"/>
      <c r="BB29" s="1"/>
      <c r="BC29" s="1"/>
      <c r="BD29" s="1"/>
      <c r="BE29" s="1"/>
      <c r="BF29" s="1"/>
      <c r="BG29" s="1"/>
      <c r="BH29" s="1"/>
      <c r="BI29" s="1"/>
    </row>
    <row r="30" ht="15.75" customHeight="1">
      <c r="A30" s="1"/>
      <c r="B30" s="270"/>
      <c r="D30" s="9"/>
      <c r="E30" s="277" t="s">
        <v>293</v>
      </c>
      <c r="F30" s="55"/>
      <c r="G30" s="55"/>
      <c r="H30" s="55"/>
      <c r="I30" s="55"/>
      <c r="J30" s="306" t="str">
        <f>IF(AND('Mapa final'!$K$10="Baja",'Mapa final'!$O$10="Leve"),CONCATENATE("R",'Mapa final'!$A$10),"")</f>
        <v/>
      </c>
      <c r="K30" s="280"/>
      <c r="L30" s="307" t="str">
        <f>IF(AND('Mapa final'!$K$16="Baja",'Mapa final'!$O$16="Leve"),CONCATENATE("R",'Mapa final'!$A$16),"")</f>
        <v/>
      </c>
      <c r="M30" s="280"/>
      <c r="N30" s="307" t="str">
        <f>IF(AND('Mapa final'!$K$22="Baja",'Mapa final'!$O$22="Leve"),CONCATENATE("R",'Mapa final'!$A$22),"")</f>
        <v/>
      </c>
      <c r="O30" s="278"/>
      <c r="P30" s="301" t="str">
        <f>IF(AND('Mapa final'!$K$10="Baja",'Mapa final'!$O$10="Menor"),CONCATENATE("R",'Mapa final'!$A$10),"")</f>
        <v/>
      </c>
      <c r="Q30" s="280"/>
      <c r="R30" s="301" t="str">
        <f>IF(AND('Mapa final'!$K$16="Baja",'Mapa final'!$O$16="Menor"),CONCATENATE("R",'Mapa final'!$A$16),"")</f>
        <v/>
      </c>
      <c r="S30" s="280"/>
      <c r="T30" s="301" t="str">
        <f>IF(AND('Mapa final'!$K$22="Baja",'Mapa final'!$O$22="Menor"),CONCATENATE("R",'Mapa final'!$A$22),"")</f>
        <v/>
      </c>
      <c r="U30" s="278"/>
      <c r="V30" s="300" t="str">
        <f>IF(AND('Mapa final'!$K$10="Baja",'Mapa final'!$O$10="Moderado"),CONCATENATE("R",'Mapa final'!$A$10),"")</f>
        <v/>
      </c>
      <c r="W30" s="280"/>
      <c r="X30" s="301" t="str">
        <f>IF(AND('Mapa final'!$K$16="Baja",'Mapa final'!$O$16="Moderado"),CONCATENATE("R",'Mapa final'!$A$16),"")</f>
        <v/>
      </c>
      <c r="Y30" s="280"/>
      <c r="Z30" s="301" t="str">
        <f>IF(AND('Mapa final'!$K$22="Baja",'Mapa final'!$O$22="Moderado"),CONCATENATE("R",'Mapa final'!$A$22),"")</f>
        <v/>
      </c>
      <c r="AA30" s="278"/>
      <c r="AB30" s="279" t="str">
        <f>IF(AND('Mapa final'!$K$10="Baja",'Mapa final'!$O$10="Mayor"),CONCATENATE("R",'Mapa final'!$A$10),"")</f>
        <v/>
      </c>
      <c r="AC30" s="280"/>
      <c r="AD30" s="281" t="str">
        <f>IF(AND('Mapa final'!$K$16="Baja",'Mapa final'!$O$16="Mayor"),CONCATENATE("R",'Mapa final'!$A$16),"")</f>
        <v/>
      </c>
      <c r="AE30" s="280"/>
      <c r="AF30" s="281" t="str">
        <f>IF(AND('Mapa final'!$K$22="Baja",'Mapa final'!$O$22="Mayor"),CONCATENATE("R",'Mapa final'!$A$22),"")</f>
        <v/>
      </c>
      <c r="AG30" s="278"/>
      <c r="AH30" s="282" t="str">
        <f>IF(AND('Mapa final'!$K$10="Baja",'Mapa final'!$O$10="Catastrófico"),CONCATENATE("R",'Mapa final'!$A$10),"")</f>
        <v/>
      </c>
      <c r="AI30" s="280"/>
      <c r="AJ30" s="283" t="str">
        <f>IF(AND('Mapa final'!$K$16="Baja",'Mapa final'!$O$16="Catastrófico"),CONCATENATE("R",'Mapa final'!$A$16),"")</f>
        <v/>
      </c>
      <c r="AK30" s="280"/>
      <c r="AL30" s="283" t="str">
        <f>IF(AND('Mapa final'!$K$22="Baja",'Mapa final'!$O$22="Catastrófico"),CONCATENATE("R",'Mapa final'!$A$22),"")</f>
        <v/>
      </c>
      <c r="AM30" s="278"/>
      <c r="AN30" s="1"/>
      <c r="AO30" s="308" t="s">
        <v>294</v>
      </c>
      <c r="AP30" s="285"/>
      <c r="AQ30" s="285"/>
      <c r="AR30" s="285"/>
      <c r="AS30" s="285"/>
      <c r="AT30" s="286"/>
      <c r="AU30" s="1"/>
      <c r="AV30" s="1"/>
      <c r="AW30" s="1"/>
      <c r="AX30" s="1"/>
      <c r="AY30" s="1"/>
      <c r="AZ30" s="1"/>
      <c r="BA30" s="1"/>
      <c r="BB30" s="1"/>
      <c r="BC30" s="1"/>
      <c r="BD30" s="1"/>
      <c r="BE30" s="1"/>
      <c r="BF30" s="1"/>
      <c r="BG30" s="1"/>
      <c r="BH30" s="1"/>
      <c r="BI30" s="1"/>
    </row>
    <row r="31" ht="15.75" customHeight="1">
      <c r="A31" s="1"/>
      <c r="B31" s="270"/>
      <c r="D31" s="9"/>
      <c r="E31" s="23"/>
      <c r="J31" s="287"/>
      <c r="K31" s="274"/>
      <c r="L31" s="272"/>
      <c r="M31" s="274"/>
      <c r="N31" s="272"/>
      <c r="O31" s="288"/>
      <c r="P31" s="272"/>
      <c r="Q31" s="274"/>
      <c r="R31" s="272"/>
      <c r="S31" s="274"/>
      <c r="T31" s="272"/>
      <c r="U31" s="288"/>
      <c r="V31" s="287"/>
      <c r="W31" s="274"/>
      <c r="X31" s="272"/>
      <c r="Y31" s="274"/>
      <c r="Z31" s="272"/>
      <c r="AA31" s="288"/>
      <c r="AB31" s="287"/>
      <c r="AC31" s="274"/>
      <c r="AD31" s="272"/>
      <c r="AE31" s="274"/>
      <c r="AF31" s="272"/>
      <c r="AG31" s="288"/>
      <c r="AH31" s="287"/>
      <c r="AI31" s="274"/>
      <c r="AJ31" s="272"/>
      <c r="AK31" s="274"/>
      <c r="AL31" s="272"/>
      <c r="AM31" s="288"/>
      <c r="AN31" s="1"/>
      <c r="AO31" s="289"/>
      <c r="AT31" s="290"/>
      <c r="AU31" s="1"/>
      <c r="AV31" s="1"/>
      <c r="AW31" s="1"/>
      <c r="AX31" s="1"/>
      <c r="AY31" s="1"/>
      <c r="AZ31" s="1"/>
      <c r="BA31" s="1"/>
      <c r="BB31" s="1"/>
      <c r="BC31" s="1"/>
      <c r="BD31" s="1"/>
      <c r="BE31" s="1"/>
      <c r="BF31" s="1"/>
      <c r="BG31" s="1"/>
      <c r="BH31" s="1"/>
      <c r="BI31" s="1"/>
    </row>
    <row r="32" ht="15.75" customHeight="1">
      <c r="A32" s="1"/>
      <c r="B32" s="270"/>
      <c r="D32" s="9"/>
      <c r="E32" s="23"/>
      <c r="J32" s="309" t="str">
        <f>IF(AND('Mapa final'!$K$28="Baja",'Mapa final'!$O$28="Leve"),CONCATENATE("R",'Mapa final'!$A$28),"")</f>
        <v/>
      </c>
      <c r="K32" s="269"/>
      <c r="L32" s="310" t="str">
        <f>IF(AND('Mapa final'!$K$34="Baja",'Mapa final'!$O$34="Leve"),CONCATENATE("R",'Mapa final'!$A$34),"")</f>
        <v/>
      </c>
      <c r="M32" s="269"/>
      <c r="N32" s="310" t="str">
        <f>IF(AND('Mapa final'!$K$40="Baja",'Mapa final'!$O$40="Leve"),CONCATENATE("R",'Mapa final'!$A$40),"")</f>
        <v/>
      </c>
      <c r="O32" s="276"/>
      <c r="P32" s="304" t="str">
        <f>IF(AND('Mapa final'!$K$28="Baja",'Mapa final'!$O$28="Menor"),CONCATENATE("R",'Mapa final'!$A$28),"")</f>
        <v/>
      </c>
      <c r="Q32" s="269"/>
      <c r="R32" s="304" t="str">
        <f>IF(AND('Mapa final'!$K$34="Baja",'Mapa final'!$O$34="Menor"),CONCATENATE("R",'Mapa final'!$A$34),"")</f>
        <v/>
      </c>
      <c r="S32" s="269"/>
      <c r="T32" s="304" t="str">
        <f>IF(AND('Mapa final'!$K$40="Baja",'Mapa final'!$O$40="Menor"),CONCATENATE("R",'Mapa final'!$A$40),"")</f>
        <v/>
      </c>
      <c r="U32" s="276"/>
      <c r="V32" s="303" t="str">
        <f>IF(AND('Mapa final'!$K$28="Baja",'Mapa final'!$O$28="Moderado"),CONCATENATE("R",'Mapa final'!$A$28),"")</f>
        <v/>
      </c>
      <c r="W32" s="269"/>
      <c r="X32" s="304" t="str">
        <f>IF(AND('Mapa final'!$K$34="Baja",'Mapa final'!$O$34="Moderado"),CONCATENATE("R",'Mapa final'!$A$34),"")</f>
        <v/>
      </c>
      <c r="Y32" s="269"/>
      <c r="Z32" s="304" t="str">
        <f>IF(AND('Mapa final'!$K$40="Baja",'Mapa final'!$O$40="Moderado"),CONCATENATE("R",'Mapa final'!$A$40),"")</f>
        <v/>
      </c>
      <c r="AA32" s="276"/>
      <c r="AB32" s="291" t="str">
        <f>IF(AND('Mapa final'!$K$28="Baja",'Mapa final'!$O$28="Mayor"),CONCATENATE("R",'Mapa final'!$A$28),"")</f>
        <v/>
      </c>
      <c r="AC32" s="269"/>
      <c r="AD32" s="292" t="str">
        <f>IF(AND('Mapa final'!$K$34="Baja",'Mapa final'!$O$34="Mayor"),CONCATENATE("R",'Mapa final'!$A$34),"")</f>
        <v/>
      </c>
      <c r="AE32" s="269"/>
      <c r="AF32" s="292" t="str">
        <f>IF(AND('Mapa final'!$K$40="Baja",'Mapa final'!$O$40="Mayor"),CONCATENATE("R",'Mapa final'!$A$40),"")</f>
        <v/>
      </c>
      <c r="AG32" s="276"/>
      <c r="AH32" s="293" t="str">
        <f>IF(AND('Mapa final'!$K$28="Baja",'Mapa final'!$O$28="Catastrófico"),CONCATENATE("R",'Mapa final'!$A$28),"")</f>
        <v/>
      </c>
      <c r="AI32" s="269"/>
      <c r="AJ32" s="294" t="str">
        <f>IF(AND('Mapa final'!$K$34="Baja",'Mapa final'!$O$34="Catastrófico"),CONCATENATE("R",'Mapa final'!$A$34),"")</f>
        <v/>
      </c>
      <c r="AK32" s="269"/>
      <c r="AL32" s="294" t="str">
        <f>IF(AND('Mapa final'!$K$40="Baja",'Mapa final'!$O$40="Catastrófico"),CONCATENATE("R",'Mapa final'!$A$40),"")</f>
        <v/>
      </c>
      <c r="AM32" s="276"/>
      <c r="AN32" s="1"/>
      <c r="AO32" s="289"/>
      <c r="AT32" s="290"/>
      <c r="AU32" s="1"/>
      <c r="AV32" s="1"/>
      <c r="AW32" s="1"/>
      <c r="AX32" s="1"/>
      <c r="AY32" s="1"/>
      <c r="AZ32" s="1"/>
      <c r="BA32" s="1"/>
      <c r="BB32" s="1"/>
      <c r="BC32" s="1"/>
      <c r="BD32" s="1"/>
      <c r="BE32" s="1"/>
      <c r="BF32" s="1"/>
      <c r="BG32" s="1"/>
      <c r="BH32" s="1"/>
      <c r="BI32" s="1"/>
    </row>
    <row r="33" ht="15.75" customHeight="1">
      <c r="A33" s="1"/>
      <c r="B33" s="270"/>
      <c r="D33" s="9"/>
      <c r="E33" s="23"/>
      <c r="J33" s="287"/>
      <c r="K33" s="274"/>
      <c r="L33" s="272"/>
      <c r="M33" s="274"/>
      <c r="N33" s="272"/>
      <c r="O33" s="288"/>
      <c r="P33" s="272"/>
      <c r="Q33" s="274"/>
      <c r="R33" s="272"/>
      <c r="S33" s="274"/>
      <c r="T33" s="272"/>
      <c r="U33" s="288"/>
      <c r="V33" s="287"/>
      <c r="W33" s="274"/>
      <c r="X33" s="272"/>
      <c r="Y33" s="274"/>
      <c r="Z33" s="272"/>
      <c r="AA33" s="288"/>
      <c r="AB33" s="287"/>
      <c r="AC33" s="274"/>
      <c r="AD33" s="272"/>
      <c r="AE33" s="274"/>
      <c r="AF33" s="272"/>
      <c r="AG33" s="288"/>
      <c r="AH33" s="287"/>
      <c r="AI33" s="274"/>
      <c r="AJ33" s="272"/>
      <c r="AK33" s="274"/>
      <c r="AL33" s="272"/>
      <c r="AM33" s="288"/>
      <c r="AN33" s="1"/>
      <c r="AO33" s="289"/>
      <c r="AT33" s="290"/>
      <c r="AU33" s="1"/>
      <c r="AV33" s="1"/>
      <c r="AW33" s="1"/>
      <c r="AX33" s="1"/>
      <c r="AY33" s="1"/>
      <c r="AZ33" s="1"/>
      <c r="BA33" s="1"/>
      <c r="BB33" s="1"/>
      <c r="BC33" s="1"/>
      <c r="BD33" s="1"/>
      <c r="BE33" s="1"/>
      <c r="BF33" s="1"/>
      <c r="BG33" s="1"/>
      <c r="BH33" s="1"/>
      <c r="BI33" s="1"/>
    </row>
    <row r="34" ht="15.75" customHeight="1">
      <c r="A34" s="1"/>
      <c r="B34" s="270"/>
      <c r="D34" s="9"/>
      <c r="E34" s="23"/>
      <c r="J34" s="309" t="str">
        <f>IF(AND('Mapa final'!$K$46="Baja",'Mapa final'!$O$46="Leve"),CONCATENATE("R",'Mapa final'!$A$46),"")</f>
        <v/>
      </c>
      <c r="K34" s="269"/>
      <c r="L34" s="310" t="str">
        <f>IF(AND('Mapa final'!$K$52="Baja",'Mapa final'!$O$52="Leve"),CONCATENATE("R",'Mapa final'!$A$52),"")</f>
        <v/>
      </c>
      <c r="M34" s="269"/>
      <c r="N34" s="310" t="str">
        <f>IF(AND('Mapa final'!$K$58="Baja",'Mapa final'!$O$58="Leve"),CONCATENATE("R",'Mapa final'!$A$58),"")</f>
        <v/>
      </c>
      <c r="O34" s="276"/>
      <c r="P34" s="304" t="str">
        <f>IF(AND('Mapa final'!$K$46="Baja",'Mapa final'!$O$46="Menor"),CONCATENATE("R",'Mapa final'!$A$46),"")</f>
        <v/>
      </c>
      <c r="Q34" s="269"/>
      <c r="R34" s="304" t="str">
        <f>IF(AND('Mapa final'!$K$52="Baja",'Mapa final'!$O$52="Menor"),CONCATENATE("R",'Mapa final'!$A$52),"")</f>
        <v/>
      </c>
      <c r="S34" s="269"/>
      <c r="T34" s="304" t="str">
        <f>IF(AND('Mapa final'!$K$58="Baja",'Mapa final'!$O$58="Menor"),CONCATENATE("R",'Mapa final'!$A$58),"")</f>
        <v/>
      </c>
      <c r="U34" s="276"/>
      <c r="V34" s="303" t="str">
        <f>IF(AND('Mapa final'!$K$46="Baja",'Mapa final'!$O$46="Moderado"),CONCATENATE("R",'Mapa final'!$A$46),"")</f>
        <v/>
      </c>
      <c r="W34" s="269"/>
      <c r="X34" s="304" t="str">
        <f>IF(AND('Mapa final'!$K$52="Baja",'Mapa final'!$O$52="Moderado"),CONCATENATE("R",'Mapa final'!$A$52),"")</f>
        <v/>
      </c>
      <c r="Y34" s="269"/>
      <c r="Z34" s="304" t="str">
        <f>IF(AND('Mapa final'!$K$58="Baja",'Mapa final'!$O$58="Moderado"),CONCATENATE("R",'Mapa final'!$A$58),"")</f>
        <v/>
      </c>
      <c r="AA34" s="276"/>
      <c r="AB34" s="291" t="str">
        <f>IF(AND('Mapa final'!$K$46="Baja",'Mapa final'!$O$46="Mayor"),CONCATENATE("R",'Mapa final'!$A$46),"")</f>
        <v/>
      </c>
      <c r="AC34" s="269"/>
      <c r="AD34" s="292" t="str">
        <f>IF(AND('Mapa final'!$K$52="Baja",'Mapa final'!$O$52="Mayor"),CONCATENATE("R",'Mapa final'!$A$52),"")</f>
        <v/>
      </c>
      <c r="AE34" s="269"/>
      <c r="AF34" s="292" t="str">
        <f>IF(AND('Mapa final'!$K$58="Baja",'Mapa final'!$O$58="Mayor"),CONCATENATE("R",'Mapa final'!$A$58),"")</f>
        <v/>
      </c>
      <c r="AG34" s="276"/>
      <c r="AH34" s="293" t="str">
        <f>IF(AND('Mapa final'!$K$46="Baja",'Mapa final'!$O$46="Catastrófico"),CONCATENATE("R",'Mapa final'!$A$46),"")</f>
        <v/>
      </c>
      <c r="AI34" s="269"/>
      <c r="AJ34" s="294" t="str">
        <f>IF(AND('Mapa final'!$K$52="Baja",'Mapa final'!$O$52="Catastrófico"),CONCATENATE("R",'Mapa final'!$A$52),"")</f>
        <v/>
      </c>
      <c r="AK34" s="269"/>
      <c r="AL34" s="294" t="str">
        <f>IF(AND('Mapa final'!$K$58="Baja",'Mapa final'!$O$58="Catastrófico"),CONCATENATE("R",'Mapa final'!$A$58),"")</f>
        <v/>
      </c>
      <c r="AM34" s="276"/>
      <c r="AN34" s="1"/>
      <c r="AO34" s="289"/>
      <c r="AT34" s="290"/>
      <c r="AU34" s="1"/>
      <c r="AV34" s="1"/>
      <c r="AW34" s="1"/>
      <c r="AX34" s="1"/>
      <c r="AY34" s="1"/>
      <c r="AZ34" s="1"/>
      <c r="BA34" s="1"/>
      <c r="BB34" s="1"/>
      <c r="BC34" s="1"/>
      <c r="BD34" s="1"/>
      <c r="BE34" s="1"/>
      <c r="BF34" s="1"/>
      <c r="BG34" s="1"/>
      <c r="BH34" s="1"/>
      <c r="BI34" s="1"/>
    </row>
    <row r="35" ht="15.75" customHeight="1">
      <c r="A35" s="1"/>
      <c r="B35" s="270"/>
      <c r="D35" s="9"/>
      <c r="E35" s="23"/>
      <c r="J35" s="287"/>
      <c r="K35" s="274"/>
      <c r="L35" s="272"/>
      <c r="M35" s="274"/>
      <c r="N35" s="272"/>
      <c r="O35" s="288"/>
      <c r="P35" s="272"/>
      <c r="Q35" s="274"/>
      <c r="R35" s="272"/>
      <c r="S35" s="274"/>
      <c r="T35" s="272"/>
      <c r="U35" s="288"/>
      <c r="V35" s="287"/>
      <c r="W35" s="274"/>
      <c r="X35" s="272"/>
      <c r="Y35" s="274"/>
      <c r="Z35" s="272"/>
      <c r="AA35" s="288"/>
      <c r="AB35" s="287"/>
      <c r="AC35" s="274"/>
      <c r="AD35" s="272"/>
      <c r="AE35" s="274"/>
      <c r="AF35" s="272"/>
      <c r="AG35" s="288"/>
      <c r="AH35" s="287"/>
      <c r="AI35" s="274"/>
      <c r="AJ35" s="272"/>
      <c r="AK35" s="274"/>
      <c r="AL35" s="272"/>
      <c r="AM35" s="288"/>
      <c r="AN35" s="1"/>
      <c r="AO35" s="289"/>
      <c r="AT35" s="290"/>
      <c r="AU35" s="1"/>
      <c r="AV35" s="1"/>
      <c r="AW35" s="1"/>
      <c r="AX35" s="1"/>
      <c r="AY35" s="1"/>
      <c r="AZ35" s="1"/>
      <c r="BA35" s="1"/>
      <c r="BB35" s="1"/>
      <c r="BC35" s="1"/>
      <c r="BD35" s="1"/>
      <c r="BE35" s="1"/>
      <c r="BF35" s="1"/>
      <c r="BG35" s="1"/>
      <c r="BH35" s="1"/>
      <c r="BI35" s="1"/>
    </row>
    <row r="36" ht="15.75" customHeight="1">
      <c r="A36" s="1"/>
      <c r="B36" s="270"/>
      <c r="D36" s="9"/>
      <c r="E36" s="23"/>
      <c r="J36" s="309" t="str">
        <f>IF(AND('Mapa final'!$K$64="Baja",'Mapa final'!$O$64="Leve"),CONCATENATE("R",'Mapa final'!$A$64),"")</f>
        <v/>
      </c>
      <c r="K36" s="269"/>
      <c r="L36" s="310" t="str">
        <f>IF(AND('Mapa final'!$K$70="Baja",'Mapa final'!$O$70="Leve"),CONCATENATE("R",'Mapa final'!$A$70),"")</f>
        <v/>
      </c>
      <c r="M36" s="269"/>
      <c r="N36" s="310" t="str">
        <f>IF(AND('Mapa final'!$K$76="Baja",'Mapa final'!$O$76="Leve"),CONCATENATE("R",'Mapa final'!$A$76),"")</f>
        <v/>
      </c>
      <c r="O36" s="276"/>
      <c r="P36" s="304" t="str">
        <f>IF(AND('Mapa final'!$K$64="Baja",'Mapa final'!$O$64="Menor"),CONCATENATE("R",'Mapa final'!$A$64),"")</f>
        <v/>
      </c>
      <c r="Q36" s="269"/>
      <c r="R36" s="304" t="str">
        <f>IF(AND('Mapa final'!$K$70="Baja",'Mapa final'!$O$70="Menor"),CONCATENATE("R",'Mapa final'!$A$70),"")</f>
        <v/>
      </c>
      <c r="S36" s="269"/>
      <c r="T36" s="304" t="str">
        <f>IF(AND('Mapa final'!$K$76="Baja",'Mapa final'!$O$76="Menor"),CONCATENATE("R",'Mapa final'!$A$76),"")</f>
        <v/>
      </c>
      <c r="U36" s="276"/>
      <c r="V36" s="303" t="str">
        <f>IF(AND('Mapa final'!$K$64="Baja",'Mapa final'!$O$64="Moderado"),CONCATENATE("R",'Mapa final'!$A$64),"")</f>
        <v/>
      </c>
      <c r="W36" s="269"/>
      <c r="X36" s="304" t="str">
        <f>IF(AND('Mapa final'!$K$70="Baja",'Mapa final'!$O$70="Moderado"),CONCATENATE("R",'Mapa final'!$A$70),"")</f>
        <v/>
      </c>
      <c r="Y36" s="269"/>
      <c r="Z36" s="304" t="str">
        <f>IF(AND('Mapa final'!$K$76="Baja",'Mapa final'!$O$76="Moderado"),CONCATENATE("R",'Mapa final'!$A$76),"")</f>
        <v/>
      </c>
      <c r="AA36" s="276"/>
      <c r="AB36" s="291" t="str">
        <f>IF(AND('Mapa final'!$K$64="Baja",'Mapa final'!$O$64="Mayor"),CONCATENATE("R",'Mapa final'!$A$64),"")</f>
        <v/>
      </c>
      <c r="AC36" s="269"/>
      <c r="AD36" s="292" t="str">
        <f>IF(AND('Mapa final'!$K$70="Baja",'Mapa final'!$O$70="Mayor"),CONCATENATE("R",'Mapa final'!$A$70),"")</f>
        <v/>
      </c>
      <c r="AE36" s="269"/>
      <c r="AF36" s="292" t="str">
        <f>IF(AND('Mapa final'!$K$76="Baja",'Mapa final'!$O$76="Mayor"),CONCATENATE("R",'Mapa final'!$A$76),"")</f>
        <v/>
      </c>
      <c r="AG36" s="276"/>
      <c r="AH36" s="293" t="str">
        <f>IF(AND('Mapa final'!$K$64="Baja",'Mapa final'!$O$64="Catastrófico"),CONCATENATE("R",'Mapa final'!$A$64),"")</f>
        <v/>
      </c>
      <c r="AI36" s="269"/>
      <c r="AJ36" s="294" t="str">
        <f>IF(AND('Mapa final'!$K$70="Baja",'Mapa final'!$O$70="Catastrófico"),CONCATENATE("R",'Mapa final'!$A$70),"")</f>
        <v/>
      </c>
      <c r="AK36" s="269"/>
      <c r="AL36" s="294" t="str">
        <f>IF(AND('Mapa final'!$K$76="Baja",'Mapa final'!$O$76="Catastrófico"),CONCATENATE("R",'Mapa final'!$A$76),"")</f>
        <v/>
      </c>
      <c r="AM36" s="276"/>
      <c r="AN36" s="1"/>
      <c r="AO36" s="289"/>
      <c r="AT36" s="290"/>
      <c r="AU36" s="1"/>
      <c r="AV36" s="1"/>
      <c r="AW36" s="1"/>
      <c r="AX36" s="1"/>
      <c r="AY36" s="1"/>
      <c r="AZ36" s="1"/>
      <c r="BA36" s="1"/>
      <c r="BB36" s="1"/>
      <c r="BC36" s="1"/>
      <c r="BD36" s="1"/>
      <c r="BE36" s="1"/>
      <c r="BF36" s="1"/>
      <c r="BG36" s="1"/>
      <c r="BH36" s="1"/>
      <c r="BI36" s="1"/>
    </row>
    <row r="37" ht="15.75" customHeight="1">
      <c r="A37" s="1"/>
      <c r="B37" s="270"/>
      <c r="D37" s="9"/>
      <c r="E37" s="153"/>
      <c r="F37" s="154"/>
      <c r="G37" s="154"/>
      <c r="H37" s="154"/>
      <c r="I37" s="154"/>
      <c r="J37" s="153"/>
      <c r="K37" s="295"/>
      <c r="L37" s="296"/>
      <c r="M37" s="295"/>
      <c r="N37" s="296"/>
      <c r="O37" s="155"/>
      <c r="P37" s="296"/>
      <c r="Q37" s="295"/>
      <c r="R37" s="296"/>
      <c r="S37" s="295"/>
      <c r="T37" s="296"/>
      <c r="U37" s="155"/>
      <c r="V37" s="153"/>
      <c r="W37" s="295"/>
      <c r="X37" s="296"/>
      <c r="Y37" s="295"/>
      <c r="Z37" s="296"/>
      <c r="AA37" s="155"/>
      <c r="AB37" s="153"/>
      <c r="AC37" s="295"/>
      <c r="AD37" s="296"/>
      <c r="AE37" s="295"/>
      <c r="AF37" s="296"/>
      <c r="AG37" s="155"/>
      <c r="AH37" s="153"/>
      <c r="AI37" s="295"/>
      <c r="AJ37" s="296"/>
      <c r="AK37" s="295"/>
      <c r="AL37" s="296"/>
      <c r="AM37" s="155"/>
      <c r="AN37" s="1"/>
      <c r="AO37" s="297"/>
      <c r="AP37" s="298"/>
      <c r="AQ37" s="298"/>
      <c r="AR37" s="298"/>
      <c r="AS37" s="298"/>
      <c r="AT37" s="299"/>
      <c r="AU37" s="1"/>
      <c r="AV37" s="1"/>
      <c r="AW37" s="1"/>
      <c r="AX37" s="1"/>
      <c r="AY37" s="1"/>
      <c r="AZ37" s="1"/>
      <c r="BA37" s="1"/>
      <c r="BB37" s="1"/>
      <c r="BC37" s="1"/>
      <c r="BD37" s="1"/>
      <c r="BE37" s="1"/>
      <c r="BF37" s="1"/>
      <c r="BG37" s="1"/>
      <c r="BH37" s="1"/>
      <c r="BI37" s="1"/>
    </row>
    <row r="38" ht="15.75" customHeight="1">
      <c r="A38" s="1"/>
      <c r="B38" s="270"/>
      <c r="D38" s="9"/>
      <c r="E38" s="277" t="s">
        <v>295</v>
      </c>
      <c r="F38" s="55"/>
      <c r="G38" s="55"/>
      <c r="H38" s="55"/>
      <c r="I38" s="278"/>
      <c r="J38" s="306" t="str">
        <f>IF(AND('Mapa final'!$K$10="Muy Baja",'Mapa final'!$O$10="Leve"),CONCATENATE("R",'Mapa final'!$A$10),"")</f>
        <v/>
      </c>
      <c r="K38" s="280"/>
      <c r="L38" s="307" t="str">
        <f>IF(AND('Mapa final'!$K$16="Muy Baja",'Mapa final'!$O$16="Leve"),CONCATENATE("R",'Mapa final'!$A$16),"")</f>
        <v/>
      </c>
      <c r="M38" s="280"/>
      <c r="N38" s="307" t="str">
        <f>IF(AND('Mapa final'!$K$22="Muy Baja",'Mapa final'!$O$22="Leve"),CONCATENATE("R",'Mapa final'!$A$22),"")</f>
        <v/>
      </c>
      <c r="O38" s="278"/>
      <c r="P38" s="306" t="str">
        <f>IF(AND('Mapa final'!$K$10="Muy Baja",'Mapa final'!$O$10="Menor"),CONCATENATE("R",'Mapa final'!$A$10),"")</f>
        <v/>
      </c>
      <c r="Q38" s="280"/>
      <c r="R38" s="307" t="str">
        <f>IF(AND('Mapa final'!$K$16="Muy Baja",'Mapa final'!$O$16="Menor"),CONCATENATE("R",'Mapa final'!$A$16),"")</f>
        <v/>
      </c>
      <c r="S38" s="280"/>
      <c r="T38" s="307" t="str">
        <f>IF(AND('Mapa final'!$K$22="Muy Baja",'Mapa final'!$O$22="Menor"),CONCATENATE("R",'Mapa final'!$A$22),"")</f>
        <v/>
      </c>
      <c r="U38" s="278"/>
      <c r="V38" s="300" t="str">
        <f>IF(AND('Mapa final'!$K$10="Muy Baja",'Mapa final'!$O$10="Moderado"),CONCATENATE("R",'Mapa final'!$A$10),"")</f>
        <v/>
      </c>
      <c r="W38" s="280"/>
      <c r="X38" s="301" t="str">
        <f>IF(AND('Mapa final'!$K$16="Muy Baja",'Mapa final'!$O$16="Moderado"),CONCATENATE("R",'Mapa final'!$A$16),"")</f>
        <v/>
      </c>
      <c r="Y38" s="280"/>
      <c r="Z38" s="301" t="str">
        <f>IF(AND('Mapa final'!$K$22="Muy Baja",'Mapa final'!$O$22="Moderado"),CONCATENATE("R",'Mapa final'!$A$22),"")</f>
        <v/>
      </c>
      <c r="AA38" s="278"/>
      <c r="AB38" s="279" t="str">
        <f>IF(AND('Mapa final'!$K$10="Muy Baja",'Mapa final'!$O$10="Mayor"),CONCATENATE("R",'Mapa final'!$A$10),"")</f>
        <v/>
      </c>
      <c r="AC38" s="280"/>
      <c r="AD38" s="281" t="str">
        <f>IF(AND('Mapa final'!$K$16="Muy Baja",'Mapa final'!$O$16="Mayor"),CONCATENATE("R",'Mapa final'!$A$16),"")</f>
        <v/>
      </c>
      <c r="AE38" s="280"/>
      <c r="AF38" s="281" t="str">
        <f>IF(AND('Mapa final'!$K$22="Muy Baja",'Mapa final'!$O$22="Mayor"),CONCATENATE("R",'Mapa final'!$A$22),"")</f>
        <v/>
      </c>
      <c r="AG38" s="278"/>
      <c r="AH38" s="282" t="str">
        <f>IF(AND('Mapa final'!$K$10="Muy Baja",'Mapa final'!$O$10="Catastrófico"),CONCATENATE("R",'Mapa final'!$A$10),"")</f>
        <v/>
      </c>
      <c r="AI38" s="280"/>
      <c r="AJ38" s="283" t="str">
        <f>IF(AND('Mapa final'!$K$16="Muy Baja",'Mapa final'!$O$16="Catastrófico"),CONCATENATE("R",'Mapa final'!$A$16),"")</f>
        <v/>
      </c>
      <c r="AK38" s="280"/>
      <c r="AL38" s="283" t="str">
        <f>IF(AND('Mapa final'!$K$22="Muy Baja",'Mapa final'!$O$22="Catastrófico"),CONCATENATE("R",'Mapa final'!$A$22),"")</f>
        <v/>
      </c>
      <c r="AM38" s="278"/>
      <c r="AN38" s="1"/>
      <c r="AO38" s="1"/>
      <c r="AP38" s="1"/>
      <c r="AQ38" s="1"/>
      <c r="AR38" s="1"/>
      <c r="AS38" s="1"/>
      <c r="AT38" s="1"/>
      <c r="AU38" s="1"/>
      <c r="AV38" s="1"/>
      <c r="AW38" s="1"/>
      <c r="AX38" s="1"/>
      <c r="AY38" s="1"/>
      <c r="AZ38" s="1"/>
      <c r="BA38" s="1"/>
      <c r="BB38" s="1"/>
      <c r="BC38" s="1"/>
      <c r="BD38" s="1"/>
      <c r="BE38" s="1"/>
      <c r="BF38" s="1"/>
      <c r="BG38" s="1"/>
      <c r="BH38" s="1"/>
      <c r="BI38" s="1"/>
    </row>
    <row r="39" ht="15.75" customHeight="1">
      <c r="A39" s="1"/>
      <c r="B39" s="270"/>
      <c r="D39" s="9"/>
      <c r="E39" s="23"/>
      <c r="I39" s="9"/>
      <c r="J39" s="287"/>
      <c r="K39" s="274"/>
      <c r="L39" s="272"/>
      <c r="M39" s="274"/>
      <c r="N39" s="272"/>
      <c r="O39" s="288"/>
      <c r="P39" s="287"/>
      <c r="Q39" s="274"/>
      <c r="R39" s="272"/>
      <c r="S39" s="274"/>
      <c r="T39" s="272"/>
      <c r="U39" s="288"/>
      <c r="V39" s="287"/>
      <c r="W39" s="274"/>
      <c r="X39" s="272"/>
      <c r="Y39" s="274"/>
      <c r="Z39" s="272"/>
      <c r="AA39" s="288"/>
      <c r="AB39" s="287"/>
      <c r="AC39" s="274"/>
      <c r="AD39" s="272"/>
      <c r="AE39" s="274"/>
      <c r="AF39" s="272"/>
      <c r="AG39" s="288"/>
      <c r="AH39" s="287"/>
      <c r="AI39" s="274"/>
      <c r="AJ39" s="272"/>
      <c r="AK39" s="274"/>
      <c r="AL39" s="272"/>
      <c r="AM39" s="288"/>
      <c r="AN39" s="1"/>
      <c r="AO39" s="1"/>
      <c r="AP39" s="1"/>
      <c r="AQ39" s="1"/>
      <c r="AR39" s="1"/>
      <c r="AS39" s="1"/>
      <c r="AT39" s="1"/>
      <c r="AU39" s="1"/>
      <c r="AV39" s="1"/>
      <c r="AW39" s="1"/>
      <c r="AX39" s="1"/>
      <c r="AY39" s="1"/>
      <c r="AZ39" s="1"/>
      <c r="BA39" s="1"/>
      <c r="BB39" s="1"/>
      <c r="BC39" s="1"/>
      <c r="BD39" s="1"/>
      <c r="BE39" s="1"/>
      <c r="BF39" s="1"/>
      <c r="BG39" s="1"/>
      <c r="BH39" s="1"/>
      <c r="BI39" s="1"/>
    </row>
    <row r="40" ht="15.75" customHeight="1">
      <c r="A40" s="1"/>
      <c r="B40" s="270"/>
      <c r="D40" s="9"/>
      <c r="E40" s="23"/>
      <c r="I40" s="9"/>
      <c r="J40" s="309" t="str">
        <f>IF(AND('Mapa final'!$K$28="Muy Baja",'Mapa final'!$O$28="Leve"),CONCATENATE("R",'Mapa final'!$A$28),"")</f>
        <v/>
      </c>
      <c r="K40" s="269"/>
      <c r="L40" s="310" t="str">
        <f>IF(AND('Mapa final'!$K$34="Muy Baja",'Mapa final'!$O$34="Leve"),CONCATENATE("R",'Mapa final'!$A$34),"")</f>
        <v/>
      </c>
      <c r="M40" s="269"/>
      <c r="N40" s="310" t="str">
        <f>IF(AND('Mapa final'!$K$40="Muy Baja",'Mapa final'!$O$40="Leve"),CONCATENATE("R",'Mapa final'!$A$40),"")</f>
        <v/>
      </c>
      <c r="O40" s="276"/>
      <c r="P40" s="309" t="str">
        <f>IF(AND('Mapa final'!$K$28="Muy Baja",'Mapa final'!$O$28="Menor"),CONCATENATE("R",'Mapa final'!$A$28),"")</f>
        <v/>
      </c>
      <c r="Q40" s="269"/>
      <c r="R40" s="310" t="str">
        <f>IF(AND('Mapa final'!$K$34="Muy Baja",'Mapa final'!$O$34="Menor"),CONCATENATE("R",'Mapa final'!$A$34),"")</f>
        <v/>
      </c>
      <c r="S40" s="269"/>
      <c r="T40" s="310" t="str">
        <f>IF(AND('Mapa final'!$K$40="Muy Baja",'Mapa final'!$O$40="Menor"),CONCATENATE("R",'Mapa final'!$A$40),"")</f>
        <v/>
      </c>
      <c r="U40" s="276"/>
      <c r="V40" s="303" t="str">
        <f>IF(AND('Mapa final'!$K$28="Muy Baja",'Mapa final'!$O$28="Moderado"),CONCATENATE("R",'Mapa final'!$A$28),"")</f>
        <v/>
      </c>
      <c r="W40" s="269"/>
      <c r="X40" s="304" t="str">
        <f>IF(AND('Mapa final'!$K$34="Muy Baja",'Mapa final'!$O$34="Moderado"),CONCATENATE("R",'Mapa final'!$A$34),"")</f>
        <v/>
      </c>
      <c r="Y40" s="269"/>
      <c r="Z40" s="304" t="str">
        <f>IF(AND('Mapa final'!$K$40="Muy Baja",'Mapa final'!$O$40="Moderado"),CONCATENATE("R",'Mapa final'!$A$40),"")</f>
        <v/>
      </c>
      <c r="AA40" s="276"/>
      <c r="AB40" s="291" t="str">
        <f>IF(AND('Mapa final'!$K$28="Muy Baja",'Mapa final'!$O$28="Mayor"),CONCATENATE("R",'Mapa final'!$A$28),"")</f>
        <v/>
      </c>
      <c r="AC40" s="269"/>
      <c r="AD40" s="292" t="str">
        <f>IF(AND('Mapa final'!$K$34="Muy Baja",'Mapa final'!$O$34="Mayor"),CONCATENATE("R",'Mapa final'!$A$34),"")</f>
        <v/>
      </c>
      <c r="AE40" s="269"/>
      <c r="AF40" s="292" t="str">
        <f>IF(AND('Mapa final'!$K$40="Muy Baja",'Mapa final'!$O$40="Mayor"),CONCATENATE("R",'Mapa final'!$A$40),"")</f>
        <v/>
      </c>
      <c r="AG40" s="276"/>
      <c r="AH40" s="293" t="str">
        <f>IF(AND('Mapa final'!$K$28="Muy Baja",'Mapa final'!$O$28="Catastrófico"),CONCATENATE("R",'Mapa final'!$A$28),"")</f>
        <v/>
      </c>
      <c r="AI40" s="269"/>
      <c r="AJ40" s="294" t="str">
        <f>IF(AND('Mapa final'!$K$34="Muy Baja",'Mapa final'!$O$34="Catastrófico"),CONCATENATE("R",'Mapa final'!$A$34),"")</f>
        <v/>
      </c>
      <c r="AK40" s="269"/>
      <c r="AL40" s="294" t="str">
        <f>IF(AND('Mapa final'!$K$40="Muy Baja",'Mapa final'!$O$40="Catastrófico"),CONCATENATE("R",'Mapa final'!$A$40),"")</f>
        <v/>
      </c>
      <c r="AM40" s="276"/>
      <c r="AN40" s="1"/>
      <c r="AO40" s="1"/>
      <c r="AP40" s="1"/>
      <c r="AQ40" s="1"/>
      <c r="AR40" s="1"/>
      <c r="AS40" s="1"/>
      <c r="AT40" s="1"/>
      <c r="AU40" s="1"/>
      <c r="AV40" s="1"/>
      <c r="AW40" s="1"/>
      <c r="AX40" s="1"/>
      <c r="AY40" s="1"/>
      <c r="AZ40" s="1"/>
      <c r="BA40" s="1"/>
      <c r="BB40" s="1"/>
      <c r="BC40" s="1"/>
      <c r="BD40" s="1"/>
      <c r="BE40" s="1"/>
      <c r="BF40" s="1"/>
      <c r="BG40" s="1"/>
      <c r="BH40" s="1"/>
      <c r="BI40" s="1"/>
    </row>
    <row r="41" ht="15.75" customHeight="1">
      <c r="A41" s="1"/>
      <c r="B41" s="270"/>
      <c r="D41" s="9"/>
      <c r="E41" s="23"/>
      <c r="I41" s="9"/>
      <c r="J41" s="287"/>
      <c r="K41" s="274"/>
      <c r="L41" s="272"/>
      <c r="M41" s="274"/>
      <c r="N41" s="272"/>
      <c r="O41" s="288"/>
      <c r="P41" s="287"/>
      <c r="Q41" s="274"/>
      <c r="R41" s="272"/>
      <c r="S41" s="274"/>
      <c r="T41" s="272"/>
      <c r="U41" s="288"/>
      <c r="V41" s="287"/>
      <c r="W41" s="274"/>
      <c r="X41" s="272"/>
      <c r="Y41" s="274"/>
      <c r="Z41" s="272"/>
      <c r="AA41" s="288"/>
      <c r="AB41" s="287"/>
      <c r="AC41" s="274"/>
      <c r="AD41" s="272"/>
      <c r="AE41" s="274"/>
      <c r="AF41" s="272"/>
      <c r="AG41" s="288"/>
      <c r="AH41" s="287"/>
      <c r="AI41" s="274"/>
      <c r="AJ41" s="272"/>
      <c r="AK41" s="274"/>
      <c r="AL41" s="272"/>
      <c r="AM41" s="288"/>
      <c r="AN41" s="1"/>
      <c r="AO41" s="1"/>
      <c r="AP41" s="1"/>
      <c r="AQ41" s="1"/>
      <c r="AR41" s="1"/>
      <c r="AS41" s="1"/>
      <c r="AT41" s="1"/>
      <c r="AU41" s="1"/>
      <c r="AV41" s="1"/>
      <c r="AW41" s="1"/>
      <c r="AX41" s="1"/>
      <c r="AY41" s="1"/>
      <c r="AZ41" s="1"/>
      <c r="BA41" s="1"/>
      <c r="BB41" s="1"/>
      <c r="BC41" s="1"/>
      <c r="BD41" s="1"/>
      <c r="BE41" s="1"/>
      <c r="BF41" s="1"/>
      <c r="BG41" s="1"/>
      <c r="BH41" s="1"/>
      <c r="BI41" s="1"/>
    </row>
    <row r="42" ht="15.75" customHeight="1">
      <c r="A42" s="1"/>
      <c r="B42" s="270"/>
      <c r="D42" s="9"/>
      <c r="E42" s="23"/>
      <c r="I42" s="9"/>
      <c r="J42" s="309" t="str">
        <f>IF(AND('Mapa final'!$K$46="Muy Baja",'Mapa final'!$O$46="Leve"),CONCATENATE("R",'Mapa final'!$A$46),"")</f>
        <v/>
      </c>
      <c r="K42" s="269"/>
      <c r="L42" s="310" t="str">
        <f>IF(AND('Mapa final'!$K$52="Muy Baja",'Mapa final'!$O$52="Leve"),CONCATENATE("R",'Mapa final'!$A$52),"")</f>
        <v/>
      </c>
      <c r="M42" s="269"/>
      <c r="N42" s="310" t="str">
        <f>IF(AND('Mapa final'!$K$58="Muy Baja",'Mapa final'!$O$58="Leve"),CONCATENATE("R",'Mapa final'!$A$58),"")</f>
        <v/>
      </c>
      <c r="O42" s="276"/>
      <c r="P42" s="309" t="str">
        <f>IF(AND('Mapa final'!$K$46="Muy Baja",'Mapa final'!$O$46="Menor"),CONCATENATE("R",'Mapa final'!$A$46),"")</f>
        <v/>
      </c>
      <c r="Q42" s="269"/>
      <c r="R42" s="310" t="str">
        <f>IF(AND('Mapa final'!$K$52="Muy Baja",'Mapa final'!$O$52="Menor"),CONCATENATE("R",'Mapa final'!$A$52),"")</f>
        <v/>
      </c>
      <c r="S42" s="269"/>
      <c r="T42" s="310" t="str">
        <f>IF(AND('Mapa final'!$K$58="Muy Baja",'Mapa final'!$O$58="Menor"),CONCATENATE("R",'Mapa final'!$A$58),"")</f>
        <v/>
      </c>
      <c r="U42" s="276"/>
      <c r="V42" s="303" t="str">
        <f>IF(AND('Mapa final'!$K$46="Muy Baja",'Mapa final'!$O$46="Moderado"),CONCATENATE("R",'Mapa final'!$A$46),"")</f>
        <v/>
      </c>
      <c r="W42" s="269"/>
      <c r="X42" s="304" t="str">
        <f>IF(AND('Mapa final'!$K$52="Muy Baja",'Mapa final'!$O$52="Moderado"),CONCATENATE("R",'Mapa final'!$A$52),"")</f>
        <v/>
      </c>
      <c r="Y42" s="269"/>
      <c r="Z42" s="304" t="str">
        <f>IF(AND('Mapa final'!$K$58="Muy Baja",'Mapa final'!$O$58="Moderado"),CONCATENATE("R",'Mapa final'!$A$58),"")</f>
        <v/>
      </c>
      <c r="AA42" s="276"/>
      <c r="AB42" s="291" t="str">
        <f>IF(AND('Mapa final'!$K$46="Muy Baja",'Mapa final'!$O$46="Mayor"),CONCATENATE("R",'Mapa final'!$A$46),"")</f>
        <v/>
      </c>
      <c r="AC42" s="269"/>
      <c r="AD42" s="292" t="str">
        <f>IF(AND('Mapa final'!$K$52="Muy Baja",'Mapa final'!$O$52="Mayor"),CONCATENATE("R",'Mapa final'!$A$52),"")</f>
        <v/>
      </c>
      <c r="AE42" s="269"/>
      <c r="AF42" s="292" t="str">
        <f>IF(AND('Mapa final'!$K$58="Muy Baja",'Mapa final'!$O$58="Mayor"),CONCATENATE("R",'Mapa final'!$A$58),"")</f>
        <v/>
      </c>
      <c r="AG42" s="276"/>
      <c r="AH42" s="293" t="str">
        <f>IF(AND('Mapa final'!$K$46="Muy Baja",'Mapa final'!$O$46="Catastrófico"),CONCATENATE("R",'Mapa final'!$A$46),"")</f>
        <v/>
      </c>
      <c r="AI42" s="269"/>
      <c r="AJ42" s="294" t="str">
        <f>IF(AND('Mapa final'!$K$52="Muy Baja",'Mapa final'!$O$52="Catastrófico"),CONCATENATE("R",'Mapa final'!$A$52),"")</f>
        <v/>
      </c>
      <c r="AK42" s="269"/>
      <c r="AL42" s="294" t="str">
        <f>IF(AND('Mapa final'!$K$58="Muy Baja",'Mapa final'!$O$58="Catastrófico"),CONCATENATE("R",'Mapa final'!$A$58),"")</f>
        <v/>
      </c>
      <c r="AM42" s="276"/>
      <c r="AN42" s="1"/>
      <c r="AO42" s="1"/>
      <c r="AP42" s="1"/>
      <c r="AQ42" s="1"/>
      <c r="AR42" s="1"/>
      <c r="AS42" s="1"/>
      <c r="AT42" s="1"/>
      <c r="AU42" s="1"/>
      <c r="AV42" s="1"/>
      <c r="AW42" s="1"/>
      <c r="AX42" s="1"/>
      <c r="AY42" s="1"/>
      <c r="AZ42" s="1"/>
      <c r="BA42" s="1"/>
      <c r="BB42" s="1"/>
      <c r="BC42" s="1"/>
      <c r="BD42" s="1"/>
      <c r="BE42" s="1"/>
      <c r="BF42" s="1"/>
      <c r="BG42" s="1"/>
      <c r="BH42" s="1"/>
      <c r="BI42" s="1"/>
    </row>
    <row r="43" ht="15.75" customHeight="1">
      <c r="A43" s="1"/>
      <c r="B43" s="270"/>
      <c r="D43" s="9"/>
      <c r="E43" s="23"/>
      <c r="I43" s="9"/>
      <c r="J43" s="287"/>
      <c r="K43" s="274"/>
      <c r="L43" s="272"/>
      <c r="M43" s="274"/>
      <c r="N43" s="272"/>
      <c r="O43" s="288"/>
      <c r="P43" s="287"/>
      <c r="Q43" s="274"/>
      <c r="R43" s="272"/>
      <c r="S43" s="274"/>
      <c r="T43" s="272"/>
      <c r="U43" s="288"/>
      <c r="V43" s="287"/>
      <c r="W43" s="274"/>
      <c r="X43" s="272"/>
      <c r="Y43" s="274"/>
      <c r="Z43" s="272"/>
      <c r="AA43" s="288"/>
      <c r="AB43" s="287"/>
      <c r="AC43" s="274"/>
      <c r="AD43" s="272"/>
      <c r="AE43" s="274"/>
      <c r="AF43" s="272"/>
      <c r="AG43" s="288"/>
      <c r="AH43" s="287"/>
      <c r="AI43" s="274"/>
      <c r="AJ43" s="272"/>
      <c r="AK43" s="274"/>
      <c r="AL43" s="272"/>
      <c r="AM43" s="288"/>
      <c r="AN43" s="1"/>
      <c r="AO43" s="1"/>
      <c r="AP43" s="1"/>
      <c r="AQ43" s="1"/>
      <c r="AR43" s="1"/>
      <c r="AS43" s="1"/>
      <c r="AT43" s="1"/>
      <c r="AU43" s="1"/>
      <c r="AV43" s="1"/>
      <c r="AW43" s="1"/>
      <c r="AX43" s="1"/>
      <c r="AY43" s="1"/>
      <c r="AZ43" s="1"/>
      <c r="BA43" s="1"/>
      <c r="BB43" s="1"/>
      <c r="BC43" s="1"/>
      <c r="BD43" s="1"/>
      <c r="BE43" s="1"/>
      <c r="BF43" s="1"/>
      <c r="BG43" s="1"/>
      <c r="BH43" s="1"/>
      <c r="BI43" s="1"/>
    </row>
    <row r="44" ht="15.75" customHeight="1">
      <c r="A44" s="1"/>
      <c r="B44" s="270"/>
      <c r="D44" s="9"/>
      <c r="E44" s="23"/>
      <c r="I44" s="9"/>
      <c r="J44" s="309" t="str">
        <f>IF(AND('Mapa final'!$K$64="Muy Baja",'Mapa final'!$O$64="Leve"),CONCATENATE("R",'Mapa final'!$A$64),"")</f>
        <v/>
      </c>
      <c r="K44" s="269"/>
      <c r="L44" s="310" t="str">
        <f>IF(AND('Mapa final'!$K$70="Muy Baja",'Mapa final'!$O$70="Leve"),CONCATENATE("R",'Mapa final'!$A$70),"")</f>
        <v/>
      </c>
      <c r="M44" s="269"/>
      <c r="N44" s="310" t="str">
        <f>IF(AND('Mapa final'!$K$76="Muy Baja",'Mapa final'!$O$76="Leve"),CONCATENATE("R",'Mapa final'!$A$76),"")</f>
        <v/>
      </c>
      <c r="O44" s="276"/>
      <c r="P44" s="309" t="str">
        <f>IF(AND('Mapa final'!$K$64="Muy Baja",'Mapa final'!$O$64="Menor"),CONCATENATE("R",'Mapa final'!$A$64),"")</f>
        <v/>
      </c>
      <c r="Q44" s="269"/>
      <c r="R44" s="310" t="str">
        <f>IF(AND('Mapa final'!$K$70="Muy Baja",'Mapa final'!$O$70="Menor"),CONCATENATE("R",'Mapa final'!$A$70),"")</f>
        <v/>
      </c>
      <c r="S44" s="269"/>
      <c r="T44" s="310" t="str">
        <f>IF(AND('Mapa final'!$K$76="Muy Baja",'Mapa final'!$O$76="Menor"),CONCATENATE("R",'Mapa final'!$A$76),"")</f>
        <v/>
      </c>
      <c r="U44" s="276"/>
      <c r="V44" s="303" t="str">
        <f>IF(AND('Mapa final'!$K$64="Muy Baja",'Mapa final'!$O$64="Moderado"),CONCATENATE("R",'Mapa final'!$A$64),"")</f>
        <v/>
      </c>
      <c r="W44" s="269"/>
      <c r="X44" s="304" t="str">
        <f>IF(AND('Mapa final'!$K$70="Muy Baja",'Mapa final'!$O$70="Moderado"),CONCATENATE("R",'Mapa final'!$A$70),"")</f>
        <v/>
      </c>
      <c r="Y44" s="269"/>
      <c r="Z44" s="304" t="str">
        <f>IF(AND('Mapa final'!$K$76="Muy Baja",'Mapa final'!$O$76="Moderado"),CONCATENATE("R",'Mapa final'!$A$76),"")</f>
        <v/>
      </c>
      <c r="AA44" s="276"/>
      <c r="AB44" s="291" t="str">
        <f>IF(AND('Mapa final'!$K$64="Muy Baja",'Mapa final'!$O$64="Mayor"),CONCATENATE("R",'Mapa final'!$A$64),"")</f>
        <v/>
      </c>
      <c r="AC44" s="269"/>
      <c r="AD44" s="292" t="str">
        <f>IF(AND('Mapa final'!$K$70="Muy Baja",'Mapa final'!$O$70="Mayor"),CONCATENATE("R",'Mapa final'!$A$70),"")</f>
        <v/>
      </c>
      <c r="AE44" s="269"/>
      <c r="AF44" s="292" t="str">
        <f>IF(AND('Mapa final'!$K$76="Muy Baja",'Mapa final'!$O$76="Mayor"),CONCATENATE("R",'Mapa final'!$A$76),"")</f>
        <v/>
      </c>
      <c r="AG44" s="276"/>
      <c r="AH44" s="293" t="str">
        <f>IF(AND('Mapa final'!$K$64="Muy Baja",'Mapa final'!$O$64="Catastrófico"),CONCATENATE("R",'Mapa final'!$A$64),"")</f>
        <v/>
      </c>
      <c r="AI44" s="269"/>
      <c r="AJ44" s="294" t="str">
        <f>IF(AND('Mapa final'!$K$70="Muy Baja",'Mapa final'!$O$70="Catastrófico"),CONCATENATE("R",'Mapa final'!$A$70),"")</f>
        <v/>
      </c>
      <c r="AK44" s="269"/>
      <c r="AL44" s="294" t="str">
        <f>IF(AND('Mapa final'!$K$76="Muy Baja",'Mapa final'!$O$76="Catastrófico"),CONCATENATE("R",'Mapa final'!$A$76),"")</f>
        <v/>
      </c>
      <c r="AM44" s="276"/>
      <c r="AN44" s="1"/>
      <c r="AO44" s="1"/>
      <c r="AP44" s="1"/>
      <c r="AQ44" s="1"/>
      <c r="AR44" s="1"/>
      <c r="AS44" s="1"/>
      <c r="AT44" s="1"/>
      <c r="AU44" s="1"/>
      <c r="AV44" s="1"/>
      <c r="AW44" s="1"/>
      <c r="AX44" s="1"/>
      <c r="AY44" s="1"/>
      <c r="AZ44" s="1"/>
      <c r="BA44" s="1"/>
      <c r="BB44" s="1"/>
      <c r="BC44" s="1"/>
      <c r="BD44" s="1"/>
      <c r="BE44" s="1"/>
      <c r="BF44" s="1"/>
      <c r="BG44" s="1"/>
      <c r="BH44" s="1"/>
      <c r="BI44" s="1"/>
    </row>
    <row r="45" ht="15.75" customHeight="1">
      <c r="A45" s="1"/>
      <c r="B45" s="272"/>
      <c r="C45" s="273"/>
      <c r="D45" s="288"/>
      <c r="E45" s="153"/>
      <c r="F45" s="154"/>
      <c r="G45" s="154"/>
      <c r="H45" s="154"/>
      <c r="I45" s="155"/>
      <c r="J45" s="153"/>
      <c r="K45" s="295"/>
      <c r="L45" s="296"/>
      <c r="M45" s="295"/>
      <c r="N45" s="296"/>
      <c r="O45" s="155"/>
      <c r="P45" s="153"/>
      <c r="Q45" s="295"/>
      <c r="R45" s="296"/>
      <c r="S45" s="295"/>
      <c r="T45" s="296"/>
      <c r="U45" s="155"/>
      <c r="V45" s="153"/>
      <c r="W45" s="295"/>
      <c r="X45" s="296"/>
      <c r="Y45" s="295"/>
      <c r="Z45" s="296"/>
      <c r="AA45" s="155"/>
      <c r="AB45" s="153"/>
      <c r="AC45" s="295"/>
      <c r="AD45" s="296"/>
      <c r="AE45" s="295"/>
      <c r="AF45" s="296"/>
      <c r="AG45" s="155"/>
      <c r="AH45" s="153"/>
      <c r="AI45" s="295"/>
      <c r="AJ45" s="296"/>
      <c r="AK45" s="295"/>
      <c r="AL45" s="296"/>
      <c r="AM45" s="155"/>
      <c r="AN45" s="1"/>
      <c r="AO45" s="1"/>
      <c r="AP45" s="1"/>
      <c r="AQ45" s="1"/>
      <c r="AR45" s="1"/>
      <c r="AS45" s="1"/>
      <c r="AT45" s="1"/>
      <c r="AU45" s="1"/>
      <c r="AV45" s="1"/>
      <c r="AW45" s="1"/>
      <c r="AX45" s="1"/>
      <c r="AY45" s="1"/>
      <c r="AZ45" s="1"/>
      <c r="BA45" s="1"/>
      <c r="BB45" s="1"/>
      <c r="BC45" s="1"/>
      <c r="BD45" s="1"/>
      <c r="BE45" s="1"/>
      <c r="BF45" s="1"/>
      <c r="BG45" s="1"/>
      <c r="BH45" s="1"/>
      <c r="BI45" s="1"/>
    </row>
    <row r="46" ht="15.75" customHeight="1">
      <c r="A46" s="1"/>
      <c r="B46" s="1"/>
      <c r="C46" s="1"/>
      <c r="D46" s="1"/>
      <c r="E46" s="1"/>
      <c r="F46" s="1"/>
      <c r="G46" s="1"/>
      <c r="H46" s="1"/>
      <c r="I46" s="1"/>
      <c r="J46" s="277" t="s">
        <v>296</v>
      </c>
      <c r="K46" s="55"/>
      <c r="L46" s="55"/>
      <c r="M46" s="55"/>
      <c r="N46" s="55"/>
      <c r="O46" s="278"/>
      <c r="P46" s="277" t="s">
        <v>297</v>
      </c>
      <c r="Q46" s="55"/>
      <c r="R46" s="55"/>
      <c r="S46" s="55"/>
      <c r="T46" s="55"/>
      <c r="U46" s="278"/>
      <c r="V46" s="277" t="s">
        <v>298</v>
      </c>
      <c r="W46" s="55"/>
      <c r="X46" s="55"/>
      <c r="Y46" s="55"/>
      <c r="Z46" s="55"/>
      <c r="AA46" s="278"/>
      <c r="AB46" s="277" t="s">
        <v>299</v>
      </c>
      <c r="AC46" s="55"/>
      <c r="AD46" s="55"/>
      <c r="AE46" s="55"/>
      <c r="AF46" s="55"/>
      <c r="AG46" s="278"/>
      <c r="AH46" s="277" t="s">
        <v>300</v>
      </c>
      <c r="AI46" s="55"/>
      <c r="AJ46" s="55"/>
      <c r="AK46" s="55"/>
      <c r="AL46" s="55"/>
      <c r="AM46" s="278"/>
      <c r="AN46" s="1"/>
      <c r="AO46" s="1"/>
      <c r="AP46" s="1"/>
      <c r="AQ46" s="1"/>
      <c r="AR46" s="1"/>
      <c r="AS46" s="1"/>
      <c r="AT46" s="1"/>
      <c r="AU46" s="1"/>
      <c r="AV46" s="1"/>
      <c r="AW46" s="1"/>
      <c r="AX46" s="1"/>
      <c r="AY46" s="1"/>
      <c r="AZ46" s="1"/>
      <c r="BA46" s="1"/>
      <c r="BB46" s="1"/>
      <c r="BC46" s="1"/>
      <c r="BD46" s="1"/>
      <c r="BE46" s="1"/>
      <c r="BF46" s="1"/>
      <c r="BG46" s="1"/>
      <c r="BH46" s="1"/>
      <c r="BI46" s="1"/>
    </row>
    <row r="47" ht="15.75" customHeight="1">
      <c r="A47" s="1"/>
      <c r="B47" s="1"/>
      <c r="C47" s="1"/>
      <c r="D47" s="1"/>
      <c r="E47" s="1"/>
      <c r="F47" s="1"/>
      <c r="G47" s="1"/>
      <c r="H47" s="1"/>
      <c r="I47" s="1"/>
      <c r="J47" s="23"/>
      <c r="O47" s="9"/>
      <c r="P47" s="23"/>
      <c r="U47" s="9"/>
      <c r="V47" s="23"/>
      <c r="AA47" s="9"/>
      <c r="AB47" s="23"/>
      <c r="AG47" s="9"/>
      <c r="AH47" s="23"/>
      <c r="AM47" s="9"/>
      <c r="AN47" s="1"/>
      <c r="AO47" s="1"/>
      <c r="AP47" s="1"/>
      <c r="AQ47" s="1"/>
      <c r="AR47" s="1"/>
      <c r="AS47" s="1"/>
      <c r="AT47" s="1"/>
      <c r="AU47" s="1"/>
      <c r="AV47" s="1"/>
      <c r="AW47" s="1"/>
      <c r="AX47" s="1"/>
      <c r="AY47" s="1"/>
      <c r="AZ47" s="1"/>
      <c r="BA47" s="1"/>
      <c r="BB47" s="1"/>
      <c r="BC47" s="1"/>
      <c r="BD47" s="1"/>
      <c r="BE47" s="1"/>
      <c r="BF47" s="1"/>
      <c r="BG47" s="1"/>
      <c r="BH47" s="1"/>
      <c r="BI47" s="1"/>
    </row>
    <row r="48" ht="15.75" customHeight="1">
      <c r="A48" s="1"/>
      <c r="B48" s="1"/>
      <c r="C48" s="1"/>
      <c r="D48" s="1"/>
      <c r="E48" s="1"/>
      <c r="F48" s="1"/>
      <c r="G48" s="1"/>
      <c r="H48" s="1"/>
      <c r="I48" s="1"/>
      <c r="J48" s="23"/>
      <c r="O48" s="9"/>
      <c r="P48" s="23"/>
      <c r="U48" s="9"/>
      <c r="V48" s="23"/>
      <c r="AA48" s="9"/>
      <c r="AB48" s="23"/>
      <c r="AG48" s="9"/>
      <c r="AH48" s="23"/>
      <c r="AM48" s="9"/>
      <c r="AN48" s="1"/>
      <c r="AO48" s="1"/>
      <c r="AP48" s="1"/>
      <c r="AQ48" s="1"/>
      <c r="AR48" s="1"/>
      <c r="AS48" s="1"/>
      <c r="AT48" s="1"/>
      <c r="AU48" s="1"/>
      <c r="AV48" s="1"/>
      <c r="AW48" s="1"/>
      <c r="AX48" s="1"/>
      <c r="AY48" s="1"/>
      <c r="AZ48" s="1"/>
      <c r="BA48" s="1"/>
      <c r="BB48" s="1"/>
      <c r="BC48" s="1"/>
      <c r="BD48" s="1"/>
      <c r="BE48" s="1"/>
      <c r="BF48" s="1"/>
      <c r="BG48" s="1"/>
      <c r="BH48" s="1"/>
      <c r="BI48" s="1"/>
    </row>
    <row r="49" ht="15.75" customHeight="1">
      <c r="A49" s="1"/>
      <c r="B49" s="1"/>
      <c r="C49" s="1"/>
      <c r="D49" s="1"/>
      <c r="E49" s="1"/>
      <c r="F49" s="1"/>
      <c r="G49" s="1"/>
      <c r="H49" s="1"/>
      <c r="I49" s="1"/>
      <c r="J49" s="23"/>
      <c r="O49" s="9"/>
      <c r="P49" s="23"/>
      <c r="U49" s="9"/>
      <c r="V49" s="23"/>
      <c r="AA49" s="9"/>
      <c r="AB49" s="23"/>
      <c r="AG49" s="9"/>
      <c r="AH49" s="23"/>
      <c r="AM49" s="9"/>
      <c r="AN49" s="1"/>
      <c r="AO49" s="1"/>
      <c r="AP49" s="1"/>
      <c r="AQ49" s="1"/>
      <c r="AR49" s="1"/>
      <c r="AS49" s="1"/>
      <c r="AT49" s="1"/>
      <c r="AU49" s="1"/>
      <c r="AV49" s="1"/>
      <c r="AW49" s="1"/>
      <c r="AX49" s="1"/>
      <c r="AY49" s="1"/>
      <c r="AZ49" s="1"/>
      <c r="BA49" s="1"/>
      <c r="BB49" s="1"/>
      <c r="BC49" s="1"/>
      <c r="BD49" s="1"/>
      <c r="BE49" s="1"/>
      <c r="BF49" s="1"/>
      <c r="BG49" s="1"/>
      <c r="BH49" s="1"/>
      <c r="BI49" s="1"/>
    </row>
    <row r="50" ht="15.75" customHeight="1">
      <c r="A50" s="1"/>
      <c r="B50" s="1"/>
      <c r="C50" s="1"/>
      <c r="D50" s="1"/>
      <c r="E50" s="1"/>
      <c r="F50" s="1"/>
      <c r="G50" s="1"/>
      <c r="H50" s="1"/>
      <c r="I50" s="1"/>
      <c r="J50" s="23"/>
      <c r="O50" s="9"/>
      <c r="P50" s="23"/>
      <c r="U50" s="9"/>
      <c r="V50" s="23"/>
      <c r="AA50" s="9"/>
      <c r="AB50" s="23"/>
      <c r="AG50" s="9"/>
      <c r="AH50" s="23"/>
      <c r="AM50" s="9"/>
      <c r="AN50" s="1"/>
      <c r="AO50" s="1"/>
      <c r="AP50" s="1"/>
      <c r="AQ50" s="1"/>
      <c r="AR50" s="1"/>
      <c r="AS50" s="1"/>
      <c r="AT50" s="1"/>
      <c r="AU50" s="1"/>
      <c r="AV50" s="1"/>
      <c r="AW50" s="1"/>
      <c r="AX50" s="1"/>
      <c r="AY50" s="1"/>
      <c r="AZ50" s="1"/>
      <c r="BA50" s="1"/>
      <c r="BB50" s="1"/>
      <c r="BC50" s="1"/>
      <c r="BD50" s="1"/>
      <c r="BE50" s="1"/>
      <c r="BF50" s="1"/>
      <c r="BG50" s="1"/>
      <c r="BH50" s="1"/>
      <c r="BI50" s="1"/>
    </row>
    <row r="51" ht="15.75" customHeight="1">
      <c r="A51" s="1"/>
      <c r="B51" s="1"/>
      <c r="C51" s="1"/>
      <c r="D51" s="1"/>
      <c r="E51" s="1"/>
      <c r="F51" s="1"/>
      <c r="G51" s="1"/>
      <c r="H51" s="1"/>
      <c r="I51" s="1"/>
      <c r="J51" s="153"/>
      <c r="K51" s="154"/>
      <c r="L51" s="154"/>
      <c r="M51" s="154"/>
      <c r="N51" s="154"/>
      <c r="O51" s="155"/>
      <c r="P51" s="153"/>
      <c r="Q51" s="154"/>
      <c r="R51" s="154"/>
      <c r="S51" s="154"/>
      <c r="T51" s="154"/>
      <c r="U51" s="155"/>
      <c r="V51" s="153"/>
      <c r="W51" s="154"/>
      <c r="X51" s="154"/>
      <c r="Y51" s="154"/>
      <c r="Z51" s="154"/>
      <c r="AA51" s="155"/>
      <c r="AB51" s="153"/>
      <c r="AC51" s="154"/>
      <c r="AD51" s="154"/>
      <c r="AE51" s="154"/>
      <c r="AF51" s="154"/>
      <c r="AG51" s="155"/>
      <c r="AH51" s="153"/>
      <c r="AI51" s="154"/>
      <c r="AJ51" s="154"/>
      <c r="AK51" s="154"/>
      <c r="AL51" s="154"/>
      <c r="AM51" s="155"/>
      <c r="AN51" s="1"/>
      <c r="AO51" s="1"/>
      <c r="AP51" s="1"/>
      <c r="AQ51" s="1"/>
      <c r="AR51" s="1"/>
      <c r="AS51" s="1"/>
      <c r="AT51" s="1"/>
      <c r="AU51" s="1"/>
      <c r="AV51" s="1"/>
      <c r="AW51" s="1"/>
      <c r="AX51" s="1"/>
      <c r="AY51" s="1"/>
      <c r="AZ51" s="1"/>
      <c r="BA51" s="1"/>
      <c r="BB51" s="1"/>
      <c r="BC51" s="1"/>
      <c r="BD51" s="1"/>
      <c r="BE51" s="1"/>
      <c r="BF51" s="1"/>
      <c r="BG51" s="1"/>
      <c r="BH51" s="1"/>
      <c r="BI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1"/>
      <c r="AV53" s="1"/>
      <c r="AW53" s="1"/>
      <c r="AX53" s="1"/>
      <c r="AY53" s="1"/>
      <c r="AZ53" s="1"/>
      <c r="BA53" s="1"/>
      <c r="BB53" s="1"/>
      <c r="BC53" s="1"/>
      <c r="BD53" s="1"/>
      <c r="BE53" s="1"/>
      <c r="BF53" s="1"/>
      <c r="BG53" s="1"/>
      <c r="BH53" s="1"/>
      <c r="BI53" s="1"/>
    </row>
    <row r="54" ht="15.0" customHeight="1">
      <c r="A54" s="1"/>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1"/>
      <c r="AV54" s="1"/>
      <c r="AW54" s="1"/>
      <c r="AX54" s="1"/>
      <c r="AY54" s="1"/>
      <c r="AZ54" s="1"/>
      <c r="BA54" s="1"/>
      <c r="BB54" s="1"/>
      <c r="BC54" s="1"/>
      <c r="BD54" s="1"/>
      <c r="BE54" s="1"/>
      <c r="BF54" s="1"/>
      <c r="BG54" s="1"/>
      <c r="BH54" s="1"/>
      <c r="BI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ht="15.75" customHeight="1">
      <c r="B137" s="1"/>
      <c r="C137" s="1"/>
      <c r="D137" s="1"/>
      <c r="E137" s="1"/>
      <c r="F137" s="1"/>
      <c r="G137" s="1"/>
      <c r="H137" s="1"/>
      <c r="I137" s="1"/>
    </row>
    <row r="138" ht="15.75" customHeight="1">
      <c r="B138" s="1"/>
      <c r="C138" s="1"/>
      <c r="D138" s="1"/>
      <c r="E138" s="1"/>
      <c r="F138" s="1"/>
      <c r="G138" s="1"/>
      <c r="H138" s="1"/>
      <c r="I138" s="1"/>
    </row>
    <row r="139" ht="15.75" customHeight="1">
      <c r="B139" s="1"/>
      <c r="C139" s="1"/>
      <c r="D139" s="1"/>
      <c r="E139" s="1"/>
      <c r="F139" s="1"/>
      <c r="G139" s="1"/>
      <c r="H139" s="1"/>
      <c r="I139" s="1"/>
    </row>
    <row r="140" ht="15.75" customHeight="1">
      <c r="B140" s="1"/>
      <c r="C140" s="1"/>
      <c r="D140" s="1"/>
      <c r="E140" s="1"/>
      <c r="F140" s="1"/>
      <c r="G140" s="1"/>
      <c r="H140" s="1"/>
      <c r="I140" s="1"/>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18" width="5.71"/>
    <col customWidth="1" min="19" max="19" width="8.43"/>
    <col customWidth="1" min="20" max="23" width="5.71"/>
    <col customWidth="1" min="24" max="24" width="8.57"/>
    <col customWidth="1" min="25" max="26" width="5.71"/>
    <col customWidth="1" min="27" max="27" width="10.71"/>
    <col customWidth="1" min="28" max="28" width="5.71"/>
    <col customWidth="1" min="29" max="29" width="7.43"/>
    <col customWidth="1" min="30" max="33" width="5.71"/>
    <col customWidth="1" min="34" max="34" width="8.57"/>
    <col customWidth="1" min="35" max="39" width="5.71"/>
    <col customWidth="1" min="40" max="40" width="10.71"/>
    <col customWidth="1" min="41" max="46" width="5.71"/>
    <col customWidth="1" min="47" max="61"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312" t="s">
        <v>301</v>
      </c>
      <c r="J2" s="267" t="s">
        <v>15</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9"/>
      <c r="AN2" s="1"/>
      <c r="AO2" s="1"/>
      <c r="AP2" s="1"/>
      <c r="AQ2" s="1"/>
      <c r="AR2" s="1"/>
      <c r="AS2" s="1"/>
      <c r="AT2" s="1"/>
      <c r="AU2" s="1"/>
      <c r="AV2" s="1"/>
      <c r="AW2" s="1"/>
      <c r="AX2" s="1"/>
      <c r="AY2" s="1"/>
      <c r="AZ2" s="1"/>
      <c r="BA2" s="1"/>
      <c r="BB2" s="1"/>
      <c r="BC2" s="1"/>
      <c r="BD2" s="1"/>
      <c r="BE2" s="1"/>
      <c r="BF2" s="1"/>
      <c r="BG2" s="1"/>
      <c r="BH2" s="1"/>
      <c r="BI2" s="1"/>
    </row>
    <row r="3" ht="18.75" customHeight="1">
      <c r="A3" s="1"/>
      <c r="J3" s="270"/>
      <c r="AM3" s="271"/>
      <c r="AN3" s="1"/>
      <c r="AO3" s="1"/>
      <c r="AP3" s="1"/>
      <c r="AQ3" s="1"/>
      <c r="AR3" s="1"/>
      <c r="AS3" s="1"/>
      <c r="AT3" s="1"/>
      <c r="AU3" s="1"/>
      <c r="AV3" s="1"/>
      <c r="AW3" s="1"/>
      <c r="AX3" s="1"/>
      <c r="AY3" s="1"/>
      <c r="AZ3" s="1"/>
      <c r="BA3" s="1"/>
      <c r="BB3" s="1"/>
      <c r="BC3" s="1"/>
      <c r="BD3" s="1"/>
      <c r="BE3" s="1"/>
      <c r="BF3" s="1"/>
      <c r="BG3" s="1"/>
      <c r="BH3" s="1"/>
      <c r="BI3" s="1"/>
    </row>
    <row r="4" ht="15.0" customHeight="1">
      <c r="A4" s="1"/>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4"/>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275" t="s">
        <v>286</v>
      </c>
      <c r="C6" s="268"/>
      <c r="D6" s="276"/>
      <c r="E6" s="313" t="s">
        <v>287</v>
      </c>
      <c r="F6" s="55"/>
      <c r="G6" s="55"/>
      <c r="H6" s="55"/>
      <c r="I6" s="278"/>
      <c r="J6" s="314" t="str">
        <f>IF(AND('Mapa final'!$AB$10="Muy Alta",'Mapa final'!$AD$10="Leve"),CONCATENATE("R1C",'Mapa final'!$R$10),"")</f>
        <v/>
      </c>
      <c r="K6" s="315" t="str">
        <f>IF(AND('Mapa final'!$AB$11="Muy Alta",'Mapa final'!$AD$11="Leve"),CONCATENATE("R1C",'Mapa final'!$R$11),"")</f>
        <v/>
      </c>
      <c r="L6" s="315" t="str">
        <f>IF(AND('Mapa final'!$AB$12="Muy Alta",'Mapa final'!$AD$12="Leve"),CONCATENATE("R1C",'Mapa final'!$R$12),"")</f>
        <v/>
      </c>
      <c r="M6" s="315" t="str">
        <f>IF(AND('Mapa final'!$AB$13="Muy Alta",'Mapa final'!$AD$13="Leve"),CONCATENATE("R1C",'Mapa final'!$R$13),"")</f>
        <v/>
      </c>
      <c r="N6" s="315" t="str">
        <f>IF(AND('Mapa final'!$AB$14="Muy Alta",'Mapa final'!$AD$14="Leve"),CONCATENATE("R1C",'Mapa final'!$R$14),"")</f>
        <v/>
      </c>
      <c r="O6" s="316" t="str">
        <f>IF(AND('Mapa final'!$AB$15="Muy Alta",'Mapa final'!$AD$15="Leve"),CONCATENATE("R1C",'Mapa final'!$R$15),"")</f>
        <v/>
      </c>
      <c r="P6" s="314" t="str">
        <f>IF(AND('Mapa final'!$AB$10="Muy Alta",'Mapa final'!$AD$10="Menor"),CONCATENATE("R1C",'Mapa final'!$R$10),"")</f>
        <v/>
      </c>
      <c r="Q6" s="315" t="str">
        <f>IF(AND('Mapa final'!$AB$11="Muy Alta",'Mapa final'!$AD$11="Menor"),CONCATENATE("R1C",'Mapa final'!$R$11),"")</f>
        <v/>
      </c>
      <c r="R6" s="315" t="str">
        <f>IF(AND('Mapa final'!$AB$12="Muy Alta",'Mapa final'!$AD$12="Menor"),CONCATENATE("R1C",'Mapa final'!$R$12),"")</f>
        <v/>
      </c>
      <c r="S6" s="315" t="str">
        <f>IF(AND('Mapa final'!$AB$13="Muy Alta",'Mapa final'!$AD$13="Menor"),CONCATENATE("R1C",'Mapa final'!$R$13),"")</f>
        <v/>
      </c>
      <c r="T6" s="315" t="str">
        <f>IF(AND('Mapa final'!$AB$14="Muy Alta",'Mapa final'!$AD$14="Menor"),CONCATENATE("R1C",'Mapa final'!$R$14),"")</f>
        <v/>
      </c>
      <c r="U6" s="316" t="str">
        <f>IF(AND('Mapa final'!$AB$15="Muy Alta",'Mapa final'!$AD$15="Menor"),CONCATENATE("R1C",'Mapa final'!$R$15),"")</f>
        <v/>
      </c>
      <c r="V6" s="314" t="str">
        <f>IF(AND('Mapa final'!$AB$10="Muy Alta",'Mapa final'!$AD$10="Moderado"),CONCATENATE("R1C",'Mapa final'!$R$10),"")</f>
        <v/>
      </c>
      <c r="W6" s="315" t="str">
        <f>IF(AND('Mapa final'!$AB$11="Muy Alta",'Mapa final'!$AD$11="Moderado"),CONCATENATE("R1C",'Mapa final'!$R$11),"")</f>
        <v/>
      </c>
      <c r="X6" s="315" t="str">
        <f>IF(AND('Mapa final'!$AB$12="Muy Alta",'Mapa final'!$AD$12="Moderado"),CONCATENATE("R1C",'Mapa final'!$R$12),"")</f>
        <v/>
      </c>
      <c r="Y6" s="315" t="str">
        <f>IF(AND('Mapa final'!$AB$13="Muy Alta",'Mapa final'!$AD$13="Moderado"),CONCATENATE("R1C",'Mapa final'!$R$13),"")</f>
        <v/>
      </c>
      <c r="Z6" s="315" t="str">
        <f>IF(AND('Mapa final'!$AB$14="Muy Alta",'Mapa final'!$AD$14="Moderado"),CONCATENATE("R1C",'Mapa final'!$R$14),"")</f>
        <v/>
      </c>
      <c r="AA6" s="316" t="str">
        <f>IF(AND('Mapa final'!$AB$15="Muy Alta",'Mapa final'!$AD$15="Moderado"),CONCATENATE("R1C",'Mapa final'!$R$15),"")</f>
        <v/>
      </c>
      <c r="AB6" s="314" t="str">
        <f>IF(AND('Mapa final'!$AB$10="Muy Alta",'Mapa final'!$AD$10="Mayor"),CONCATENATE("R1C",'Mapa final'!$R$10),"")</f>
        <v/>
      </c>
      <c r="AC6" s="315" t="str">
        <f>IF(AND('Mapa final'!$AB$11="Muy Alta",'Mapa final'!$AD$11="Mayor"),CONCATENATE("R1C",'Mapa final'!$R$11),"")</f>
        <v/>
      </c>
      <c r="AD6" s="315" t="str">
        <f>IF(AND('Mapa final'!$AB$12="Muy Alta",'Mapa final'!$AD$12="Mayor"),CONCATENATE("R1C",'Mapa final'!$R$12),"")</f>
        <v/>
      </c>
      <c r="AE6" s="315" t="str">
        <f>IF(AND('Mapa final'!$AB$13="Muy Alta",'Mapa final'!$AD$13="Mayor"),CONCATENATE("R1C",'Mapa final'!$R$13),"")</f>
        <v/>
      </c>
      <c r="AF6" s="315" t="str">
        <f>IF(AND('Mapa final'!$AB$14="Muy Alta",'Mapa final'!$AD$14="Mayor"),CONCATENATE("R1C",'Mapa final'!$R$14),"")</f>
        <v/>
      </c>
      <c r="AG6" s="316" t="str">
        <f>IF(AND('Mapa final'!$AB$15="Muy Alta",'Mapa final'!$AD$15="Mayor"),CONCATENATE("R1C",'Mapa final'!$R$15),"")</f>
        <v/>
      </c>
      <c r="AH6" s="317" t="str">
        <f>IF(AND('Mapa final'!$AB$10="Muy Alta",'Mapa final'!$AD$10="Catastrófico"),CONCATENATE("R1C",'Mapa final'!$R$10),"")</f>
        <v/>
      </c>
      <c r="AI6" s="318" t="str">
        <f>IF(AND('Mapa final'!$AB$11="Muy Alta",'Mapa final'!$AD$11="Catastrófico"),CONCATENATE("R1C",'Mapa final'!$R$11),"")</f>
        <v/>
      </c>
      <c r="AJ6" s="318" t="str">
        <f>IF(AND('Mapa final'!$AB$12="Muy Alta",'Mapa final'!$AD$12="Catastrófico"),CONCATENATE("R1C",'Mapa final'!$R$12),"")</f>
        <v/>
      </c>
      <c r="AK6" s="318" t="str">
        <f>IF(AND('Mapa final'!$AB$13="Muy Alta",'Mapa final'!$AD$13="Catastrófico"),CONCATENATE("R1C",'Mapa final'!$R$13),"")</f>
        <v/>
      </c>
      <c r="AL6" s="318" t="str">
        <f>IF(AND('Mapa final'!$AB$14="Muy Alta",'Mapa final'!$AD$14="Catastrófico"),CONCATENATE("R1C",'Mapa final'!$R$14),"")</f>
        <v/>
      </c>
      <c r="AM6" s="319" t="str">
        <f>IF(AND('Mapa final'!$AB$15="Muy Alta",'Mapa final'!$AD$15="Catastrófico"),CONCATENATE("R1C",'Mapa final'!$R$15),"")</f>
        <v/>
      </c>
      <c r="AN6" s="1"/>
      <c r="AO6" s="320" t="s">
        <v>288</v>
      </c>
      <c r="AP6" s="285"/>
      <c r="AQ6" s="285"/>
      <c r="AR6" s="285"/>
      <c r="AS6" s="285"/>
      <c r="AT6" s="286"/>
      <c r="AU6" s="1"/>
      <c r="AV6" s="1"/>
      <c r="AW6" s="1"/>
      <c r="AX6" s="1"/>
      <c r="AY6" s="1"/>
      <c r="AZ6" s="1"/>
      <c r="BA6" s="1"/>
      <c r="BB6" s="1"/>
      <c r="BC6" s="1"/>
      <c r="BD6" s="1"/>
      <c r="BE6" s="1"/>
      <c r="BF6" s="1"/>
      <c r="BG6" s="1"/>
      <c r="BH6" s="1"/>
      <c r="BI6" s="1"/>
    </row>
    <row r="7" ht="15.0" customHeight="1">
      <c r="A7" s="1"/>
      <c r="B7" s="270"/>
      <c r="D7" s="9"/>
      <c r="E7" s="23"/>
      <c r="I7" s="9"/>
      <c r="J7" s="321" t="str">
        <f>IF(AND('Mapa final'!$AB$16="Muy Alta",'Mapa final'!$AD$16="Leve"),CONCATENATE("R2C",'Mapa final'!$R$16),"")</f>
        <v/>
      </c>
      <c r="K7" s="322" t="str">
        <f>IF(AND('Mapa final'!$AB$17="Muy Alta",'Mapa final'!$AD$17="Leve"),CONCATENATE("R2C",'Mapa final'!$R$17),"")</f>
        <v/>
      </c>
      <c r="L7" s="322" t="str">
        <f>IF(AND('Mapa final'!$AB$18="Muy Alta",'Mapa final'!$AD$18="Leve"),CONCATENATE("R2C",'Mapa final'!$R$18),"")</f>
        <v/>
      </c>
      <c r="M7" s="322" t="str">
        <f>IF(AND('Mapa final'!$AB$19="Muy Alta",'Mapa final'!$AD$19="Leve"),CONCATENATE("R2C",'Mapa final'!$R$19),"")</f>
        <v/>
      </c>
      <c r="N7" s="322" t="str">
        <f>IF(AND('Mapa final'!$AB$20="Muy Alta",'Mapa final'!$AD$20="Leve"),CONCATENATE("R2C",'Mapa final'!$R$20),"")</f>
        <v/>
      </c>
      <c r="O7" s="323" t="str">
        <f>IF(AND('Mapa final'!$AB$21="Muy Alta",'Mapa final'!$AD$21="Leve"),CONCATENATE("R2C",'Mapa final'!$R$21),"")</f>
        <v/>
      </c>
      <c r="P7" s="321" t="str">
        <f>IF(AND('Mapa final'!$AB$16="Muy Alta",'Mapa final'!$AD$16="Menor"),CONCATENATE("R2C",'Mapa final'!$R$16),"")</f>
        <v/>
      </c>
      <c r="Q7" s="322" t="str">
        <f>IF(AND('Mapa final'!$AB$17="Muy Alta",'Mapa final'!$AD$17="Menor"),CONCATENATE("R2C",'Mapa final'!$R$17),"")</f>
        <v/>
      </c>
      <c r="R7" s="322" t="str">
        <f>IF(AND('Mapa final'!$AB$18="Muy Alta",'Mapa final'!$AD$18="Menor"),CONCATENATE("R2C",'Mapa final'!$R$18),"")</f>
        <v/>
      </c>
      <c r="S7" s="322" t="str">
        <f>IF(AND('Mapa final'!$AB$19="Muy Alta",'Mapa final'!$AD$19="Menor"),CONCATENATE("R2C",'Mapa final'!$R$19),"")</f>
        <v/>
      </c>
      <c r="T7" s="322" t="str">
        <f>IF(AND('Mapa final'!$AB$20="Muy Alta",'Mapa final'!$AD$20="Menor"),CONCATENATE("R2C",'Mapa final'!$R$20),"")</f>
        <v/>
      </c>
      <c r="U7" s="323" t="str">
        <f>IF(AND('Mapa final'!$AB$21="Muy Alta",'Mapa final'!$AD$21="Menor"),CONCATENATE("R2C",'Mapa final'!$R$21),"")</f>
        <v/>
      </c>
      <c r="V7" s="321" t="str">
        <f>IF(AND('Mapa final'!$AB$16="Muy Alta",'Mapa final'!$AD$16="Moderado"),CONCATENATE("R2C",'Mapa final'!$R$16),"")</f>
        <v/>
      </c>
      <c r="W7" s="322" t="str">
        <f>IF(AND('Mapa final'!$AB$17="Muy Alta",'Mapa final'!$AD$17="Moderado"),CONCATENATE("R2C",'Mapa final'!$R$17),"")</f>
        <v/>
      </c>
      <c r="X7" s="322" t="str">
        <f>IF(AND('Mapa final'!$AB$18="Muy Alta",'Mapa final'!$AD$18="Moderado"),CONCATENATE("R2C",'Mapa final'!$R$18),"")</f>
        <v/>
      </c>
      <c r="Y7" s="322" t="str">
        <f>IF(AND('Mapa final'!$AB$19="Muy Alta",'Mapa final'!$AD$19="Moderado"),CONCATENATE("R2C",'Mapa final'!$R$19),"")</f>
        <v/>
      </c>
      <c r="Z7" s="322" t="str">
        <f>IF(AND('Mapa final'!$AB$20="Muy Alta",'Mapa final'!$AD$20="Moderado"),CONCATENATE("R2C",'Mapa final'!$R$20),"")</f>
        <v/>
      </c>
      <c r="AA7" s="323" t="str">
        <f>IF(AND('Mapa final'!$AB$21="Muy Alta",'Mapa final'!$AD$21="Moderado"),CONCATENATE("R2C",'Mapa final'!$R$21),"")</f>
        <v/>
      </c>
      <c r="AB7" s="321" t="str">
        <f>IF(AND('Mapa final'!$AB$16="Muy Alta",'Mapa final'!$AD$16="Mayor"),CONCATENATE("R2C",'Mapa final'!$R$16),"")</f>
        <v/>
      </c>
      <c r="AC7" s="322" t="str">
        <f>IF(AND('Mapa final'!$AB$17="Muy Alta",'Mapa final'!$AD$17="Mayor"),CONCATENATE("R2C",'Mapa final'!$R$17),"")</f>
        <v/>
      </c>
      <c r="AD7" s="322" t="str">
        <f>IF(AND('Mapa final'!$AB$18="Muy Alta",'Mapa final'!$AD$18="Mayor"),CONCATENATE("R2C",'Mapa final'!$R$18),"")</f>
        <v/>
      </c>
      <c r="AE7" s="322" t="str">
        <f>IF(AND('Mapa final'!$AB$19="Muy Alta",'Mapa final'!$AD$19="Mayor"),CONCATENATE("R2C",'Mapa final'!$R$19),"")</f>
        <v/>
      </c>
      <c r="AF7" s="322" t="str">
        <f>IF(AND('Mapa final'!$AB$20="Muy Alta",'Mapa final'!$AD$20="Mayor"),CONCATENATE("R2C",'Mapa final'!$R$20),"")</f>
        <v/>
      </c>
      <c r="AG7" s="323" t="str">
        <f>IF(AND('Mapa final'!$AB$21="Muy Alta",'Mapa final'!$AD$21="Mayor"),CONCATENATE("R2C",'Mapa final'!$R$21),"")</f>
        <v/>
      </c>
      <c r="AH7" s="324" t="str">
        <f>IF(AND('Mapa final'!$AB$16="Muy Alta",'Mapa final'!$AD$16="Catastrófico"),CONCATENATE("R2C",'Mapa final'!$R$16),"")</f>
        <v/>
      </c>
      <c r="AI7" s="325" t="str">
        <f>IF(AND('Mapa final'!$AB$17="Muy Alta",'Mapa final'!$AD$17="Catastrófico"),CONCATENATE("R2C",'Mapa final'!$R$17),"")</f>
        <v/>
      </c>
      <c r="AJ7" s="325" t="str">
        <f>IF(AND('Mapa final'!$AB$18="Muy Alta",'Mapa final'!$AD$18="Catastrófico"),CONCATENATE("R2C",'Mapa final'!$R$18),"")</f>
        <v/>
      </c>
      <c r="AK7" s="325" t="str">
        <f>IF(AND('Mapa final'!$AB$19="Muy Alta",'Mapa final'!$AD$19="Catastrófico"),CONCATENATE("R2C",'Mapa final'!$R$19),"")</f>
        <v/>
      </c>
      <c r="AL7" s="325" t="str">
        <f>IF(AND('Mapa final'!$AB$20="Muy Alta",'Mapa final'!$AD$20="Catastrófico"),CONCATENATE("R2C",'Mapa final'!$R$20),"")</f>
        <v/>
      </c>
      <c r="AM7" s="326" t="str">
        <f>IF(AND('Mapa final'!$AB$21="Muy Alta",'Mapa final'!$AD$21="Catastrófico"),CONCATENATE("R2C",'Mapa final'!$R$21),"")</f>
        <v/>
      </c>
      <c r="AN7" s="1"/>
      <c r="AO7" s="289"/>
      <c r="AT7" s="290"/>
      <c r="AU7" s="1"/>
      <c r="AV7" s="1"/>
      <c r="AW7" s="1"/>
      <c r="AX7" s="1"/>
      <c r="AY7" s="1"/>
      <c r="AZ7" s="1"/>
      <c r="BA7" s="1"/>
      <c r="BB7" s="1"/>
      <c r="BC7" s="1"/>
      <c r="BD7" s="1"/>
      <c r="BE7" s="1"/>
      <c r="BF7" s="1"/>
      <c r="BG7" s="1"/>
      <c r="BH7" s="1"/>
      <c r="BI7" s="1"/>
    </row>
    <row r="8" ht="15.0" customHeight="1">
      <c r="A8" s="1"/>
      <c r="B8" s="270"/>
      <c r="D8" s="9"/>
      <c r="E8" s="23"/>
      <c r="I8" s="9"/>
      <c r="J8" s="321" t="str">
        <f>IF(AND('Mapa final'!$AB$22="Muy Alta",'Mapa final'!$AD$22="Leve"),CONCATENATE("R3C",'Mapa final'!$R$22),"")</f>
        <v/>
      </c>
      <c r="K8" s="322" t="str">
        <f>IF(AND('Mapa final'!$AB$23="Muy Alta",'Mapa final'!$AD$23="Leve"),CONCATENATE("R3C",'Mapa final'!$R$23),"")</f>
        <v/>
      </c>
      <c r="L8" s="322" t="str">
        <f>IF(AND('Mapa final'!$AB$24="Muy Alta",'Mapa final'!$AD$24="Leve"),CONCATENATE("R3C",'Mapa final'!$R$24),"")</f>
        <v/>
      </c>
      <c r="M8" s="322" t="str">
        <f>IF(AND('Mapa final'!$AB$25="Muy Alta",'Mapa final'!$AD$25="Leve"),CONCATENATE("R3C",'Mapa final'!$R$25),"")</f>
        <v/>
      </c>
      <c r="N8" s="322" t="str">
        <f>IF(AND('Mapa final'!$AB$26="Muy Alta",'Mapa final'!$AD$26="Leve"),CONCATENATE("R3C",'Mapa final'!$R$26),"")</f>
        <v/>
      </c>
      <c r="O8" s="323" t="str">
        <f>IF(AND('Mapa final'!$AB$27="Muy Alta",'Mapa final'!$AD$27="Leve"),CONCATENATE("R3C",'Mapa final'!$R$27),"")</f>
        <v/>
      </c>
      <c r="P8" s="321" t="str">
        <f>IF(AND('Mapa final'!$AB$22="Muy Alta",'Mapa final'!$AD$22="Menor"),CONCATENATE("R3C",'Mapa final'!$R$22),"")</f>
        <v/>
      </c>
      <c r="Q8" s="322" t="str">
        <f>IF(AND('Mapa final'!$AB$23="Muy Alta",'Mapa final'!$AD$23="Menor"),CONCATENATE("R3C",'Mapa final'!$R$23),"")</f>
        <v/>
      </c>
      <c r="R8" s="322" t="str">
        <f>IF(AND('Mapa final'!$AB$24="Muy Alta",'Mapa final'!$AD$24="Menor"),CONCATENATE("R3C",'Mapa final'!$R$24),"")</f>
        <v/>
      </c>
      <c r="S8" s="322" t="str">
        <f>IF(AND('Mapa final'!$AB$25="Muy Alta",'Mapa final'!$AD$25="Menor"),CONCATENATE("R3C",'Mapa final'!$R$25),"")</f>
        <v/>
      </c>
      <c r="T8" s="322" t="str">
        <f>IF(AND('Mapa final'!$AB$26="Muy Alta",'Mapa final'!$AD$26="Menor"),CONCATENATE("R3C",'Mapa final'!$R$26),"")</f>
        <v/>
      </c>
      <c r="U8" s="323" t="str">
        <f>IF(AND('Mapa final'!$AB$27="Muy Alta",'Mapa final'!$AD$27="Menor"),CONCATENATE("R3C",'Mapa final'!$R$27),"")</f>
        <v/>
      </c>
      <c r="V8" s="321" t="str">
        <f>IF(AND('Mapa final'!$AB$22="Muy Alta",'Mapa final'!$AD$22="Moderado"),CONCATENATE("R3C",'Mapa final'!$R$22),"")</f>
        <v/>
      </c>
      <c r="W8" s="322" t="str">
        <f>IF(AND('Mapa final'!$AB$23="Muy Alta",'Mapa final'!$AD$23="Moderado"),CONCATENATE("R3C",'Mapa final'!$R$23),"")</f>
        <v/>
      </c>
      <c r="X8" s="322" t="str">
        <f>IF(AND('Mapa final'!$AB$24="Muy Alta",'Mapa final'!$AD$24="Moderado"),CONCATENATE("R3C",'Mapa final'!$R$24),"")</f>
        <v/>
      </c>
      <c r="Y8" s="322" t="str">
        <f>IF(AND('Mapa final'!$AB$25="Muy Alta",'Mapa final'!$AD$25="Moderado"),CONCATENATE("R3C",'Mapa final'!$R$25),"")</f>
        <v/>
      </c>
      <c r="Z8" s="322" t="str">
        <f>IF(AND('Mapa final'!$AB$26="Muy Alta",'Mapa final'!$AD$26="Moderado"),CONCATENATE("R3C",'Mapa final'!$R$26),"")</f>
        <v/>
      </c>
      <c r="AA8" s="323" t="str">
        <f>IF(AND('Mapa final'!$AB$27="Muy Alta",'Mapa final'!$AD$27="Moderado"),CONCATENATE("R3C",'Mapa final'!$R$27),"")</f>
        <v/>
      </c>
      <c r="AB8" s="321" t="str">
        <f>IF(AND('Mapa final'!$AB$22="Muy Alta",'Mapa final'!$AD$22="Mayor"),CONCATENATE("R3C",'Mapa final'!$R$22),"")</f>
        <v/>
      </c>
      <c r="AC8" s="322" t="str">
        <f>IF(AND('Mapa final'!$AB$23="Muy Alta",'Mapa final'!$AD$23="Mayor"),CONCATENATE("R3C",'Mapa final'!$R$23),"")</f>
        <v/>
      </c>
      <c r="AD8" s="322" t="str">
        <f>IF(AND('Mapa final'!$AB$24="Muy Alta",'Mapa final'!$AD$24="Mayor"),CONCATENATE("R3C",'Mapa final'!$R$24),"")</f>
        <v/>
      </c>
      <c r="AE8" s="322" t="str">
        <f>IF(AND('Mapa final'!$AB$25="Muy Alta",'Mapa final'!$AD$25="Mayor"),CONCATENATE("R3C",'Mapa final'!$R$25),"")</f>
        <v/>
      </c>
      <c r="AF8" s="322" t="str">
        <f>IF(AND('Mapa final'!$AB$26="Muy Alta",'Mapa final'!$AD$26="Mayor"),CONCATENATE("R3C",'Mapa final'!$R$26),"")</f>
        <v/>
      </c>
      <c r="AG8" s="323" t="str">
        <f>IF(AND('Mapa final'!$AB$27="Muy Alta",'Mapa final'!$AD$27="Mayor"),CONCATENATE("R3C",'Mapa final'!$R$27),"")</f>
        <v/>
      </c>
      <c r="AH8" s="324" t="str">
        <f>IF(AND('Mapa final'!$AB$22="Muy Alta",'Mapa final'!$AD$22="Catastrófico"),CONCATENATE("R3C",'Mapa final'!$R$22),"")</f>
        <v/>
      </c>
      <c r="AI8" s="325" t="str">
        <f>IF(AND('Mapa final'!$AB$23="Muy Alta",'Mapa final'!$AD$23="Catastrófico"),CONCATENATE("R3C",'Mapa final'!$R$23),"")</f>
        <v/>
      </c>
      <c r="AJ8" s="325" t="str">
        <f>IF(AND('Mapa final'!$AB$24="Muy Alta",'Mapa final'!$AD$24="Catastrófico"),CONCATENATE("R3C",'Mapa final'!$R$24),"")</f>
        <v/>
      </c>
      <c r="AK8" s="325" t="str">
        <f>IF(AND('Mapa final'!$AB$25="Muy Alta",'Mapa final'!$AD$25="Catastrófico"),CONCATENATE("R3C",'Mapa final'!$R$25),"")</f>
        <v/>
      </c>
      <c r="AL8" s="325" t="str">
        <f>IF(AND('Mapa final'!$AB$26="Muy Alta",'Mapa final'!$AD$26="Catastrófico"),CONCATENATE("R3C",'Mapa final'!$R$26),"")</f>
        <v/>
      </c>
      <c r="AM8" s="326" t="str">
        <f>IF(AND('Mapa final'!$AB$27="Muy Alta",'Mapa final'!$AD$27="Catastrófico"),CONCATENATE("R3C",'Mapa final'!$R$27),"")</f>
        <v/>
      </c>
      <c r="AN8" s="1"/>
      <c r="AO8" s="289"/>
      <c r="AT8" s="290"/>
      <c r="AU8" s="1"/>
      <c r="AV8" s="1"/>
      <c r="AW8" s="1"/>
      <c r="AX8" s="1"/>
      <c r="AY8" s="1"/>
      <c r="AZ8" s="1"/>
      <c r="BA8" s="1"/>
      <c r="BB8" s="1"/>
      <c r="BC8" s="1"/>
      <c r="BD8" s="1"/>
      <c r="BE8" s="1"/>
      <c r="BF8" s="1"/>
      <c r="BG8" s="1"/>
      <c r="BH8" s="1"/>
      <c r="BI8" s="1"/>
    </row>
    <row r="9" ht="15.0" customHeight="1">
      <c r="A9" s="1"/>
      <c r="B9" s="270"/>
      <c r="D9" s="9"/>
      <c r="E9" s="23"/>
      <c r="I9" s="9"/>
      <c r="J9" s="321" t="str">
        <f>IF(AND('Mapa final'!$AB$28="Muy Alta",'Mapa final'!$AD$28="Leve"),CONCATENATE("R4C",'Mapa final'!$R$28),"")</f>
        <v/>
      </c>
      <c r="K9" s="322" t="str">
        <f>IF(AND('Mapa final'!$AB$29="Muy Alta",'Mapa final'!$AD$29="Leve"),CONCATENATE("R4C",'Mapa final'!$R$29),"")</f>
        <v/>
      </c>
      <c r="L9" s="322" t="str">
        <f>IF(AND('Mapa final'!$AB$30="Muy Alta",'Mapa final'!$AD$30="Leve"),CONCATENATE("R4C",'Mapa final'!$R$30),"")</f>
        <v/>
      </c>
      <c r="M9" s="322" t="str">
        <f>IF(AND('Mapa final'!$AB$31="Muy Alta",'Mapa final'!$AD$31="Leve"),CONCATENATE("R4C",'Mapa final'!$R$31),"")</f>
        <v/>
      </c>
      <c r="N9" s="322" t="str">
        <f>IF(AND('Mapa final'!$AB$32="Muy Alta",'Mapa final'!$AD$32="Leve"),CONCATENATE("R4C",'Mapa final'!$R$32),"")</f>
        <v/>
      </c>
      <c r="O9" s="323" t="str">
        <f>IF(AND('Mapa final'!$AB$33="Muy Alta",'Mapa final'!$AD$33="Leve"),CONCATENATE("R4C",'Mapa final'!$R$33),"")</f>
        <v/>
      </c>
      <c r="P9" s="321" t="str">
        <f>IF(AND('Mapa final'!$AB$28="Muy Alta",'Mapa final'!$AD$28="Menor"),CONCATENATE("R4C",'Mapa final'!$R$28),"")</f>
        <v/>
      </c>
      <c r="Q9" s="322" t="str">
        <f>IF(AND('Mapa final'!$AB$29="Muy Alta",'Mapa final'!$AD$29="Menor"),CONCATENATE("R4C",'Mapa final'!$R$29),"")</f>
        <v/>
      </c>
      <c r="R9" s="322" t="str">
        <f>IF(AND('Mapa final'!$AB$30="Muy Alta",'Mapa final'!$AD$30="Menor"),CONCATENATE("R4C",'Mapa final'!$R$30),"")</f>
        <v/>
      </c>
      <c r="S9" s="322" t="str">
        <f>IF(AND('Mapa final'!$AB$31="Muy Alta",'Mapa final'!$AD$31="Menor"),CONCATENATE("R4C",'Mapa final'!$R$31),"")</f>
        <v/>
      </c>
      <c r="T9" s="322" t="str">
        <f>IF(AND('Mapa final'!$AB$32="Muy Alta",'Mapa final'!$AD$32="Menor"),CONCATENATE("R4C",'Mapa final'!$R$32),"")</f>
        <v/>
      </c>
      <c r="U9" s="323" t="str">
        <f>IF(AND('Mapa final'!$AB$33="Muy Alta",'Mapa final'!$AD$33="Menor"),CONCATENATE("R4C",'Mapa final'!$R$33),"")</f>
        <v/>
      </c>
      <c r="V9" s="321" t="str">
        <f>IF(AND('Mapa final'!$AB$28="Muy Alta",'Mapa final'!$AD$28="Moderado"),CONCATENATE("R4C",'Mapa final'!$R$28),"")</f>
        <v/>
      </c>
      <c r="W9" s="322" t="str">
        <f>IF(AND('Mapa final'!$AB$29="Muy Alta",'Mapa final'!$AD$29="Moderado"),CONCATENATE("R4C",'Mapa final'!$R$29),"")</f>
        <v/>
      </c>
      <c r="X9" s="322" t="str">
        <f>IF(AND('Mapa final'!$AB$30="Muy Alta",'Mapa final'!$AD$30="Moderado"),CONCATENATE("R4C",'Mapa final'!$R$30),"")</f>
        <v/>
      </c>
      <c r="Y9" s="322" t="str">
        <f>IF(AND('Mapa final'!$AB$31="Muy Alta",'Mapa final'!$AD$31="Moderado"),CONCATENATE("R4C",'Mapa final'!$R$31),"")</f>
        <v/>
      </c>
      <c r="Z9" s="322" t="str">
        <f>IF(AND('Mapa final'!$AB$32="Muy Alta",'Mapa final'!$AD$32="Moderado"),CONCATENATE("R4C",'Mapa final'!$R$32),"")</f>
        <v/>
      </c>
      <c r="AA9" s="323" t="str">
        <f>IF(AND('Mapa final'!$AB$33="Muy Alta",'Mapa final'!$AD$33="Moderado"),CONCATENATE("R4C",'Mapa final'!$R$33),"")</f>
        <v/>
      </c>
      <c r="AB9" s="321" t="str">
        <f>IF(AND('Mapa final'!$AB$28="Muy Alta",'Mapa final'!$AD$28="Mayor"),CONCATENATE("R4C",'Mapa final'!$R$28),"")</f>
        <v/>
      </c>
      <c r="AC9" s="322" t="str">
        <f>IF(AND('Mapa final'!$AB$29="Muy Alta",'Mapa final'!$AD$29="Mayor"),CONCATENATE("R4C",'Mapa final'!$R$29),"")</f>
        <v/>
      </c>
      <c r="AD9" s="322" t="str">
        <f>IF(AND('Mapa final'!$AB$30="Muy Alta",'Mapa final'!$AD$30="Mayor"),CONCATENATE("R4C",'Mapa final'!$R$30),"")</f>
        <v/>
      </c>
      <c r="AE9" s="322" t="str">
        <f>IF(AND('Mapa final'!$AB$31="Muy Alta",'Mapa final'!$AD$31="Mayor"),CONCATENATE("R4C",'Mapa final'!$R$31),"")</f>
        <v/>
      </c>
      <c r="AF9" s="322" t="str">
        <f>IF(AND('Mapa final'!$AB$32="Muy Alta",'Mapa final'!$AD$32="Mayor"),CONCATENATE("R4C",'Mapa final'!$R$32),"")</f>
        <v/>
      </c>
      <c r="AG9" s="323" t="str">
        <f>IF(AND('Mapa final'!$AB$33="Muy Alta",'Mapa final'!$AD$33="Mayor"),CONCATENATE("R4C",'Mapa final'!$R$33),"")</f>
        <v/>
      </c>
      <c r="AH9" s="324" t="str">
        <f>IF(AND('Mapa final'!$AB$28="Muy Alta",'Mapa final'!$AD$28="Catastrófico"),CONCATENATE("R4C",'Mapa final'!$R$28),"")</f>
        <v/>
      </c>
      <c r="AI9" s="325" t="str">
        <f>IF(AND('Mapa final'!$AB$29="Muy Alta",'Mapa final'!$AD$29="Catastrófico"),CONCATENATE("R4C",'Mapa final'!$R$29),"")</f>
        <v/>
      </c>
      <c r="AJ9" s="325" t="str">
        <f>IF(AND('Mapa final'!$AB$30="Muy Alta",'Mapa final'!$AD$30="Catastrófico"),CONCATENATE("R4C",'Mapa final'!$R$30),"")</f>
        <v/>
      </c>
      <c r="AK9" s="325" t="str">
        <f>IF(AND('Mapa final'!$AB$31="Muy Alta",'Mapa final'!$AD$31="Catastrófico"),CONCATENATE("R4C",'Mapa final'!$R$31),"")</f>
        <v/>
      </c>
      <c r="AL9" s="325" t="str">
        <f>IF(AND('Mapa final'!$AB$32="Muy Alta",'Mapa final'!$AD$32="Catastrófico"),CONCATENATE("R4C",'Mapa final'!$R$32),"")</f>
        <v/>
      </c>
      <c r="AM9" s="326" t="str">
        <f>IF(AND('Mapa final'!$AB$33="Muy Alta",'Mapa final'!$AD$33="Catastrófico"),CONCATENATE("R4C",'Mapa final'!$R$33),"")</f>
        <v/>
      </c>
      <c r="AN9" s="1"/>
      <c r="AO9" s="289"/>
      <c r="AT9" s="290"/>
      <c r="AU9" s="1"/>
      <c r="AV9" s="1"/>
      <c r="AW9" s="1"/>
      <c r="AX9" s="1"/>
      <c r="AY9" s="1"/>
      <c r="AZ9" s="1"/>
      <c r="BA9" s="1"/>
      <c r="BB9" s="1"/>
      <c r="BC9" s="1"/>
      <c r="BD9" s="1"/>
      <c r="BE9" s="1"/>
      <c r="BF9" s="1"/>
      <c r="BG9" s="1"/>
      <c r="BH9" s="1"/>
      <c r="BI9" s="1"/>
    </row>
    <row r="10" ht="15.0" customHeight="1">
      <c r="A10" s="1"/>
      <c r="B10" s="270"/>
      <c r="D10" s="9"/>
      <c r="E10" s="23"/>
      <c r="I10" s="9"/>
      <c r="J10" s="321" t="str">
        <f>IF(AND('Mapa final'!$AB$34="Muy Alta",'Mapa final'!$AD$34="Leve"),CONCATENATE("R5C",'Mapa final'!$R$34),"")</f>
        <v/>
      </c>
      <c r="K10" s="322" t="str">
        <f>IF(AND('Mapa final'!$AB$35="Muy Alta",'Mapa final'!$AD$35="Leve"),CONCATENATE("R5C",'Mapa final'!$R$35),"")</f>
        <v/>
      </c>
      <c r="L10" s="322" t="str">
        <f>IF(AND('Mapa final'!$AB$36="Muy Alta",'Mapa final'!$AD$36="Leve"),CONCATENATE("R5C",'Mapa final'!$R$36),"")</f>
        <v/>
      </c>
      <c r="M10" s="322" t="str">
        <f>IF(AND('Mapa final'!$AB$37="Muy Alta",'Mapa final'!$AD$37="Leve"),CONCATENATE("R5C",'Mapa final'!$R$37),"")</f>
        <v/>
      </c>
      <c r="N10" s="322" t="str">
        <f>IF(AND('Mapa final'!$AB$38="Muy Alta",'Mapa final'!$AD$38="Leve"),CONCATENATE("R5C",'Mapa final'!$R$38),"")</f>
        <v/>
      </c>
      <c r="O10" s="323" t="str">
        <f>IF(AND('Mapa final'!$AB$39="Muy Alta",'Mapa final'!$AD$39="Leve"),CONCATENATE("R5C",'Mapa final'!$R$39),"")</f>
        <v/>
      </c>
      <c r="P10" s="321" t="str">
        <f>IF(AND('Mapa final'!$AB$34="Muy Alta",'Mapa final'!$AD$34="Menor"),CONCATENATE("R5C",'Mapa final'!$R$34),"")</f>
        <v/>
      </c>
      <c r="Q10" s="322" t="str">
        <f>IF(AND('Mapa final'!$AB$35="Muy Alta",'Mapa final'!$AD$35="Menor"),CONCATENATE("R5C",'Mapa final'!$R$35),"")</f>
        <v/>
      </c>
      <c r="R10" s="322" t="str">
        <f>IF(AND('Mapa final'!$AB$36="Muy Alta",'Mapa final'!$AD$36="Menor"),CONCATENATE("R5C",'Mapa final'!$R$36),"")</f>
        <v/>
      </c>
      <c r="S10" s="322" t="str">
        <f>IF(AND('Mapa final'!$AB$37="Muy Alta",'Mapa final'!$AD$37="Menor"),CONCATENATE("R5C",'Mapa final'!$R$37),"")</f>
        <v/>
      </c>
      <c r="T10" s="322" t="str">
        <f>IF(AND('Mapa final'!$AB$38="Muy Alta",'Mapa final'!$AD$38="Menor"),CONCATENATE("R5C",'Mapa final'!$R$38),"")</f>
        <v/>
      </c>
      <c r="U10" s="323" t="str">
        <f>IF(AND('Mapa final'!$AB$39="Muy Alta",'Mapa final'!$AD$39="Menor"),CONCATENATE("R5C",'Mapa final'!$R$39),"")</f>
        <v/>
      </c>
      <c r="V10" s="321" t="str">
        <f>IF(AND('Mapa final'!$AB$34="Muy Alta",'Mapa final'!$AD$34="Moderado"),CONCATENATE("R5C",'Mapa final'!$R$34),"")</f>
        <v/>
      </c>
      <c r="W10" s="322" t="str">
        <f>IF(AND('Mapa final'!$AB$35="Muy Alta",'Mapa final'!$AD$35="Moderado"),CONCATENATE("R5C",'Mapa final'!$R$35),"")</f>
        <v/>
      </c>
      <c r="X10" s="322" t="str">
        <f>IF(AND('Mapa final'!$AB$36="Muy Alta",'Mapa final'!$AD$36="Moderado"),CONCATENATE("R5C",'Mapa final'!$R$36),"")</f>
        <v/>
      </c>
      <c r="Y10" s="322" t="str">
        <f>IF(AND('Mapa final'!$AB$37="Muy Alta",'Mapa final'!$AD$37="Moderado"),CONCATENATE("R5C",'Mapa final'!$R$37),"")</f>
        <v/>
      </c>
      <c r="Z10" s="322" t="str">
        <f>IF(AND('Mapa final'!$AB$38="Muy Alta",'Mapa final'!$AD$38="Moderado"),CONCATENATE("R5C",'Mapa final'!$R$38),"")</f>
        <v/>
      </c>
      <c r="AA10" s="323" t="str">
        <f>IF(AND('Mapa final'!$AB$39="Muy Alta",'Mapa final'!$AD$39="Moderado"),CONCATENATE("R5C",'Mapa final'!$R$39),"")</f>
        <v/>
      </c>
      <c r="AB10" s="321" t="str">
        <f>IF(AND('Mapa final'!$AB$34="Muy Alta",'Mapa final'!$AD$34="Mayor"),CONCATENATE("R5C",'Mapa final'!$R$34),"")</f>
        <v/>
      </c>
      <c r="AC10" s="322" t="str">
        <f>IF(AND('Mapa final'!$AB$35="Muy Alta",'Mapa final'!$AD$35="Mayor"),CONCATENATE("R5C",'Mapa final'!$R$35),"")</f>
        <v/>
      </c>
      <c r="AD10" s="322" t="str">
        <f>IF(AND('Mapa final'!$AB$36="Muy Alta",'Mapa final'!$AD$36="Mayor"),CONCATENATE("R5C",'Mapa final'!$R$36),"")</f>
        <v/>
      </c>
      <c r="AE10" s="322" t="str">
        <f>IF(AND('Mapa final'!$AB$37="Muy Alta",'Mapa final'!$AD$37="Mayor"),CONCATENATE("R5C",'Mapa final'!$R$37),"")</f>
        <v/>
      </c>
      <c r="AF10" s="322" t="str">
        <f>IF(AND('Mapa final'!$AB$38="Muy Alta",'Mapa final'!$AD$38="Mayor"),CONCATENATE("R5C",'Mapa final'!$R$38),"")</f>
        <v/>
      </c>
      <c r="AG10" s="323" t="str">
        <f>IF(AND('Mapa final'!$AB$39="Muy Alta",'Mapa final'!$AD$39="Mayor"),CONCATENATE("R5C",'Mapa final'!$R$39),"")</f>
        <v/>
      </c>
      <c r="AH10" s="324" t="str">
        <f>IF(AND('Mapa final'!$AB$34="Muy Alta",'Mapa final'!$AD$34="Catastrófico"),CONCATENATE("R5C",'Mapa final'!$R$34),"")</f>
        <v/>
      </c>
      <c r="AI10" s="325" t="str">
        <f>IF(AND('Mapa final'!$AB$35="Muy Alta",'Mapa final'!$AD$35="Catastrófico"),CONCATENATE("R5C",'Mapa final'!$R$35),"")</f>
        <v/>
      </c>
      <c r="AJ10" s="325" t="str">
        <f>IF(AND('Mapa final'!$AB$36="Muy Alta",'Mapa final'!$AD$36="Catastrófico"),CONCATENATE("R5C",'Mapa final'!$R$36),"")</f>
        <v/>
      </c>
      <c r="AK10" s="325" t="str">
        <f>IF(AND('Mapa final'!$AB$37="Muy Alta",'Mapa final'!$AD$37="Catastrófico"),CONCATENATE("R5C",'Mapa final'!$R$37),"")</f>
        <v/>
      </c>
      <c r="AL10" s="325" t="str">
        <f>IF(AND('Mapa final'!$AB$38="Muy Alta",'Mapa final'!$AD$38="Catastrófico"),CONCATENATE("R5C",'Mapa final'!$R$38),"")</f>
        <v/>
      </c>
      <c r="AM10" s="326" t="str">
        <f>IF(AND('Mapa final'!$AB$39="Muy Alta",'Mapa final'!$AD$39="Catastrófico"),CONCATENATE("R5C",'Mapa final'!$R$39),"")</f>
        <v/>
      </c>
      <c r="AN10" s="1"/>
      <c r="AO10" s="289"/>
      <c r="AT10" s="290"/>
      <c r="AU10" s="1"/>
      <c r="AV10" s="1"/>
      <c r="AW10" s="1"/>
      <c r="AX10" s="1"/>
      <c r="AY10" s="1"/>
      <c r="AZ10" s="1"/>
      <c r="BA10" s="1"/>
      <c r="BB10" s="1"/>
      <c r="BC10" s="1"/>
      <c r="BD10" s="1"/>
      <c r="BE10" s="1"/>
      <c r="BF10" s="1"/>
      <c r="BG10" s="1"/>
      <c r="BH10" s="1"/>
      <c r="BI10" s="1"/>
    </row>
    <row r="11" ht="15.0" customHeight="1">
      <c r="A11" s="1"/>
      <c r="B11" s="270"/>
      <c r="D11" s="9"/>
      <c r="E11" s="23"/>
      <c r="I11" s="9"/>
      <c r="J11" s="321" t="str">
        <f>IF(AND('Mapa final'!$AB$40="Muy Alta",'Mapa final'!$AD$40="Leve"),CONCATENATE("R6C",'Mapa final'!$R$40),"")</f>
        <v/>
      </c>
      <c r="K11" s="322" t="str">
        <f>IF(AND('Mapa final'!$AB$41="Muy Alta",'Mapa final'!$AD$41="Leve"),CONCATENATE("R6C",'Mapa final'!$R$41),"")</f>
        <v/>
      </c>
      <c r="L11" s="322" t="str">
        <f>IF(AND('Mapa final'!$AB$42="Muy Alta",'Mapa final'!$AD$42="Leve"),CONCATENATE("R6C",'Mapa final'!$R$42),"")</f>
        <v/>
      </c>
      <c r="M11" s="322" t="str">
        <f>IF(AND('Mapa final'!$AB$43="Muy Alta",'Mapa final'!$AD$43="Leve"),CONCATENATE("R6C",'Mapa final'!$R$43),"")</f>
        <v/>
      </c>
      <c r="N11" s="322" t="str">
        <f>IF(AND('Mapa final'!$AB$44="Muy Alta",'Mapa final'!$AD$44="Leve"),CONCATENATE("R6C",'Mapa final'!$R$44),"")</f>
        <v/>
      </c>
      <c r="O11" s="323" t="str">
        <f>IF(AND('Mapa final'!$AB$45="Muy Alta",'Mapa final'!$AD$45="Leve"),CONCATENATE("R6C",'Mapa final'!$R$45),"")</f>
        <v/>
      </c>
      <c r="P11" s="321" t="str">
        <f>IF(AND('Mapa final'!$AB$40="Muy Alta",'Mapa final'!$AD$40="Menor"),CONCATENATE("R6C",'Mapa final'!$R$40),"")</f>
        <v/>
      </c>
      <c r="Q11" s="322" t="str">
        <f>IF(AND('Mapa final'!$AB$41="Muy Alta",'Mapa final'!$AD$41="Menor"),CONCATENATE("R6C",'Mapa final'!$R$41),"")</f>
        <v/>
      </c>
      <c r="R11" s="322" t="str">
        <f>IF(AND('Mapa final'!$AB$42="Muy Alta",'Mapa final'!$AD$42="Menor"),CONCATENATE("R6C",'Mapa final'!$R$42),"")</f>
        <v/>
      </c>
      <c r="S11" s="322" t="str">
        <f>IF(AND('Mapa final'!$AB$43="Muy Alta",'Mapa final'!$AD$43="Menor"),CONCATENATE("R6C",'Mapa final'!$R$43),"")</f>
        <v/>
      </c>
      <c r="T11" s="322" t="str">
        <f>IF(AND('Mapa final'!$AB$44="Muy Alta",'Mapa final'!$AD$44="Menor"),CONCATENATE("R6C",'Mapa final'!$R$44),"")</f>
        <v/>
      </c>
      <c r="U11" s="323" t="str">
        <f>IF(AND('Mapa final'!$AB$45="Muy Alta",'Mapa final'!$AD$45="Menor"),CONCATENATE("R6C",'Mapa final'!$R$45),"")</f>
        <v/>
      </c>
      <c r="V11" s="321" t="str">
        <f>IF(AND('Mapa final'!$AB$40="Muy Alta",'Mapa final'!$AD$40="Moderado"),CONCATENATE("R6C",'Mapa final'!$R$40),"")</f>
        <v/>
      </c>
      <c r="W11" s="322" t="str">
        <f>IF(AND('Mapa final'!$AB$41="Muy Alta",'Mapa final'!$AD$41="Moderado"),CONCATENATE("R6C",'Mapa final'!$R$41),"")</f>
        <v/>
      </c>
      <c r="X11" s="322" t="str">
        <f>IF(AND('Mapa final'!$AB$42="Muy Alta",'Mapa final'!$AD$42="Moderado"),CONCATENATE("R6C",'Mapa final'!$R$42),"")</f>
        <v/>
      </c>
      <c r="Y11" s="322" t="str">
        <f>IF(AND('Mapa final'!$AB$43="Muy Alta",'Mapa final'!$AD$43="Moderado"),CONCATENATE("R6C",'Mapa final'!$R$43),"")</f>
        <v/>
      </c>
      <c r="Z11" s="322" t="str">
        <f>IF(AND('Mapa final'!$AB$44="Muy Alta",'Mapa final'!$AD$44="Moderado"),CONCATENATE("R6C",'Mapa final'!$R$44),"")</f>
        <v/>
      </c>
      <c r="AA11" s="323" t="str">
        <f>IF(AND('Mapa final'!$AB$45="Muy Alta",'Mapa final'!$AD$45="Moderado"),CONCATENATE("R6C",'Mapa final'!$R$45),"")</f>
        <v/>
      </c>
      <c r="AB11" s="321" t="str">
        <f>IF(AND('Mapa final'!$AB$40="Muy Alta",'Mapa final'!$AD$40="Mayor"),CONCATENATE("R6C",'Mapa final'!$R$40),"")</f>
        <v/>
      </c>
      <c r="AC11" s="322" t="str">
        <f>IF(AND('Mapa final'!$AB$41="Muy Alta",'Mapa final'!$AD$41="Mayor"),CONCATENATE("R6C",'Mapa final'!$R$41),"")</f>
        <v/>
      </c>
      <c r="AD11" s="322" t="str">
        <f>IF(AND('Mapa final'!$AB$42="Muy Alta",'Mapa final'!$AD$42="Mayor"),CONCATENATE("R6C",'Mapa final'!$R$42),"")</f>
        <v/>
      </c>
      <c r="AE11" s="322" t="str">
        <f>IF(AND('Mapa final'!$AB$43="Muy Alta",'Mapa final'!$AD$43="Mayor"),CONCATENATE("R6C",'Mapa final'!$R$43),"")</f>
        <v/>
      </c>
      <c r="AF11" s="322" t="str">
        <f>IF(AND('Mapa final'!$AB$44="Muy Alta",'Mapa final'!$AD$44="Mayor"),CONCATENATE("R6C",'Mapa final'!$R$44),"")</f>
        <v/>
      </c>
      <c r="AG11" s="323" t="str">
        <f>IF(AND('Mapa final'!$AB$45="Muy Alta",'Mapa final'!$AD$45="Mayor"),CONCATENATE("R6C",'Mapa final'!$R$45),"")</f>
        <v/>
      </c>
      <c r="AH11" s="324" t="str">
        <f>IF(AND('Mapa final'!$AB$40="Muy Alta",'Mapa final'!$AD$40="Catastrófico"),CONCATENATE("R6C",'Mapa final'!$R$40),"")</f>
        <v/>
      </c>
      <c r="AI11" s="325" t="str">
        <f>IF(AND('Mapa final'!$AB$41="Muy Alta",'Mapa final'!$AD$41="Catastrófico"),CONCATENATE("R6C",'Mapa final'!$R$41),"")</f>
        <v/>
      </c>
      <c r="AJ11" s="325" t="str">
        <f>IF(AND('Mapa final'!$AB$42="Muy Alta",'Mapa final'!$AD$42="Catastrófico"),CONCATENATE("R6C",'Mapa final'!$R$42),"")</f>
        <v/>
      </c>
      <c r="AK11" s="325" t="str">
        <f>IF(AND('Mapa final'!$AB$43="Muy Alta",'Mapa final'!$AD$43="Catastrófico"),CONCATENATE("R6C",'Mapa final'!$R$43),"")</f>
        <v/>
      </c>
      <c r="AL11" s="325" t="str">
        <f>IF(AND('Mapa final'!$AB$44="Muy Alta",'Mapa final'!$AD$44="Catastrófico"),CONCATENATE("R6C",'Mapa final'!$R$44),"")</f>
        <v/>
      </c>
      <c r="AM11" s="326" t="str">
        <f>IF(AND('Mapa final'!$AB$45="Muy Alta",'Mapa final'!$AD$45="Catastrófico"),CONCATENATE("R6C",'Mapa final'!$R$45),"")</f>
        <v/>
      </c>
      <c r="AN11" s="1"/>
      <c r="AO11" s="289"/>
      <c r="AT11" s="290"/>
      <c r="AU11" s="1"/>
      <c r="AV11" s="1"/>
      <c r="AW11" s="1"/>
      <c r="AX11" s="1"/>
      <c r="AY11" s="1"/>
      <c r="AZ11" s="1"/>
      <c r="BA11" s="1"/>
      <c r="BB11" s="1"/>
      <c r="BC11" s="1"/>
      <c r="BD11" s="1"/>
      <c r="BE11" s="1"/>
      <c r="BF11" s="1"/>
      <c r="BG11" s="1"/>
      <c r="BH11" s="1"/>
      <c r="BI11" s="1"/>
    </row>
    <row r="12" ht="15.0" customHeight="1">
      <c r="A12" s="1"/>
      <c r="B12" s="270"/>
      <c r="D12" s="9"/>
      <c r="E12" s="23"/>
      <c r="I12" s="9"/>
      <c r="J12" s="321" t="str">
        <f>IF(AND('Mapa final'!$AB$46="Muy Alta",'Mapa final'!$AD$46="Leve"),CONCATENATE("R7C",'Mapa final'!$R$46),"")</f>
        <v/>
      </c>
      <c r="K12" s="322" t="str">
        <f>IF(AND('Mapa final'!$AB$47="Muy Alta",'Mapa final'!$AD$47="Leve"),CONCATENATE("R7C",'Mapa final'!$R$47),"")</f>
        <v/>
      </c>
      <c r="L12" s="322" t="str">
        <f>IF(AND('Mapa final'!$AB$48="Muy Alta",'Mapa final'!$AD$48="Leve"),CONCATENATE("R7C",'Mapa final'!$R$48),"")</f>
        <v/>
      </c>
      <c r="M12" s="322" t="str">
        <f>IF(AND('Mapa final'!$AB$49="Muy Alta",'Mapa final'!$AD$49="Leve"),CONCATENATE("R7C",'Mapa final'!$R$49),"")</f>
        <v/>
      </c>
      <c r="N12" s="322" t="str">
        <f>IF(AND('Mapa final'!$AB$50="Muy Alta",'Mapa final'!$AD$50="Leve"),CONCATENATE("R7C",'Mapa final'!$R$50),"")</f>
        <v/>
      </c>
      <c r="O12" s="323" t="str">
        <f>IF(AND('Mapa final'!$AB$51="Muy Alta",'Mapa final'!$AD$51="Leve"),CONCATENATE("R7C",'Mapa final'!$R$51),"")</f>
        <v/>
      </c>
      <c r="P12" s="321" t="str">
        <f>IF(AND('Mapa final'!$AB$46="Muy Alta",'Mapa final'!$AD$46="Menor"),CONCATENATE("R7C",'Mapa final'!$R$46),"")</f>
        <v/>
      </c>
      <c r="Q12" s="322" t="str">
        <f>IF(AND('Mapa final'!$AB$47="Muy Alta",'Mapa final'!$AD$47="Menor"),CONCATENATE("R7C",'Mapa final'!$R$47),"")</f>
        <v/>
      </c>
      <c r="R12" s="322" t="str">
        <f>IF(AND('Mapa final'!$AB$48="Muy Alta",'Mapa final'!$AD$48="Menor"),CONCATENATE("R7C",'Mapa final'!$R$48),"")</f>
        <v/>
      </c>
      <c r="S12" s="322" t="str">
        <f>IF(AND('Mapa final'!$AB$49="Muy Alta",'Mapa final'!$AD$49="Menor"),CONCATENATE("R7C",'Mapa final'!$R$49),"")</f>
        <v/>
      </c>
      <c r="T12" s="322" t="str">
        <f>IF(AND('Mapa final'!$AB$50="Muy Alta",'Mapa final'!$AD$50="Menor"),CONCATENATE("R7C",'Mapa final'!$R$50),"")</f>
        <v/>
      </c>
      <c r="U12" s="323" t="str">
        <f>IF(AND('Mapa final'!$AB$51="Muy Alta",'Mapa final'!$AD$51="Menor"),CONCATENATE("R7C",'Mapa final'!$R$51),"")</f>
        <v/>
      </c>
      <c r="V12" s="321" t="str">
        <f>IF(AND('Mapa final'!$AB$46="Muy Alta",'Mapa final'!$AD$46="Moderado"),CONCATENATE("R7C",'Mapa final'!$R$46),"")</f>
        <v/>
      </c>
      <c r="W12" s="322" t="str">
        <f>IF(AND('Mapa final'!$AB$47="Muy Alta",'Mapa final'!$AD$47="Moderado"),CONCATENATE("R7C",'Mapa final'!$R$47),"")</f>
        <v/>
      </c>
      <c r="X12" s="322" t="str">
        <f>IF(AND('Mapa final'!$AB$48="Muy Alta",'Mapa final'!$AD$48="Moderado"),CONCATENATE("R7C",'Mapa final'!$R$48),"")</f>
        <v/>
      </c>
      <c r="Y12" s="322" t="str">
        <f>IF(AND('Mapa final'!$AB$49="Muy Alta",'Mapa final'!$AD$49="Moderado"),CONCATENATE("R7C",'Mapa final'!$R$49),"")</f>
        <v/>
      </c>
      <c r="Z12" s="322" t="str">
        <f>IF(AND('Mapa final'!$AB$50="Muy Alta",'Mapa final'!$AD$50="Moderado"),CONCATENATE("R7C",'Mapa final'!$R$50),"")</f>
        <v/>
      </c>
      <c r="AA12" s="323" t="str">
        <f>IF(AND('Mapa final'!$AB$51="Muy Alta",'Mapa final'!$AD$51="Moderado"),CONCATENATE("R7C",'Mapa final'!$R$51),"")</f>
        <v/>
      </c>
      <c r="AB12" s="321" t="str">
        <f>IF(AND('Mapa final'!$AB$46="Muy Alta",'Mapa final'!$AD$46="Mayor"),CONCATENATE("R7C",'Mapa final'!$R$46),"")</f>
        <v/>
      </c>
      <c r="AC12" s="322" t="str">
        <f>IF(AND('Mapa final'!$AB$47="Muy Alta",'Mapa final'!$AD$47="Mayor"),CONCATENATE("R7C",'Mapa final'!$R$47),"")</f>
        <v/>
      </c>
      <c r="AD12" s="322" t="str">
        <f>IF(AND('Mapa final'!$AB$48="Muy Alta",'Mapa final'!$AD$48="Mayor"),CONCATENATE("R7C",'Mapa final'!$R$48),"")</f>
        <v/>
      </c>
      <c r="AE12" s="322" t="str">
        <f>IF(AND('Mapa final'!$AB$49="Muy Alta",'Mapa final'!$AD$49="Mayor"),CONCATENATE("R7C",'Mapa final'!$R$49),"")</f>
        <v/>
      </c>
      <c r="AF12" s="322" t="str">
        <f>IF(AND('Mapa final'!$AB$50="Muy Alta",'Mapa final'!$AD$50="Mayor"),CONCATENATE("R7C",'Mapa final'!$R$50),"")</f>
        <v/>
      </c>
      <c r="AG12" s="323" t="str">
        <f>IF(AND('Mapa final'!$AB$51="Muy Alta",'Mapa final'!$AD$51="Mayor"),CONCATENATE("R7C",'Mapa final'!$R$51),"")</f>
        <v/>
      </c>
      <c r="AH12" s="324" t="str">
        <f>IF(AND('Mapa final'!$AB$46="Muy Alta",'Mapa final'!$AD$46="Catastrófico"),CONCATENATE("R7C",'Mapa final'!$R$46),"")</f>
        <v/>
      </c>
      <c r="AI12" s="325" t="str">
        <f>IF(AND('Mapa final'!$AB$47="Muy Alta",'Mapa final'!$AD$47="Catastrófico"),CONCATENATE("R7C",'Mapa final'!$R$47),"")</f>
        <v/>
      </c>
      <c r="AJ12" s="325" t="str">
        <f>IF(AND('Mapa final'!$AB$48="Muy Alta",'Mapa final'!$AD$48="Catastrófico"),CONCATENATE("R7C",'Mapa final'!$R$48),"")</f>
        <v/>
      </c>
      <c r="AK12" s="325" t="str">
        <f>IF(AND('Mapa final'!$AB$49="Muy Alta",'Mapa final'!$AD$49="Catastrófico"),CONCATENATE("R7C",'Mapa final'!$R$49),"")</f>
        <v/>
      </c>
      <c r="AL12" s="325" t="str">
        <f>IF(AND('Mapa final'!$AB$50="Muy Alta",'Mapa final'!$AD$50="Catastrófico"),CONCATENATE("R7C",'Mapa final'!$R$50),"")</f>
        <v/>
      </c>
      <c r="AM12" s="326" t="str">
        <f>IF(AND('Mapa final'!$AB$51="Muy Alta",'Mapa final'!$AD$51="Catastrófico"),CONCATENATE("R7C",'Mapa final'!$R$51),"")</f>
        <v/>
      </c>
      <c r="AN12" s="1"/>
      <c r="AO12" s="289"/>
      <c r="AT12" s="290"/>
      <c r="AU12" s="1"/>
      <c r="AV12" s="1"/>
      <c r="AW12" s="1"/>
      <c r="AX12" s="1"/>
      <c r="AY12" s="1"/>
      <c r="AZ12" s="1"/>
      <c r="BA12" s="1"/>
      <c r="BB12" s="1"/>
      <c r="BC12" s="1"/>
      <c r="BD12" s="1"/>
      <c r="BE12" s="1"/>
      <c r="BF12" s="1"/>
      <c r="BG12" s="1"/>
      <c r="BH12" s="1"/>
      <c r="BI12" s="1"/>
    </row>
    <row r="13" ht="15.0" customHeight="1">
      <c r="A13" s="1"/>
      <c r="B13" s="270"/>
      <c r="D13" s="9"/>
      <c r="E13" s="23"/>
      <c r="I13" s="9"/>
      <c r="J13" s="321" t="str">
        <f>IF(AND('Mapa final'!$AB$52="Muy Alta",'Mapa final'!$AD$52="Leve"),CONCATENATE("R8C",'Mapa final'!$R$52),"")</f>
        <v/>
      </c>
      <c r="K13" s="322" t="str">
        <f>IF(AND('Mapa final'!$AB$53="Muy Alta",'Mapa final'!$AD$53="Leve"),CONCATENATE("R8C",'Mapa final'!$R$53),"")</f>
        <v/>
      </c>
      <c r="L13" s="322" t="str">
        <f>IF(AND('Mapa final'!$AB$54="Muy Alta",'Mapa final'!$AD$54="Leve"),CONCATENATE("R8C",'Mapa final'!$R$54),"")</f>
        <v/>
      </c>
      <c r="M13" s="322" t="str">
        <f>IF(AND('Mapa final'!$AB$55="Muy Alta",'Mapa final'!$AD$55="Leve"),CONCATENATE("R8C",'Mapa final'!$R$55),"")</f>
        <v/>
      </c>
      <c r="N13" s="322" t="str">
        <f>IF(AND('Mapa final'!$AB$56="Muy Alta",'Mapa final'!$AD$56="Leve"),CONCATENATE("R8C",'Mapa final'!$R$56),"")</f>
        <v/>
      </c>
      <c r="O13" s="323" t="str">
        <f>IF(AND('Mapa final'!$AB$57="Muy Alta",'Mapa final'!$AD$57="Leve"),CONCATENATE("R8C",'Mapa final'!$R$57),"")</f>
        <v/>
      </c>
      <c r="P13" s="321" t="str">
        <f>IF(AND('Mapa final'!$AB$52="Muy Alta",'Mapa final'!$AD$52="Menor"),CONCATENATE("R8C",'Mapa final'!$R$52),"")</f>
        <v/>
      </c>
      <c r="Q13" s="322" t="str">
        <f>IF(AND('Mapa final'!$AB$53="Muy Alta",'Mapa final'!$AD$53="Menor"),CONCATENATE("R8C",'Mapa final'!$R$53),"")</f>
        <v/>
      </c>
      <c r="R13" s="322" t="str">
        <f>IF(AND('Mapa final'!$AB$54="Muy Alta",'Mapa final'!$AD$54="Menor"),CONCATENATE("R8C",'Mapa final'!$R$54),"")</f>
        <v/>
      </c>
      <c r="S13" s="322" t="str">
        <f>IF(AND('Mapa final'!$AB$55="Muy Alta",'Mapa final'!$AD$55="Menor"),CONCATENATE("R8C",'Mapa final'!$R$55),"")</f>
        <v/>
      </c>
      <c r="T13" s="322" t="str">
        <f>IF(AND('Mapa final'!$AB$56="Muy Alta",'Mapa final'!$AD$56="Menor"),CONCATENATE("R8C",'Mapa final'!$R$56),"")</f>
        <v/>
      </c>
      <c r="U13" s="323" t="str">
        <f>IF(AND('Mapa final'!$AB$57="Muy Alta",'Mapa final'!$AD$57="Menor"),CONCATENATE("R8C",'Mapa final'!$R$57),"")</f>
        <v/>
      </c>
      <c r="V13" s="321" t="str">
        <f>IF(AND('Mapa final'!$AB$52="Muy Alta",'Mapa final'!$AD$52="Moderado"),CONCATENATE("R8C",'Mapa final'!$R$52),"")</f>
        <v/>
      </c>
      <c r="W13" s="322" t="str">
        <f>IF(AND('Mapa final'!$AB$53="Muy Alta",'Mapa final'!$AD$53="Moderado"),CONCATENATE("R8C",'Mapa final'!$R$53),"")</f>
        <v/>
      </c>
      <c r="X13" s="322" t="str">
        <f>IF(AND('Mapa final'!$AB$54="Muy Alta",'Mapa final'!$AD$54="Moderado"),CONCATENATE("R8C",'Mapa final'!$R$54),"")</f>
        <v/>
      </c>
      <c r="Y13" s="322" t="str">
        <f>IF(AND('Mapa final'!$AB$55="Muy Alta",'Mapa final'!$AD$55="Moderado"),CONCATENATE("R8C",'Mapa final'!$R$55),"")</f>
        <v/>
      </c>
      <c r="Z13" s="322" t="str">
        <f>IF(AND('Mapa final'!$AB$56="Muy Alta",'Mapa final'!$AD$56="Moderado"),CONCATENATE("R8C",'Mapa final'!$R$56),"")</f>
        <v/>
      </c>
      <c r="AA13" s="323" t="str">
        <f>IF(AND('Mapa final'!$AB$57="Muy Alta",'Mapa final'!$AD$57="Moderado"),CONCATENATE("R8C",'Mapa final'!$R$57),"")</f>
        <v/>
      </c>
      <c r="AB13" s="321" t="str">
        <f>IF(AND('Mapa final'!$AB$52="Muy Alta",'Mapa final'!$AD$52="Mayor"),CONCATENATE("R8C",'Mapa final'!$R$52),"")</f>
        <v/>
      </c>
      <c r="AC13" s="322" t="str">
        <f>IF(AND('Mapa final'!$AB$53="Muy Alta",'Mapa final'!$AD$53="Mayor"),CONCATENATE("R8C",'Mapa final'!$R$53),"")</f>
        <v/>
      </c>
      <c r="AD13" s="322" t="str">
        <f>IF(AND('Mapa final'!$AB$54="Muy Alta",'Mapa final'!$AD$54="Mayor"),CONCATENATE("R8C",'Mapa final'!$R$54),"")</f>
        <v/>
      </c>
      <c r="AE13" s="322" t="str">
        <f>IF(AND('Mapa final'!$AB$55="Muy Alta",'Mapa final'!$AD$55="Mayor"),CONCATENATE("R8C",'Mapa final'!$R$55),"")</f>
        <v/>
      </c>
      <c r="AF13" s="322" t="str">
        <f>IF(AND('Mapa final'!$AB$56="Muy Alta",'Mapa final'!$AD$56="Mayor"),CONCATENATE("R8C",'Mapa final'!$R$56),"")</f>
        <v/>
      </c>
      <c r="AG13" s="323" t="str">
        <f>IF(AND('Mapa final'!$AB$57="Muy Alta",'Mapa final'!$AD$57="Mayor"),CONCATENATE("R8C",'Mapa final'!$R$57),"")</f>
        <v/>
      </c>
      <c r="AH13" s="324" t="str">
        <f>IF(AND('Mapa final'!$AB$52="Muy Alta",'Mapa final'!$AD$52="Catastrófico"),CONCATENATE("R8C",'Mapa final'!$R$52),"")</f>
        <v/>
      </c>
      <c r="AI13" s="325" t="str">
        <f>IF(AND('Mapa final'!$AB$53="Muy Alta",'Mapa final'!$AD$53="Catastrófico"),CONCATENATE("R8C",'Mapa final'!$R$53),"")</f>
        <v/>
      </c>
      <c r="AJ13" s="325" t="str">
        <f>IF(AND('Mapa final'!$AB$54="Muy Alta",'Mapa final'!$AD$54="Catastrófico"),CONCATENATE("R8C",'Mapa final'!$R$54),"")</f>
        <v/>
      </c>
      <c r="AK13" s="325" t="str">
        <f>IF(AND('Mapa final'!$AB$55="Muy Alta",'Mapa final'!$AD$55="Catastrófico"),CONCATENATE("R8C",'Mapa final'!$R$55),"")</f>
        <v/>
      </c>
      <c r="AL13" s="325" t="str">
        <f>IF(AND('Mapa final'!$AB$56="Muy Alta",'Mapa final'!$AD$56="Catastrófico"),CONCATENATE("R8C",'Mapa final'!$R$56),"")</f>
        <v/>
      </c>
      <c r="AM13" s="326" t="str">
        <f>IF(AND('Mapa final'!$AB$57="Muy Alta",'Mapa final'!$AD$57="Catastrófico"),CONCATENATE("R8C",'Mapa final'!$R$57),"")</f>
        <v/>
      </c>
      <c r="AN13" s="1"/>
      <c r="AO13" s="289"/>
      <c r="AT13" s="290"/>
      <c r="AU13" s="1"/>
      <c r="AV13" s="1"/>
      <c r="AW13" s="1"/>
      <c r="AX13" s="1"/>
      <c r="AY13" s="1"/>
      <c r="AZ13" s="1"/>
      <c r="BA13" s="1"/>
      <c r="BB13" s="1"/>
      <c r="BC13" s="1"/>
      <c r="BD13" s="1"/>
      <c r="BE13" s="1"/>
      <c r="BF13" s="1"/>
      <c r="BG13" s="1"/>
      <c r="BH13" s="1"/>
      <c r="BI13" s="1"/>
    </row>
    <row r="14" ht="15.0" customHeight="1">
      <c r="A14" s="1"/>
      <c r="B14" s="270"/>
      <c r="D14" s="9"/>
      <c r="E14" s="23"/>
      <c r="I14" s="9"/>
      <c r="J14" s="321" t="str">
        <f>IF(AND('Mapa final'!$AB$58="Muy Alta",'Mapa final'!$AD$58="Leve"),CONCATENATE("R9C",'Mapa final'!$R$58),"")</f>
        <v/>
      </c>
      <c r="K14" s="322" t="str">
        <f>IF(AND('Mapa final'!$AB$59="Muy Alta",'Mapa final'!$AD$59="Leve"),CONCATENATE("R9C",'Mapa final'!$R$59),"")</f>
        <v/>
      </c>
      <c r="L14" s="322" t="str">
        <f>IF(AND('Mapa final'!$AB$60="Muy Alta",'Mapa final'!$AD$60="Leve"),CONCATENATE("R9C",'Mapa final'!$R$60),"")</f>
        <v/>
      </c>
      <c r="M14" s="322" t="str">
        <f>IF(AND('Mapa final'!$AB$61="Muy Alta",'Mapa final'!$AD$61="Leve"),CONCATENATE("R9C",'Mapa final'!$R$61),"")</f>
        <v/>
      </c>
      <c r="N14" s="322" t="str">
        <f>IF(AND('Mapa final'!$AB$62="Muy Alta",'Mapa final'!$AD$62="Leve"),CONCATENATE("R9C",'Mapa final'!$R$62),"")</f>
        <v/>
      </c>
      <c r="O14" s="323" t="str">
        <f>IF(AND('Mapa final'!$AB$63="Muy Alta",'Mapa final'!$AD$63="Leve"),CONCATENATE("R9C",'Mapa final'!$R$63),"")</f>
        <v/>
      </c>
      <c r="P14" s="321" t="str">
        <f>IF(AND('Mapa final'!$AB$58="Muy Alta",'Mapa final'!$AD$58="Menor"),CONCATENATE("R9C",'Mapa final'!$R$58),"")</f>
        <v/>
      </c>
      <c r="Q14" s="322" t="str">
        <f>IF(AND('Mapa final'!$AB$59="Muy Alta",'Mapa final'!$AD$59="Menor"),CONCATENATE("R9C",'Mapa final'!$R$59),"")</f>
        <v/>
      </c>
      <c r="R14" s="322" t="str">
        <f>IF(AND('Mapa final'!$AB$60="Muy Alta",'Mapa final'!$AD$60="Menor"),CONCATENATE("R9C",'Mapa final'!$R$60),"")</f>
        <v/>
      </c>
      <c r="S14" s="322" t="str">
        <f>IF(AND('Mapa final'!$AB$61="Muy Alta",'Mapa final'!$AD$61="Menor"),CONCATENATE("R9C",'Mapa final'!$R$61),"")</f>
        <v/>
      </c>
      <c r="T14" s="322" t="str">
        <f>IF(AND('Mapa final'!$AB$62="Muy Alta",'Mapa final'!$AD$62="Menor"),CONCATENATE("R9C",'Mapa final'!$R$62),"")</f>
        <v/>
      </c>
      <c r="U14" s="323" t="str">
        <f>IF(AND('Mapa final'!$AB$63="Muy Alta",'Mapa final'!$AD$63="Menor"),CONCATENATE("R9C",'Mapa final'!$R$63),"")</f>
        <v/>
      </c>
      <c r="V14" s="321" t="str">
        <f>IF(AND('Mapa final'!$AB$58="Muy Alta",'Mapa final'!$AD$58="Moderado"),CONCATENATE("R9C",'Mapa final'!$R$58),"")</f>
        <v/>
      </c>
      <c r="W14" s="322" t="str">
        <f>IF(AND('Mapa final'!$AB$59="Muy Alta",'Mapa final'!$AD$59="Moderado"),CONCATENATE("R9C",'Mapa final'!$R$59),"")</f>
        <v/>
      </c>
      <c r="X14" s="322" t="str">
        <f>IF(AND('Mapa final'!$AB$60="Muy Alta",'Mapa final'!$AD$60="Moderado"),CONCATENATE("R9C",'Mapa final'!$R$60),"")</f>
        <v/>
      </c>
      <c r="Y14" s="322" t="str">
        <f>IF(AND('Mapa final'!$AB$61="Muy Alta",'Mapa final'!$AD$61="Moderado"),CONCATENATE("R9C",'Mapa final'!$R$61),"")</f>
        <v/>
      </c>
      <c r="Z14" s="322" t="str">
        <f>IF(AND('Mapa final'!$AB$62="Muy Alta",'Mapa final'!$AD$62="Moderado"),CONCATENATE("R9C",'Mapa final'!$R$62),"")</f>
        <v/>
      </c>
      <c r="AA14" s="323" t="str">
        <f>IF(AND('Mapa final'!$AB$63="Muy Alta",'Mapa final'!$AD$63="Moderado"),CONCATENATE("R9C",'Mapa final'!$R$63),"")</f>
        <v/>
      </c>
      <c r="AB14" s="321" t="str">
        <f>IF(AND('Mapa final'!$AB$58="Muy Alta",'Mapa final'!$AD$58="Mayor"),CONCATENATE("R9C",'Mapa final'!$R$58),"")</f>
        <v/>
      </c>
      <c r="AC14" s="322" t="str">
        <f>IF(AND('Mapa final'!$AB$59="Muy Alta",'Mapa final'!$AD$59="Mayor"),CONCATENATE("R9C",'Mapa final'!$R$59),"")</f>
        <v/>
      </c>
      <c r="AD14" s="322" t="str">
        <f>IF(AND('Mapa final'!$AB$60="Muy Alta",'Mapa final'!$AD$60="Mayor"),CONCATENATE("R9C",'Mapa final'!$R$60),"")</f>
        <v/>
      </c>
      <c r="AE14" s="322" t="str">
        <f>IF(AND('Mapa final'!$AB$61="Muy Alta",'Mapa final'!$AD$61="Mayor"),CONCATENATE("R9C",'Mapa final'!$R$61),"")</f>
        <v/>
      </c>
      <c r="AF14" s="322" t="str">
        <f>IF(AND('Mapa final'!$AB$62="Muy Alta",'Mapa final'!$AD$62="Mayor"),CONCATENATE("R9C",'Mapa final'!$R$62),"")</f>
        <v/>
      </c>
      <c r="AG14" s="323" t="str">
        <f>IF(AND('Mapa final'!$AB$63="Muy Alta",'Mapa final'!$AD$63="Mayor"),CONCATENATE("R9C",'Mapa final'!$R$63),"")</f>
        <v/>
      </c>
      <c r="AH14" s="324" t="str">
        <f>IF(AND('Mapa final'!$AB$58="Muy Alta",'Mapa final'!$AD$58="Catastrófico"),CONCATENATE("R9C",'Mapa final'!$R$58),"")</f>
        <v/>
      </c>
      <c r="AI14" s="325" t="str">
        <f>IF(AND('Mapa final'!$AB$59="Muy Alta",'Mapa final'!$AD$59="Catastrófico"),CONCATENATE("R9C",'Mapa final'!$R$59),"")</f>
        <v/>
      </c>
      <c r="AJ14" s="325" t="str">
        <f>IF(AND('Mapa final'!$AB$60="Muy Alta",'Mapa final'!$AD$60="Catastrófico"),CONCATENATE("R9C",'Mapa final'!$R$60),"")</f>
        <v/>
      </c>
      <c r="AK14" s="325" t="str">
        <f>IF(AND('Mapa final'!$AB$61="Muy Alta",'Mapa final'!$AD$61="Catastrófico"),CONCATENATE("R9C",'Mapa final'!$R$61),"")</f>
        <v/>
      </c>
      <c r="AL14" s="325" t="str">
        <f>IF(AND('Mapa final'!$AB$62="Muy Alta",'Mapa final'!$AD$62="Catastrófico"),CONCATENATE("R9C",'Mapa final'!$R$62),"")</f>
        <v/>
      </c>
      <c r="AM14" s="326" t="str">
        <f>IF(AND('Mapa final'!$AB$63="Muy Alta",'Mapa final'!$AD$63="Catastrófico"),CONCATENATE("R9C",'Mapa final'!$R$63),"")</f>
        <v/>
      </c>
      <c r="AN14" s="1"/>
      <c r="AO14" s="289"/>
      <c r="AT14" s="290"/>
      <c r="AU14" s="1"/>
      <c r="AV14" s="1"/>
      <c r="AW14" s="1"/>
      <c r="AX14" s="1"/>
      <c r="AY14" s="1"/>
      <c r="AZ14" s="1"/>
      <c r="BA14" s="1"/>
      <c r="BB14" s="1"/>
      <c r="BC14" s="1"/>
      <c r="BD14" s="1"/>
      <c r="BE14" s="1"/>
      <c r="BF14" s="1"/>
      <c r="BG14" s="1"/>
      <c r="BH14" s="1"/>
      <c r="BI14" s="1"/>
    </row>
    <row r="15" ht="15.75" customHeight="1">
      <c r="A15" s="1"/>
      <c r="B15" s="270"/>
      <c r="D15" s="9"/>
      <c r="E15" s="153"/>
      <c r="F15" s="154"/>
      <c r="G15" s="154"/>
      <c r="H15" s="154"/>
      <c r="I15" s="155"/>
      <c r="J15" s="327" t="str">
        <f>IF(AND('Mapa final'!$AB$64="Muy Alta",'Mapa final'!$AD$64="Leve"),CONCATENATE("R10C",'Mapa final'!$R$64),"")</f>
        <v/>
      </c>
      <c r="K15" s="328" t="str">
        <f>IF(AND('Mapa final'!$AB$65="Muy Alta",'Mapa final'!$AD$65="Leve"),CONCATENATE("R10C",'Mapa final'!$R$65),"")</f>
        <v/>
      </c>
      <c r="L15" s="328" t="str">
        <f>IF(AND('Mapa final'!$AB$66="Muy Alta",'Mapa final'!$AD$66="Leve"),CONCATENATE("R10C",'Mapa final'!$R$66),"")</f>
        <v/>
      </c>
      <c r="M15" s="328" t="str">
        <f>IF(AND('Mapa final'!$AB$67="Muy Alta",'Mapa final'!$AD$67="Leve"),CONCATENATE("R10C",'Mapa final'!$R$67),"")</f>
        <v/>
      </c>
      <c r="N15" s="328" t="str">
        <f>IF(AND('Mapa final'!$AB$68="Muy Alta",'Mapa final'!$AD$68="Leve"),CONCATENATE("R10C",'Mapa final'!$R$68),"")</f>
        <v/>
      </c>
      <c r="O15" s="329" t="str">
        <f>IF(AND('Mapa final'!$AB$69="Muy Alta",'Mapa final'!$AD$69="Leve"),CONCATENATE("R10C",'Mapa final'!$R$69),"")</f>
        <v/>
      </c>
      <c r="P15" s="321" t="str">
        <f>IF(AND('Mapa final'!$AB$64="Muy Alta",'Mapa final'!$AD$64="Menor"),CONCATENATE("R10C",'Mapa final'!$R$64),"")</f>
        <v/>
      </c>
      <c r="Q15" s="322" t="str">
        <f>IF(AND('Mapa final'!$AB$65="Muy Alta",'Mapa final'!$AD$65="Menor"),CONCATENATE("R10C",'Mapa final'!$R$65),"")</f>
        <v/>
      </c>
      <c r="R15" s="322" t="str">
        <f>IF(AND('Mapa final'!$AB$66="Muy Alta",'Mapa final'!$AD$66="Menor"),CONCATENATE("R10C",'Mapa final'!$R$66),"")</f>
        <v/>
      </c>
      <c r="S15" s="322" t="str">
        <f>IF(AND('Mapa final'!$AB$67="Muy Alta",'Mapa final'!$AD$67="Menor"),CONCATENATE("R10C",'Mapa final'!$R$67),"")</f>
        <v/>
      </c>
      <c r="T15" s="322" t="str">
        <f>IF(AND('Mapa final'!$AB$68="Muy Alta",'Mapa final'!$AD$68="Menor"),CONCATENATE("R10C",'Mapa final'!$R$68),"")</f>
        <v/>
      </c>
      <c r="U15" s="323" t="str">
        <f>IF(AND('Mapa final'!$AB$69="Muy Alta",'Mapa final'!$AD$69="Menor"),CONCATENATE("R10C",'Mapa final'!$R$69),"")</f>
        <v/>
      </c>
      <c r="V15" s="327" t="str">
        <f>IF(AND('Mapa final'!$AB$64="Muy Alta",'Mapa final'!$AD$64="Moderado"),CONCATENATE("R10C",'Mapa final'!$R$64),"")</f>
        <v/>
      </c>
      <c r="W15" s="328" t="str">
        <f>IF(AND('Mapa final'!$AB$65="Muy Alta",'Mapa final'!$AD$65="Moderado"),CONCATENATE("R10C",'Mapa final'!$R$65),"")</f>
        <v/>
      </c>
      <c r="X15" s="328" t="str">
        <f>IF(AND('Mapa final'!$AB$66="Muy Alta",'Mapa final'!$AD$66="Moderado"),CONCATENATE("R10C",'Mapa final'!$R$66),"")</f>
        <v/>
      </c>
      <c r="Y15" s="328" t="str">
        <f>IF(AND('Mapa final'!$AB$67="Muy Alta",'Mapa final'!$AD$67="Moderado"),CONCATENATE("R10C",'Mapa final'!$R$67),"")</f>
        <v/>
      </c>
      <c r="Z15" s="328" t="str">
        <f>IF(AND('Mapa final'!$AB$68="Muy Alta",'Mapa final'!$AD$68="Moderado"),CONCATENATE("R10C",'Mapa final'!$R$68),"")</f>
        <v/>
      </c>
      <c r="AA15" s="329" t="str">
        <f>IF(AND('Mapa final'!$AB$69="Muy Alta",'Mapa final'!$AD$69="Moderado"),CONCATENATE("R10C",'Mapa final'!$R$69),"")</f>
        <v/>
      </c>
      <c r="AB15" s="321" t="str">
        <f>IF(AND('Mapa final'!$AB$64="Muy Alta",'Mapa final'!$AD$64="Mayor"),CONCATENATE("R10C",'Mapa final'!$R$64),"")</f>
        <v/>
      </c>
      <c r="AC15" s="322" t="str">
        <f>IF(AND('Mapa final'!$AB$65="Muy Alta",'Mapa final'!$AD$65="Mayor"),CONCATENATE("R10C",'Mapa final'!$R$65),"")</f>
        <v/>
      </c>
      <c r="AD15" s="322" t="str">
        <f>IF(AND('Mapa final'!$AB$66="Muy Alta",'Mapa final'!$AD$66="Mayor"),CONCATENATE("R10C",'Mapa final'!$R$66),"")</f>
        <v/>
      </c>
      <c r="AE15" s="322" t="str">
        <f>IF(AND('Mapa final'!$AB$67="Muy Alta",'Mapa final'!$AD$67="Mayor"),CONCATENATE("R10C",'Mapa final'!$R$67),"")</f>
        <v/>
      </c>
      <c r="AF15" s="322" t="str">
        <f>IF(AND('Mapa final'!$AB$68="Muy Alta",'Mapa final'!$AD$68="Mayor"),CONCATENATE("R10C",'Mapa final'!$R$68),"")</f>
        <v/>
      </c>
      <c r="AG15" s="323" t="str">
        <f>IF(AND('Mapa final'!$AB$69="Muy Alta",'Mapa final'!$AD$69="Mayor"),CONCATENATE("R10C",'Mapa final'!$R$69),"")</f>
        <v/>
      </c>
      <c r="AH15" s="330" t="str">
        <f>IF(AND('Mapa final'!$AB$64="Muy Alta",'Mapa final'!$AD$64="Catastrófico"),CONCATENATE("R10C",'Mapa final'!$R$64),"")</f>
        <v/>
      </c>
      <c r="AI15" s="331" t="str">
        <f>IF(AND('Mapa final'!$AB$65="Muy Alta",'Mapa final'!$AD$65="Catastrófico"),CONCATENATE("R10C",'Mapa final'!$R$65),"")</f>
        <v/>
      </c>
      <c r="AJ15" s="331" t="str">
        <f>IF(AND('Mapa final'!$AB$66="Muy Alta",'Mapa final'!$AD$66="Catastrófico"),CONCATENATE("R10C",'Mapa final'!$R$66),"")</f>
        <v/>
      </c>
      <c r="AK15" s="331" t="str">
        <f>IF(AND('Mapa final'!$AB$67="Muy Alta",'Mapa final'!$AD$67="Catastrófico"),CONCATENATE("R10C",'Mapa final'!$R$67),"")</f>
        <v/>
      </c>
      <c r="AL15" s="331" t="str">
        <f>IF(AND('Mapa final'!$AB$68="Muy Alta",'Mapa final'!$AD$68="Catastrófico"),CONCATENATE("R10C",'Mapa final'!$R$68),"")</f>
        <v/>
      </c>
      <c r="AM15" s="332" t="str">
        <f>IF(AND('Mapa final'!$AB$69="Muy Alta",'Mapa final'!$AD$69="Catastrófico"),CONCATENATE("R10C",'Mapa final'!$R$69),"")</f>
        <v/>
      </c>
      <c r="AN15" s="1"/>
      <c r="AO15" s="297"/>
      <c r="AP15" s="298"/>
      <c r="AQ15" s="298"/>
      <c r="AR15" s="298"/>
      <c r="AS15" s="298"/>
      <c r="AT15" s="299"/>
      <c r="AU15" s="1"/>
      <c r="AV15" s="1"/>
      <c r="AW15" s="1"/>
      <c r="AX15" s="1"/>
      <c r="AY15" s="1"/>
      <c r="AZ15" s="1"/>
      <c r="BA15" s="1"/>
      <c r="BB15" s="1"/>
      <c r="BC15" s="1"/>
      <c r="BD15" s="1"/>
      <c r="BE15" s="1"/>
      <c r="BF15" s="1"/>
      <c r="BG15" s="1"/>
      <c r="BH15" s="1"/>
      <c r="BI15" s="1"/>
    </row>
    <row r="16" ht="15.0" customHeight="1">
      <c r="A16" s="1"/>
      <c r="B16" s="270"/>
      <c r="D16" s="9"/>
      <c r="E16" s="313" t="s">
        <v>289</v>
      </c>
      <c r="F16" s="55"/>
      <c r="G16" s="55"/>
      <c r="H16" s="55"/>
      <c r="I16" s="55"/>
      <c r="J16" s="333" t="str">
        <f>IF(AND('Mapa final'!$AB$10="Alta",'Mapa final'!$AD$10="Leve"),CONCATENATE("R1C",'Mapa final'!$R$10),"")</f>
        <v/>
      </c>
      <c r="K16" s="334" t="str">
        <f>IF(AND('Mapa final'!$AB$11="Alta",'Mapa final'!$AD$11="Leve"),CONCATENATE("R1C",'Mapa final'!$R$11),"")</f>
        <v/>
      </c>
      <c r="L16" s="334" t="str">
        <f>IF(AND('Mapa final'!$AB$12="Alta",'Mapa final'!$AD$12="Leve"),CONCATENATE("R1C",'Mapa final'!$R$12),"")</f>
        <v/>
      </c>
      <c r="M16" s="334" t="str">
        <f>IF(AND('Mapa final'!$AB$13="Alta",'Mapa final'!$AD$13="Leve"),CONCATENATE("R1C",'Mapa final'!$R$13),"")</f>
        <v/>
      </c>
      <c r="N16" s="334" t="str">
        <f>IF(AND('Mapa final'!$AB$14="Alta",'Mapa final'!$AD$14="Leve"),CONCATENATE("R1C",'Mapa final'!$R$14),"")</f>
        <v/>
      </c>
      <c r="O16" s="335" t="str">
        <f>IF(AND('Mapa final'!$AB$15="Alta",'Mapa final'!$AD$15="Leve"),CONCATENATE("R1C",'Mapa final'!$R$15),"")</f>
        <v/>
      </c>
      <c r="P16" s="333" t="str">
        <f>IF(AND('Mapa final'!$AB$10="Alta",'Mapa final'!$AD$10="Menor"),CONCATENATE("R1C",'Mapa final'!$R$10),"")</f>
        <v/>
      </c>
      <c r="Q16" s="334" t="str">
        <f>IF(AND('Mapa final'!$AB$11="Alta",'Mapa final'!$AD$11="Menor"),CONCATENATE("R1C",'Mapa final'!$R$11),"")</f>
        <v/>
      </c>
      <c r="R16" s="334" t="str">
        <f>IF(AND('Mapa final'!$AB$12="Alta",'Mapa final'!$AD$12="Menor"),CONCATENATE("R1C",'Mapa final'!$R$12),"")</f>
        <v/>
      </c>
      <c r="S16" s="334" t="str">
        <f>IF(AND('Mapa final'!$AB$13="Alta",'Mapa final'!$AD$13="Menor"),CONCATENATE("R1C",'Mapa final'!$R$13),"")</f>
        <v/>
      </c>
      <c r="T16" s="334" t="str">
        <f>IF(AND('Mapa final'!$AB$14="Alta",'Mapa final'!$AD$14="Menor"),CONCATENATE("R1C",'Mapa final'!$R$14),"")</f>
        <v/>
      </c>
      <c r="U16" s="335" t="str">
        <f>IF(AND('Mapa final'!$AB$15="Alta",'Mapa final'!$AD$15="Menor"),CONCATENATE("R1C",'Mapa final'!$R$15),"")</f>
        <v/>
      </c>
      <c r="V16" s="314" t="str">
        <f>IF(AND('Mapa final'!$AB$10="Alta",'Mapa final'!$AD$10="Moderado"),CONCATENATE("R1C",'Mapa final'!$R$10),"")</f>
        <v/>
      </c>
      <c r="W16" s="315" t="str">
        <f>IF(AND('Mapa final'!$AB$11="Alta",'Mapa final'!$AD$11="Moderado"),CONCATENATE("R1C",'Mapa final'!$R$11),"")</f>
        <v/>
      </c>
      <c r="X16" s="315" t="str">
        <f>IF(AND('Mapa final'!$AB$12="Alta",'Mapa final'!$AD$12="Moderado"),CONCATENATE("R1C",'Mapa final'!$R$12),"")</f>
        <v/>
      </c>
      <c r="Y16" s="315" t="str">
        <f>IF(AND('Mapa final'!$AB$13="Alta",'Mapa final'!$AD$13="Moderado"),CONCATENATE("R1C",'Mapa final'!$R$13),"")</f>
        <v/>
      </c>
      <c r="Z16" s="315" t="str">
        <f>IF(AND('Mapa final'!$AB$14="Alta",'Mapa final'!$AD$14="Moderado"),CONCATENATE("R1C",'Mapa final'!$R$14),"")</f>
        <v/>
      </c>
      <c r="AA16" s="316" t="str">
        <f>IF(AND('Mapa final'!$AB$15="Alta",'Mapa final'!$AD$15="Moderado"),CONCATENATE("R1C",'Mapa final'!$R$15),"")</f>
        <v/>
      </c>
      <c r="AB16" s="314" t="str">
        <f>IF(AND('Mapa final'!$AB$10="Alta",'Mapa final'!$AD$10="Mayor"),CONCATENATE("R1C",'Mapa final'!$R$10),"")</f>
        <v/>
      </c>
      <c r="AC16" s="315" t="str">
        <f>IF(AND('Mapa final'!$AB$11="Alta",'Mapa final'!$AD$11="Mayor"),CONCATENATE("R1C",'Mapa final'!$R$11),"")</f>
        <v/>
      </c>
      <c r="AD16" s="315" t="str">
        <f>IF(AND('Mapa final'!$AB$12="Alta",'Mapa final'!$AD$12="Mayor"),CONCATENATE("R1C",'Mapa final'!$R$12),"")</f>
        <v/>
      </c>
      <c r="AE16" s="315" t="str">
        <f>IF(AND('Mapa final'!$AB$13="Alta",'Mapa final'!$AD$13="Mayor"),CONCATENATE("R1C",'Mapa final'!$R$13),"")</f>
        <v/>
      </c>
      <c r="AF16" s="315" t="str">
        <f>IF(AND('Mapa final'!$AB$14="Alta",'Mapa final'!$AD$14="Mayor"),CONCATENATE("R1C",'Mapa final'!$R$14),"")</f>
        <v/>
      </c>
      <c r="AG16" s="316" t="str">
        <f>IF(AND('Mapa final'!$AB$15="Alta",'Mapa final'!$AD$15="Mayor"),CONCATENATE("R1C",'Mapa final'!$R$15),"")</f>
        <v/>
      </c>
      <c r="AH16" s="317" t="str">
        <f>IF(AND('Mapa final'!$AB$10="Alta",'Mapa final'!$AD$10="Catastrófico"),CONCATENATE("R1C",'Mapa final'!$R$10),"")</f>
        <v/>
      </c>
      <c r="AI16" s="318" t="str">
        <f>IF(AND('Mapa final'!$AB$11="Alta",'Mapa final'!$AD$11="Catastrófico"),CONCATENATE("R1C",'Mapa final'!$R$11),"")</f>
        <v/>
      </c>
      <c r="AJ16" s="318" t="str">
        <f>IF(AND('Mapa final'!$AB$12="Alta",'Mapa final'!$AD$12="Catastrófico"),CONCATENATE("R1C",'Mapa final'!$R$12),"")</f>
        <v/>
      </c>
      <c r="AK16" s="318" t="str">
        <f>IF(AND('Mapa final'!$AB$13="Alta",'Mapa final'!$AD$13="Catastrófico"),CONCATENATE("R1C",'Mapa final'!$R$13),"")</f>
        <v/>
      </c>
      <c r="AL16" s="318" t="str">
        <f>IF(AND('Mapa final'!$AB$14="Alta",'Mapa final'!$AD$14="Catastrófico"),CONCATENATE("R1C",'Mapa final'!$R$14),"")</f>
        <v/>
      </c>
      <c r="AM16" s="319" t="str">
        <f>IF(AND('Mapa final'!$AB$15="Alta",'Mapa final'!$AD$15="Catastrófico"),CONCATENATE("R1C",'Mapa final'!$R$15),"")</f>
        <v/>
      </c>
      <c r="AN16" s="1"/>
      <c r="AO16" s="336" t="s">
        <v>290</v>
      </c>
      <c r="AP16" s="285"/>
      <c r="AQ16" s="285"/>
      <c r="AR16" s="285"/>
      <c r="AS16" s="285"/>
      <c r="AT16" s="286"/>
      <c r="AU16" s="1"/>
      <c r="AV16" s="1"/>
      <c r="AW16" s="1"/>
      <c r="AX16" s="1"/>
      <c r="AY16" s="1"/>
      <c r="AZ16" s="1"/>
      <c r="BA16" s="1"/>
      <c r="BB16" s="1"/>
      <c r="BC16" s="1"/>
      <c r="BD16" s="1"/>
      <c r="BE16" s="1"/>
      <c r="BF16" s="1"/>
      <c r="BG16" s="1"/>
      <c r="BH16" s="1"/>
      <c r="BI16" s="1"/>
    </row>
    <row r="17" ht="15.0" customHeight="1">
      <c r="A17" s="1"/>
      <c r="B17" s="270"/>
      <c r="D17" s="9"/>
      <c r="E17" s="23"/>
      <c r="J17" s="337" t="str">
        <f>IF(AND('Mapa final'!$AB$16="Alta",'Mapa final'!$AD$16="Leve"),CONCATENATE("R2C",'Mapa final'!$R$16),"")</f>
        <v/>
      </c>
      <c r="K17" s="338" t="str">
        <f>IF(AND('Mapa final'!$AB$17="Alta",'Mapa final'!$AD$17="Leve"),CONCATENATE("R2C",'Mapa final'!$R$17),"")</f>
        <v/>
      </c>
      <c r="L17" s="338" t="str">
        <f>IF(AND('Mapa final'!$AB$18="Alta",'Mapa final'!$AD$18="Leve"),CONCATENATE("R2C",'Mapa final'!$R$18),"")</f>
        <v/>
      </c>
      <c r="M17" s="338" t="str">
        <f>IF(AND('Mapa final'!$AB$19="Alta",'Mapa final'!$AD$19="Leve"),CONCATENATE("R2C",'Mapa final'!$R$19),"")</f>
        <v/>
      </c>
      <c r="N17" s="338" t="str">
        <f>IF(AND('Mapa final'!$AB$20="Alta",'Mapa final'!$AD$20="Leve"),CONCATENATE("R2C",'Mapa final'!$R$20),"")</f>
        <v/>
      </c>
      <c r="O17" s="339" t="str">
        <f>IF(AND('Mapa final'!$AB$21="Alta",'Mapa final'!$AD$21="Leve"),CONCATENATE("R2C",'Mapa final'!$R$21),"")</f>
        <v/>
      </c>
      <c r="P17" s="337" t="str">
        <f>IF(AND('Mapa final'!$AB$16="Alta",'Mapa final'!$AD$16="Menor"),CONCATENATE("R2C",'Mapa final'!$R$16),"")</f>
        <v/>
      </c>
      <c r="Q17" s="338" t="str">
        <f>IF(AND('Mapa final'!$AB$17="Alta",'Mapa final'!$AD$17="Menor"),CONCATENATE("R2C",'Mapa final'!$R$17),"")</f>
        <v/>
      </c>
      <c r="R17" s="338" t="str">
        <f>IF(AND('Mapa final'!$AB$18="Alta",'Mapa final'!$AD$18="Menor"),CONCATENATE("R2C",'Mapa final'!$R$18),"")</f>
        <v/>
      </c>
      <c r="S17" s="338" t="str">
        <f>IF(AND('Mapa final'!$AB$19="Alta",'Mapa final'!$AD$19="Menor"),CONCATENATE("R2C",'Mapa final'!$R$19),"")</f>
        <v/>
      </c>
      <c r="T17" s="338" t="str">
        <f>IF(AND('Mapa final'!$AB$20="Alta",'Mapa final'!$AD$20="Menor"),CONCATENATE("R2C",'Mapa final'!$R$20),"")</f>
        <v/>
      </c>
      <c r="U17" s="339" t="str">
        <f>IF(AND('Mapa final'!$AB$21="Alta",'Mapa final'!$AD$21="Menor"),CONCATENATE("R2C",'Mapa final'!$R$21),"")</f>
        <v/>
      </c>
      <c r="V17" s="321" t="str">
        <f>IF(AND('Mapa final'!$AB$16="Alta",'Mapa final'!$AD$16="Moderado"),CONCATENATE("R2C",'Mapa final'!$R$16),"")</f>
        <v/>
      </c>
      <c r="W17" s="322" t="str">
        <f>IF(AND('Mapa final'!$AB$17="Alta",'Mapa final'!$AD$17="Moderado"),CONCATENATE("R2C",'Mapa final'!$R$17),"")</f>
        <v/>
      </c>
      <c r="X17" s="322" t="str">
        <f>IF(AND('Mapa final'!$AB$18="Alta",'Mapa final'!$AD$18="Moderado"),CONCATENATE("R2C",'Mapa final'!$R$18),"")</f>
        <v/>
      </c>
      <c r="Y17" s="322" t="str">
        <f>IF(AND('Mapa final'!$AB$19="Alta",'Mapa final'!$AD$19="Moderado"),CONCATENATE("R2C",'Mapa final'!$R$19),"")</f>
        <v/>
      </c>
      <c r="Z17" s="322" t="str">
        <f>IF(AND('Mapa final'!$AB$20="Alta",'Mapa final'!$AD$20="Moderado"),CONCATENATE("R2C",'Mapa final'!$R$20),"")</f>
        <v/>
      </c>
      <c r="AA17" s="323" t="str">
        <f>IF(AND('Mapa final'!$AB$21="Alta",'Mapa final'!$AD$21="Moderado"),CONCATENATE("R2C",'Mapa final'!$R$21),"")</f>
        <v/>
      </c>
      <c r="AB17" s="321" t="str">
        <f>IF(AND('Mapa final'!$AB$16="Alta",'Mapa final'!$AD$16="Mayor"),CONCATENATE("R2C",'Mapa final'!$R$16),"")</f>
        <v/>
      </c>
      <c r="AC17" s="322" t="str">
        <f>IF(AND('Mapa final'!$AB$17="Alta",'Mapa final'!$AD$17="Mayor"),CONCATENATE("R2C",'Mapa final'!$R$17),"")</f>
        <v/>
      </c>
      <c r="AD17" s="322" t="str">
        <f>IF(AND('Mapa final'!$AB$18="Alta",'Mapa final'!$AD$18="Mayor"),CONCATENATE("R2C",'Mapa final'!$R$18),"")</f>
        <v/>
      </c>
      <c r="AE17" s="322" t="str">
        <f>IF(AND('Mapa final'!$AB$19="Alta",'Mapa final'!$AD$19="Mayor"),CONCATENATE("R2C",'Mapa final'!$R$19),"")</f>
        <v/>
      </c>
      <c r="AF17" s="322" t="str">
        <f>IF(AND('Mapa final'!$AB$20="Alta",'Mapa final'!$AD$20="Mayor"),CONCATENATE("R2C",'Mapa final'!$R$20),"")</f>
        <v/>
      </c>
      <c r="AG17" s="323" t="str">
        <f>IF(AND('Mapa final'!$AB$21="Alta",'Mapa final'!$AD$21="Mayor"),CONCATENATE("R2C",'Mapa final'!$R$21),"")</f>
        <v/>
      </c>
      <c r="AH17" s="324" t="str">
        <f>IF(AND('Mapa final'!$AB$16="Alta",'Mapa final'!$AD$16="Catastrófico"),CONCATENATE("R2C",'Mapa final'!$R$16),"")</f>
        <v/>
      </c>
      <c r="AI17" s="325" t="str">
        <f>IF(AND('Mapa final'!$AB$17="Alta",'Mapa final'!$AD$17="Catastrófico"),CONCATENATE("R2C",'Mapa final'!$R$17),"")</f>
        <v/>
      </c>
      <c r="AJ17" s="325" t="str">
        <f>IF(AND('Mapa final'!$AB$18="Alta",'Mapa final'!$AD$18="Catastrófico"),CONCATENATE("R2C",'Mapa final'!$R$18),"")</f>
        <v/>
      </c>
      <c r="AK17" s="325" t="str">
        <f>IF(AND('Mapa final'!$AB$19="Alta",'Mapa final'!$AD$19="Catastrófico"),CONCATENATE("R2C",'Mapa final'!$R$19),"")</f>
        <v/>
      </c>
      <c r="AL17" s="325" t="str">
        <f>IF(AND('Mapa final'!$AB$20="Alta",'Mapa final'!$AD$20="Catastrófico"),CONCATENATE("R2C",'Mapa final'!$R$20),"")</f>
        <v/>
      </c>
      <c r="AM17" s="326" t="str">
        <f>IF(AND('Mapa final'!$AB$21="Alta",'Mapa final'!$AD$21="Catastrófico"),CONCATENATE("R2C",'Mapa final'!$R$21),"")</f>
        <v/>
      </c>
      <c r="AN17" s="1"/>
      <c r="AO17" s="289"/>
      <c r="AT17" s="290"/>
      <c r="AU17" s="1"/>
      <c r="AV17" s="1"/>
      <c r="AW17" s="1"/>
      <c r="AX17" s="1"/>
      <c r="AY17" s="1"/>
      <c r="AZ17" s="1"/>
      <c r="BA17" s="1"/>
      <c r="BB17" s="1"/>
      <c r="BC17" s="1"/>
      <c r="BD17" s="1"/>
      <c r="BE17" s="1"/>
      <c r="BF17" s="1"/>
      <c r="BG17" s="1"/>
      <c r="BH17" s="1"/>
      <c r="BI17" s="1"/>
    </row>
    <row r="18" ht="15.0" customHeight="1">
      <c r="A18" s="1"/>
      <c r="B18" s="270"/>
      <c r="D18" s="9"/>
      <c r="E18" s="23"/>
      <c r="J18" s="337" t="str">
        <f>IF(AND('Mapa final'!$AB$22="Alta",'Mapa final'!$AD$22="Leve"),CONCATENATE("R3C",'Mapa final'!$R$22),"")</f>
        <v/>
      </c>
      <c r="K18" s="338" t="str">
        <f>IF(AND('Mapa final'!$AB$23="Alta",'Mapa final'!$AD$23="Leve"),CONCATENATE("R3C",'Mapa final'!$R$23),"")</f>
        <v/>
      </c>
      <c r="L18" s="338" t="str">
        <f>IF(AND('Mapa final'!$AB$24="Alta",'Mapa final'!$AD$24="Leve"),CONCATENATE("R3C",'Mapa final'!$R$24),"")</f>
        <v/>
      </c>
      <c r="M18" s="338" t="str">
        <f>IF(AND('Mapa final'!$AB$25="Alta",'Mapa final'!$AD$25="Leve"),CONCATENATE("R3C",'Mapa final'!$R$25),"")</f>
        <v/>
      </c>
      <c r="N18" s="338" t="str">
        <f>IF(AND('Mapa final'!$AB$26="Alta",'Mapa final'!$AD$26="Leve"),CONCATENATE("R3C",'Mapa final'!$R$26),"")</f>
        <v/>
      </c>
      <c r="O18" s="339" t="str">
        <f>IF(AND('Mapa final'!$AB$27="Alta",'Mapa final'!$AD$27="Leve"),CONCATENATE("R3C",'Mapa final'!$R$27),"")</f>
        <v/>
      </c>
      <c r="P18" s="337" t="str">
        <f>IF(AND('Mapa final'!$AB$22="Alta",'Mapa final'!$AD$22="Menor"),CONCATENATE("R3C",'Mapa final'!$R$22),"")</f>
        <v/>
      </c>
      <c r="Q18" s="338" t="str">
        <f>IF(AND('Mapa final'!$AB$23="Alta",'Mapa final'!$AD$23="Menor"),CONCATENATE("R3C",'Mapa final'!$R$23),"")</f>
        <v/>
      </c>
      <c r="R18" s="338" t="str">
        <f>IF(AND('Mapa final'!$AB$24="Alta",'Mapa final'!$AD$24="Menor"),CONCATENATE("R3C",'Mapa final'!$R$24),"")</f>
        <v/>
      </c>
      <c r="S18" s="338" t="str">
        <f>IF(AND('Mapa final'!$AB$25="Alta",'Mapa final'!$AD$25="Menor"),CONCATENATE("R3C",'Mapa final'!$R$25),"")</f>
        <v/>
      </c>
      <c r="T18" s="338" t="str">
        <f>IF(AND('Mapa final'!$AB$26="Alta",'Mapa final'!$AD$26="Menor"),CONCATENATE("R3C",'Mapa final'!$R$26),"")</f>
        <v/>
      </c>
      <c r="U18" s="339" t="str">
        <f>IF(AND('Mapa final'!$AB$27="Alta",'Mapa final'!$AD$27="Menor"),CONCATENATE("R3C",'Mapa final'!$R$27),"")</f>
        <v/>
      </c>
      <c r="V18" s="321" t="str">
        <f>IF(AND('Mapa final'!$AB$22="Alta",'Mapa final'!$AD$22="Moderado"),CONCATENATE("R3C",'Mapa final'!$R$22),"")</f>
        <v/>
      </c>
      <c r="W18" s="322" t="str">
        <f>IF(AND('Mapa final'!$AB$23="Alta",'Mapa final'!$AD$23="Moderado"),CONCATENATE("R3C",'Mapa final'!$R$23),"")</f>
        <v/>
      </c>
      <c r="X18" s="322" t="str">
        <f>IF(AND('Mapa final'!$AB$24="Alta",'Mapa final'!$AD$24="Moderado"),CONCATENATE("R3C",'Mapa final'!$R$24),"")</f>
        <v/>
      </c>
      <c r="Y18" s="322" t="str">
        <f>IF(AND('Mapa final'!$AB$25="Alta",'Mapa final'!$AD$25="Moderado"),CONCATENATE("R3C",'Mapa final'!$R$25),"")</f>
        <v/>
      </c>
      <c r="Z18" s="322" t="str">
        <f>IF(AND('Mapa final'!$AB$26="Alta",'Mapa final'!$AD$26="Moderado"),CONCATENATE("R3C",'Mapa final'!$R$26),"")</f>
        <v/>
      </c>
      <c r="AA18" s="323" t="str">
        <f>IF(AND('Mapa final'!$AB$27="Alta",'Mapa final'!$AD$27="Moderado"),CONCATENATE("R3C",'Mapa final'!$R$27),"")</f>
        <v/>
      </c>
      <c r="AB18" s="321" t="str">
        <f>IF(AND('Mapa final'!$AB$22="Alta",'Mapa final'!$AD$22="Mayor"),CONCATENATE("R3C",'Mapa final'!$R$22),"")</f>
        <v/>
      </c>
      <c r="AC18" s="322" t="str">
        <f>IF(AND('Mapa final'!$AB$23="Alta",'Mapa final'!$AD$23="Mayor"),CONCATENATE("R3C",'Mapa final'!$R$23),"")</f>
        <v/>
      </c>
      <c r="AD18" s="322" t="str">
        <f>IF(AND('Mapa final'!$AB$24="Alta",'Mapa final'!$AD$24="Mayor"),CONCATENATE("R3C",'Mapa final'!$R$24),"")</f>
        <v/>
      </c>
      <c r="AE18" s="322" t="str">
        <f>IF(AND('Mapa final'!$AB$25="Alta",'Mapa final'!$AD$25="Mayor"),CONCATENATE("R3C",'Mapa final'!$R$25),"")</f>
        <v/>
      </c>
      <c r="AF18" s="322" t="str">
        <f>IF(AND('Mapa final'!$AB$26="Alta",'Mapa final'!$AD$26="Mayor"),CONCATENATE("R3C",'Mapa final'!$R$26),"")</f>
        <v/>
      </c>
      <c r="AG18" s="323" t="str">
        <f>IF(AND('Mapa final'!$AB$27="Alta",'Mapa final'!$AD$27="Mayor"),CONCATENATE("R3C",'Mapa final'!$R$27),"")</f>
        <v/>
      </c>
      <c r="AH18" s="324" t="str">
        <f>IF(AND('Mapa final'!$AB$22="Alta",'Mapa final'!$AD$22="Catastrófico"),CONCATENATE("R3C",'Mapa final'!$R$22),"")</f>
        <v/>
      </c>
      <c r="AI18" s="325" t="str">
        <f>IF(AND('Mapa final'!$AB$23="Alta",'Mapa final'!$AD$23="Catastrófico"),CONCATENATE("R3C",'Mapa final'!$R$23),"")</f>
        <v/>
      </c>
      <c r="AJ18" s="325" t="str">
        <f>IF(AND('Mapa final'!$AB$24="Alta",'Mapa final'!$AD$24="Catastrófico"),CONCATENATE("R3C",'Mapa final'!$R$24),"")</f>
        <v/>
      </c>
      <c r="AK18" s="325" t="str">
        <f>IF(AND('Mapa final'!$AB$25="Alta",'Mapa final'!$AD$25="Catastrófico"),CONCATENATE("R3C",'Mapa final'!$R$25),"")</f>
        <v/>
      </c>
      <c r="AL18" s="325" t="str">
        <f>IF(AND('Mapa final'!$AB$26="Alta",'Mapa final'!$AD$26="Catastrófico"),CONCATENATE("R3C",'Mapa final'!$R$26),"")</f>
        <v/>
      </c>
      <c r="AM18" s="326" t="str">
        <f>IF(AND('Mapa final'!$AB$27="Alta",'Mapa final'!$AD$27="Catastrófico"),CONCATENATE("R3C",'Mapa final'!$R$27),"")</f>
        <v/>
      </c>
      <c r="AN18" s="1"/>
      <c r="AO18" s="289"/>
      <c r="AT18" s="290"/>
      <c r="AU18" s="1"/>
      <c r="AV18" s="1"/>
      <c r="AW18" s="1"/>
      <c r="AX18" s="1"/>
      <c r="AY18" s="1"/>
      <c r="AZ18" s="1"/>
      <c r="BA18" s="1"/>
      <c r="BB18" s="1"/>
      <c r="BC18" s="1"/>
      <c r="BD18" s="1"/>
      <c r="BE18" s="1"/>
      <c r="BF18" s="1"/>
      <c r="BG18" s="1"/>
      <c r="BH18" s="1"/>
      <c r="BI18" s="1"/>
    </row>
    <row r="19" ht="15.0" customHeight="1">
      <c r="A19" s="1"/>
      <c r="B19" s="270"/>
      <c r="D19" s="9"/>
      <c r="E19" s="23"/>
      <c r="J19" s="337" t="str">
        <f>IF(AND('Mapa final'!$AB$28="Alta",'Mapa final'!$AD$28="Leve"),CONCATENATE("R4C",'Mapa final'!$R$28),"")</f>
        <v/>
      </c>
      <c r="K19" s="338" t="str">
        <f>IF(AND('Mapa final'!$AB$29="Alta",'Mapa final'!$AD$29="Leve"),CONCATENATE("R4C",'Mapa final'!$R$29),"")</f>
        <v/>
      </c>
      <c r="L19" s="338" t="str">
        <f>IF(AND('Mapa final'!$AB$30="Alta",'Mapa final'!$AD$30="Leve"),CONCATENATE("R4C",'Mapa final'!$R$30),"")</f>
        <v/>
      </c>
      <c r="M19" s="338" t="str">
        <f>IF(AND('Mapa final'!$AB$31="Alta",'Mapa final'!$AD$31="Leve"),CONCATENATE("R4C",'Mapa final'!$R$31),"")</f>
        <v/>
      </c>
      <c r="N19" s="338" t="str">
        <f>IF(AND('Mapa final'!$AB$32="Alta",'Mapa final'!$AD$32="Leve"),CONCATENATE("R4C",'Mapa final'!$R$32),"")</f>
        <v/>
      </c>
      <c r="O19" s="339" t="str">
        <f>IF(AND('Mapa final'!$AB$33="Alta",'Mapa final'!$AD$33="Leve"),CONCATENATE("R4C",'Mapa final'!$R$33),"")</f>
        <v/>
      </c>
      <c r="P19" s="337" t="str">
        <f>IF(AND('Mapa final'!$AB$28="Alta",'Mapa final'!$AD$28="Menor"),CONCATENATE("R4C",'Mapa final'!$R$28),"")</f>
        <v/>
      </c>
      <c r="Q19" s="338" t="str">
        <f>IF(AND('Mapa final'!$AB$29="Alta",'Mapa final'!$AD$29="Menor"),CONCATENATE("R4C",'Mapa final'!$R$29),"")</f>
        <v/>
      </c>
      <c r="R19" s="338" t="str">
        <f>IF(AND('Mapa final'!$AB$30="Alta",'Mapa final'!$AD$30="Menor"),CONCATENATE("R4C",'Mapa final'!$R$30),"")</f>
        <v/>
      </c>
      <c r="S19" s="338" t="str">
        <f>IF(AND('Mapa final'!$AB$31="Alta",'Mapa final'!$AD$31="Menor"),CONCATENATE("R4C",'Mapa final'!$R$31),"")</f>
        <v/>
      </c>
      <c r="T19" s="338" t="str">
        <f>IF(AND('Mapa final'!$AB$32="Alta",'Mapa final'!$AD$32="Menor"),CONCATENATE("R4C",'Mapa final'!$R$32),"")</f>
        <v/>
      </c>
      <c r="U19" s="339" t="str">
        <f>IF(AND('Mapa final'!$AB$33="Alta",'Mapa final'!$AD$33="Menor"),CONCATENATE("R4C",'Mapa final'!$R$33),"")</f>
        <v/>
      </c>
      <c r="V19" s="321" t="str">
        <f>IF(AND('Mapa final'!$AB$28="Alta",'Mapa final'!$AD$28="Moderado"),CONCATENATE("R4C",'Mapa final'!$R$28),"")</f>
        <v/>
      </c>
      <c r="W19" s="322" t="str">
        <f>IF(AND('Mapa final'!$AB$29="Alta",'Mapa final'!$AD$29="Moderado"),CONCATENATE("R4C",'Mapa final'!$R$29),"")</f>
        <v/>
      </c>
      <c r="X19" s="322" t="str">
        <f>IF(AND('Mapa final'!$AB$30="Alta",'Mapa final'!$AD$30="Moderado"),CONCATENATE("R4C",'Mapa final'!$R$30),"")</f>
        <v/>
      </c>
      <c r="Y19" s="322" t="str">
        <f>IF(AND('Mapa final'!$AB$31="Alta",'Mapa final'!$AD$31="Moderado"),CONCATENATE("R4C",'Mapa final'!$R$31),"")</f>
        <v/>
      </c>
      <c r="Z19" s="322" t="str">
        <f>IF(AND('Mapa final'!$AB$32="Alta",'Mapa final'!$AD$32="Moderado"),CONCATENATE("R4C",'Mapa final'!$R$32),"")</f>
        <v/>
      </c>
      <c r="AA19" s="323" t="str">
        <f>IF(AND('Mapa final'!$AB$33="Alta",'Mapa final'!$AD$33="Moderado"),CONCATENATE("R4C",'Mapa final'!$R$33),"")</f>
        <v/>
      </c>
      <c r="AB19" s="321" t="str">
        <f>IF(AND('Mapa final'!$AB$28="Alta",'Mapa final'!$AD$28="Mayor"),CONCATENATE("R4C",'Mapa final'!$R$28),"")</f>
        <v/>
      </c>
      <c r="AC19" s="322" t="str">
        <f>IF(AND('Mapa final'!$AB$29="Alta",'Mapa final'!$AD$29="Mayor"),CONCATENATE("R4C",'Mapa final'!$R$29),"")</f>
        <v/>
      </c>
      <c r="AD19" s="322" t="str">
        <f>IF(AND('Mapa final'!$AB$30="Alta",'Mapa final'!$AD$30="Mayor"),CONCATENATE("R4C",'Mapa final'!$R$30),"")</f>
        <v/>
      </c>
      <c r="AE19" s="322" t="str">
        <f>IF(AND('Mapa final'!$AB$31="Alta",'Mapa final'!$AD$31="Mayor"),CONCATENATE("R4C",'Mapa final'!$R$31),"")</f>
        <v/>
      </c>
      <c r="AF19" s="322" t="str">
        <f>IF(AND('Mapa final'!$AB$32="Alta",'Mapa final'!$AD$32="Mayor"),CONCATENATE("R4C",'Mapa final'!$R$32),"")</f>
        <v/>
      </c>
      <c r="AG19" s="323" t="str">
        <f>IF(AND('Mapa final'!$AB$33="Alta",'Mapa final'!$AD$33="Mayor"),CONCATENATE("R4C",'Mapa final'!$R$33),"")</f>
        <v/>
      </c>
      <c r="AH19" s="324" t="str">
        <f>IF(AND('Mapa final'!$AB$28="Alta",'Mapa final'!$AD$28="Catastrófico"),CONCATENATE("R4C",'Mapa final'!$R$28),"")</f>
        <v/>
      </c>
      <c r="AI19" s="325" t="str">
        <f>IF(AND('Mapa final'!$AB$29="Alta",'Mapa final'!$AD$29="Catastrófico"),CONCATENATE("R4C",'Mapa final'!$R$29),"")</f>
        <v/>
      </c>
      <c r="AJ19" s="325" t="str">
        <f>IF(AND('Mapa final'!$AB$30="Alta",'Mapa final'!$AD$30="Catastrófico"),CONCATENATE("R4C",'Mapa final'!$R$30),"")</f>
        <v/>
      </c>
      <c r="AK19" s="325" t="str">
        <f>IF(AND('Mapa final'!$AB$31="Alta",'Mapa final'!$AD$31="Catastrófico"),CONCATENATE("R4C",'Mapa final'!$R$31),"")</f>
        <v/>
      </c>
      <c r="AL19" s="325" t="str">
        <f>IF(AND('Mapa final'!$AB$32="Alta",'Mapa final'!$AD$32="Catastrófico"),CONCATENATE("R4C",'Mapa final'!$R$32),"")</f>
        <v/>
      </c>
      <c r="AM19" s="326" t="str">
        <f>IF(AND('Mapa final'!$AB$33="Alta",'Mapa final'!$AD$33="Catastrófico"),CONCATENATE("R4C",'Mapa final'!$R$33),"")</f>
        <v/>
      </c>
      <c r="AN19" s="1"/>
      <c r="AO19" s="289"/>
      <c r="AT19" s="290"/>
      <c r="AU19" s="1"/>
      <c r="AV19" s="1"/>
      <c r="AW19" s="1"/>
      <c r="AX19" s="1"/>
      <c r="AY19" s="1"/>
      <c r="AZ19" s="1"/>
      <c r="BA19" s="1"/>
      <c r="BB19" s="1"/>
      <c r="BC19" s="1"/>
      <c r="BD19" s="1"/>
      <c r="BE19" s="1"/>
      <c r="BF19" s="1"/>
      <c r="BG19" s="1"/>
      <c r="BH19" s="1"/>
      <c r="BI19" s="1"/>
    </row>
    <row r="20" ht="15.0" customHeight="1">
      <c r="A20" s="1"/>
      <c r="B20" s="270"/>
      <c r="D20" s="9"/>
      <c r="E20" s="23"/>
      <c r="J20" s="337" t="str">
        <f>IF(AND('Mapa final'!$AB$34="Alta",'Mapa final'!$AD$34="Leve"),CONCATENATE("R5C",'Mapa final'!$R$34),"")</f>
        <v/>
      </c>
      <c r="K20" s="338" t="str">
        <f>IF(AND('Mapa final'!$AB$35="Alta",'Mapa final'!$AD$35="Leve"),CONCATENATE("R5C",'Mapa final'!$R$35),"")</f>
        <v/>
      </c>
      <c r="L20" s="338" t="str">
        <f>IF(AND('Mapa final'!$AB$36="Alta",'Mapa final'!$AD$36="Leve"),CONCATENATE("R5C",'Mapa final'!$R$36),"")</f>
        <v/>
      </c>
      <c r="M20" s="338" t="str">
        <f>IF(AND('Mapa final'!$AB$37="Alta",'Mapa final'!$AD$37="Leve"),CONCATENATE("R5C",'Mapa final'!$R$37),"")</f>
        <v/>
      </c>
      <c r="N20" s="338" t="str">
        <f>IF(AND('Mapa final'!$AB$38="Alta",'Mapa final'!$AD$38="Leve"),CONCATENATE("R5C",'Mapa final'!$R$38),"")</f>
        <v/>
      </c>
      <c r="O20" s="339" t="str">
        <f>IF(AND('Mapa final'!$AB$39="Alta",'Mapa final'!$AD$39="Leve"),CONCATENATE("R5C",'Mapa final'!$R$39),"")</f>
        <v/>
      </c>
      <c r="P20" s="337" t="str">
        <f>IF(AND('Mapa final'!$AB$34="Alta",'Mapa final'!$AD$34="Menor"),CONCATENATE("R5C",'Mapa final'!$R$34),"")</f>
        <v/>
      </c>
      <c r="Q20" s="338" t="str">
        <f>IF(AND('Mapa final'!$AB$35="Alta",'Mapa final'!$AD$35="Menor"),CONCATENATE("R5C",'Mapa final'!$R$35),"")</f>
        <v/>
      </c>
      <c r="R20" s="338" t="str">
        <f>IF(AND('Mapa final'!$AB$36="Alta",'Mapa final'!$AD$36="Menor"),CONCATENATE("R5C",'Mapa final'!$R$36),"")</f>
        <v/>
      </c>
      <c r="S20" s="338" t="str">
        <f>IF(AND('Mapa final'!$AB$37="Alta",'Mapa final'!$AD$37="Menor"),CONCATENATE("R5C",'Mapa final'!$R$37),"")</f>
        <v/>
      </c>
      <c r="T20" s="338" t="str">
        <f>IF(AND('Mapa final'!$AB$38="Alta",'Mapa final'!$AD$38="Menor"),CONCATENATE("R5C",'Mapa final'!$R$38),"")</f>
        <v/>
      </c>
      <c r="U20" s="339" t="str">
        <f>IF(AND('Mapa final'!$AB$39="Alta",'Mapa final'!$AD$39="Menor"),CONCATENATE("R5C",'Mapa final'!$R$39),"")</f>
        <v/>
      </c>
      <c r="V20" s="321" t="str">
        <f>IF(AND('Mapa final'!$AB$34="Alta",'Mapa final'!$AD$34="Moderado"),CONCATENATE("R5C",'Mapa final'!$R$34),"")</f>
        <v/>
      </c>
      <c r="W20" s="322" t="str">
        <f>IF(AND('Mapa final'!$AB$35="Alta",'Mapa final'!$AD$35="Moderado"),CONCATENATE("R5C",'Mapa final'!$R$35),"")</f>
        <v/>
      </c>
      <c r="X20" s="322" t="str">
        <f>IF(AND('Mapa final'!$AB$36="Alta",'Mapa final'!$AD$36="Moderado"),CONCATENATE("R5C",'Mapa final'!$R$36),"")</f>
        <v/>
      </c>
      <c r="Y20" s="322" t="str">
        <f>IF(AND('Mapa final'!$AB$37="Alta",'Mapa final'!$AD$37="Moderado"),CONCATENATE("R5C",'Mapa final'!$R$37),"")</f>
        <v/>
      </c>
      <c r="Z20" s="322" t="str">
        <f>IF(AND('Mapa final'!$AB$38="Alta",'Mapa final'!$AD$38="Moderado"),CONCATENATE("R5C",'Mapa final'!$R$38),"")</f>
        <v/>
      </c>
      <c r="AA20" s="323" t="str">
        <f>IF(AND('Mapa final'!$AB$39="Alta",'Mapa final'!$AD$39="Moderado"),CONCATENATE("R5C",'Mapa final'!$R$39),"")</f>
        <v/>
      </c>
      <c r="AB20" s="321" t="str">
        <f>IF(AND('Mapa final'!$AB$34="Alta",'Mapa final'!$AD$34="Mayor"),CONCATENATE("R5C",'Mapa final'!$R$34),"")</f>
        <v/>
      </c>
      <c r="AC20" s="322" t="str">
        <f>IF(AND('Mapa final'!$AB$35="Alta",'Mapa final'!$AD$35="Mayor"),CONCATENATE("R5C",'Mapa final'!$R$35),"")</f>
        <v/>
      </c>
      <c r="AD20" s="322" t="str">
        <f>IF(AND('Mapa final'!$AB$36="Alta",'Mapa final'!$AD$36="Mayor"),CONCATENATE("R5C",'Mapa final'!$R$36),"")</f>
        <v/>
      </c>
      <c r="AE20" s="322" t="str">
        <f>IF(AND('Mapa final'!$AB$37="Alta",'Mapa final'!$AD$37="Mayor"),CONCATENATE("R5C",'Mapa final'!$R$37),"")</f>
        <v/>
      </c>
      <c r="AF20" s="322" t="str">
        <f>IF(AND('Mapa final'!$AB$38="Alta",'Mapa final'!$AD$38="Mayor"),CONCATENATE("R5C",'Mapa final'!$R$38),"")</f>
        <v/>
      </c>
      <c r="AG20" s="323" t="str">
        <f>IF(AND('Mapa final'!$AB$39="Alta",'Mapa final'!$AD$39="Mayor"),CONCATENATE("R5C",'Mapa final'!$R$39),"")</f>
        <v/>
      </c>
      <c r="AH20" s="324" t="str">
        <f>IF(AND('Mapa final'!$AB$34="Alta",'Mapa final'!$AD$34="Catastrófico"),CONCATENATE("R5C",'Mapa final'!$R$34),"")</f>
        <v/>
      </c>
      <c r="AI20" s="325" t="str">
        <f>IF(AND('Mapa final'!$AB$35="Alta",'Mapa final'!$AD$35="Catastrófico"),CONCATENATE("R5C",'Mapa final'!$R$35),"")</f>
        <v/>
      </c>
      <c r="AJ20" s="325" t="str">
        <f>IF(AND('Mapa final'!$AB$36="Alta",'Mapa final'!$AD$36="Catastrófico"),CONCATENATE("R5C",'Mapa final'!$R$36),"")</f>
        <v/>
      </c>
      <c r="AK20" s="325" t="str">
        <f>IF(AND('Mapa final'!$AB$37="Alta",'Mapa final'!$AD$37="Catastrófico"),CONCATENATE("R5C",'Mapa final'!$R$37),"")</f>
        <v/>
      </c>
      <c r="AL20" s="325" t="str">
        <f>IF(AND('Mapa final'!$AB$38="Alta",'Mapa final'!$AD$38="Catastrófico"),CONCATENATE("R5C",'Mapa final'!$R$38),"")</f>
        <v/>
      </c>
      <c r="AM20" s="326" t="str">
        <f>IF(AND('Mapa final'!$AB$39="Alta",'Mapa final'!$AD$39="Catastrófico"),CONCATENATE("R5C",'Mapa final'!$R$39),"")</f>
        <v/>
      </c>
      <c r="AN20" s="1"/>
      <c r="AO20" s="289"/>
      <c r="AT20" s="290"/>
      <c r="AU20" s="1"/>
      <c r="AV20" s="1"/>
      <c r="AW20" s="1"/>
      <c r="AX20" s="1"/>
      <c r="AY20" s="1"/>
      <c r="AZ20" s="1"/>
      <c r="BA20" s="1"/>
      <c r="BB20" s="1"/>
      <c r="BC20" s="1"/>
      <c r="BD20" s="1"/>
      <c r="BE20" s="1"/>
      <c r="BF20" s="1"/>
      <c r="BG20" s="1"/>
      <c r="BH20" s="1"/>
      <c r="BI20" s="1"/>
    </row>
    <row r="21" ht="15.0" customHeight="1">
      <c r="A21" s="1"/>
      <c r="B21" s="270"/>
      <c r="D21" s="9"/>
      <c r="E21" s="23"/>
      <c r="J21" s="337" t="str">
        <f>IF(AND('Mapa final'!$AB$40="Alta",'Mapa final'!$AD$40="Leve"),CONCATENATE("R6C",'Mapa final'!$R$40),"")</f>
        <v/>
      </c>
      <c r="K21" s="338" t="str">
        <f>IF(AND('Mapa final'!$AB$41="Alta",'Mapa final'!$AD$41="Leve"),CONCATENATE("R6C",'Mapa final'!$R$41),"")</f>
        <v/>
      </c>
      <c r="L21" s="338" t="str">
        <f>IF(AND('Mapa final'!$AB$42="Alta",'Mapa final'!$AD$42="Leve"),CONCATENATE("R6C",'Mapa final'!$R$42),"")</f>
        <v/>
      </c>
      <c r="M21" s="338" t="str">
        <f>IF(AND('Mapa final'!$AB$43="Alta",'Mapa final'!$AD$43="Leve"),CONCATENATE("R6C",'Mapa final'!$R$43),"")</f>
        <v/>
      </c>
      <c r="N21" s="338" t="str">
        <f>IF(AND('Mapa final'!$AB$44="Alta",'Mapa final'!$AD$44="Leve"),CONCATENATE("R6C",'Mapa final'!$R$44),"")</f>
        <v/>
      </c>
      <c r="O21" s="339" t="str">
        <f>IF(AND('Mapa final'!$AB$45="Alta",'Mapa final'!$AD$45="Leve"),CONCATENATE("R6C",'Mapa final'!$R$45),"")</f>
        <v/>
      </c>
      <c r="P21" s="337" t="str">
        <f>IF(AND('Mapa final'!$AB$40="Alta",'Mapa final'!$AD$40="Menor"),CONCATENATE("R6C",'Mapa final'!$R$40),"")</f>
        <v/>
      </c>
      <c r="Q21" s="338" t="str">
        <f>IF(AND('Mapa final'!$AB$41="Alta",'Mapa final'!$AD$41="Menor"),CONCATENATE("R6C",'Mapa final'!$R$41),"")</f>
        <v/>
      </c>
      <c r="R21" s="338" t="str">
        <f>IF(AND('Mapa final'!$AB$42="Alta",'Mapa final'!$AD$42="Menor"),CONCATENATE("R6C",'Mapa final'!$R$42),"")</f>
        <v/>
      </c>
      <c r="S21" s="338" t="str">
        <f>IF(AND('Mapa final'!$AB$43="Alta",'Mapa final'!$AD$43="Menor"),CONCATENATE("R6C",'Mapa final'!$R$43),"")</f>
        <v/>
      </c>
      <c r="T21" s="338" t="str">
        <f>IF(AND('Mapa final'!$AB$44="Alta",'Mapa final'!$AD$44="Menor"),CONCATENATE("R6C",'Mapa final'!$R$44),"")</f>
        <v/>
      </c>
      <c r="U21" s="339" t="str">
        <f>IF(AND('Mapa final'!$AB$45="Alta",'Mapa final'!$AD$45="Menor"),CONCATENATE("R6C",'Mapa final'!$R$45),"")</f>
        <v/>
      </c>
      <c r="V21" s="321" t="str">
        <f>IF(AND('Mapa final'!$AB$40="Alta",'Mapa final'!$AD$40="Moderado"),CONCATENATE("R6C",'Mapa final'!$R$40),"")</f>
        <v/>
      </c>
      <c r="W21" s="322" t="str">
        <f>IF(AND('Mapa final'!$AB$41="Alta",'Mapa final'!$AD$41="Moderado"),CONCATENATE("R6C",'Mapa final'!$R$41),"")</f>
        <v/>
      </c>
      <c r="X21" s="322" t="str">
        <f>IF(AND('Mapa final'!$AB$42="Alta",'Mapa final'!$AD$42="Moderado"),CONCATENATE("R6C",'Mapa final'!$R$42),"")</f>
        <v/>
      </c>
      <c r="Y21" s="322" t="str">
        <f>IF(AND('Mapa final'!$AB$43="Alta",'Mapa final'!$AD$43="Moderado"),CONCATENATE("R6C",'Mapa final'!$R$43),"")</f>
        <v/>
      </c>
      <c r="Z21" s="322" t="str">
        <f>IF(AND('Mapa final'!$AB$44="Alta",'Mapa final'!$AD$44="Moderado"),CONCATENATE("R6C",'Mapa final'!$R$44),"")</f>
        <v/>
      </c>
      <c r="AA21" s="323" t="str">
        <f>IF(AND('Mapa final'!$AB$45="Alta",'Mapa final'!$AD$45="Moderado"),CONCATENATE("R6C",'Mapa final'!$R$45),"")</f>
        <v/>
      </c>
      <c r="AB21" s="321" t="str">
        <f>IF(AND('Mapa final'!$AB$40="Alta",'Mapa final'!$AD$40="Mayor"),CONCATENATE("R6C",'Mapa final'!$R$40),"")</f>
        <v/>
      </c>
      <c r="AC21" s="322" t="str">
        <f>IF(AND('Mapa final'!$AB$41="Alta",'Mapa final'!$AD$41="Mayor"),CONCATENATE("R6C",'Mapa final'!$R$41),"")</f>
        <v/>
      </c>
      <c r="AD21" s="322" t="str">
        <f>IF(AND('Mapa final'!$AB$42="Alta",'Mapa final'!$AD$42="Mayor"),CONCATENATE("R6C",'Mapa final'!$R$42),"")</f>
        <v/>
      </c>
      <c r="AE21" s="322" t="str">
        <f>IF(AND('Mapa final'!$AB$43="Alta",'Mapa final'!$AD$43="Mayor"),CONCATENATE("R6C",'Mapa final'!$R$43),"")</f>
        <v/>
      </c>
      <c r="AF21" s="322" t="str">
        <f>IF(AND('Mapa final'!$AB$44="Alta",'Mapa final'!$AD$44="Mayor"),CONCATENATE("R6C",'Mapa final'!$R$44),"")</f>
        <v/>
      </c>
      <c r="AG21" s="323" t="str">
        <f>IF(AND('Mapa final'!$AB$45="Alta",'Mapa final'!$AD$45="Mayor"),CONCATENATE("R6C",'Mapa final'!$R$45),"")</f>
        <v/>
      </c>
      <c r="AH21" s="324" t="str">
        <f>IF(AND('Mapa final'!$AB$40="Alta",'Mapa final'!$AD$40="Catastrófico"),CONCATENATE("R6C",'Mapa final'!$R$40),"")</f>
        <v/>
      </c>
      <c r="AI21" s="325" t="str">
        <f>IF(AND('Mapa final'!$AB$41="Alta",'Mapa final'!$AD$41="Catastrófico"),CONCATENATE("R6C",'Mapa final'!$R$41),"")</f>
        <v/>
      </c>
      <c r="AJ21" s="325" t="str">
        <f>IF(AND('Mapa final'!$AB$42="Alta",'Mapa final'!$AD$42="Catastrófico"),CONCATENATE("R6C",'Mapa final'!$R$42),"")</f>
        <v/>
      </c>
      <c r="AK21" s="325" t="str">
        <f>IF(AND('Mapa final'!$AB$43="Alta",'Mapa final'!$AD$43="Catastrófico"),CONCATENATE("R6C",'Mapa final'!$R$43),"")</f>
        <v/>
      </c>
      <c r="AL21" s="325" t="str">
        <f>IF(AND('Mapa final'!$AB$44="Alta",'Mapa final'!$AD$44="Catastrófico"),CONCATENATE("R6C",'Mapa final'!$R$44),"")</f>
        <v/>
      </c>
      <c r="AM21" s="326" t="str">
        <f>IF(AND('Mapa final'!$AB$45="Alta",'Mapa final'!$AD$45="Catastrófico"),CONCATENATE("R6C",'Mapa final'!$R$45),"")</f>
        <v/>
      </c>
      <c r="AN21" s="1"/>
      <c r="AO21" s="289"/>
      <c r="AT21" s="290"/>
      <c r="AU21" s="1"/>
      <c r="AV21" s="1"/>
      <c r="AW21" s="1"/>
      <c r="AX21" s="1"/>
      <c r="AY21" s="1"/>
      <c r="AZ21" s="1"/>
      <c r="BA21" s="1"/>
      <c r="BB21" s="1"/>
      <c r="BC21" s="1"/>
      <c r="BD21" s="1"/>
      <c r="BE21" s="1"/>
      <c r="BF21" s="1"/>
      <c r="BG21" s="1"/>
      <c r="BH21" s="1"/>
      <c r="BI21" s="1"/>
    </row>
    <row r="22" ht="15.0" customHeight="1">
      <c r="A22" s="1"/>
      <c r="B22" s="270"/>
      <c r="D22" s="9"/>
      <c r="E22" s="23"/>
      <c r="J22" s="337" t="str">
        <f>IF(AND('Mapa final'!$AB$46="Alta",'Mapa final'!$AD$46="Leve"),CONCATENATE("R7C",'Mapa final'!$R$46),"")</f>
        <v/>
      </c>
      <c r="K22" s="338" t="str">
        <f>IF(AND('Mapa final'!$AB$47="Alta",'Mapa final'!$AD$47="Leve"),CONCATENATE("R7C",'Mapa final'!$R$47),"")</f>
        <v/>
      </c>
      <c r="L22" s="338" t="str">
        <f>IF(AND('Mapa final'!$AB$48="Alta",'Mapa final'!$AD$48="Leve"),CONCATENATE("R7C",'Mapa final'!$R$48),"")</f>
        <v/>
      </c>
      <c r="M22" s="338" t="str">
        <f>IF(AND('Mapa final'!$AB$49="Alta",'Mapa final'!$AD$49="Leve"),CONCATENATE("R7C",'Mapa final'!$R$49),"")</f>
        <v/>
      </c>
      <c r="N22" s="338" t="str">
        <f>IF(AND('Mapa final'!$AB$50="Alta",'Mapa final'!$AD$50="Leve"),CONCATENATE("R7C",'Mapa final'!$R$50),"")</f>
        <v/>
      </c>
      <c r="O22" s="339" t="str">
        <f>IF(AND('Mapa final'!$AB$51="Alta",'Mapa final'!$AD$51="Leve"),CONCATENATE("R7C",'Mapa final'!$R$51),"")</f>
        <v/>
      </c>
      <c r="P22" s="337" t="str">
        <f>IF(AND('Mapa final'!$AB$46="Alta",'Mapa final'!$AD$46="Menor"),CONCATENATE("R7C",'Mapa final'!$R$46),"")</f>
        <v/>
      </c>
      <c r="Q22" s="338" t="str">
        <f>IF(AND('Mapa final'!$AB$47="Alta",'Mapa final'!$AD$47="Menor"),CONCATENATE("R7C",'Mapa final'!$R$47),"")</f>
        <v/>
      </c>
      <c r="R22" s="338" t="str">
        <f>IF(AND('Mapa final'!$AB$48="Alta",'Mapa final'!$AD$48="Menor"),CONCATENATE("R7C",'Mapa final'!$R$48),"")</f>
        <v/>
      </c>
      <c r="S22" s="338" t="str">
        <f>IF(AND('Mapa final'!$AB$49="Alta",'Mapa final'!$AD$49="Menor"),CONCATENATE("R7C",'Mapa final'!$R$49),"")</f>
        <v/>
      </c>
      <c r="T22" s="338" t="str">
        <f>IF(AND('Mapa final'!$AB$50="Alta",'Mapa final'!$AD$50="Menor"),CONCATENATE("R7C",'Mapa final'!$R$50),"")</f>
        <v/>
      </c>
      <c r="U22" s="339" t="str">
        <f>IF(AND('Mapa final'!$AB$51="Alta",'Mapa final'!$AD$51="Menor"),CONCATENATE("R7C",'Mapa final'!$R$51),"")</f>
        <v/>
      </c>
      <c r="V22" s="321" t="str">
        <f>IF(AND('Mapa final'!$AB$46="Alta",'Mapa final'!$AD$46="Moderado"),CONCATENATE("R7C",'Mapa final'!$R$46),"")</f>
        <v/>
      </c>
      <c r="W22" s="322" t="str">
        <f>IF(AND('Mapa final'!$AB$47="Alta",'Mapa final'!$AD$47="Moderado"),CONCATENATE("R7C",'Mapa final'!$R$47),"")</f>
        <v/>
      </c>
      <c r="X22" s="322" t="str">
        <f>IF(AND('Mapa final'!$AB$48="Alta",'Mapa final'!$AD$48="Moderado"),CONCATENATE("R7C",'Mapa final'!$R$48),"")</f>
        <v/>
      </c>
      <c r="Y22" s="322" t="str">
        <f>IF(AND('Mapa final'!$AB$49="Alta",'Mapa final'!$AD$49="Moderado"),CONCATENATE("R7C",'Mapa final'!$R$49),"")</f>
        <v/>
      </c>
      <c r="Z22" s="322" t="str">
        <f>IF(AND('Mapa final'!$AB$50="Alta",'Mapa final'!$AD$50="Moderado"),CONCATENATE("R7C",'Mapa final'!$R$50),"")</f>
        <v/>
      </c>
      <c r="AA22" s="323" t="str">
        <f>IF(AND('Mapa final'!$AB$51="Alta",'Mapa final'!$AD$51="Moderado"),CONCATENATE("R7C",'Mapa final'!$R$51),"")</f>
        <v/>
      </c>
      <c r="AB22" s="321" t="str">
        <f>IF(AND('Mapa final'!$AB$46="Alta",'Mapa final'!$AD$46="Mayor"),CONCATENATE("R7C",'Mapa final'!$R$46),"")</f>
        <v/>
      </c>
      <c r="AC22" s="322" t="str">
        <f>IF(AND('Mapa final'!$AB$47="Alta",'Mapa final'!$AD$47="Mayor"),CONCATENATE("R7C",'Mapa final'!$R$47),"")</f>
        <v/>
      </c>
      <c r="AD22" s="322" t="str">
        <f>IF(AND('Mapa final'!$AB$48="Alta",'Mapa final'!$AD$48="Mayor"),CONCATENATE("R7C",'Mapa final'!$R$48),"")</f>
        <v/>
      </c>
      <c r="AE22" s="322" t="str">
        <f>IF(AND('Mapa final'!$AB$49="Alta",'Mapa final'!$AD$49="Mayor"),CONCATENATE("R7C",'Mapa final'!$R$49),"")</f>
        <v/>
      </c>
      <c r="AF22" s="322" t="str">
        <f>IF(AND('Mapa final'!$AB$50="Alta",'Mapa final'!$AD$50="Mayor"),CONCATENATE("R7C",'Mapa final'!$R$50),"")</f>
        <v/>
      </c>
      <c r="AG22" s="323" t="str">
        <f>IF(AND('Mapa final'!$AB$51="Alta",'Mapa final'!$AD$51="Mayor"),CONCATENATE("R7C",'Mapa final'!$R$51),"")</f>
        <v/>
      </c>
      <c r="AH22" s="324" t="str">
        <f>IF(AND('Mapa final'!$AB$46="Alta",'Mapa final'!$AD$46="Catastrófico"),CONCATENATE("R7C",'Mapa final'!$R$46),"")</f>
        <v/>
      </c>
      <c r="AI22" s="325" t="str">
        <f>IF(AND('Mapa final'!$AB$47="Alta",'Mapa final'!$AD$47="Catastrófico"),CONCATENATE("R7C",'Mapa final'!$R$47),"")</f>
        <v/>
      </c>
      <c r="AJ22" s="325" t="str">
        <f>IF(AND('Mapa final'!$AB$48="Alta",'Mapa final'!$AD$48="Catastrófico"),CONCATENATE("R7C",'Mapa final'!$R$48),"")</f>
        <v/>
      </c>
      <c r="AK22" s="325" t="str">
        <f>IF(AND('Mapa final'!$AB$49="Alta",'Mapa final'!$AD$49="Catastrófico"),CONCATENATE("R7C",'Mapa final'!$R$49),"")</f>
        <v/>
      </c>
      <c r="AL22" s="325" t="str">
        <f>IF(AND('Mapa final'!$AB$50="Alta",'Mapa final'!$AD$50="Catastrófico"),CONCATENATE("R7C",'Mapa final'!$R$50),"")</f>
        <v/>
      </c>
      <c r="AM22" s="326" t="str">
        <f>IF(AND('Mapa final'!$AB$51="Alta",'Mapa final'!$AD$51="Catastrófico"),CONCATENATE("R7C",'Mapa final'!$R$51),"")</f>
        <v/>
      </c>
      <c r="AN22" s="1"/>
      <c r="AO22" s="289"/>
      <c r="AT22" s="290"/>
      <c r="AU22" s="1"/>
      <c r="AV22" s="1"/>
      <c r="AW22" s="1"/>
      <c r="AX22" s="1"/>
      <c r="AY22" s="1"/>
      <c r="AZ22" s="1"/>
      <c r="BA22" s="1"/>
      <c r="BB22" s="1"/>
      <c r="BC22" s="1"/>
      <c r="BD22" s="1"/>
      <c r="BE22" s="1"/>
      <c r="BF22" s="1"/>
      <c r="BG22" s="1"/>
      <c r="BH22" s="1"/>
      <c r="BI22" s="1"/>
    </row>
    <row r="23" ht="15.0" customHeight="1">
      <c r="A23" s="1"/>
      <c r="B23" s="270"/>
      <c r="D23" s="9"/>
      <c r="E23" s="23"/>
      <c r="J23" s="337" t="str">
        <f>IF(AND('Mapa final'!$AB$52="Alta",'Mapa final'!$AD$52="Leve"),CONCATENATE("R8C",'Mapa final'!$R$52),"")</f>
        <v/>
      </c>
      <c r="K23" s="338" t="str">
        <f>IF(AND('Mapa final'!$AB$53="Alta",'Mapa final'!$AD$53="Leve"),CONCATENATE("R8C",'Mapa final'!$R$53),"")</f>
        <v/>
      </c>
      <c r="L23" s="338" t="str">
        <f>IF(AND('Mapa final'!$AB$54="Alta",'Mapa final'!$AD$54="Leve"),CONCATENATE("R8C",'Mapa final'!$R$54),"")</f>
        <v/>
      </c>
      <c r="M23" s="338" t="str">
        <f>IF(AND('Mapa final'!$AB$55="Alta",'Mapa final'!$AD$55="Leve"),CONCATENATE("R8C",'Mapa final'!$R$55),"")</f>
        <v/>
      </c>
      <c r="N23" s="338" t="str">
        <f>IF(AND('Mapa final'!$AB$56="Alta",'Mapa final'!$AD$56="Leve"),CONCATENATE("R8C",'Mapa final'!$R$56),"")</f>
        <v/>
      </c>
      <c r="O23" s="339" t="str">
        <f>IF(AND('Mapa final'!$AB$57="Alta",'Mapa final'!$AD$57="Leve"),CONCATENATE("R8C",'Mapa final'!$R$57),"")</f>
        <v/>
      </c>
      <c r="P23" s="337" t="str">
        <f>IF(AND('Mapa final'!$AB$52="Alta",'Mapa final'!$AD$52="Menor"),CONCATENATE("R8C",'Mapa final'!$R$52),"")</f>
        <v/>
      </c>
      <c r="Q23" s="338" t="str">
        <f>IF(AND('Mapa final'!$AB$53="Alta",'Mapa final'!$AD$53="Menor"),CONCATENATE("R8C",'Mapa final'!$R$53),"")</f>
        <v/>
      </c>
      <c r="R23" s="338" t="str">
        <f>IF(AND('Mapa final'!$AB$54="Alta",'Mapa final'!$AD$54="Menor"),CONCATENATE("R8C",'Mapa final'!$R$54),"")</f>
        <v/>
      </c>
      <c r="S23" s="338" t="str">
        <f>IF(AND('Mapa final'!$AB$55="Alta",'Mapa final'!$AD$55="Menor"),CONCATENATE("R8C",'Mapa final'!$R$55),"")</f>
        <v/>
      </c>
      <c r="T23" s="338" t="str">
        <f>IF(AND('Mapa final'!$AB$56="Alta",'Mapa final'!$AD$56="Menor"),CONCATENATE("R8C",'Mapa final'!$R$56),"")</f>
        <v/>
      </c>
      <c r="U23" s="339" t="str">
        <f>IF(AND('Mapa final'!$AB$57="Alta",'Mapa final'!$AD$57="Menor"),CONCATENATE("R8C",'Mapa final'!$R$57),"")</f>
        <v/>
      </c>
      <c r="V23" s="321" t="str">
        <f>IF(AND('Mapa final'!$AB$52="Alta",'Mapa final'!$AD$52="Moderado"),CONCATENATE("R8C",'Mapa final'!$R$52),"")</f>
        <v/>
      </c>
      <c r="W23" s="322" t="str">
        <f>IF(AND('Mapa final'!$AB$53="Alta",'Mapa final'!$AD$53="Moderado"),CONCATENATE("R8C",'Mapa final'!$R$53),"")</f>
        <v/>
      </c>
      <c r="X23" s="322" t="str">
        <f>IF(AND('Mapa final'!$AB$54="Alta",'Mapa final'!$AD$54="Moderado"),CONCATENATE("R8C",'Mapa final'!$R$54),"")</f>
        <v/>
      </c>
      <c r="Y23" s="322" t="str">
        <f>IF(AND('Mapa final'!$AB$55="Alta",'Mapa final'!$AD$55="Moderado"),CONCATENATE("R8C",'Mapa final'!$R$55),"")</f>
        <v/>
      </c>
      <c r="Z23" s="322" t="str">
        <f>IF(AND('Mapa final'!$AB$56="Alta",'Mapa final'!$AD$56="Moderado"),CONCATENATE("R8C",'Mapa final'!$R$56),"")</f>
        <v/>
      </c>
      <c r="AA23" s="323" t="str">
        <f>IF(AND('Mapa final'!$AB$57="Alta",'Mapa final'!$AD$57="Moderado"),CONCATENATE("R8C",'Mapa final'!$R$57),"")</f>
        <v/>
      </c>
      <c r="AB23" s="321" t="str">
        <f>IF(AND('Mapa final'!$AB$52="Alta",'Mapa final'!$AD$52="Mayor"),CONCATENATE("R8C",'Mapa final'!$R$52),"")</f>
        <v/>
      </c>
      <c r="AC23" s="322" t="str">
        <f>IF(AND('Mapa final'!$AB$53="Alta",'Mapa final'!$AD$53="Mayor"),CONCATENATE("R8C",'Mapa final'!$R$53),"")</f>
        <v/>
      </c>
      <c r="AD23" s="322" t="str">
        <f>IF(AND('Mapa final'!$AB$54="Alta",'Mapa final'!$AD$54="Mayor"),CONCATENATE("R8C",'Mapa final'!$R$54),"")</f>
        <v/>
      </c>
      <c r="AE23" s="322" t="str">
        <f>IF(AND('Mapa final'!$AB$55="Alta",'Mapa final'!$AD$55="Mayor"),CONCATENATE("R8C",'Mapa final'!$R$55),"")</f>
        <v/>
      </c>
      <c r="AF23" s="322" t="str">
        <f>IF(AND('Mapa final'!$AB$56="Alta",'Mapa final'!$AD$56="Mayor"),CONCATENATE("R8C",'Mapa final'!$R$56),"")</f>
        <v/>
      </c>
      <c r="AG23" s="323" t="str">
        <f>IF(AND('Mapa final'!$AB$57="Alta",'Mapa final'!$AD$57="Mayor"),CONCATENATE("R8C",'Mapa final'!$R$57),"")</f>
        <v/>
      </c>
      <c r="AH23" s="324" t="str">
        <f>IF(AND('Mapa final'!$AB$52="Alta",'Mapa final'!$AD$52="Catastrófico"),CONCATENATE("R8C",'Mapa final'!$R$52),"")</f>
        <v/>
      </c>
      <c r="AI23" s="325" t="str">
        <f>IF(AND('Mapa final'!$AB$53="Alta",'Mapa final'!$AD$53="Catastrófico"),CONCATENATE("R8C",'Mapa final'!$R$53),"")</f>
        <v/>
      </c>
      <c r="AJ23" s="325" t="str">
        <f>IF(AND('Mapa final'!$AB$54="Alta",'Mapa final'!$AD$54="Catastrófico"),CONCATENATE("R8C",'Mapa final'!$R$54),"")</f>
        <v/>
      </c>
      <c r="AK23" s="325" t="str">
        <f>IF(AND('Mapa final'!$AB$55="Alta",'Mapa final'!$AD$55="Catastrófico"),CONCATENATE("R8C",'Mapa final'!$R$55),"")</f>
        <v/>
      </c>
      <c r="AL23" s="325" t="str">
        <f>IF(AND('Mapa final'!$AB$56="Alta",'Mapa final'!$AD$56="Catastrófico"),CONCATENATE("R8C",'Mapa final'!$R$56),"")</f>
        <v/>
      </c>
      <c r="AM23" s="326" t="str">
        <f>IF(AND('Mapa final'!$AB$57="Alta",'Mapa final'!$AD$57="Catastrófico"),CONCATENATE("R8C",'Mapa final'!$R$57),"")</f>
        <v/>
      </c>
      <c r="AN23" s="1"/>
      <c r="AO23" s="289"/>
      <c r="AT23" s="290"/>
      <c r="AU23" s="1"/>
      <c r="AV23" s="1"/>
      <c r="AW23" s="1"/>
      <c r="AX23" s="1"/>
      <c r="AY23" s="1"/>
      <c r="AZ23" s="1"/>
      <c r="BA23" s="1"/>
      <c r="BB23" s="1"/>
      <c r="BC23" s="1"/>
      <c r="BD23" s="1"/>
      <c r="BE23" s="1"/>
      <c r="BF23" s="1"/>
      <c r="BG23" s="1"/>
      <c r="BH23" s="1"/>
      <c r="BI23" s="1"/>
    </row>
    <row r="24" ht="15.0" customHeight="1">
      <c r="A24" s="1"/>
      <c r="B24" s="270"/>
      <c r="D24" s="9"/>
      <c r="E24" s="23"/>
      <c r="J24" s="337" t="str">
        <f>IF(AND('Mapa final'!$AB$58="Alta",'Mapa final'!$AD$58="Leve"),CONCATENATE("R9C",'Mapa final'!$R$58),"")</f>
        <v/>
      </c>
      <c r="K24" s="338" t="str">
        <f>IF(AND('Mapa final'!$AB$59="Alta",'Mapa final'!$AD$59="Leve"),CONCATENATE("R9C",'Mapa final'!$R$59),"")</f>
        <v/>
      </c>
      <c r="L24" s="338" t="str">
        <f>IF(AND('Mapa final'!$AB$60="Alta",'Mapa final'!$AD$60="Leve"),CONCATENATE("R9C",'Mapa final'!$R$60),"")</f>
        <v/>
      </c>
      <c r="M24" s="338" t="str">
        <f>IF(AND('Mapa final'!$AB$61="Alta",'Mapa final'!$AD$61="Leve"),CONCATENATE("R9C",'Mapa final'!$R$61),"")</f>
        <v/>
      </c>
      <c r="N24" s="338" t="str">
        <f>IF(AND('Mapa final'!$AB$62="Alta",'Mapa final'!$AD$62="Leve"),CONCATENATE("R9C",'Mapa final'!$R$62),"")</f>
        <v/>
      </c>
      <c r="O24" s="339" t="str">
        <f>IF(AND('Mapa final'!$AB$63="Alta",'Mapa final'!$AD$63="Leve"),CONCATENATE("R9C",'Mapa final'!$R$63),"")</f>
        <v/>
      </c>
      <c r="P24" s="337" t="str">
        <f>IF(AND('Mapa final'!$AB$58="Alta",'Mapa final'!$AD$58="Menor"),CONCATENATE("R9C",'Mapa final'!$R$58),"")</f>
        <v/>
      </c>
      <c r="Q24" s="338" t="str">
        <f>IF(AND('Mapa final'!$AB$59="Alta",'Mapa final'!$AD$59="Menor"),CONCATENATE("R9C",'Mapa final'!$R$59),"")</f>
        <v/>
      </c>
      <c r="R24" s="338" t="str">
        <f>IF(AND('Mapa final'!$AB$60="Alta",'Mapa final'!$AD$60="Menor"),CONCATENATE("R9C",'Mapa final'!$R$60),"")</f>
        <v/>
      </c>
      <c r="S24" s="338" t="str">
        <f>IF(AND('Mapa final'!$AB$61="Alta",'Mapa final'!$AD$61="Menor"),CONCATENATE("R9C",'Mapa final'!$R$61),"")</f>
        <v/>
      </c>
      <c r="T24" s="338" t="str">
        <f>IF(AND('Mapa final'!$AB$62="Alta",'Mapa final'!$AD$62="Menor"),CONCATENATE("R9C",'Mapa final'!$R$62),"")</f>
        <v/>
      </c>
      <c r="U24" s="339" t="str">
        <f>IF(AND('Mapa final'!$AB$63="Alta",'Mapa final'!$AD$63="Menor"),CONCATENATE("R9C",'Mapa final'!$R$63),"")</f>
        <v/>
      </c>
      <c r="V24" s="321" t="str">
        <f>IF(AND('Mapa final'!$AB$58="Alta",'Mapa final'!$AD$58="Moderado"),CONCATENATE("R9C",'Mapa final'!$R$58),"")</f>
        <v/>
      </c>
      <c r="W24" s="322" t="str">
        <f>IF(AND('Mapa final'!$AB$59="Alta",'Mapa final'!$AD$59="Moderado"),CONCATENATE("R9C",'Mapa final'!$R$59),"")</f>
        <v/>
      </c>
      <c r="X24" s="322" t="str">
        <f>IF(AND('Mapa final'!$AB$60="Alta",'Mapa final'!$AD$60="Moderado"),CONCATENATE("R9C",'Mapa final'!$R$60),"")</f>
        <v/>
      </c>
      <c r="Y24" s="322" t="str">
        <f>IF(AND('Mapa final'!$AB$61="Alta",'Mapa final'!$AD$61="Moderado"),CONCATENATE("R9C",'Mapa final'!$R$61),"")</f>
        <v/>
      </c>
      <c r="Z24" s="322" t="str">
        <f>IF(AND('Mapa final'!$AB$62="Alta",'Mapa final'!$AD$62="Moderado"),CONCATENATE("R9C",'Mapa final'!$R$62),"")</f>
        <v/>
      </c>
      <c r="AA24" s="323" t="str">
        <f>IF(AND('Mapa final'!$AB$63="Alta",'Mapa final'!$AD$63="Moderado"),CONCATENATE("R9C",'Mapa final'!$R$63),"")</f>
        <v/>
      </c>
      <c r="AB24" s="321" t="str">
        <f>IF(AND('Mapa final'!$AB$58="Alta",'Mapa final'!$AD$58="Mayor"),CONCATENATE("R9C",'Mapa final'!$R$58),"")</f>
        <v/>
      </c>
      <c r="AC24" s="322" t="str">
        <f>IF(AND('Mapa final'!$AB$59="Alta",'Mapa final'!$AD$59="Mayor"),CONCATENATE("R9C",'Mapa final'!$R$59),"")</f>
        <v/>
      </c>
      <c r="AD24" s="322" t="str">
        <f>IF(AND('Mapa final'!$AB$60="Alta",'Mapa final'!$AD$60="Mayor"),CONCATENATE("R9C",'Mapa final'!$R$60),"")</f>
        <v/>
      </c>
      <c r="AE24" s="322" t="str">
        <f>IF(AND('Mapa final'!$AB$61="Alta",'Mapa final'!$AD$61="Mayor"),CONCATENATE("R9C",'Mapa final'!$R$61),"")</f>
        <v/>
      </c>
      <c r="AF24" s="322" t="str">
        <f>IF(AND('Mapa final'!$AB$62="Alta",'Mapa final'!$AD$62="Mayor"),CONCATENATE("R9C",'Mapa final'!$R$62),"")</f>
        <v/>
      </c>
      <c r="AG24" s="323" t="str">
        <f>IF(AND('Mapa final'!$AB$63="Alta",'Mapa final'!$AD$63="Mayor"),CONCATENATE("R9C",'Mapa final'!$R$63),"")</f>
        <v/>
      </c>
      <c r="AH24" s="324" t="str">
        <f>IF(AND('Mapa final'!$AB$58="Alta",'Mapa final'!$AD$58="Catastrófico"),CONCATENATE("R9C",'Mapa final'!$R$58),"")</f>
        <v/>
      </c>
      <c r="AI24" s="325" t="str">
        <f>IF(AND('Mapa final'!$AB$59="Alta",'Mapa final'!$AD$59="Catastrófico"),CONCATENATE("R9C",'Mapa final'!$R$59),"")</f>
        <v/>
      </c>
      <c r="AJ24" s="325" t="str">
        <f>IF(AND('Mapa final'!$AB$60="Alta",'Mapa final'!$AD$60="Catastrófico"),CONCATENATE("R9C",'Mapa final'!$R$60),"")</f>
        <v/>
      </c>
      <c r="AK24" s="325" t="str">
        <f>IF(AND('Mapa final'!$AB$61="Alta",'Mapa final'!$AD$61="Catastrófico"),CONCATENATE("R9C",'Mapa final'!$R$61),"")</f>
        <v/>
      </c>
      <c r="AL24" s="325" t="str">
        <f>IF(AND('Mapa final'!$AB$62="Alta",'Mapa final'!$AD$62="Catastrófico"),CONCATENATE("R9C",'Mapa final'!$R$62),"")</f>
        <v/>
      </c>
      <c r="AM24" s="326" t="str">
        <f>IF(AND('Mapa final'!$AB$63="Alta",'Mapa final'!$AD$63="Catastrófico"),CONCATENATE("R9C",'Mapa final'!$R$63),"")</f>
        <v/>
      </c>
      <c r="AN24" s="1"/>
      <c r="AO24" s="289"/>
      <c r="AT24" s="290"/>
      <c r="AU24" s="1"/>
      <c r="AV24" s="1"/>
      <c r="AW24" s="1"/>
      <c r="AX24" s="1"/>
      <c r="AY24" s="1"/>
      <c r="AZ24" s="1"/>
      <c r="BA24" s="1"/>
      <c r="BB24" s="1"/>
      <c r="BC24" s="1"/>
      <c r="BD24" s="1"/>
      <c r="BE24" s="1"/>
      <c r="BF24" s="1"/>
      <c r="BG24" s="1"/>
      <c r="BH24" s="1"/>
      <c r="BI24" s="1"/>
    </row>
    <row r="25" ht="15.75" customHeight="1">
      <c r="A25" s="1"/>
      <c r="B25" s="270"/>
      <c r="D25" s="9"/>
      <c r="E25" s="153"/>
      <c r="F25" s="154"/>
      <c r="G25" s="154"/>
      <c r="H25" s="154"/>
      <c r="I25" s="154"/>
      <c r="J25" s="340" t="str">
        <f>IF(AND('Mapa final'!$AB$64="Alta",'Mapa final'!$AD$64="Leve"),CONCATENATE("R10C",'Mapa final'!$R$64),"")</f>
        <v/>
      </c>
      <c r="K25" s="341" t="str">
        <f>IF(AND('Mapa final'!$AB$65="Alta",'Mapa final'!$AD$65="Leve"),CONCATENATE("R10C",'Mapa final'!$R$65),"")</f>
        <v/>
      </c>
      <c r="L25" s="341" t="str">
        <f>IF(AND('Mapa final'!$AB$66="Alta",'Mapa final'!$AD$66="Leve"),CONCATENATE("R10C",'Mapa final'!$R$66),"")</f>
        <v/>
      </c>
      <c r="M25" s="341" t="str">
        <f>IF(AND('Mapa final'!$AB$67="Alta",'Mapa final'!$AD$67="Leve"),CONCATENATE("R10C",'Mapa final'!$R$67),"")</f>
        <v/>
      </c>
      <c r="N25" s="341" t="str">
        <f>IF(AND('Mapa final'!$AB$68="Alta",'Mapa final'!$AD$68="Leve"),CONCATENATE("R10C",'Mapa final'!$R$68),"")</f>
        <v/>
      </c>
      <c r="O25" s="342" t="str">
        <f>IF(AND('Mapa final'!$AB$69="Alta",'Mapa final'!$AD$69="Leve"),CONCATENATE("R10C",'Mapa final'!$R$69),"")</f>
        <v/>
      </c>
      <c r="P25" s="340" t="str">
        <f>IF(AND('Mapa final'!$AB$64="Alta",'Mapa final'!$AD$64="Menor"),CONCATENATE("R10C",'Mapa final'!$R$64),"")</f>
        <v/>
      </c>
      <c r="Q25" s="341" t="str">
        <f>IF(AND('Mapa final'!$AB$65="Alta",'Mapa final'!$AD$65="Menor"),CONCATENATE("R10C",'Mapa final'!$R$65),"")</f>
        <v/>
      </c>
      <c r="R25" s="341" t="str">
        <f>IF(AND('Mapa final'!$AB$66="Alta",'Mapa final'!$AD$66="Menor"),CONCATENATE("R10C",'Mapa final'!$R$66),"")</f>
        <v/>
      </c>
      <c r="S25" s="341" t="str">
        <f>IF(AND('Mapa final'!$AB$67="Alta",'Mapa final'!$AD$67="Menor"),CONCATENATE("R10C",'Mapa final'!$R$67),"")</f>
        <v/>
      </c>
      <c r="T25" s="341" t="str">
        <f>IF(AND('Mapa final'!$AB$68="Alta",'Mapa final'!$AD$68="Menor"),CONCATENATE("R10C",'Mapa final'!$R$68),"")</f>
        <v/>
      </c>
      <c r="U25" s="342" t="str">
        <f>IF(AND('Mapa final'!$AB$69="Alta",'Mapa final'!$AD$69="Menor"),CONCATENATE("R10C",'Mapa final'!$R$69),"")</f>
        <v/>
      </c>
      <c r="V25" s="327" t="str">
        <f>IF(AND('Mapa final'!$AB$64="Alta",'Mapa final'!$AD$64="Moderado"),CONCATENATE("R10C",'Mapa final'!$R$64),"")</f>
        <v/>
      </c>
      <c r="W25" s="328" t="str">
        <f>IF(AND('Mapa final'!$AB$65="Alta",'Mapa final'!$AD$65="Moderado"),CONCATENATE("R10C",'Mapa final'!$R$65),"")</f>
        <v/>
      </c>
      <c r="X25" s="328" t="str">
        <f>IF(AND('Mapa final'!$AB$66="Alta",'Mapa final'!$AD$66="Moderado"),CONCATENATE("R10C",'Mapa final'!$R$66),"")</f>
        <v/>
      </c>
      <c r="Y25" s="328" t="str">
        <f>IF(AND('Mapa final'!$AB$67="Alta",'Mapa final'!$AD$67="Moderado"),CONCATENATE("R10C",'Mapa final'!$R$67),"")</f>
        <v/>
      </c>
      <c r="Z25" s="328" t="str">
        <f>IF(AND('Mapa final'!$AB$68="Alta",'Mapa final'!$AD$68="Moderado"),CONCATENATE("R10C",'Mapa final'!$R$68),"")</f>
        <v/>
      </c>
      <c r="AA25" s="329" t="str">
        <f>IF(AND('Mapa final'!$AB$69="Alta",'Mapa final'!$AD$69="Moderado"),CONCATENATE("R10C",'Mapa final'!$R$69),"")</f>
        <v/>
      </c>
      <c r="AB25" s="327" t="str">
        <f>IF(AND('Mapa final'!$AB$64="Alta",'Mapa final'!$AD$64="Mayor"),CONCATENATE("R10C",'Mapa final'!$R$64),"")</f>
        <v/>
      </c>
      <c r="AC25" s="328" t="str">
        <f>IF(AND('Mapa final'!$AB$65="Alta",'Mapa final'!$AD$65="Mayor"),CONCATENATE("R10C",'Mapa final'!$R$65),"")</f>
        <v/>
      </c>
      <c r="AD25" s="328" t="str">
        <f>IF(AND('Mapa final'!$AB$66="Alta",'Mapa final'!$AD$66="Mayor"),CONCATENATE("R10C",'Mapa final'!$R$66),"")</f>
        <v/>
      </c>
      <c r="AE25" s="328" t="str">
        <f>IF(AND('Mapa final'!$AB$67="Alta",'Mapa final'!$AD$67="Mayor"),CONCATENATE("R10C",'Mapa final'!$R$67),"")</f>
        <v/>
      </c>
      <c r="AF25" s="328" t="str">
        <f>IF(AND('Mapa final'!$AB$68="Alta",'Mapa final'!$AD$68="Mayor"),CONCATENATE("R10C",'Mapa final'!$R$68),"")</f>
        <v/>
      </c>
      <c r="AG25" s="329" t="str">
        <f>IF(AND('Mapa final'!$AB$69="Alta",'Mapa final'!$AD$69="Mayor"),CONCATENATE("R10C",'Mapa final'!$R$69),"")</f>
        <v/>
      </c>
      <c r="AH25" s="330" t="str">
        <f>IF(AND('Mapa final'!$AB$64="Alta",'Mapa final'!$AD$64="Catastrófico"),CONCATENATE("R10C",'Mapa final'!$R$64),"")</f>
        <v/>
      </c>
      <c r="AI25" s="331" t="str">
        <f>IF(AND('Mapa final'!$AB$65="Alta",'Mapa final'!$AD$65="Catastrófico"),CONCATENATE("R10C",'Mapa final'!$R$65),"")</f>
        <v/>
      </c>
      <c r="AJ25" s="331" t="str">
        <f>IF(AND('Mapa final'!$AB$66="Alta",'Mapa final'!$AD$66="Catastrófico"),CONCATENATE("R10C",'Mapa final'!$R$66),"")</f>
        <v/>
      </c>
      <c r="AK25" s="331" t="str">
        <f>IF(AND('Mapa final'!$AB$67="Alta",'Mapa final'!$AD$67="Catastrófico"),CONCATENATE("R10C",'Mapa final'!$R$67),"")</f>
        <v/>
      </c>
      <c r="AL25" s="331" t="str">
        <f>IF(AND('Mapa final'!$AB$68="Alta",'Mapa final'!$AD$68="Catastrófico"),CONCATENATE("R10C",'Mapa final'!$R$68),"")</f>
        <v/>
      </c>
      <c r="AM25" s="332" t="str">
        <f>IF(AND('Mapa final'!$AB$69="Alta",'Mapa final'!$AD$69="Catastrófico"),CONCATENATE("R10C",'Mapa final'!$R$69),"")</f>
        <v/>
      </c>
      <c r="AN25" s="1"/>
      <c r="AO25" s="297"/>
      <c r="AP25" s="298"/>
      <c r="AQ25" s="298"/>
      <c r="AR25" s="298"/>
      <c r="AS25" s="298"/>
      <c r="AT25" s="299"/>
      <c r="AU25" s="1"/>
      <c r="AV25" s="1"/>
      <c r="AW25" s="1"/>
      <c r="AX25" s="1"/>
      <c r="AY25" s="1"/>
      <c r="AZ25" s="1"/>
      <c r="BA25" s="1"/>
      <c r="BB25" s="1"/>
      <c r="BC25" s="1"/>
      <c r="BD25" s="1"/>
      <c r="BE25" s="1"/>
      <c r="BF25" s="1"/>
      <c r="BG25" s="1"/>
      <c r="BH25" s="1"/>
      <c r="BI25" s="1"/>
    </row>
    <row r="26" ht="15.0" customHeight="1">
      <c r="A26" s="1"/>
      <c r="B26" s="270"/>
      <c r="D26" s="9"/>
      <c r="E26" s="313" t="s">
        <v>291</v>
      </c>
      <c r="F26" s="55"/>
      <c r="G26" s="55"/>
      <c r="H26" s="55"/>
      <c r="I26" s="278"/>
      <c r="J26" s="333" t="str">
        <f>IF(AND('Mapa final'!$AB$10="Media",'Mapa final'!$AD$10="Leve"),CONCATENATE("R1C",'Mapa final'!$R$10),"")</f>
        <v/>
      </c>
      <c r="K26" s="334" t="str">
        <f>IF(AND('Mapa final'!$AB$11="Media",'Mapa final'!$AD$11="Leve"),CONCATENATE("R1C",'Mapa final'!$R$11),"")</f>
        <v/>
      </c>
      <c r="L26" s="334" t="str">
        <f>IF(AND('Mapa final'!$AB$12="Media",'Mapa final'!$AD$12="Leve"),CONCATENATE("R1C",'Mapa final'!$R$12),"")</f>
        <v/>
      </c>
      <c r="M26" s="334" t="str">
        <f>IF(AND('Mapa final'!$AB$13="Media",'Mapa final'!$AD$13="Leve"),CONCATENATE("R1C",'Mapa final'!$R$13),"")</f>
        <v/>
      </c>
      <c r="N26" s="334" t="str">
        <f>IF(AND('Mapa final'!$AB$14="Media",'Mapa final'!$AD$14="Leve"),CONCATENATE("R1C",'Mapa final'!$R$14),"")</f>
        <v/>
      </c>
      <c r="O26" s="335" t="str">
        <f>IF(AND('Mapa final'!$AB$15="Media",'Mapa final'!$AD$15="Leve"),CONCATENATE("R1C",'Mapa final'!$R$15),"")</f>
        <v/>
      </c>
      <c r="P26" s="333" t="str">
        <f>IF(AND('Mapa final'!$AB$10="Media",'Mapa final'!$AD$10="Menor"),CONCATENATE("R1C",'Mapa final'!$R$10),"")</f>
        <v/>
      </c>
      <c r="Q26" s="334" t="str">
        <f>IF(AND('Mapa final'!$AB$11="Media",'Mapa final'!$AD$11="Menor"),CONCATENATE("R1C",'Mapa final'!$R$11),"")</f>
        <v/>
      </c>
      <c r="R26" s="334" t="str">
        <f>IF(AND('Mapa final'!$AB$12="Media",'Mapa final'!$AD$12="Menor"),CONCATENATE("R1C",'Mapa final'!$R$12),"")</f>
        <v/>
      </c>
      <c r="S26" s="334" t="str">
        <f>IF(AND('Mapa final'!$AB$13="Media",'Mapa final'!$AD$13="Menor"),CONCATENATE("R1C",'Mapa final'!$R$13),"")</f>
        <v/>
      </c>
      <c r="T26" s="334" t="str">
        <f>IF(AND('Mapa final'!$AB$14="Media",'Mapa final'!$AD$14="Menor"),CONCATENATE("R1C",'Mapa final'!$R$14),"")</f>
        <v/>
      </c>
      <c r="U26" s="335" t="str">
        <f>IF(AND('Mapa final'!$AB$15="Media",'Mapa final'!$AD$15="Menor"),CONCATENATE("R1C",'Mapa final'!$R$15),"")</f>
        <v/>
      </c>
      <c r="V26" s="333" t="str">
        <f>IF(AND('Mapa final'!$AB$10="Media",'Mapa final'!$AD$10="Moderado"),CONCATENATE("R1C",'Mapa final'!$R$10),"")</f>
        <v/>
      </c>
      <c r="W26" s="334" t="str">
        <f>IF(AND('Mapa final'!$AB$11="Media",'Mapa final'!$AD$11="Moderado"),CONCATENATE("R1C",'Mapa final'!$R$11),"")</f>
        <v/>
      </c>
      <c r="X26" s="334" t="str">
        <f>IF(AND('Mapa final'!$AB$12="Media",'Mapa final'!$AD$12="Moderado"),CONCATENATE("R1C",'Mapa final'!$R$12),"")</f>
        <v/>
      </c>
      <c r="Y26" s="334" t="str">
        <f>IF(AND('Mapa final'!$AB$13="Media",'Mapa final'!$AD$13="Moderado"),CONCATENATE("R1C",'Mapa final'!$R$13),"")</f>
        <v/>
      </c>
      <c r="Z26" s="334" t="str">
        <f>IF(AND('Mapa final'!$AB$14="Media",'Mapa final'!$AD$14="Moderado"),CONCATENATE("R1C",'Mapa final'!$R$14),"")</f>
        <v/>
      </c>
      <c r="AA26" s="335" t="str">
        <f>IF(AND('Mapa final'!$AB$15="Media",'Mapa final'!$AD$15="Moderado"),CONCATENATE("R1C",'Mapa final'!$R$15),"")</f>
        <v/>
      </c>
      <c r="AB26" s="314" t="str">
        <f>IF(AND('Mapa final'!$AB$10="Media",'Mapa final'!$AD$10="Mayor"),CONCATENATE("R1C",'Mapa final'!$R$10),"")</f>
        <v/>
      </c>
      <c r="AC26" s="315" t="str">
        <f>IF(AND('Mapa final'!$AB$11="Media",'Mapa final'!$AD$11="Mayor"),CONCATENATE("R1C",'Mapa final'!$R$11),"")</f>
        <v/>
      </c>
      <c r="AD26" s="315" t="str">
        <f>IF(AND('Mapa final'!$AB$12="Media",'Mapa final'!$AD$12="Mayor"),CONCATENATE("R1C",'Mapa final'!$R$12),"")</f>
        <v/>
      </c>
      <c r="AE26" s="315" t="str">
        <f>IF(AND('Mapa final'!$AB$13="Media",'Mapa final'!$AD$13="Mayor"),CONCATENATE("R1C",'Mapa final'!$R$13),"")</f>
        <v/>
      </c>
      <c r="AF26" s="315" t="str">
        <f>IF(AND('Mapa final'!$AB$14="Media",'Mapa final'!$AD$14="Mayor"),CONCATENATE("R1C",'Mapa final'!$R$14),"")</f>
        <v/>
      </c>
      <c r="AG26" s="316" t="str">
        <f>IF(AND('Mapa final'!$AB$15="Media",'Mapa final'!$AD$15="Mayor"),CONCATENATE("R1C",'Mapa final'!$R$15),"")</f>
        <v/>
      </c>
      <c r="AH26" s="317" t="str">
        <f>IF(AND('Mapa final'!$AB$10="Media",'Mapa final'!$AD$10="Catastrófico"),CONCATENATE("R1C",'Mapa final'!$R$10),"")</f>
        <v/>
      </c>
      <c r="AI26" s="318" t="str">
        <f>IF(AND('Mapa final'!$AB$11="Media",'Mapa final'!$AD$11="Catastrófico"),CONCATENATE("R1C",'Mapa final'!$R$11),"")</f>
        <v/>
      </c>
      <c r="AJ26" s="318" t="str">
        <f>IF(AND('Mapa final'!$AB$12="Media",'Mapa final'!$AD$12="Catastrófico"),CONCATENATE("R1C",'Mapa final'!$R$12),"")</f>
        <v/>
      </c>
      <c r="AK26" s="318" t="str">
        <f>IF(AND('Mapa final'!$AB$13="Media",'Mapa final'!$AD$13="Catastrófico"),CONCATENATE("R1C",'Mapa final'!$R$13),"")</f>
        <v/>
      </c>
      <c r="AL26" s="318" t="str">
        <f>IF(AND('Mapa final'!$AB$14="Media",'Mapa final'!$AD$14="Catastrófico"),CONCATENATE("R1C",'Mapa final'!$R$14),"")</f>
        <v/>
      </c>
      <c r="AM26" s="319" t="str">
        <f>IF(AND('Mapa final'!$AB$15="Media",'Mapa final'!$AD$15="Catastrófico"),CONCATENATE("R1C",'Mapa final'!$R$15),"")</f>
        <v/>
      </c>
      <c r="AN26" s="1"/>
      <c r="AO26" s="343" t="s">
        <v>292</v>
      </c>
      <c r="AP26" s="285"/>
      <c r="AQ26" s="285"/>
      <c r="AR26" s="285"/>
      <c r="AS26" s="285"/>
      <c r="AT26" s="286"/>
      <c r="AU26" s="1"/>
      <c r="AV26" s="1"/>
      <c r="AW26" s="1"/>
      <c r="AX26" s="1"/>
      <c r="AY26" s="1"/>
      <c r="AZ26" s="1"/>
      <c r="BA26" s="1"/>
      <c r="BB26" s="1"/>
      <c r="BC26" s="1"/>
      <c r="BD26" s="1"/>
      <c r="BE26" s="1"/>
      <c r="BF26" s="1"/>
      <c r="BG26" s="1"/>
      <c r="BH26" s="1"/>
      <c r="BI26" s="1"/>
    </row>
    <row r="27" ht="15.0" customHeight="1">
      <c r="A27" s="1"/>
      <c r="B27" s="270"/>
      <c r="D27" s="9"/>
      <c r="E27" s="23"/>
      <c r="I27" s="9"/>
      <c r="J27" s="337" t="str">
        <f>IF(AND('Mapa final'!$AB$16="Media",'Mapa final'!$AD$16="Leve"),CONCATENATE("R2C",'Mapa final'!$R$16),"")</f>
        <v/>
      </c>
      <c r="K27" s="338" t="str">
        <f>IF(AND('Mapa final'!$AB$17="Media",'Mapa final'!$AD$17="Leve"),CONCATENATE("R2C",'Mapa final'!$R$17),"")</f>
        <v/>
      </c>
      <c r="L27" s="338" t="str">
        <f>IF(AND('Mapa final'!$AB$18="Media",'Mapa final'!$AD$18="Leve"),CONCATENATE("R2C",'Mapa final'!$R$18),"")</f>
        <v/>
      </c>
      <c r="M27" s="338" t="str">
        <f>IF(AND('Mapa final'!$AB$19="Media",'Mapa final'!$AD$19="Leve"),CONCATENATE("R2C",'Mapa final'!$R$19),"")</f>
        <v/>
      </c>
      <c r="N27" s="338" t="str">
        <f>IF(AND('Mapa final'!$AB$20="Media",'Mapa final'!$AD$20="Leve"),CONCATENATE("R2C",'Mapa final'!$R$20),"")</f>
        <v/>
      </c>
      <c r="O27" s="339" t="str">
        <f>IF(AND('Mapa final'!$AB$21="Media",'Mapa final'!$AD$21="Leve"),CONCATENATE("R2C",'Mapa final'!$R$21),"")</f>
        <v/>
      </c>
      <c r="P27" s="337" t="str">
        <f>IF(AND('Mapa final'!$AB$16="Media",'Mapa final'!$AD$16="Menor"),CONCATENATE("R2C",'Mapa final'!$R$16),"")</f>
        <v/>
      </c>
      <c r="Q27" s="338" t="str">
        <f>IF(AND('Mapa final'!$AB$17="Media",'Mapa final'!$AD$17="Menor"),CONCATENATE("R2C",'Mapa final'!$R$17),"")</f>
        <v/>
      </c>
      <c r="R27" s="338" t="str">
        <f>IF(AND('Mapa final'!$AB$18="Media",'Mapa final'!$AD$18="Menor"),CONCATENATE("R2C",'Mapa final'!$R$18),"")</f>
        <v/>
      </c>
      <c r="S27" s="338" t="str">
        <f>IF(AND('Mapa final'!$AB$19="Media",'Mapa final'!$AD$19="Menor"),CONCATENATE("R2C",'Mapa final'!$R$19),"")</f>
        <v/>
      </c>
      <c r="T27" s="338" t="str">
        <f>IF(AND('Mapa final'!$AB$20="Media",'Mapa final'!$AD$20="Menor"),CONCATENATE("R2C",'Mapa final'!$R$20),"")</f>
        <v/>
      </c>
      <c r="U27" s="339" t="str">
        <f>IF(AND('Mapa final'!$AB$21="Media",'Mapa final'!$AD$21="Menor"),CONCATENATE("R2C",'Mapa final'!$R$21),"")</f>
        <v/>
      </c>
      <c r="V27" s="337" t="str">
        <f>IF(AND('Mapa final'!$AB$16="Media",'Mapa final'!$AD$16="Moderado"),CONCATENATE("R2C",'Mapa final'!$R$16),"")</f>
        <v/>
      </c>
      <c r="W27" s="338" t="str">
        <f>IF(AND('Mapa final'!$AB$17="Media",'Mapa final'!$AD$17="Moderado"),CONCATENATE("R2C",'Mapa final'!$R$17),"")</f>
        <v/>
      </c>
      <c r="X27" s="338" t="str">
        <f>IF(AND('Mapa final'!$AB$18="Media",'Mapa final'!$AD$18="Moderado"),CONCATENATE("R2C",'Mapa final'!$R$18),"")</f>
        <v/>
      </c>
      <c r="Y27" s="338" t="str">
        <f>IF(AND('Mapa final'!$AB$19="Media",'Mapa final'!$AD$19="Moderado"),CONCATENATE("R2C",'Mapa final'!$R$19),"")</f>
        <v/>
      </c>
      <c r="Z27" s="338" t="str">
        <f>IF(AND('Mapa final'!$AB$20="Media",'Mapa final'!$AD$20="Moderado"),CONCATENATE("R2C",'Mapa final'!$R$20),"")</f>
        <v/>
      </c>
      <c r="AA27" s="339" t="str">
        <f>IF(AND('Mapa final'!$AB$21="Media",'Mapa final'!$AD$21="Moderado"),CONCATENATE("R2C",'Mapa final'!$R$21),"")</f>
        <v/>
      </c>
      <c r="AB27" s="321" t="str">
        <f>IF(AND('Mapa final'!$AB$16="Media",'Mapa final'!$AD$16="Mayor"),CONCATENATE("R2C",'Mapa final'!$R$16),"")</f>
        <v/>
      </c>
      <c r="AC27" s="322" t="str">
        <f>IF(AND('Mapa final'!$AB$17="Media",'Mapa final'!$AD$17="Mayor"),CONCATENATE("R2C",'Mapa final'!$R$17),"")</f>
        <v/>
      </c>
      <c r="AD27" s="322" t="str">
        <f>IF(AND('Mapa final'!$AB$18="Media",'Mapa final'!$AD$18="Mayor"),CONCATENATE("R2C",'Mapa final'!$R$18),"")</f>
        <v/>
      </c>
      <c r="AE27" s="322" t="str">
        <f>IF(AND('Mapa final'!$AB$19="Media",'Mapa final'!$AD$19="Mayor"),CONCATENATE("R2C",'Mapa final'!$R$19),"")</f>
        <v/>
      </c>
      <c r="AF27" s="322" t="str">
        <f>IF(AND('Mapa final'!$AB$20="Media",'Mapa final'!$AD$20="Mayor"),CONCATENATE("R2C",'Mapa final'!$R$20),"")</f>
        <v/>
      </c>
      <c r="AG27" s="323" t="str">
        <f>IF(AND('Mapa final'!$AB$21="Media",'Mapa final'!$AD$21="Mayor"),CONCATENATE("R2C",'Mapa final'!$R$21),"")</f>
        <v/>
      </c>
      <c r="AH27" s="324" t="str">
        <f>IF(AND('Mapa final'!$AB$16="Media",'Mapa final'!$AD$16="Catastrófico"),CONCATENATE("R2C",'Mapa final'!$R$16),"")</f>
        <v/>
      </c>
      <c r="AI27" s="325" t="str">
        <f>IF(AND('Mapa final'!$AB$17="Media",'Mapa final'!$AD$17="Catastrófico"),CONCATENATE("R2C",'Mapa final'!$R$17),"")</f>
        <v/>
      </c>
      <c r="AJ27" s="325" t="str">
        <f>IF(AND('Mapa final'!$AB$18="Media",'Mapa final'!$AD$18="Catastrófico"),CONCATENATE("R2C",'Mapa final'!$R$18),"")</f>
        <v/>
      </c>
      <c r="AK27" s="325" t="str">
        <f>IF(AND('Mapa final'!$AB$19="Media",'Mapa final'!$AD$19="Catastrófico"),CONCATENATE("R2C",'Mapa final'!$R$19),"")</f>
        <v/>
      </c>
      <c r="AL27" s="325" t="str">
        <f>IF(AND('Mapa final'!$AB$20="Media",'Mapa final'!$AD$20="Catastrófico"),CONCATENATE("R2C",'Mapa final'!$R$20),"")</f>
        <v/>
      </c>
      <c r="AM27" s="326" t="str">
        <f>IF(AND('Mapa final'!$AB$21="Media",'Mapa final'!$AD$21="Catastrófico"),CONCATENATE("R2C",'Mapa final'!$R$21),"")</f>
        <v/>
      </c>
      <c r="AN27" s="1"/>
      <c r="AO27" s="289"/>
      <c r="AT27" s="290"/>
      <c r="AU27" s="1"/>
      <c r="AV27" s="1"/>
      <c r="AW27" s="1"/>
      <c r="AX27" s="1"/>
      <c r="AY27" s="1"/>
      <c r="AZ27" s="1"/>
      <c r="BA27" s="1"/>
      <c r="BB27" s="1"/>
      <c r="BC27" s="1"/>
      <c r="BD27" s="1"/>
      <c r="BE27" s="1"/>
      <c r="BF27" s="1"/>
      <c r="BG27" s="1"/>
      <c r="BH27" s="1"/>
      <c r="BI27" s="1"/>
    </row>
    <row r="28" ht="15.0" customHeight="1">
      <c r="A28" s="1"/>
      <c r="B28" s="270"/>
      <c r="D28" s="9"/>
      <c r="E28" s="23"/>
      <c r="I28" s="9"/>
      <c r="J28" s="337" t="str">
        <f>IF(AND('Mapa final'!$AB$22="Media",'Mapa final'!$AD$22="Leve"),CONCATENATE("R3C",'Mapa final'!$R$22),"")</f>
        <v/>
      </c>
      <c r="K28" s="338" t="str">
        <f>IF(AND('Mapa final'!$AB$23="Media",'Mapa final'!$AD$23="Leve"),CONCATENATE("R3C",'Mapa final'!$R$23),"")</f>
        <v/>
      </c>
      <c r="L28" s="338" t="str">
        <f>IF(AND('Mapa final'!$AB$24="Media",'Mapa final'!$AD$24="Leve"),CONCATENATE("R3C",'Mapa final'!$R$24),"")</f>
        <v/>
      </c>
      <c r="M28" s="338" t="str">
        <f>IF(AND('Mapa final'!$AB$25="Media",'Mapa final'!$AD$25="Leve"),CONCATENATE("R3C",'Mapa final'!$R$25),"")</f>
        <v/>
      </c>
      <c r="N28" s="338" t="str">
        <f>IF(AND('Mapa final'!$AB$26="Media",'Mapa final'!$AD$26="Leve"),CONCATENATE("R3C",'Mapa final'!$R$26),"")</f>
        <v/>
      </c>
      <c r="O28" s="339" t="str">
        <f>IF(AND('Mapa final'!$AB$27="Media",'Mapa final'!$AD$27="Leve"),CONCATENATE("R3C",'Mapa final'!$R$27),"")</f>
        <v/>
      </c>
      <c r="P28" s="337" t="str">
        <f>IF(AND('Mapa final'!$AB$22="Media",'Mapa final'!$AD$22="Menor"),CONCATENATE("R3C",'Mapa final'!$R$22),"")</f>
        <v/>
      </c>
      <c r="Q28" s="338" t="str">
        <f>IF(AND('Mapa final'!$AB$23="Media",'Mapa final'!$AD$23="Menor"),CONCATENATE("R3C",'Mapa final'!$R$23),"")</f>
        <v/>
      </c>
      <c r="R28" s="338" t="str">
        <f>IF(AND('Mapa final'!$AB$24="Media",'Mapa final'!$AD$24="Menor"),CONCATENATE("R3C",'Mapa final'!$R$24),"")</f>
        <v/>
      </c>
      <c r="S28" s="338" t="str">
        <f>IF(AND('Mapa final'!$AB$25="Media",'Mapa final'!$AD$25="Menor"),CONCATENATE("R3C",'Mapa final'!$R$25),"")</f>
        <v/>
      </c>
      <c r="T28" s="338" t="str">
        <f>IF(AND('Mapa final'!$AB$26="Media",'Mapa final'!$AD$26="Menor"),CONCATENATE("R3C",'Mapa final'!$R$26),"")</f>
        <v/>
      </c>
      <c r="U28" s="339" t="str">
        <f>IF(AND('Mapa final'!$AB$27="Media",'Mapa final'!$AD$27="Menor"),CONCATENATE("R3C",'Mapa final'!$R$27),"")</f>
        <v/>
      </c>
      <c r="V28" s="337" t="str">
        <f>IF(AND('Mapa final'!$AB$22="Media",'Mapa final'!$AD$22="Moderado"),CONCATENATE("R3C",'Mapa final'!$R$22),"")</f>
        <v/>
      </c>
      <c r="W28" s="338" t="str">
        <f>IF(AND('Mapa final'!$AB$23="Media",'Mapa final'!$AD$23="Moderado"),CONCATENATE("R3C",'Mapa final'!$R$23),"")</f>
        <v/>
      </c>
      <c r="X28" s="338" t="str">
        <f>IF(AND('Mapa final'!$AB$24="Media",'Mapa final'!$AD$24="Moderado"),CONCATENATE("R3C",'Mapa final'!$R$24),"")</f>
        <v/>
      </c>
      <c r="Y28" s="338" t="str">
        <f>IF(AND('Mapa final'!$AB$25="Media",'Mapa final'!$AD$25="Moderado"),CONCATENATE("R3C",'Mapa final'!$R$25),"")</f>
        <v/>
      </c>
      <c r="Z28" s="338" t="str">
        <f>IF(AND('Mapa final'!$AB$26="Media",'Mapa final'!$AD$26="Moderado"),CONCATENATE("R3C",'Mapa final'!$R$26),"")</f>
        <v/>
      </c>
      <c r="AA28" s="339" t="str">
        <f>IF(AND('Mapa final'!$AB$27="Media",'Mapa final'!$AD$27="Moderado"),CONCATENATE("R3C",'Mapa final'!$R$27),"")</f>
        <v/>
      </c>
      <c r="AB28" s="321" t="str">
        <f>IF(AND('Mapa final'!$AB$22="Media",'Mapa final'!$AD$22="Mayor"),CONCATENATE("R3C",'Mapa final'!$R$22),"")</f>
        <v/>
      </c>
      <c r="AC28" s="322" t="str">
        <f>IF(AND('Mapa final'!$AB$23="Media",'Mapa final'!$AD$23="Mayor"),CONCATENATE("R3C",'Mapa final'!$R$23),"")</f>
        <v/>
      </c>
      <c r="AD28" s="322" t="str">
        <f>IF(AND('Mapa final'!$AB$24="Media",'Mapa final'!$AD$24="Mayor"),CONCATENATE("R3C",'Mapa final'!$R$24),"")</f>
        <v/>
      </c>
      <c r="AE28" s="322" t="str">
        <f>IF(AND('Mapa final'!$AB$25="Media",'Mapa final'!$AD$25="Mayor"),CONCATENATE("R3C",'Mapa final'!$R$25),"")</f>
        <v/>
      </c>
      <c r="AF28" s="322" t="str">
        <f>IF(AND('Mapa final'!$AB$26="Media",'Mapa final'!$AD$26="Mayor"),CONCATENATE("R3C",'Mapa final'!$R$26),"")</f>
        <v/>
      </c>
      <c r="AG28" s="323" t="str">
        <f>IF(AND('Mapa final'!$AB$27="Media",'Mapa final'!$AD$27="Mayor"),CONCATENATE("R3C",'Mapa final'!$R$27),"")</f>
        <v/>
      </c>
      <c r="AH28" s="324" t="str">
        <f>IF(AND('Mapa final'!$AB$22="Media",'Mapa final'!$AD$22="Catastrófico"),CONCATENATE("R3C",'Mapa final'!$R$22),"")</f>
        <v/>
      </c>
      <c r="AI28" s="325" t="str">
        <f>IF(AND('Mapa final'!$AB$23="Media",'Mapa final'!$AD$23="Catastrófico"),CONCATENATE("R3C",'Mapa final'!$R$23),"")</f>
        <v/>
      </c>
      <c r="AJ28" s="325" t="str">
        <f>IF(AND('Mapa final'!$AB$24="Media",'Mapa final'!$AD$24="Catastrófico"),CONCATENATE("R3C",'Mapa final'!$R$24),"")</f>
        <v/>
      </c>
      <c r="AK28" s="325" t="str">
        <f>IF(AND('Mapa final'!$AB$25="Media",'Mapa final'!$AD$25="Catastrófico"),CONCATENATE("R3C",'Mapa final'!$R$25),"")</f>
        <v/>
      </c>
      <c r="AL28" s="325" t="str">
        <f>IF(AND('Mapa final'!$AB$26="Media",'Mapa final'!$AD$26="Catastrófico"),CONCATENATE("R3C",'Mapa final'!$R$26),"")</f>
        <v/>
      </c>
      <c r="AM28" s="326" t="str">
        <f>IF(AND('Mapa final'!$AB$27="Media",'Mapa final'!$AD$27="Catastrófico"),CONCATENATE("R3C",'Mapa final'!$R$27),"")</f>
        <v/>
      </c>
      <c r="AN28" s="1"/>
      <c r="AO28" s="289"/>
      <c r="AT28" s="290"/>
      <c r="AU28" s="1"/>
      <c r="AV28" s="1"/>
      <c r="AW28" s="1"/>
      <c r="AX28" s="1"/>
      <c r="AY28" s="1"/>
      <c r="AZ28" s="1"/>
      <c r="BA28" s="1"/>
      <c r="BB28" s="1"/>
      <c r="BC28" s="1"/>
      <c r="BD28" s="1"/>
      <c r="BE28" s="1"/>
      <c r="BF28" s="1"/>
      <c r="BG28" s="1"/>
      <c r="BH28" s="1"/>
      <c r="BI28" s="1"/>
    </row>
    <row r="29" ht="15.0" customHeight="1">
      <c r="A29" s="1"/>
      <c r="B29" s="270"/>
      <c r="D29" s="9"/>
      <c r="E29" s="23"/>
      <c r="I29" s="9"/>
      <c r="J29" s="337" t="str">
        <f>IF(AND('Mapa final'!$AB$28="Media",'Mapa final'!$AD$28="Leve"),CONCATENATE("R4C",'Mapa final'!$R$28),"")</f>
        <v/>
      </c>
      <c r="K29" s="338" t="str">
        <f>IF(AND('Mapa final'!$AB$29="Media",'Mapa final'!$AD$29="Leve"),CONCATENATE("R4C",'Mapa final'!$R$29),"")</f>
        <v/>
      </c>
      <c r="L29" s="338" t="str">
        <f>IF(AND('Mapa final'!$AB$30="Media",'Mapa final'!$AD$30="Leve"),CONCATENATE("R4C",'Mapa final'!$R$30),"")</f>
        <v/>
      </c>
      <c r="M29" s="338" t="str">
        <f>IF(AND('Mapa final'!$AB$31="Media",'Mapa final'!$AD$31="Leve"),CONCATENATE("R4C",'Mapa final'!$R$31),"")</f>
        <v/>
      </c>
      <c r="N29" s="338" t="str">
        <f>IF(AND('Mapa final'!$AB$32="Media",'Mapa final'!$AD$32="Leve"),CONCATENATE("R4C",'Mapa final'!$R$32),"")</f>
        <v/>
      </c>
      <c r="O29" s="339" t="str">
        <f>IF(AND('Mapa final'!$AB$33="Media",'Mapa final'!$AD$33="Leve"),CONCATENATE("R4C",'Mapa final'!$R$33),"")</f>
        <v/>
      </c>
      <c r="P29" s="337" t="str">
        <f>IF(AND('Mapa final'!$AB$28="Media",'Mapa final'!$AD$28="Menor"),CONCATENATE("R4C",'Mapa final'!$R$28),"")</f>
        <v/>
      </c>
      <c r="Q29" s="338" t="str">
        <f>IF(AND('Mapa final'!$AB$29="Media",'Mapa final'!$AD$29="Menor"),CONCATENATE("R4C",'Mapa final'!$R$29),"")</f>
        <v/>
      </c>
      <c r="R29" s="338" t="str">
        <f>IF(AND('Mapa final'!$AB$30="Media",'Mapa final'!$AD$30="Menor"),CONCATENATE("R4C",'Mapa final'!$R$30),"")</f>
        <v/>
      </c>
      <c r="S29" s="338" t="str">
        <f>IF(AND('Mapa final'!$AB$31="Media",'Mapa final'!$AD$31="Menor"),CONCATENATE("R4C",'Mapa final'!$R$31),"")</f>
        <v/>
      </c>
      <c r="T29" s="338" t="str">
        <f>IF(AND('Mapa final'!$AB$32="Media",'Mapa final'!$AD$32="Menor"),CONCATENATE("R4C",'Mapa final'!$R$32),"")</f>
        <v/>
      </c>
      <c r="U29" s="339" t="str">
        <f>IF(AND('Mapa final'!$AB$33="Media",'Mapa final'!$AD$33="Menor"),CONCATENATE("R4C",'Mapa final'!$R$33),"")</f>
        <v/>
      </c>
      <c r="V29" s="337" t="str">
        <f>IF(AND('Mapa final'!$AB$28="Media",'Mapa final'!$AD$28="Moderado"),CONCATENATE("R4C",'Mapa final'!$R$28),"")</f>
        <v/>
      </c>
      <c r="W29" s="338" t="str">
        <f>IF(AND('Mapa final'!$AB$29="Media",'Mapa final'!$AD$29="Moderado"),CONCATENATE("R4C",'Mapa final'!$R$29),"")</f>
        <v/>
      </c>
      <c r="X29" s="338" t="str">
        <f>IF(AND('Mapa final'!$AB$30="Media",'Mapa final'!$AD$30="Moderado"),CONCATENATE("R4C",'Mapa final'!$R$30),"")</f>
        <v/>
      </c>
      <c r="Y29" s="338" t="str">
        <f>IF(AND('Mapa final'!$AB$31="Media",'Mapa final'!$AD$31="Moderado"),CONCATENATE("R4C",'Mapa final'!$R$31),"")</f>
        <v/>
      </c>
      <c r="Z29" s="338" t="str">
        <f>IF(AND('Mapa final'!$AB$32="Media",'Mapa final'!$AD$32="Moderado"),CONCATENATE("R4C",'Mapa final'!$R$32),"")</f>
        <v/>
      </c>
      <c r="AA29" s="339" t="str">
        <f>IF(AND('Mapa final'!$AB$33="Media",'Mapa final'!$AD$33="Moderado"),CONCATENATE("R4C",'Mapa final'!$R$33),"")</f>
        <v/>
      </c>
      <c r="AB29" s="321" t="str">
        <f>IF(AND('Mapa final'!$AB$28="Media",'Mapa final'!$AD$28="Mayor"),CONCATENATE("R4C",'Mapa final'!$R$28),"")</f>
        <v/>
      </c>
      <c r="AC29" s="322" t="str">
        <f>IF(AND('Mapa final'!$AB$29="Media",'Mapa final'!$AD$29="Mayor"),CONCATENATE("R4C",'Mapa final'!$R$29),"")</f>
        <v/>
      </c>
      <c r="AD29" s="322" t="str">
        <f>IF(AND('Mapa final'!$AB$30="Media",'Mapa final'!$AD$30="Mayor"),CONCATENATE("R4C",'Mapa final'!$R$30),"")</f>
        <v/>
      </c>
      <c r="AE29" s="322" t="str">
        <f>IF(AND('Mapa final'!$AB$31="Media",'Mapa final'!$AD$31="Mayor"),CONCATENATE("R4C",'Mapa final'!$R$31),"")</f>
        <v/>
      </c>
      <c r="AF29" s="322" t="str">
        <f>IF(AND('Mapa final'!$AB$32="Media",'Mapa final'!$AD$32="Mayor"),CONCATENATE("R4C",'Mapa final'!$R$32),"")</f>
        <v/>
      </c>
      <c r="AG29" s="323" t="str">
        <f>IF(AND('Mapa final'!$AB$33="Media",'Mapa final'!$AD$33="Mayor"),CONCATENATE("R4C",'Mapa final'!$R$33),"")</f>
        <v/>
      </c>
      <c r="AH29" s="324" t="str">
        <f>IF(AND('Mapa final'!$AB$28="Media",'Mapa final'!$AD$28="Catastrófico"),CONCATENATE("R4C",'Mapa final'!$R$28),"")</f>
        <v/>
      </c>
      <c r="AI29" s="325" t="str">
        <f>IF(AND('Mapa final'!$AB$29="Media",'Mapa final'!$AD$29="Catastrófico"),CONCATENATE("R4C",'Mapa final'!$R$29),"")</f>
        <v/>
      </c>
      <c r="AJ29" s="325" t="str">
        <f>IF(AND('Mapa final'!$AB$30="Media",'Mapa final'!$AD$30="Catastrófico"),CONCATENATE("R4C",'Mapa final'!$R$30),"")</f>
        <v/>
      </c>
      <c r="AK29" s="325" t="str">
        <f>IF(AND('Mapa final'!$AB$31="Media",'Mapa final'!$AD$31="Catastrófico"),CONCATENATE("R4C",'Mapa final'!$R$31),"")</f>
        <v/>
      </c>
      <c r="AL29" s="325" t="str">
        <f>IF(AND('Mapa final'!$AB$32="Media",'Mapa final'!$AD$32="Catastrófico"),CONCATENATE("R4C",'Mapa final'!$R$32),"")</f>
        <v/>
      </c>
      <c r="AM29" s="326" t="str">
        <f>IF(AND('Mapa final'!$AB$33="Media",'Mapa final'!$AD$33="Catastrófico"),CONCATENATE("R4C",'Mapa final'!$R$33),"")</f>
        <v/>
      </c>
      <c r="AN29" s="1"/>
      <c r="AO29" s="289"/>
      <c r="AT29" s="290"/>
      <c r="AU29" s="1"/>
      <c r="AV29" s="1"/>
      <c r="AW29" s="1"/>
      <c r="AX29" s="1"/>
      <c r="AY29" s="1"/>
      <c r="AZ29" s="1"/>
      <c r="BA29" s="1"/>
      <c r="BB29" s="1"/>
      <c r="BC29" s="1"/>
      <c r="BD29" s="1"/>
      <c r="BE29" s="1"/>
      <c r="BF29" s="1"/>
      <c r="BG29" s="1"/>
      <c r="BH29" s="1"/>
      <c r="BI29" s="1"/>
    </row>
    <row r="30" ht="15.0" customHeight="1">
      <c r="A30" s="1"/>
      <c r="B30" s="270"/>
      <c r="D30" s="9"/>
      <c r="E30" s="23"/>
      <c r="I30" s="9"/>
      <c r="J30" s="337" t="str">
        <f>IF(AND('Mapa final'!$AB$34="Media",'Mapa final'!$AD$34="Leve"),CONCATENATE("R5C",'Mapa final'!$R$34),"")</f>
        <v/>
      </c>
      <c r="K30" s="338" t="str">
        <f>IF(AND('Mapa final'!$AB$35="Media",'Mapa final'!$AD$35="Leve"),CONCATENATE("R5C",'Mapa final'!$R$35),"")</f>
        <v/>
      </c>
      <c r="L30" s="338" t="str">
        <f>IF(AND('Mapa final'!$AB$36="Media",'Mapa final'!$AD$36="Leve"),CONCATENATE("R5C",'Mapa final'!$R$36),"")</f>
        <v/>
      </c>
      <c r="M30" s="338" t="str">
        <f>IF(AND('Mapa final'!$AB$37="Media",'Mapa final'!$AD$37="Leve"),CONCATENATE("R5C",'Mapa final'!$R$37),"")</f>
        <v/>
      </c>
      <c r="N30" s="338" t="str">
        <f>IF(AND('Mapa final'!$AB$38="Media",'Mapa final'!$AD$38="Leve"),CONCATENATE("R5C",'Mapa final'!$R$38),"")</f>
        <v/>
      </c>
      <c r="O30" s="339" t="str">
        <f>IF(AND('Mapa final'!$AB$39="Media",'Mapa final'!$AD$39="Leve"),CONCATENATE("R5C",'Mapa final'!$R$39),"")</f>
        <v/>
      </c>
      <c r="P30" s="337" t="str">
        <f>IF(AND('Mapa final'!$AB$34="Media",'Mapa final'!$AD$34="Menor"),CONCATENATE("R5C",'Mapa final'!$R$34),"")</f>
        <v/>
      </c>
      <c r="Q30" s="338" t="str">
        <f>IF(AND('Mapa final'!$AB$35="Media",'Mapa final'!$AD$35="Menor"),CONCATENATE("R5C",'Mapa final'!$R$35),"")</f>
        <v/>
      </c>
      <c r="R30" s="338" t="str">
        <f>IF(AND('Mapa final'!$AB$36="Media",'Mapa final'!$AD$36="Menor"),CONCATENATE("R5C",'Mapa final'!$R$36),"")</f>
        <v/>
      </c>
      <c r="S30" s="338" t="str">
        <f>IF(AND('Mapa final'!$AB$37="Media",'Mapa final'!$AD$37="Menor"),CONCATENATE("R5C",'Mapa final'!$R$37),"")</f>
        <v/>
      </c>
      <c r="T30" s="338" t="str">
        <f>IF(AND('Mapa final'!$AB$38="Media",'Mapa final'!$AD$38="Menor"),CONCATENATE("R5C",'Mapa final'!$R$38),"")</f>
        <v/>
      </c>
      <c r="U30" s="339" t="str">
        <f>IF(AND('Mapa final'!$AB$39="Media",'Mapa final'!$AD$39="Menor"),CONCATENATE("R5C",'Mapa final'!$R$39),"")</f>
        <v/>
      </c>
      <c r="V30" s="337" t="str">
        <f>IF(AND('Mapa final'!$AB$34="Media",'Mapa final'!$AD$34="Moderado"),CONCATENATE("R5C",'Mapa final'!$R$34),"")</f>
        <v/>
      </c>
      <c r="W30" s="338" t="str">
        <f>IF(AND('Mapa final'!$AB$35="Media",'Mapa final'!$AD$35="Moderado"),CONCATENATE("R5C",'Mapa final'!$R$35),"")</f>
        <v/>
      </c>
      <c r="X30" s="338" t="str">
        <f>IF(AND('Mapa final'!$AB$36="Media",'Mapa final'!$AD$36="Moderado"),CONCATENATE("R5C",'Mapa final'!$R$36),"")</f>
        <v/>
      </c>
      <c r="Y30" s="338" t="str">
        <f>IF(AND('Mapa final'!$AB$37="Media",'Mapa final'!$AD$37="Moderado"),CONCATENATE("R5C",'Mapa final'!$R$37),"")</f>
        <v/>
      </c>
      <c r="Z30" s="338" t="str">
        <f>IF(AND('Mapa final'!$AB$38="Media",'Mapa final'!$AD$38="Moderado"),CONCATENATE("R5C",'Mapa final'!$R$38),"")</f>
        <v/>
      </c>
      <c r="AA30" s="339" t="str">
        <f>IF(AND('Mapa final'!$AB$39="Media",'Mapa final'!$AD$39="Moderado"),CONCATENATE("R5C",'Mapa final'!$R$39),"")</f>
        <v/>
      </c>
      <c r="AB30" s="321" t="str">
        <f>IF(AND('Mapa final'!$AB$34="Media",'Mapa final'!$AD$34="Mayor"),CONCATENATE("R5C",'Mapa final'!$R$34),"")</f>
        <v/>
      </c>
      <c r="AC30" s="322" t="str">
        <f>IF(AND('Mapa final'!$AB$35="Media",'Mapa final'!$AD$35="Mayor"),CONCATENATE("R5C",'Mapa final'!$R$35),"")</f>
        <v/>
      </c>
      <c r="AD30" s="322" t="str">
        <f>IF(AND('Mapa final'!$AB$36="Media",'Mapa final'!$AD$36="Mayor"),CONCATENATE("R5C",'Mapa final'!$R$36),"")</f>
        <v/>
      </c>
      <c r="AE30" s="322" t="str">
        <f>IF(AND('Mapa final'!$AB$37="Media",'Mapa final'!$AD$37="Mayor"),CONCATENATE("R5C",'Mapa final'!$R$37),"")</f>
        <v/>
      </c>
      <c r="AF30" s="322" t="str">
        <f>IF(AND('Mapa final'!$AB$38="Media",'Mapa final'!$AD$38="Mayor"),CONCATENATE("R5C",'Mapa final'!$R$38),"")</f>
        <v/>
      </c>
      <c r="AG30" s="323" t="str">
        <f>IF(AND('Mapa final'!$AB$39="Media",'Mapa final'!$AD$39="Mayor"),CONCATENATE("R5C",'Mapa final'!$R$39),"")</f>
        <v/>
      </c>
      <c r="AH30" s="324" t="str">
        <f>IF(AND('Mapa final'!$AB$34="Media",'Mapa final'!$AD$34="Catastrófico"),CONCATENATE("R5C",'Mapa final'!$R$34),"")</f>
        <v/>
      </c>
      <c r="AI30" s="325" t="str">
        <f>IF(AND('Mapa final'!$AB$35="Media",'Mapa final'!$AD$35="Catastrófico"),CONCATENATE("R5C",'Mapa final'!$R$35),"")</f>
        <v/>
      </c>
      <c r="AJ30" s="325" t="str">
        <f>IF(AND('Mapa final'!$AB$36="Media",'Mapa final'!$AD$36="Catastrófico"),CONCATENATE("R5C",'Mapa final'!$R$36),"")</f>
        <v/>
      </c>
      <c r="AK30" s="325" t="str">
        <f>IF(AND('Mapa final'!$AB$37="Media",'Mapa final'!$AD$37="Catastrófico"),CONCATENATE("R5C",'Mapa final'!$R$37),"")</f>
        <v/>
      </c>
      <c r="AL30" s="325" t="str">
        <f>IF(AND('Mapa final'!$AB$38="Media",'Mapa final'!$AD$38="Catastrófico"),CONCATENATE("R5C",'Mapa final'!$R$38),"")</f>
        <v/>
      </c>
      <c r="AM30" s="326" t="str">
        <f>IF(AND('Mapa final'!$AB$39="Media",'Mapa final'!$AD$39="Catastrófico"),CONCATENATE("R5C",'Mapa final'!$R$39),"")</f>
        <v/>
      </c>
      <c r="AN30" s="1"/>
      <c r="AO30" s="289"/>
      <c r="AT30" s="290"/>
      <c r="AU30" s="1"/>
      <c r="AV30" s="1"/>
      <c r="AW30" s="1"/>
      <c r="AX30" s="1"/>
      <c r="AY30" s="1"/>
      <c r="AZ30" s="1"/>
      <c r="BA30" s="1"/>
      <c r="BB30" s="1"/>
      <c r="BC30" s="1"/>
      <c r="BD30" s="1"/>
      <c r="BE30" s="1"/>
      <c r="BF30" s="1"/>
      <c r="BG30" s="1"/>
      <c r="BH30" s="1"/>
      <c r="BI30" s="1"/>
    </row>
    <row r="31" ht="15.0" customHeight="1">
      <c r="A31" s="1"/>
      <c r="B31" s="270"/>
      <c r="D31" s="9"/>
      <c r="E31" s="23"/>
      <c r="I31" s="9"/>
      <c r="J31" s="337" t="str">
        <f>IF(AND('Mapa final'!$AB$40="Media",'Mapa final'!$AD$40="Leve"),CONCATENATE("R6C",'Mapa final'!$R$40),"")</f>
        <v/>
      </c>
      <c r="K31" s="338" t="str">
        <f>IF(AND('Mapa final'!$AB$41="Media",'Mapa final'!$AD$41="Leve"),CONCATENATE("R6C",'Mapa final'!$R$41),"")</f>
        <v/>
      </c>
      <c r="L31" s="338" t="str">
        <f>IF(AND('Mapa final'!$AB$42="Media",'Mapa final'!$AD$42="Leve"),CONCATENATE("R6C",'Mapa final'!$R$42),"")</f>
        <v/>
      </c>
      <c r="M31" s="338" t="str">
        <f>IF(AND('Mapa final'!$AB$43="Media",'Mapa final'!$AD$43="Leve"),CONCATENATE("R6C",'Mapa final'!$R$43),"")</f>
        <v/>
      </c>
      <c r="N31" s="338" t="str">
        <f>IF(AND('Mapa final'!$AB$44="Media",'Mapa final'!$AD$44="Leve"),CONCATENATE("R6C",'Mapa final'!$R$44),"")</f>
        <v/>
      </c>
      <c r="O31" s="339" t="str">
        <f>IF(AND('Mapa final'!$AB$45="Media",'Mapa final'!$AD$45="Leve"),CONCATENATE("R6C",'Mapa final'!$R$45),"")</f>
        <v/>
      </c>
      <c r="P31" s="337" t="str">
        <f>IF(AND('Mapa final'!$AB$40="Media",'Mapa final'!$AD$40="Menor"),CONCATENATE("R6C",'Mapa final'!$R$40),"")</f>
        <v/>
      </c>
      <c r="Q31" s="338" t="str">
        <f>IF(AND('Mapa final'!$AB$41="Media",'Mapa final'!$AD$41="Menor"),CONCATENATE("R6C",'Mapa final'!$R$41),"")</f>
        <v/>
      </c>
      <c r="R31" s="338" t="str">
        <f>IF(AND('Mapa final'!$AB$42="Media",'Mapa final'!$AD$42="Menor"),CONCATENATE("R6C",'Mapa final'!$R$42),"")</f>
        <v/>
      </c>
      <c r="S31" s="338" t="str">
        <f>IF(AND('Mapa final'!$AB$43="Media",'Mapa final'!$AD$43="Menor"),CONCATENATE("R6C",'Mapa final'!$R$43),"")</f>
        <v/>
      </c>
      <c r="T31" s="338" t="str">
        <f>IF(AND('Mapa final'!$AB$44="Media",'Mapa final'!$AD$44="Menor"),CONCATENATE("R6C",'Mapa final'!$R$44),"")</f>
        <v/>
      </c>
      <c r="U31" s="339" t="str">
        <f>IF(AND('Mapa final'!$AB$45="Media",'Mapa final'!$AD$45="Menor"),CONCATENATE("R6C",'Mapa final'!$R$45),"")</f>
        <v/>
      </c>
      <c r="V31" s="337" t="str">
        <f>IF(AND('Mapa final'!$AB$40="Media",'Mapa final'!$AD$40="Moderado"),CONCATENATE("R6C",'Mapa final'!$R$40),"")</f>
        <v/>
      </c>
      <c r="W31" s="338" t="str">
        <f>IF(AND('Mapa final'!$AB$41="Media",'Mapa final'!$AD$41="Moderado"),CONCATENATE("R6C",'Mapa final'!$R$41),"")</f>
        <v/>
      </c>
      <c r="X31" s="338" t="str">
        <f>IF(AND('Mapa final'!$AB$42="Media",'Mapa final'!$AD$42="Moderado"),CONCATENATE("R6C",'Mapa final'!$R$42),"")</f>
        <v/>
      </c>
      <c r="Y31" s="338" t="str">
        <f>IF(AND('Mapa final'!$AB$43="Media",'Mapa final'!$AD$43="Moderado"),CONCATENATE("R6C",'Mapa final'!$R$43),"")</f>
        <v/>
      </c>
      <c r="Z31" s="338" t="str">
        <f>IF(AND('Mapa final'!$AB$44="Media",'Mapa final'!$AD$44="Moderado"),CONCATENATE("R6C",'Mapa final'!$R$44),"")</f>
        <v/>
      </c>
      <c r="AA31" s="339" t="str">
        <f>IF(AND('Mapa final'!$AB$45="Media",'Mapa final'!$AD$45="Moderado"),CONCATENATE("R6C",'Mapa final'!$R$45),"")</f>
        <v/>
      </c>
      <c r="AB31" s="321" t="str">
        <f>IF(AND('Mapa final'!$AB$40="Media",'Mapa final'!$AD$40="Mayor"),CONCATENATE("R6C",'Mapa final'!$R$40),"")</f>
        <v/>
      </c>
      <c r="AC31" s="322" t="str">
        <f>IF(AND('Mapa final'!$AB$41="Media",'Mapa final'!$AD$41="Mayor"),CONCATENATE("R6C",'Mapa final'!$R$41),"")</f>
        <v/>
      </c>
      <c r="AD31" s="322" t="str">
        <f>IF(AND('Mapa final'!$AB$42="Media",'Mapa final'!$AD$42="Mayor"),CONCATENATE("R6C",'Mapa final'!$R$42),"")</f>
        <v/>
      </c>
      <c r="AE31" s="322" t="str">
        <f>IF(AND('Mapa final'!$AB$43="Media",'Mapa final'!$AD$43="Mayor"),CONCATENATE("R6C",'Mapa final'!$R$43),"")</f>
        <v/>
      </c>
      <c r="AF31" s="322" t="str">
        <f>IF(AND('Mapa final'!$AB$44="Media",'Mapa final'!$AD$44="Mayor"),CONCATENATE("R6C",'Mapa final'!$R$44),"")</f>
        <v/>
      </c>
      <c r="AG31" s="323" t="str">
        <f>IF(AND('Mapa final'!$AB$45="Media",'Mapa final'!$AD$45="Mayor"),CONCATENATE("R6C",'Mapa final'!$R$45),"")</f>
        <v/>
      </c>
      <c r="AH31" s="324" t="str">
        <f>IF(AND('Mapa final'!$AB$40="Media",'Mapa final'!$AD$40="Catastrófico"),CONCATENATE("R6C",'Mapa final'!$R$40),"")</f>
        <v/>
      </c>
      <c r="AI31" s="325" t="str">
        <f>IF(AND('Mapa final'!$AB$41="Media",'Mapa final'!$AD$41="Catastrófico"),CONCATENATE("R6C",'Mapa final'!$R$41),"")</f>
        <v/>
      </c>
      <c r="AJ31" s="325" t="str">
        <f>IF(AND('Mapa final'!$AB$42="Media",'Mapa final'!$AD$42="Catastrófico"),CONCATENATE("R6C",'Mapa final'!$R$42),"")</f>
        <v/>
      </c>
      <c r="AK31" s="325" t="str">
        <f>IF(AND('Mapa final'!$AB$43="Media",'Mapa final'!$AD$43="Catastrófico"),CONCATENATE("R6C",'Mapa final'!$R$43),"")</f>
        <v/>
      </c>
      <c r="AL31" s="325" t="str">
        <f>IF(AND('Mapa final'!$AB$44="Media",'Mapa final'!$AD$44="Catastrófico"),CONCATENATE("R6C",'Mapa final'!$R$44),"")</f>
        <v/>
      </c>
      <c r="AM31" s="326" t="str">
        <f>IF(AND('Mapa final'!$AB$45="Media",'Mapa final'!$AD$45="Catastrófico"),CONCATENATE("R6C",'Mapa final'!$R$45),"")</f>
        <v/>
      </c>
      <c r="AN31" s="1"/>
      <c r="AO31" s="289"/>
      <c r="AT31" s="290"/>
      <c r="AU31" s="1"/>
      <c r="AV31" s="1"/>
      <c r="AW31" s="1"/>
      <c r="AX31" s="1"/>
      <c r="AY31" s="1"/>
      <c r="AZ31" s="1"/>
      <c r="BA31" s="1"/>
      <c r="BB31" s="1"/>
      <c r="BC31" s="1"/>
      <c r="BD31" s="1"/>
      <c r="BE31" s="1"/>
      <c r="BF31" s="1"/>
      <c r="BG31" s="1"/>
      <c r="BH31" s="1"/>
      <c r="BI31" s="1"/>
    </row>
    <row r="32" ht="15.0" customHeight="1">
      <c r="A32" s="1"/>
      <c r="B32" s="270"/>
      <c r="D32" s="9"/>
      <c r="E32" s="23"/>
      <c r="I32" s="9"/>
      <c r="J32" s="337" t="str">
        <f>IF(AND('Mapa final'!$AB$46="Media",'Mapa final'!$AD$46="Leve"),CONCATENATE("R7C",'Mapa final'!$R$46),"")</f>
        <v/>
      </c>
      <c r="K32" s="338" t="str">
        <f>IF(AND('Mapa final'!$AB$47="Media",'Mapa final'!$AD$47="Leve"),CONCATENATE("R7C",'Mapa final'!$R$47),"")</f>
        <v/>
      </c>
      <c r="L32" s="338" t="str">
        <f>IF(AND('Mapa final'!$AB$48="Media",'Mapa final'!$AD$48="Leve"),CONCATENATE("R7C",'Mapa final'!$R$48),"")</f>
        <v/>
      </c>
      <c r="M32" s="338" t="str">
        <f>IF(AND('Mapa final'!$AB$49="Media",'Mapa final'!$AD$49="Leve"),CONCATENATE("R7C",'Mapa final'!$R$49),"")</f>
        <v/>
      </c>
      <c r="N32" s="338" t="str">
        <f>IF(AND('Mapa final'!$AB$50="Media",'Mapa final'!$AD$50="Leve"),CONCATENATE("R7C",'Mapa final'!$R$50),"")</f>
        <v/>
      </c>
      <c r="O32" s="339" t="str">
        <f>IF(AND('Mapa final'!$AB$51="Media",'Mapa final'!$AD$51="Leve"),CONCATENATE("R7C",'Mapa final'!$R$51),"")</f>
        <v/>
      </c>
      <c r="P32" s="337" t="str">
        <f>IF(AND('Mapa final'!$AB$46="Media",'Mapa final'!$AD$46="Menor"),CONCATENATE("R7C",'Mapa final'!$R$46),"")</f>
        <v/>
      </c>
      <c r="Q32" s="338" t="str">
        <f>IF(AND('Mapa final'!$AB$47="Media",'Mapa final'!$AD$47="Menor"),CONCATENATE("R7C",'Mapa final'!$R$47),"")</f>
        <v/>
      </c>
      <c r="R32" s="338" t="str">
        <f>IF(AND('Mapa final'!$AB$48="Media",'Mapa final'!$AD$48="Menor"),CONCATENATE("R7C",'Mapa final'!$R$48),"")</f>
        <v/>
      </c>
      <c r="S32" s="338" t="str">
        <f>IF(AND('Mapa final'!$AB$49="Media",'Mapa final'!$AD$49="Menor"),CONCATENATE("R7C",'Mapa final'!$R$49),"")</f>
        <v/>
      </c>
      <c r="T32" s="338" t="str">
        <f>IF(AND('Mapa final'!$AB$50="Media",'Mapa final'!$AD$50="Menor"),CONCATENATE("R7C",'Mapa final'!$R$50),"")</f>
        <v/>
      </c>
      <c r="U32" s="339" t="str">
        <f>IF(AND('Mapa final'!$AB$51="Media",'Mapa final'!$AD$51="Menor"),CONCATENATE("R7C",'Mapa final'!$R$51),"")</f>
        <v/>
      </c>
      <c r="V32" s="337" t="str">
        <f>IF(AND('Mapa final'!$AB$46="Media",'Mapa final'!$AD$46="Moderado"),CONCATENATE("R7C",'Mapa final'!$R$46),"")</f>
        <v/>
      </c>
      <c r="W32" s="338" t="str">
        <f>IF(AND('Mapa final'!$AB$47="Media",'Mapa final'!$AD$47="Moderado"),CONCATENATE("R7C",'Mapa final'!$R$47),"")</f>
        <v/>
      </c>
      <c r="X32" s="338" t="str">
        <f>IF(AND('Mapa final'!$AB$48="Media",'Mapa final'!$AD$48="Moderado"),CONCATENATE("R7C",'Mapa final'!$R$48),"")</f>
        <v/>
      </c>
      <c r="Y32" s="338" t="str">
        <f>IF(AND('Mapa final'!$AB$49="Media",'Mapa final'!$AD$49="Moderado"),CONCATENATE("R7C",'Mapa final'!$R$49),"")</f>
        <v/>
      </c>
      <c r="Z32" s="338" t="str">
        <f>IF(AND('Mapa final'!$AB$50="Media",'Mapa final'!$AD$50="Moderado"),CONCATENATE("R7C",'Mapa final'!$R$50),"")</f>
        <v/>
      </c>
      <c r="AA32" s="339" t="str">
        <f>IF(AND('Mapa final'!$AB$51="Media",'Mapa final'!$AD$51="Moderado"),CONCATENATE("R7C",'Mapa final'!$R$51),"")</f>
        <v/>
      </c>
      <c r="AB32" s="321" t="str">
        <f>IF(AND('Mapa final'!$AB$46="Media",'Mapa final'!$AD$46="Mayor"),CONCATENATE("R7C",'Mapa final'!$R$46),"")</f>
        <v/>
      </c>
      <c r="AC32" s="322" t="str">
        <f>IF(AND('Mapa final'!$AB$47="Media",'Mapa final'!$AD$47="Mayor"),CONCATENATE("R7C",'Mapa final'!$R$47),"")</f>
        <v/>
      </c>
      <c r="AD32" s="322" t="str">
        <f>IF(AND('Mapa final'!$AB$48="Media",'Mapa final'!$AD$48="Mayor"),CONCATENATE("R7C",'Mapa final'!$R$48),"")</f>
        <v/>
      </c>
      <c r="AE32" s="322" t="str">
        <f>IF(AND('Mapa final'!$AB$49="Media",'Mapa final'!$AD$49="Mayor"),CONCATENATE("R7C",'Mapa final'!$R$49),"")</f>
        <v/>
      </c>
      <c r="AF32" s="322" t="str">
        <f>IF(AND('Mapa final'!$AB$50="Media",'Mapa final'!$AD$50="Mayor"),CONCATENATE("R7C",'Mapa final'!$R$50),"")</f>
        <v/>
      </c>
      <c r="AG32" s="323" t="str">
        <f>IF(AND('Mapa final'!$AB$51="Media",'Mapa final'!$AD$51="Mayor"),CONCATENATE("R7C",'Mapa final'!$R$51),"")</f>
        <v/>
      </c>
      <c r="AH32" s="324" t="str">
        <f>IF(AND('Mapa final'!$AB$46="Media",'Mapa final'!$AD$46="Catastrófico"),CONCATENATE("R7C",'Mapa final'!$R$46),"")</f>
        <v/>
      </c>
      <c r="AI32" s="325" t="str">
        <f>IF(AND('Mapa final'!$AB$47="Media",'Mapa final'!$AD$47="Catastrófico"),CONCATENATE("R7C",'Mapa final'!$R$47),"")</f>
        <v/>
      </c>
      <c r="AJ32" s="325" t="str">
        <f>IF(AND('Mapa final'!$AB$48="Media",'Mapa final'!$AD$48="Catastrófico"),CONCATENATE("R7C",'Mapa final'!$R$48),"")</f>
        <v/>
      </c>
      <c r="AK32" s="325" t="str">
        <f>IF(AND('Mapa final'!$AB$49="Media",'Mapa final'!$AD$49="Catastrófico"),CONCATENATE("R7C",'Mapa final'!$R$49),"")</f>
        <v/>
      </c>
      <c r="AL32" s="325" t="str">
        <f>IF(AND('Mapa final'!$AB$50="Media",'Mapa final'!$AD$50="Catastrófico"),CONCATENATE("R7C",'Mapa final'!$R$50),"")</f>
        <v/>
      </c>
      <c r="AM32" s="326" t="str">
        <f>IF(AND('Mapa final'!$AB$51="Media",'Mapa final'!$AD$51="Catastrófico"),CONCATENATE("R7C",'Mapa final'!$R$51),"")</f>
        <v/>
      </c>
      <c r="AN32" s="1"/>
      <c r="AO32" s="289"/>
      <c r="AT32" s="290"/>
      <c r="AU32" s="1"/>
      <c r="AV32" s="1"/>
      <c r="AW32" s="1"/>
      <c r="AX32" s="1"/>
      <c r="AY32" s="1"/>
      <c r="AZ32" s="1"/>
      <c r="BA32" s="1"/>
      <c r="BB32" s="1"/>
      <c r="BC32" s="1"/>
      <c r="BD32" s="1"/>
      <c r="BE32" s="1"/>
      <c r="BF32" s="1"/>
      <c r="BG32" s="1"/>
      <c r="BH32" s="1"/>
      <c r="BI32" s="1"/>
    </row>
    <row r="33" ht="15.0" customHeight="1">
      <c r="A33" s="1"/>
      <c r="B33" s="270"/>
      <c r="D33" s="9"/>
      <c r="E33" s="23"/>
      <c r="I33" s="9"/>
      <c r="J33" s="337" t="str">
        <f>IF(AND('Mapa final'!$AB$52="Media",'Mapa final'!$AD$52="Leve"),CONCATENATE("R8C",'Mapa final'!$R$52),"")</f>
        <v/>
      </c>
      <c r="K33" s="338" t="str">
        <f>IF(AND('Mapa final'!$AB$53="Media",'Mapa final'!$AD$53="Leve"),CONCATENATE("R8C",'Mapa final'!$R$53),"")</f>
        <v/>
      </c>
      <c r="L33" s="338" t="str">
        <f>IF(AND('Mapa final'!$AB$54="Media",'Mapa final'!$AD$54="Leve"),CONCATENATE("R8C",'Mapa final'!$R$54),"")</f>
        <v/>
      </c>
      <c r="M33" s="338" t="str">
        <f>IF(AND('Mapa final'!$AB$55="Media",'Mapa final'!$AD$55="Leve"),CONCATENATE("R8C",'Mapa final'!$R$55),"")</f>
        <v/>
      </c>
      <c r="N33" s="338" t="str">
        <f>IF(AND('Mapa final'!$AB$56="Media",'Mapa final'!$AD$56="Leve"),CONCATENATE("R8C",'Mapa final'!$R$56),"")</f>
        <v/>
      </c>
      <c r="O33" s="339" t="str">
        <f>IF(AND('Mapa final'!$AB$57="Media",'Mapa final'!$AD$57="Leve"),CONCATENATE("R8C",'Mapa final'!$R$57),"")</f>
        <v/>
      </c>
      <c r="P33" s="337" t="str">
        <f>IF(AND('Mapa final'!$AB$52="Media",'Mapa final'!$AD$52="Menor"),CONCATENATE("R8C",'Mapa final'!$R$52),"")</f>
        <v/>
      </c>
      <c r="Q33" s="338" t="str">
        <f>IF(AND('Mapa final'!$AB$53="Media",'Mapa final'!$AD$53="Menor"),CONCATENATE("R8C",'Mapa final'!$R$53),"")</f>
        <v/>
      </c>
      <c r="R33" s="338" t="str">
        <f>IF(AND('Mapa final'!$AB$54="Media",'Mapa final'!$AD$54="Menor"),CONCATENATE("R8C",'Mapa final'!$R$54),"")</f>
        <v/>
      </c>
      <c r="S33" s="338" t="str">
        <f>IF(AND('Mapa final'!$AB$55="Media",'Mapa final'!$AD$55="Menor"),CONCATENATE("R8C",'Mapa final'!$R$55),"")</f>
        <v/>
      </c>
      <c r="T33" s="338" t="str">
        <f>IF(AND('Mapa final'!$AB$56="Media",'Mapa final'!$AD$56="Menor"),CONCATENATE("R8C",'Mapa final'!$R$56),"")</f>
        <v/>
      </c>
      <c r="U33" s="339" t="str">
        <f>IF(AND('Mapa final'!$AB$57="Media",'Mapa final'!$AD$57="Menor"),CONCATENATE("R8C",'Mapa final'!$R$57),"")</f>
        <v/>
      </c>
      <c r="V33" s="337" t="str">
        <f>IF(AND('Mapa final'!$AB$52="Media",'Mapa final'!$AD$52="Moderado"),CONCATENATE("R8C",'Mapa final'!$R$52),"")</f>
        <v/>
      </c>
      <c r="W33" s="338" t="str">
        <f>IF(AND('Mapa final'!$AB$53="Media",'Mapa final'!$AD$53="Moderado"),CONCATENATE("R8C",'Mapa final'!$R$53),"")</f>
        <v/>
      </c>
      <c r="X33" s="338" t="str">
        <f>IF(AND('Mapa final'!$AB$54="Media",'Mapa final'!$AD$54="Moderado"),CONCATENATE("R8C",'Mapa final'!$R$54),"")</f>
        <v/>
      </c>
      <c r="Y33" s="338" t="str">
        <f>IF(AND('Mapa final'!$AB$55="Media",'Mapa final'!$AD$55="Moderado"),CONCATENATE("R8C",'Mapa final'!$R$55),"")</f>
        <v/>
      </c>
      <c r="Z33" s="338" t="str">
        <f>IF(AND('Mapa final'!$AB$56="Media",'Mapa final'!$AD$56="Moderado"),CONCATENATE("R8C",'Mapa final'!$R$56),"")</f>
        <v/>
      </c>
      <c r="AA33" s="339" t="str">
        <f>IF(AND('Mapa final'!$AB$57="Media",'Mapa final'!$AD$57="Moderado"),CONCATENATE("R8C",'Mapa final'!$R$57),"")</f>
        <v/>
      </c>
      <c r="AB33" s="321" t="str">
        <f>IF(AND('Mapa final'!$AB$52="Media",'Mapa final'!$AD$52="Mayor"),CONCATENATE("R8C",'Mapa final'!$R$52),"")</f>
        <v/>
      </c>
      <c r="AC33" s="322" t="str">
        <f>IF(AND('Mapa final'!$AB$53="Media",'Mapa final'!$AD$53="Mayor"),CONCATENATE("R8C",'Mapa final'!$R$53),"")</f>
        <v/>
      </c>
      <c r="AD33" s="322" t="str">
        <f>IF(AND('Mapa final'!$AB$54="Media",'Mapa final'!$AD$54="Mayor"),CONCATENATE("R8C",'Mapa final'!$R$54),"")</f>
        <v/>
      </c>
      <c r="AE33" s="322" t="str">
        <f>IF(AND('Mapa final'!$AB$55="Media",'Mapa final'!$AD$55="Mayor"),CONCATENATE("R8C",'Mapa final'!$R$55),"")</f>
        <v/>
      </c>
      <c r="AF33" s="322" t="str">
        <f>IF(AND('Mapa final'!$AB$56="Media",'Mapa final'!$AD$56="Mayor"),CONCATENATE("R8C",'Mapa final'!$R$56),"")</f>
        <v/>
      </c>
      <c r="AG33" s="323" t="str">
        <f>IF(AND('Mapa final'!$AB$57="Media",'Mapa final'!$AD$57="Mayor"),CONCATENATE("R8C",'Mapa final'!$R$57),"")</f>
        <v/>
      </c>
      <c r="AH33" s="324" t="str">
        <f>IF(AND('Mapa final'!$AB$52="Media",'Mapa final'!$AD$52="Catastrófico"),CONCATENATE("R8C",'Mapa final'!$R$52),"")</f>
        <v/>
      </c>
      <c r="AI33" s="325" t="str">
        <f>IF(AND('Mapa final'!$AB$53="Media",'Mapa final'!$AD$53="Catastrófico"),CONCATENATE("R8C",'Mapa final'!$R$53),"")</f>
        <v/>
      </c>
      <c r="AJ33" s="325" t="str">
        <f>IF(AND('Mapa final'!$AB$54="Media",'Mapa final'!$AD$54="Catastrófico"),CONCATENATE("R8C",'Mapa final'!$R$54),"")</f>
        <v/>
      </c>
      <c r="AK33" s="325" t="str">
        <f>IF(AND('Mapa final'!$AB$55="Media",'Mapa final'!$AD$55="Catastrófico"),CONCATENATE("R8C",'Mapa final'!$R$55),"")</f>
        <v/>
      </c>
      <c r="AL33" s="325" t="str">
        <f>IF(AND('Mapa final'!$AB$56="Media",'Mapa final'!$AD$56="Catastrófico"),CONCATENATE("R8C",'Mapa final'!$R$56),"")</f>
        <v/>
      </c>
      <c r="AM33" s="326" t="str">
        <f>IF(AND('Mapa final'!$AB$57="Media",'Mapa final'!$AD$57="Catastrófico"),CONCATENATE("R8C",'Mapa final'!$R$57),"")</f>
        <v/>
      </c>
      <c r="AN33" s="1"/>
      <c r="AO33" s="289"/>
      <c r="AT33" s="290"/>
      <c r="AU33" s="1"/>
      <c r="AV33" s="1"/>
      <c r="AW33" s="1"/>
      <c r="AX33" s="1"/>
      <c r="AY33" s="1"/>
      <c r="AZ33" s="1"/>
      <c r="BA33" s="1"/>
      <c r="BB33" s="1"/>
      <c r="BC33" s="1"/>
      <c r="BD33" s="1"/>
      <c r="BE33" s="1"/>
      <c r="BF33" s="1"/>
      <c r="BG33" s="1"/>
      <c r="BH33" s="1"/>
      <c r="BI33" s="1"/>
    </row>
    <row r="34" ht="15.0" customHeight="1">
      <c r="A34" s="1"/>
      <c r="B34" s="270"/>
      <c r="D34" s="9"/>
      <c r="E34" s="23"/>
      <c r="I34" s="9"/>
      <c r="J34" s="337" t="str">
        <f>IF(AND('Mapa final'!$AB$58="Media",'Mapa final'!$AD$58="Leve"),CONCATENATE("R9C",'Mapa final'!$R$58),"")</f>
        <v/>
      </c>
      <c r="K34" s="338" t="str">
        <f>IF(AND('Mapa final'!$AB$59="Media",'Mapa final'!$AD$59="Leve"),CONCATENATE("R9C",'Mapa final'!$R$59),"")</f>
        <v/>
      </c>
      <c r="L34" s="338" t="str">
        <f>IF(AND('Mapa final'!$AB$60="Media",'Mapa final'!$AD$60="Leve"),CONCATENATE("R9C",'Mapa final'!$R$60),"")</f>
        <v/>
      </c>
      <c r="M34" s="338" t="str">
        <f>IF(AND('Mapa final'!$AB$61="Media",'Mapa final'!$AD$61="Leve"),CONCATENATE("R9C",'Mapa final'!$R$61),"")</f>
        <v/>
      </c>
      <c r="N34" s="338" t="str">
        <f>IF(AND('Mapa final'!$AB$62="Media",'Mapa final'!$AD$62="Leve"),CONCATENATE("R9C",'Mapa final'!$R$62),"")</f>
        <v/>
      </c>
      <c r="O34" s="339" t="str">
        <f>IF(AND('Mapa final'!$AB$63="Media",'Mapa final'!$AD$63="Leve"),CONCATENATE("R9C",'Mapa final'!$R$63),"")</f>
        <v/>
      </c>
      <c r="P34" s="337" t="str">
        <f>IF(AND('Mapa final'!$AB$58="Media",'Mapa final'!$AD$58="Menor"),CONCATENATE("R9C",'Mapa final'!$R$58),"")</f>
        <v/>
      </c>
      <c r="Q34" s="338" t="str">
        <f>IF(AND('Mapa final'!$AB$59="Media",'Mapa final'!$AD$59="Menor"),CONCATENATE("R9C",'Mapa final'!$R$59),"")</f>
        <v/>
      </c>
      <c r="R34" s="338" t="str">
        <f>IF(AND('Mapa final'!$AB$60="Media",'Mapa final'!$AD$60="Menor"),CONCATENATE("R9C",'Mapa final'!$R$60),"")</f>
        <v/>
      </c>
      <c r="S34" s="338" t="str">
        <f>IF(AND('Mapa final'!$AB$61="Media",'Mapa final'!$AD$61="Menor"),CONCATENATE("R9C",'Mapa final'!$R$61),"")</f>
        <v/>
      </c>
      <c r="T34" s="338" t="str">
        <f>IF(AND('Mapa final'!$AB$62="Media",'Mapa final'!$AD$62="Menor"),CONCATENATE("R9C",'Mapa final'!$R$62),"")</f>
        <v/>
      </c>
      <c r="U34" s="339" t="str">
        <f>IF(AND('Mapa final'!$AB$63="Media",'Mapa final'!$AD$63="Menor"),CONCATENATE("R9C",'Mapa final'!$R$63),"")</f>
        <v/>
      </c>
      <c r="V34" s="337" t="str">
        <f>IF(AND('Mapa final'!$AB$58="Media",'Mapa final'!$AD$58="Moderado"),CONCATENATE("R9C",'Mapa final'!$R$58),"")</f>
        <v/>
      </c>
      <c r="W34" s="338" t="str">
        <f>IF(AND('Mapa final'!$AB$59="Media",'Mapa final'!$AD$59="Moderado"),CONCATENATE("R9C",'Mapa final'!$R$59),"")</f>
        <v/>
      </c>
      <c r="X34" s="338" t="str">
        <f>IF(AND('Mapa final'!$AB$60="Media",'Mapa final'!$AD$60="Moderado"),CONCATENATE("R9C",'Mapa final'!$R$60),"")</f>
        <v/>
      </c>
      <c r="Y34" s="338" t="str">
        <f>IF(AND('Mapa final'!$AB$61="Media",'Mapa final'!$AD$61="Moderado"),CONCATENATE("R9C",'Mapa final'!$R$61),"")</f>
        <v/>
      </c>
      <c r="Z34" s="338" t="str">
        <f>IF(AND('Mapa final'!$AB$62="Media",'Mapa final'!$AD$62="Moderado"),CONCATENATE("R9C",'Mapa final'!$R$62),"")</f>
        <v/>
      </c>
      <c r="AA34" s="339" t="str">
        <f>IF(AND('Mapa final'!$AB$63="Media",'Mapa final'!$AD$63="Moderado"),CONCATENATE("R9C",'Mapa final'!$R$63),"")</f>
        <v/>
      </c>
      <c r="AB34" s="321" t="str">
        <f>IF(AND('Mapa final'!$AB$58="Media",'Mapa final'!$AD$58="Mayor"),CONCATENATE("R9C",'Mapa final'!$R$58),"")</f>
        <v/>
      </c>
      <c r="AC34" s="322" t="str">
        <f>IF(AND('Mapa final'!$AB$59="Media",'Mapa final'!$AD$59="Mayor"),CONCATENATE("R9C",'Mapa final'!$R$59),"")</f>
        <v/>
      </c>
      <c r="AD34" s="322" t="str">
        <f>IF(AND('Mapa final'!$AB$60="Media",'Mapa final'!$AD$60="Mayor"),CONCATENATE("R9C",'Mapa final'!$R$60),"")</f>
        <v/>
      </c>
      <c r="AE34" s="322" t="str">
        <f>IF(AND('Mapa final'!$AB$61="Media",'Mapa final'!$AD$61="Mayor"),CONCATENATE("R9C",'Mapa final'!$R$61),"")</f>
        <v/>
      </c>
      <c r="AF34" s="322" t="str">
        <f>IF(AND('Mapa final'!$AB$62="Media",'Mapa final'!$AD$62="Mayor"),CONCATENATE("R9C",'Mapa final'!$R$62),"")</f>
        <v/>
      </c>
      <c r="AG34" s="323" t="str">
        <f>IF(AND('Mapa final'!$AB$63="Media",'Mapa final'!$AD$63="Mayor"),CONCATENATE("R9C",'Mapa final'!$R$63),"")</f>
        <v/>
      </c>
      <c r="AH34" s="324" t="str">
        <f>IF(AND('Mapa final'!$AB$58="Media",'Mapa final'!$AD$58="Catastrófico"),CONCATENATE("R9C",'Mapa final'!$R$58),"")</f>
        <v/>
      </c>
      <c r="AI34" s="325" t="str">
        <f>IF(AND('Mapa final'!$AB$59="Media",'Mapa final'!$AD$59="Catastrófico"),CONCATENATE("R9C",'Mapa final'!$R$59),"")</f>
        <v/>
      </c>
      <c r="AJ34" s="325" t="str">
        <f>IF(AND('Mapa final'!$AB$60="Media",'Mapa final'!$AD$60="Catastrófico"),CONCATENATE("R9C",'Mapa final'!$R$60),"")</f>
        <v/>
      </c>
      <c r="AK34" s="325" t="str">
        <f>IF(AND('Mapa final'!$AB$61="Media",'Mapa final'!$AD$61="Catastrófico"),CONCATENATE("R9C",'Mapa final'!$R$61),"")</f>
        <v/>
      </c>
      <c r="AL34" s="325" t="str">
        <f>IF(AND('Mapa final'!$AB$62="Media",'Mapa final'!$AD$62="Catastrófico"),CONCATENATE("R9C",'Mapa final'!$R$62),"")</f>
        <v/>
      </c>
      <c r="AM34" s="326" t="str">
        <f>IF(AND('Mapa final'!$AB$63="Media",'Mapa final'!$AD$63="Catastrófico"),CONCATENATE("R9C",'Mapa final'!$R$63),"")</f>
        <v/>
      </c>
      <c r="AN34" s="1"/>
      <c r="AO34" s="289"/>
      <c r="AT34" s="290"/>
      <c r="AU34" s="1"/>
      <c r="AV34" s="1"/>
      <c r="AW34" s="1"/>
      <c r="AX34" s="1"/>
      <c r="AY34" s="1"/>
      <c r="AZ34" s="1"/>
      <c r="BA34" s="1"/>
      <c r="BB34" s="1"/>
      <c r="BC34" s="1"/>
      <c r="BD34" s="1"/>
      <c r="BE34" s="1"/>
      <c r="BF34" s="1"/>
      <c r="BG34" s="1"/>
      <c r="BH34" s="1"/>
      <c r="BI34" s="1"/>
    </row>
    <row r="35" ht="15.75" customHeight="1">
      <c r="A35" s="1"/>
      <c r="B35" s="270"/>
      <c r="D35" s="9"/>
      <c r="E35" s="153"/>
      <c r="F35" s="154"/>
      <c r="G35" s="154"/>
      <c r="H35" s="154"/>
      <c r="I35" s="155"/>
      <c r="J35" s="337" t="str">
        <f>IF(AND('Mapa final'!$AB$64="Media",'Mapa final'!$AD$64="Leve"),CONCATENATE("R10C",'Mapa final'!$R$64),"")</f>
        <v/>
      </c>
      <c r="K35" s="338" t="str">
        <f>IF(AND('Mapa final'!$AB$65="Media",'Mapa final'!$AD$65="Leve"),CONCATENATE("R10C",'Mapa final'!$R$65),"")</f>
        <v/>
      </c>
      <c r="L35" s="338" t="str">
        <f>IF(AND('Mapa final'!$AB$66="Media",'Mapa final'!$AD$66="Leve"),CONCATENATE("R10C",'Mapa final'!$R$66),"")</f>
        <v/>
      </c>
      <c r="M35" s="338" t="str">
        <f>IF(AND('Mapa final'!$AB$67="Media",'Mapa final'!$AD$67="Leve"),CONCATENATE("R10C",'Mapa final'!$R$67),"")</f>
        <v/>
      </c>
      <c r="N35" s="338" t="str">
        <f>IF(AND('Mapa final'!$AB$68="Media",'Mapa final'!$AD$68="Leve"),CONCATENATE("R10C",'Mapa final'!$R$68),"")</f>
        <v/>
      </c>
      <c r="O35" s="339" t="str">
        <f>IF(AND('Mapa final'!$AB$69="Media",'Mapa final'!$AD$69="Leve"),CONCATENATE("R10C",'Mapa final'!$R$69),"")</f>
        <v/>
      </c>
      <c r="P35" s="337" t="str">
        <f>IF(AND('Mapa final'!$AB$64="Media",'Mapa final'!$AD$64="Menor"),CONCATENATE("R10C",'Mapa final'!$R$64),"")</f>
        <v/>
      </c>
      <c r="Q35" s="338" t="str">
        <f>IF(AND('Mapa final'!$AB$65="Media",'Mapa final'!$AD$65="Menor"),CONCATENATE("R10C",'Mapa final'!$R$65),"")</f>
        <v/>
      </c>
      <c r="R35" s="338" t="str">
        <f>IF(AND('Mapa final'!$AB$66="Media",'Mapa final'!$AD$66="Menor"),CONCATENATE("R10C",'Mapa final'!$R$66),"")</f>
        <v/>
      </c>
      <c r="S35" s="338" t="str">
        <f>IF(AND('Mapa final'!$AB$67="Media",'Mapa final'!$AD$67="Menor"),CONCATENATE("R10C",'Mapa final'!$R$67),"")</f>
        <v/>
      </c>
      <c r="T35" s="338" t="str">
        <f>IF(AND('Mapa final'!$AB$68="Media",'Mapa final'!$AD$68="Menor"),CONCATENATE("R10C",'Mapa final'!$R$68),"")</f>
        <v/>
      </c>
      <c r="U35" s="339" t="str">
        <f>IF(AND('Mapa final'!$AB$69="Media",'Mapa final'!$AD$69="Menor"),CONCATENATE("R10C",'Mapa final'!$R$69),"")</f>
        <v/>
      </c>
      <c r="V35" s="337" t="str">
        <f>IF(AND('Mapa final'!$AB$64="Media",'Mapa final'!$AD$64="Moderado"),CONCATENATE("R10C",'Mapa final'!$R$64),"")</f>
        <v/>
      </c>
      <c r="W35" s="338" t="str">
        <f>IF(AND('Mapa final'!$AB$65="Media",'Mapa final'!$AD$65="Moderado"),CONCATENATE("R10C",'Mapa final'!$R$65),"")</f>
        <v/>
      </c>
      <c r="X35" s="338" t="str">
        <f>IF(AND('Mapa final'!$AB$66="Media",'Mapa final'!$AD$66="Moderado"),CONCATENATE("R10C",'Mapa final'!$R$66),"")</f>
        <v/>
      </c>
      <c r="Y35" s="338" t="str">
        <f>IF(AND('Mapa final'!$AB$67="Media",'Mapa final'!$AD$67="Moderado"),CONCATENATE("R10C",'Mapa final'!$R$67),"")</f>
        <v/>
      </c>
      <c r="Z35" s="338" t="str">
        <f>IF(AND('Mapa final'!$AB$68="Media",'Mapa final'!$AD$68="Moderado"),CONCATENATE("R10C",'Mapa final'!$R$68),"")</f>
        <v/>
      </c>
      <c r="AA35" s="339" t="str">
        <f>IF(AND('Mapa final'!$AB$69="Media",'Mapa final'!$AD$69="Moderado"),CONCATENATE("R10C",'Mapa final'!$R$69),"")</f>
        <v/>
      </c>
      <c r="AB35" s="327" t="str">
        <f>IF(AND('Mapa final'!$AB$64="Media",'Mapa final'!$AD$64="Mayor"),CONCATENATE("R10C",'Mapa final'!$R$64),"")</f>
        <v/>
      </c>
      <c r="AC35" s="328" t="str">
        <f>IF(AND('Mapa final'!$AB$65="Media",'Mapa final'!$AD$65="Mayor"),CONCATENATE("R10C",'Mapa final'!$R$65),"")</f>
        <v/>
      </c>
      <c r="AD35" s="328" t="str">
        <f>IF(AND('Mapa final'!$AB$66="Media",'Mapa final'!$AD$66="Mayor"),CONCATENATE("R10C",'Mapa final'!$R$66),"")</f>
        <v/>
      </c>
      <c r="AE35" s="328" t="str">
        <f>IF(AND('Mapa final'!$AB$67="Media",'Mapa final'!$AD$67="Mayor"),CONCATENATE("R10C",'Mapa final'!$R$67),"")</f>
        <v/>
      </c>
      <c r="AF35" s="328" t="str">
        <f>IF(AND('Mapa final'!$AB$68="Media",'Mapa final'!$AD$68="Mayor"),CONCATENATE("R10C",'Mapa final'!$R$68),"")</f>
        <v/>
      </c>
      <c r="AG35" s="329" t="str">
        <f>IF(AND('Mapa final'!$AB$69="Media",'Mapa final'!$AD$69="Mayor"),CONCATENATE("R10C",'Mapa final'!$R$69),"")</f>
        <v/>
      </c>
      <c r="AH35" s="330" t="str">
        <f>IF(AND('Mapa final'!$AB$64="Media",'Mapa final'!$AD$64="Catastrófico"),CONCATENATE("R10C",'Mapa final'!$R$64),"")</f>
        <v/>
      </c>
      <c r="AI35" s="331" t="str">
        <f>IF(AND('Mapa final'!$AB$65="Media",'Mapa final'!$AD$65="Catastrófico"),CONCATENATE("R10C",'Mapa final'!$R$65),"")</f>
        <v/>
      </c>
      <c r="AJ35" s="331" t="str">
        <f>IF(AND('Mapa final'!$AB$66="Media",'Mapa final'!$AD$66="Catastrófico"),CONCATENATE("R10C",'Mapa final'!$R$66),"")</f>
        <v/>
      </c>
      <c r="AK35" s="331" t="str">
        <f>IF(AND('Mapa final'!$AB$67="Media",'Mapa final'!$AD$67="Catastrófico"),CONCATENATE("R10C",'Mapa final'!$R$67),"")</f>
        <v/>
      </c>
      <c r="AL35" s="331" t="str">
        <f>IF(AND('Mapa final'!$AB$68="Media",'Mapa final'!$AD$68="Catastrófico"),CONCATENATE("R10C",'Mapa final'!$R$68),"")</f>
        <v/>
      </c>
      <c r="AM35" s="332" t="str">
        <f>IF(AND('Mapa final'!$AB$69="Media",'Mapa final'!$AD$69="Catastrófico"),CONCATENATE("R10C",'Mapa final'!$R$69),"")</f>
        <v/>
      </c>
      <c r="AN35" s="1"/>
      <c r="AO35" s="297"/>
      <c r="AP35" s="298"/>
      <c r="AQ35" s="298"/>
      <c r="AR35" s="298"/>
      <c r="AS35" s="298"/>
      <c r="AT35" s="299"/>
      <c r="AU35" s="1"/>
      <c r="AV35" s="1"/>
      <c r="AW35" s="1"/>
      <c r="AX35" s="1"/>
      <c r="AY35" s="1"/>
      <c r="AZ35" s="1"/>
      <c r="BA35" s="1"/>
      <c r="BB35" s="1"/>
      <c r="BC35" s="1"/>
      <c r="BD35" s="1"/>
      <c r="BE35" s="1"/>
      <c r="BF35" s="1"/>
      <c r="BG35" s="1"/>
      <c r="BH35" s="1"/>
      <c r="BI35" s="1"/>
    </row>
    <row r="36" ht="15.0" customHeight="1">
      <c r="A36" s="1"/>
      <c r="B36" s="270"/>
      <c r="D36" s="9"/>
      <c r="E36" s="313" t="s">
        <v>293</v>
      </c>
      <c r="F36" s="55"/>
      <c r="G36" s="55"/>
      <c r="H36" s="55"/>
      <c r="I36" s="55"/>
      <c r="J36" s="344" t="str">
        <f>IF(AND('Mapa final'!$AB$10="Baja",'Mapa final'!$AD$10="Leve"),CONCATENATE("R1C",'Mapa final'!$R$10),"")</f>
        <v/>
      </c>
      <c r="K36" s="345" t="str">
        <f>IF(AND('Mapa final'!$AB$11="Baja",'Mapa final'!$AD$11="Leve"),CONCATENATE("R1C",'Mapa final'!$R$11),"")</f>
        <v/>
      </c>
      <c r="L36" s="345" t="str">
        <f>IF(AND('Mapa final'!$AB$12="Baja",'Mapa final'!$AD$12="Leve"),CONCATENATE("R1C",'Mapa final'!$R$12),"")</f>
        <v/>
      </c>
      <c r="M36" s="345" t="str">
        <f>IF(AND('Mapa final'!$AB$13="Baja",'Mapa final'!$AD$13="Leve"),CONCATENATE("R1C",'Mapa final'!$R$13),"")</f>
        <v/>
      </c>
      <c r="N36" s="345" t="str">
        <f>IF(AND('Mapa final'!$AB$14="Baja",'Mapa final'!$AD$14="Leve"),CONCATENATE("R1C",'Mapa final'!$R$14),"")</f>
        <v/>
      </c>
      <c r="O36" s="346" t="str">
        <f>IF(AND('Mapa final'!$AB$15="Baja",'Mapa final'!$AD$15="Leve"),CONCATENATE("R1C",'Mapa final'!$R$15),"")</f>
        <v/>
      </c>
      <c r="P36" s="333" t="str">
        <f>IF(AND('Mapa final'!$AB$10="Baja",'Mapa final'!$AD$10="Menor"),CONCATENATE("R1C",'Mapa final'!$R$10),"")</f>
        <v/>
      </c>
      <c r="Q36" s="334" t="str">
        <f>IF(AND('Mapa final'!$AB$11="Baja",'Mapa final'!$AD$11="Menor"),CONCATENATE("R1C",'Mapa final'!$R$11),"")</f>
        <v/>
      </c>
      <c r="R36" s="334" t="str">
        <f>IF(AND('Mapa final'!$AB$12="Baja",'Mapa final'!$AD$12="Menor"),CONCATENATE("R1C",'Mapa final'!$R$12),"")</f>
        <v/>
      </c>
      <c r="S36" s="334" t="str">
        <f>IF(AND('Mapa final'!$AB$13="Baja",'Mapa final'!$AD$13="Menor"),CONCATENATE("R1C",'Mapa final'!$R$13),"")</f>
        <v/>
      </c>
      <c r="T36" s="334" t="str">
        <f>IF(AND('Mapa final'!$AB$14="Baja",'Mapa final'!$AD$14="Menor"),CONCATENATE("R1C",'Mapa final'!$R$14),"")</f>
        <v/>
      </c>
      <c r="U36" s="335" t="str">
        <f>IF(AND('Mapa final'!$AB$15="Baja",'Mapa final'!$AD$15="Menor"),CONCATENATE("R1C",'Mapa final'!$R$15),"")</f>
        <v/>
      </c>
      <c r="V36" s="333" t="str">
        <f>IF(AND('Mapa final'!$AB$10="Baja",'Mapa final'!$AD$10="Moderado"),CONCATENATE("R1C",'Mapa final'!$R$10),"")</f>
        <v>R1C1</v>
      </c>
      <c r="W36" s="334" t="str">
        <f>IF(AND('Mapa final'!$AB$11="Baja",'Mapa final'!$AD$11="Moderado"),CONCATENATE("R1C",'Mapa final'!$R$11),"")</f>
        <v>R1C2</v>
      </c>
      <c r="X36" s="334" t="str">
        <f>IF(AND('Mapa final'!$AB$12="Baja",'Mapa final'!$AD$12="Moderado"),CONCATENATE("R1C",'Mapa final'!$R$12),"")</f>
        <v/>
      </c>
      <c r="Y36" s="334" t="str">
        <f>IF(AND('Mapa final'!$AB$13="Baja",'Mapa final'!$AD$13="Moderado"),CONCATENATE("R1C",'Mapa final'!$R$13),"")</f>
        <v/>
      </c>
      <c r="Z36" s="334" t="str">
        <f>IF(AND('Mapa final'!$AB$14="Baja",'Mapa final'!$AD$14="Moderado"),CONCATENATE("R1C",'Mapa final'!$R$14),"")</f>
        <v/>
      </c>
      <c r="AA36" s="335" t="str">
        <f>IF(AND('Mapa final'!$AB$15="Baja",'Mapa final'!$AD$15="Moderado"),CONCATENATE("R1C",'Mapa final'!$R$15),"")</f>
        <v/>
      </c>
      <c r="AB36" s="314" t="str">
        <f>IF(AND('Mapa final'!$AB$10="Baja",'Mapa final'!$AD$10="Mayor"),CONCATENATE("R1C",'Mapa final'!$R$10),"")</f>
        <v/>
      </c>
      <c r="AC36" s="315" t="str">
        <f>IF(AND('Mapa final'!$AB$11="Baja",'Mapa final'!$AD$11="Mayor"),CONCATENATE("R1C",'Mapa final'!$R$11),"")</f>
        <v/>
      </c>
      <c r="AD36" s="315" t="str">
        <f>IF(AND('Mapa final'!$AB$12="Baja",'Mapa final'!$AD$12="Mayor"),CONCATENATE("R1C",'Mapa final'!$R$12),"")</f>
        <v/>
      </c>
      <c r="AE36" s="315" t="str">
        <f>IF(AND('Mapa final'!$AB$13="Baja",'Mapa final'!$AD$13="Mayor"),CONCATENATE("R1C",'Mapa final'!$R$13),"")</f>
        <v/>
      </c>
      <c r="AF36" s="315" t="str">
        <f>IF(AND('Mapa final'!$AB$14="Baja",'Mapa final'!$AD$14="Mayor"),CONCATENATE("R1C",'Mapa final'!$R$14),"")</f>
        <v/>
      </c>
      <c r="AG36" s="316" t="str">
        <f>IF(AND('Mapa final'!$AB$15="Baja",'Mapa final'!$AD$15="Mayor"),CONCATENATE("R1C",'Mapa final'!$R$15),"")</f>
        <v/>
      </c>
      <c r="AH36" s="317" t="str">
        <f>IF(AND('Mapa final'!$AB$10="Baja",'Mapa final'!$AD$10="Catastrófico"),CONCATENATE("R1C",'Mapa final'!$R$10),"")</f>
        <v/>
      </c>
      <c r="AI36" s="318" t="str">
        <f>IF(AND('Mapa final'!$AB$11="Baja",'Mapa final'!$AD$11="Catastrófico"),CONCATENATE("R1C",'Mapa final'!$R$11),"")</f>
        <v/>
      </c>
      <c r="AJ36" s="318" t="str">
        <f>IF(AND('Mapa final'!$AB$12="Baja",'Mapa final'!$AD$12="Catastrófico"),CONCATENATE("R1C",'Mapa final'!$R$12),"")</f>
        <v/>
      </c>
      <c r="AK36" s="318" t="str">
        <f>IF(AND('Mapa final'!$AB$13="Baja",'Mapa final'!$AD$13="Catastrófico"),CONCATENATE("R1C",'Mapa final'!$R$13),"")</f>
        <v/>
      </c>
      <c r="AL36" s="318" t="str">
        <f>IF(AND('Mapa final'!$AB$14="Baja",'Mapa final'!$AD$14="Catastrófico"),CONCATENATE("R1C",'Mapa final'!$R$14),"")</f>
        <v/>
      </c>
      <c r="AM36" s="319" t="str">
        <f>IF(AND('Mapa final'!$AB$15="Baja",'Mapa final'!$AD$15="Catastrófico"),CONCATENATE("R1C",'Mapa final'!$R$15),"")</f>
        <v/>
      </c>
      <c r="AN36" s="1"/>
      <c r="AO36" s="347" t="s">
        <v>294</v>
      </c>
      <c r="AP36" s="285"/>
      <c r="AQ36" s="285"/>
      <c r="AR36" s="285"/>
      <c r="AS36" s="285"/>
      <c r="AT36" s="286"/>
      <c r="AU36" s="1"/>
      <c r="AV36" s="1"/>
      <c r="AW36" s="1"/>
      <c r="AX36" s="1"/>
      <c r="AY36" s="1"/>
      <c r="AZ36" s="1"/>
      <c r="BA36" s="1"/>
      <c r="BB36" s="1"/>
      <c r="BC36" s="1"/>
      <c r="BD36" s="1"/>
      <c r="BE36" s="1"/>
      <c r="BF36" s="1"/>
      <c r="BG36" s="1"/>
      <c r="BH36" s="1"/>
      <c r="BI36" s="1"/>
    </row>
    <row r="37" ht="15.0" customHeight="1">
      <c r="A37" s="1"/>
      <c r="B37" s="270"/>
      <c r="D37" s="9"/>
      <c r="E37" s="23"/>
      <c r="J37" s="348" t="str">
        <f>IF(AND('Mapa final'!$AB$16="Baja",'Mapa final'!$AD$16="Leve"),CONCATENATE("R2C",'Mapa final'!$R$16),"")</f>
        <v>R2C1</v>
      </c>
      <c r="K37" s="349" t="str">
        <f>IF(AND('Mapa final'!$AB$17="Baja",'Mapa final'!$AD$17="Leve"),CONCATENATE("R2C",'Mapa final'!$R$17),"")</f>
        <v>R2C2</v>
      </c>
      <c r="L37" s="349" t="str">
        <f>IF(AND('Mapa final'!$AB$18="Baja",'Mapa final'!$AD$18="Leve"),CONCATENATE("R2C",'Mapa final'!$R$18),"")</f>
        <v/>
      </c>
      <c r="M37" s="349" t="str">
        <f>IF(AND('Mapa final'!$AB$19="Baja",'Mapa final'!$AD$19="Leve"),CONCATENATE("R2C",'Mapa final'!$R$19),"")</f>
        <v/>
      </c>
      <c r="N37" s="349" t="str">
        <f>IF(AND('Mapa final'!$AB$20="Baja",'Mapa final'!$AD$20="Leve"),CONCATENATE("R2C",'Mapa final'!$R$20),"")</f>
        <v/>
      </c>
      <c r="O37" s="350" t="str">
        <f>IF(AND('Mapa final'!$AB$21="Baja",'Mapa final'!$AD$21="Leve"),CONCATENATE("R2C",'Mapa final'!$R$21),"")</f>
        <v/>
      </c>
      <c r="P37" s="337" t="str">
        <f>IF(AND('Mapa final'!$AB$16="Baja",'Mapa final'!$AD$16="Menor"),CONCATENATE("R2C",'Mapa final'!$R$16),"")</f>
        <v/>
      </c>
      <c r="Q37" s="338" t="str">
        <f>IF(AND('Mapa final'!$AB$17="Baja",'Mapa final'!$AD$17="Menor"),CONCATENATE("R2C",'Mapa final'!$R$17),"")</f>
        <v/>
      </c>
      <c r="R37" s="338" t="str">
        <f>IF(AND('Mapa final'!$AB$18="Baja",'Mapa final'!$AD$18="Menor"),CONCATENATE("R2C",'Mapa final'!$R$18),"")</f>
        <v/>
      </c>
      <c r="S37" s="338" t="str">
        <f>IF(AND('Mapa final'!$AB$19="Baja",'Mapa final'!$AD$19="Menor"),CONCATENATE("R2C",'Mapa final'!$R$19),"")</f>
        <v/>
      </c>
      <c r="T37" s="338" t="str">
        <f>IF(AND('Mapa final'!$AB$20="Baja",'Mapa final'!$AD$20="Menor"),CONCATENATE("R2C",'Mapa final'!$R$20),"")</f>
        <v/>
      </c>
      <c r="U37" s="339" t="str">
        <f>IF(AND('Mapa final'!$AB$21="Baja",'Mapa final'!$AD$21="Menor"),CONCATENATE("R2C",'Mapa final'!$R$21),"")</f>
        <v/>
      </c>
      <c r="V37" s="337" t="str">
        <f>IF(AND('Mapa final'!$AB$16="Baja",'Mapa final'!$AD$16="Moderado"),CONCATENATE("R2C",'Mapa final'!$R$16),"")</f>
        <v/>
      </c>
      <c r="W37" s="338" t="str">
        <f>IF(AND('Mapa final'!$AB$17="Baja",'Mapa final'!$AD$17="Moderado"),CONCATENATE("R2C",'Mapa final'!$R$17),"")</f>
        <v/>
      </c>
      <c r="X37" s="338" t="str">
        <f>IF(AND('Mapa final'!$AB$18="Baja",'Mapa final'!$AD$18="Moderado"),CONCATENATE("R2C",'Mapa final'!$R$18),"")</f>
        <v/>
      </c>
      <c r="Y37" s="338" t="str">
        <f>IF(AND('Mapa final'!$AB$19="Baja",'Mapa final'!$AD$19="Moderado"),CONCATENATE("R2C",'Mapa final'!$R$19),"")</f>
        <v/>
      </c>
      <c r="Z37" s="338" t="str">
        <f>IF(AND('Mapa final'!$AB$20="Baja",'Mapa final'!$AD$20="Moderado"),CONCATENATE("R2C",'Mapa final'!$R$20),"")</f>
        <v/>
      </c>
      <c r="AA37" s="339" t="str">
        <f>IF(AND('Mapa final'!$AB$21="Baja",'Mapa final'!$AD$21="Moderado"),CONCATENATE("R2C",'Mapa final'!$R$21),"")</f>
        <v/>
      </c>
      <c r="AB37" s="321" t="str">
        <f>IF(AND('Mapa final'!$AB$16="Baja",'Mapa final'!$AD$16="Mayor"),CONCATENATE("R2C",'Mapa final'!$R$16),"")</f>
        <v/>
      </c>
      <c r="AC37" s="322" t="str">
        <f>IF(AND('Mapa final'!$AB$17="Baja",'Mapa final'!$AD$17="Mayor"),CONCATENATE("R2C",'Mapa final'!$R$17),"")</f>
        <v/>
      </c>
      <c r="AD37" s="322" t="str">
        <f>IF(AND('Mapa final'!$AB$18="Baja",'Mapa final'!$AD$18="Mayor"),CONCATENATE("R2C",'Mapa final'!$R$18),"")</f>
        <v/>
      </c>
      <c r="AE37" s="322" t="str">
        <f>IF(AND('Mapa final'!$AB$19="Baja",'Mapa final'!$AD$19="Mayor"),CONCATENATE("R2C",'Mapa final'!$R$19),"")</f>
        <v/>
      </c>
      <c r="AF37" s="322" t="str">
        <f>IF(AND('Mapa final'!$AB$20="Baja",'Mapa final'!$AD$20="Mayor"),CONCATENATE("R2C",'Mapa final'!$R$20),"")</f>
        <v/>
      </c>
      <c r="AG37" s="323" t="str">
        <f>IF(AND('Mapa final'!$AB$21="Baja",'Mapa final'!$AD$21="Mayor"),CONCATENATE("R2C",'Mapa final'!$R$21),"")</f>
        <v/>
      </c>
      <c r="AH37" s="324" t="str">
        <f>IF(AND('Mapa final'!$AB$16="Baja",'Mapa final'!$AD$16="Catastrófico"),CONCATENATE("R2C",'Mapa final'!$R$16),"")</f>
        <v/>
      </c>
      <c r="AI37" s="325" t="str">
        <f>IF(AND('Mapa final'!$AB$17="Baja",'Mapa final'!$AD$17="Catastrófico"),CONCATENATE("R2C",'Mapa final'!$R$17),"")</f>
        <v/>
      </c>
      <c r="AJ37" s="325" t="str">
        <f>IF(AND('Mapa final'!$AB$18="Baja",'Mapa final'!$AD$18="Catastrófico"),CONCATENATE("R2C",'Mapa final'!$R$18),"")</f>
        <v/>
      </c>
      <c r="AK37" s="325" t="str">
        <f>IF(AND('Mapa final'!$AB$19="Baja",'Mapa final'!$AD$19="Catastrófico"),CONCATENATE("R2C",'Mapa final'!$R$19),"")</f>
        <v/>
      </c>
      <c r="AL37" s="325" t="str">
        <f>IF(AND('Mapa final'!$AB$20="Baja",'Mapa final'!$AD$20="Catastrófico"),CONCATENATE("R2C",'Mapa final'!$R$20),"")</f>
        <v/>
      </c>
      <c r="AM37" s="326" t="str">
        <f>IF(AND('Mapa final'!$AB$21="Baja",'Mapa final'!$AD$21="Catastrófico"),CONCATENATE("R2C",'Mapa final'!$R$21),"")</f>
        <v/>
      </c>
      <c r="AN37" s="1"/>
      <c r="AO37" s="289"/>
      <c r="AT37" s="290"/>
      <c r="AU37" s="1"/>
      <c r="AV37" s="1"/>
      <c r="AW37" s="1"/>
      <c r="AX37" s="1"/>
      <c r="AY37" s="1"/>
      <c r="AZ37" s="1"/>
      <c r="BA37" s="1"/>
      <c r="BB37" s="1"/>
      <c r="BC37" s="1"/>
      <c r="BD37" s="1"/>
      <c r="BE37" s="1"/>
      <c r="BF37" s="1"/>
      <c r="BG37" s="1"/>
      <c r="BH37" s="1"/>
      <c r="BI37" s="1"/>
    </row>
    <row r="38" ht="15.0" customHeight="1">
      <c r="A38" s="1"/>
      <c r="B38" s="270"/>
      <c r="D38" s="9"/>
      <c r="E38" s="23"/>
      <c r="J38" s="348" t="str">
        <f>IF(AND('Mapa final'!$AB$22="Baja",'Mapa final'!$AD$22="Leve"),CONCATENATE("R3C",'Mapa final'!$R$22),"")</f>
        <v/>
      </c>
      <c r="K38" s="349" t="str">
        <f>IF(AND('Mapa final'!$AB$23="Baja",'Mapa final'!$AD$23="Leve"),CONCATENATE("R3C",'Mapa final'!$R$23),"")</f>
        <v/>
      </c>
      <c r="L38" s="349" t="str">
        <f>IF(AND('Mapa final'!$AB$24="Baja",'Mapa final'!$AD$24="Leve"),CONCATENATE("R3C",'Mapa final'!$R$24),"")</f>
        <v/>
      </c>
      <c r="M38" s="349" t="str">
        <f>IF(AND('Mapa final'!$AB$25="Baja",'Mapa final'!$AD$25="Leve"),CONCATENATE("R3C",'Mapa final'!$R$25),"")</f>
        <v/>
      </c>
      <c r="N38" s="349" t="str">
        <f>IF(AND('Mapa final'!$AB$26="Baja",'Mapa final'!$AD$26="Leve"),CONCATENATE("R3C",'Mapa final'!$R$26),"")</f>
        <v/>
      </c>
      <c r="O38" s="350" t="str">
        <f>IF(AND('Mapa final'!$AB$27="Baja",'Mapa final'!$AD$27="Leve"),CONCATENATE("R3C",'Mapa final'!$R$27),"")</f>
        <v/>
      </c>
      <c r="P38" s="337" t="str">
        <f>IF(AND('Mapa final'!$AB$22="Baja",'Mapa final'!$AD$22="Menor"),CONCATENATE("R3C",'Mapa final'!$R$22),"")</f>
        <v/>
      </c>
      <c r="Q38" s="338" t="str">
        <f>IF(AND('Mapa final'!$AB$23="Baja",'Mapa final'!$AD$23="Menor"),CONCATENATE("R3C",'Mapa final'!$R$23),"")</f>
        <v/>
      </c>
      <c r="R38" s="338" t="str">
        <f>IF(AND('Mapa final'!$AB$24="Baja",'Mapa final'!$AD$24="Menor"),CONCATENATE("R3C",'Mapa final'!$R$24),"")</f>
        <v/>
      </c>
      <c r="S38" s="338" t="str">
        <f>IF(AND('Mapa final'!$AB$25="Baja",'Mapa final'!$AD$25="Menor"),CONCATENATE("R3C",'Mapa final'!$R$25),"")</f>
        <v/>
      </c>
      <c r="T38" s="338" t="str">
        <f>IF(AND('Mapa final'!$AB$26="Baja",'Mapa final'!$AD$26="Menor"),CONCATENATE("R3C",'Mapa final'!$R$26),"")</f>
        <v/>
      </c>
      <c r="U38" s="339" t="str">
        <f>IF(AND('Mapa final'!$AB$27="Baja",'Mapa final'!$AD$27="Menor"),CONCATENATE("R3C",'Mapa final'!$R$27),"")</f>
        <v/>
      </c>
      <c r="V38" s="337" t="str">
        <f>IF(AND('Mapa final'!$AB$22="Baja",'Mapa final'!$AD$22="Moderado"),CONCATENATE("R3C",'Mapa final'!$R$22),"")</f>
        <v/>
      </c>
      <c r="W38" s="338" t="str">
        <f>IF(AND('Mapa final'!$AB$23="Baja",'Mapa final'!$AD$23="Moderado"),CONCATENATE("R3C",'Mapa final'!$R$23),"")</f>
        <v/>
      </c>
      <c r="X38" s="338" t="str">
        <f>IF(AND('Mapa final'!$AB$24="Baja",'Mapa final'!$AD$24="Moderado"),CONCATENATE("R3C",'Mapa final'!$R$24),"")</f>
        <v/>
      </c>
      <c r="Y38" s="338" t="str">
        <f>IF(AND('Mapa final'!$AB$25="Baja",'Mapa final'!$AD$25="Moderado"),CONCATENATE("R3C",'Mapa final'!$R$25),"")</f>
        <v/>
      </c>
      <c r="Z38" s="338" t="str">
        <f>IF(AND('Mapa final'!$AB$26="Baja",'Mapa final'!$AD$26="Moderado"),CONCATENATE("R3C",'Mapa final'!$R$26),"")</f>
        <v/>
      </c>
      <c r="AA38" s="339" t="str">
        <f>IF(AND('Mapa final'!$AB$27="Baja",'Mapa final'!$AD$27="Moderado"),CONCATENATE("R3C",'Mapa final'!$R$27),"")</f>
        <v/>
      </c>
      <c r="AB38" s="321" t="str">
        <f>IF(AND('Mapa final'!$AB$22="Baja",'Mapa final'!$AD$22="Mayor"),CONCATENATE("R3C",'Mapa final'!$R$22),"")</f>
        <v/>
      </c>
      <c r="AC38" s="322" t="str">
        <f>IF(AND('Mapa final'!$AB$23="Baja",'Mapa final'!$AD$23="Mayor"),CONCATENATE("R3C",'Mapa final'!$R$23),"")</f>
        <v/>
      </c>
      <c r="AD38" s="322" t="str">
        <f>IF(AND('Mapa final'!$AB$24="Baja",'Mapa final'!$AD$24="Mayor"),CONCATENATE("R3C",'Mapa final'!$R$24),"")</f>
        <v/>
      </c>
      <c r="AE38" s="322" t="str">
        <f>IF(AND('Mapa final'!$AB$25="Baja",'Mapa final'!$AD$25="Mayor"),CONCATENATE("R3C",'Mapa final'!$R$25),"")</f>
        <v/>
      </c>
      <c r="AF38" s="322" t="str">
        <f>IF(AND('Mapa final'!$AB$26="Baja",'Mapa final'!$AD$26="Mayor"),CONCATENATE("R3C",'Mapa final'!$R$26),"")</f>
        <v/>
      </c>
      <c r="AG38" s="323" t="str">
        <f>IF(AND('Mapa final'!$AB$27="Baja",'Mapa final'!$AD$27="Mayor"),CONCATENATE("R3C",'Mapa final'!$R$27),"")</f>
        <v/>
      </c>
      <c r="AH38" s="324" t="str">
        <f>IF(AND('Mapa final'!$AB$22="Baja",'Mapa final'!$AD$22="Catastrófico"),CONCATENATE("R3C",'Mapa final'!$R$22),"")</f>
        <v/>
      </c>
      <c r="AI38" s="325" t="str">
        <f>IF(AND('Mapa final'!$AB$23="Baja",'Mapa final'!$AD$23="Catastrófico"),CONCATENATE("R3C",'Mapa final'!$R$23),"")</f>
        <v/>
      </c>
      <c r="AJ38" s="325" t="str">
        <f>IF(AND('Mapa final'!$AB$24="Baja",'Mapa final'!$AD$24="Catastrófico"),CONCATENATE("R3C",'Mapa final'!$R$24),"")</f>
        <v/>
      </c>
      <c r="AK38" s="325" t="str">
        <f>IF(AND('Mapa final'!$AB$25="Baja",'Mapa final'!$AD$25="Catastrófico"),CONCATENATE("R3C",'Mapa final'!$R$25),"")</f>
        <v/>
      </c>
      <c r="AL38" s="325" t="str">
        <f>IF(AND('Mapa final'!$AB$26="Baja",'Mapa final'!$AD$26="Catastrófico"),CONCATENATE("R3C",'Mapa final'!$R$26),"")</f>
        <v/>
      </c>
      <c r="AM38" s="326" t="str">
        <f>IF(AND('Mapa final'!$AB$27="Baja",'Mapa final'!$AD$27="Catastrófico"),CONCATENATE("R3C",'Mapa final'!$R$27),"")</f>
        <v/>
      </c>
      <c r="AN38" s="1"/>
      <c r="AO38" s="289"/>
      <c r="AT38" s="290"/>
      <c r="AU38" s="1"/>
      <c r="AV38" s="1"/>
      <c r="AW38" s="1"/>
      <c r="AX38" s="1"/>
      <c r="AY38" s="1"/>
      <c r="AZ38" s="1"/>
      <c r="BA38" s="1"/>
      <c r="BB38" s="1"/>
      <c r="BC38" s="1"/>
      <c r="BD38" s="1"/>
      <c r="BE38" s="1"/>
      <c r="BF38" s="1"/>
      <c r="BG38" s="1"/>
      <c r="BH38" s="1"/>
      <c r="BI38" s="1"/>
    </row>
    <row r="39" ht="15.0" customHeight="1">
      <c r="A39" s="1"/>
      <c r="B39" s="270"/>
      <c r="D39" s="9"/>
      <c r="E39" s="23"/>
      <c r="J39" s="348" t="str">
        <f>IF(AND('Mapa final'!$AB$28="Baja",'Mapa final'!$AD$28="Leve"),CONCATENATE("R4C",'Mapa final'!$R$28),"")</f>
        <v/>
      </c>
      <c r="K39" s="349" t="str">
        <f>IF(AND('Mapa final'!$AB$29="Baja",'Mapa final'!$AD$29="Leve"),CONCATENATE("R4C",'Mapa final'!$R$29),"")</f>
        <v/>
      </c>
      <c r="L39" s="349" t="str">
        <f>IF(AND('Mapa final'!$AB$30="Baja",'Mapa final'!$AD$30="Leve"),CONCATENATE("R4C",'Mapa final'!$R$30),"")</f>
        <v/>
      </c>
      <c r="M39" s="349" t="str">
        <f>IF(AND('Mapa final'!$AB$31="Baja",'Mapa final'!$AD$31="Leve"),CONCATENATE("R4C",'Mapa final'!$R$31),"")</f>
        <v/>
      </c>
      <c r="N39" s="349" t="str">
        <f>IF(AND('Mapa final'!$AB$32="Baja",'Mapa final'!$AD$32="Leve"),CONCATENATE("R4C",'Mapa final'!$R$32),"")</f>
        <v/>
      </c>
      <c r="O39" s="350" t="str">
        <f>IF(AND('Mapa final'!$AB$33="Baja",'Mapa final'!$AD$33="Leve"),CONCATENATE("R4C",'Mapa final'!$R$33),"")</f>
        <v/>
      </c>
      <c r="P39" s="337" t="str">
        <f>IF(AND('Mapa final'!$AB$28="Baja",'Mapa final'!$AD$28="Menor"),CONCATENATE("R4C",'Mapa final'!$R$28),"")</f>
        <v/>
      </c>
      <c r="Q39" s="338" t="str">
        <f>IF(AND('Mapa final'!$AB$29="Baja",'Mapa final'!$AD$29="Menor"),CONCATENATE("R4C",'Mapa final'!$R$29),"")</f>
        <v/>
      </c>
      <c r="R39" s="338" t="str">
        <f>IF(AND('Mapa final'!$AB$30="Baja",'Mapa final'!$AD$30="Menor"),CONCATENATE("R4C",'Mapa final'!$R$30),"")</f>
        <v/>
      </c>
      <c r="S39" s="338" t="str">
        <f>IF(AND('Mapa final'!$AB$31="Baja",'Mapa final'!$AD$31="Menor"),CONCATENATE("R4C",'Mapa final'!$R$31),"")</f>
        <v/>
      </c>
      <c r="T39" s="338" t="str">
        <f>IF(AND('Mapa final'!$AB$32="Baja",'Mapa final'!$AD$32="Menor"),CONCATENATE("R4C",'Mapa final'!$R$32),"")</f>
        <v/>
      </c>
      <c r="U39" s="339" t="str">
        <f>IF(AND('Mapa final'!$AB$33="Baja",'Mapa final'!$AD$33="Menor"),CONCATENATE("R4C",'Mapa final'!$R$33),"")</f>
        <v/>
      </c>
      <c r="V39" s="337" t="str">
        <f>IF(AND('Mapa final'!$AB$28="Baja",'Mapa final'!$AD$28="Moderado"),CONCATENATE("R4C",'Mapa final'!$R$28),"")</f>
        <v/>
      </c>
      <c r="W39" s="338" t="str">
        <f>IF(AND('Mapa final'!$AB$29="Baja",'Mapa final'!$AD$29="Moderado"),CONCATENATE("R4C",'Mapa final'!$R$29),"")</f>
        <v/>
      </c>
      <c r="X39" s="338" t="str">
        <f>IF(AND('Mapa final'!$AB$30="Baja",'Mapa final'!$AD$30="Moderado"),CONCATENATE("R4C",'Mapa final'!$R$30),"")</f>
        <v/>
      </c>
      <c r="Y39" s="338" t="str">
        <f>IF(AND('Mapa final'!$AB$31="Baja",'Mapa final'!$AD$31="Moderado"),CONCATENATE("R4C",'Mapa final'!$R$31),"")</f>
        <v/>
      </c>
      <c r="Z39" s="338" t="str">
        <f>IF(AND('Mapa final'!$AB$32="Baja",'Mapa final'!$AD$32="Moderado"),CONCATENATE("R4C",'Mapa final'!$R$32),"")</f>
        <v/>
      </c>
      <c r="AA39" s="339" t="str">
        <f>IF(AND('Mapa final'!$AB$33="Baja",'Mapa final'!$AD$33="Moderado"),CONCATENATE("R4C",'Mapa final'!$R$33),"")</f>
        <v/>
      </c>
      <c r="AB39" s="321" t="str">
        <f>IF(AND('Mapa final'!$AB$28="Baja",'Mapa final'!$AD$28="Mayor"),CONCATENATE("R4C",'Mapa final'!$R$28),"")</f>
        <v/>
      </c>
      <c r="AC39" s="322" t="str">
        <f>IF(AND('Mapa final'!$AB$29="Baja",'Mapa final'!$AD$29="Mayor"),CONCATENATE("R4C",'Mapa final'!$R$29),"")</f>
        <v/>
      </c>
      <c r="AD39" s="322" t="str">
        <f>IF(AND('Mapa final'!$AB$30="Baja",'Mapa final'!$AD$30="Mayor"),CONCATENATE("R4C",'Mapa final'!$R$30),"")</f>
        <v/>
      </c>
      <c r="AE39" s="322" t="str">
        <f>IF(AND('Mapa final'!$AB$31="Baja",'Mapa final'!$AD$31="Mayor"),CONCATENATE("R4C",'Mapa final'!$R$31),"")</f>
        <v/>
      </c>
      <c r="AF39" s="322" t="str">
        <f>IF(AND('Mapa final'!$AB$32="Baja",'Mapa final'!$AD$32="Mayor"),CONCATENATE("R4C",'Mapa final'!$R$32),"")</f>
        <v/>
      </c>
      <c r="AG39" s="323" t="str">
        <f>IF(AND('Mapa final'!$AB$33="Baja",'Mapa final'!$AD$33="Mayor"),CONCATENATE("R4C",'Mapa final'!$R$33),"")</f>
        <v/>
      </c>
      <c r="AH39" s="324" t="str">
        <f>IF(AND('Mapa final'!$AB$28="Baja",'Mapa final'!$AD$28="Catastrófico"),CONCATENATE("R4C",'Mapa final'!$R$28),"")</f>
        <v/>
      </c>
      <c r="AI39" s="325" t="str">
        <f>IF(AND('Mapa final'!$AB$29="Baja",'Mapa final'!$AD$29="Catastrófico"),CONCATENATE("R4C",'Mapa final'!$R$29),"")</f>
        <v/>
      </c>
      <c r="AJ39" s="325" t="str">
        <f>IF(AND('Mapa final'!$AB$30="Baja",'Mapa final'!$AD$30="Catastrófico"),CONCATENATE("R4C",'Mapa final'!$R$30),"")</f>
        <v/>
      </c>
      <c r="AK39" s="325" t="str">
        <f>IF(AND('Mapa final'!$AB$31="Baja",'Mapa final'!$AD$31="Catastrófico"),CONCATENATE("R4C",'Mapa final'!$R$31),"")</f>
        <v/>
      </c>
      <c r="AL39" s="325" t="str">
        <f>IF(AND('Mapa final'!$AB$32="Baja",'Mapa final'!$AD$32="Catastrófico"),CONCATENATE("R4C",'Mapa final'!$R$32),"")</f>
        <v/>
      </c>
      <c r="AM39" s="326" t="str">
        <f>IF(AND('Mapa final'!$AB$33="Baja",'Mapa final'!$AD$33="Catastrófico"),CONCATENATE("R4C",'Mapa final'!$R$33),"")</f>
        <v/>
      </c>
      <c r="AN39" s="1"/>
      <c r="AO39" s="289"/>
      <c r="AT39" s="290"/>
      <c r="AU39" s="1"/>
      <c r="AV39" s="1"/>
      <c r="AW39" s="1"/>
      <c r="AX39" s="1"/>
      <c r="AY39" s="1"/>
      <c r="AZ39" s="1"/>
      <c r="BA39" s="1"/>
      <c r="BB39" s="1"/>
      <c r="BC39" s="1"/>
      <c r="BD39" s="1"/>
      <c r="BE39" s="1"/>
      <c r="BF39" s="1"/>
      <c r="BG39" s="1"/>
      <c r="BH39" s="1"/>
      <c r="BI39" s="1"/>
    </row>
    <row r="40" ht="15.0" customHeight="1">
      <c r="A40" s="1"/>
      <c r="B40" s="270"/>
      <c r="D40" s="9"/>
      <c r="E40" s="23"/>
      <c r="J40" s="348" t="str">
        <f>IF(AND('Mapa final'!$AB$34="Baja",'Mapa final'!$AD$34="Leve"),CONCATENATE("R5C",'Mapa final'!$R$34),"")</f>
        <v/>
      </c>
      <c r="K40" s="349" t="str">
        <f>IF(AND('Mapa final'!$AB$35="Baja",'Mapa final'!$AD$35="Leve"),CONCATENATE("R5C",'Mapa final'!$R$35),"")</f>
        <v/>
      </c>
      <c r="L40" s="349" t="str">
        <f>IF(AND('Mapa final'!$AB$36="Baja",'Mapa final'!$AD$36="Leve"),CONCATENATE("R5C",'Mapa final'!$R$36),"")</f>
        <v/>
      </c>
      <c r="M40" s="349" t="str">
        <f>IF(AND('Mapa final'!$AB$37="Baja",'Mapa final'!$AD$37="Leve"),CONCATENATE("R5C",'Mapa final'!$R$37),"")</f>
        <v/>
      </c>
      <c r="N40" s="349" t="str">
        <f>IF(AND('Mapa final'!$AB$38="Baja",'Mapa final'!$AD$38="Leve"),CONCATENATE("R5C",'Mapa final'!$R$38),"")</f>
        <v/>
      </c>
      <c r="O40" s="350" t="str">
        <f>IF(AND('Mapa final'!$AB$39="Baja",'Mapa final'!$AD$39="Leve"),CONCATENATE("R5C",'Mapa final'!$R$39),"")</f>
        <v/>
      </c>
      <c r="P40" s="337" t="str">
        <f>IF(AND('Mapa final'!$AB$34="Baja",'Mapa final'!$AD$34="Menor"),CONCATENATE("R5C",'Mapa final'!$R$34),"")</f>
        <v/>
      </c>
      <c r="Q40" s="338" t="str">
        <f>IF(AND('Mapa final'!$AB$35="Baja",'Mapa final'!$AD$35="Menor"),CONCATENATE("R5C",'Mapa final'!$R$35),"")</f>
        <v/>
      </c>
      <c r="R40" s="338" t="str">
        <f>IF(AND('Mapa final'!$AB$36="Baja",'Mapa final'!$AD$36="Menor"),CONCATENATE("R5C",'Mapa final'!$R$36),"")</f>
        <v/>
      </c>
      <c r="S40" s="338" t="str">
        <f>IF(AND('Mapa final'!$AB$37="Baja",'Mapa final'!$AD$37="Menor"),CONCATENATE("R5C",'Mapa final'!$R$37),"")</f>
        <v/>
      </c>
      <c r="T40" s="338" t="str">
        <f>IF(AND('Mapa final'!$AB$38="Baja",'Mapa final'!$AD$38="Menor"),CONCATENATE("R5C",'Mapa final'!$R$38),"")</f>
        <v/>
      </c>
      <c r="U40" s="339" t="str">
        <f>IF(AND('Mapa final'!$AB$39="Baja",'Mapa final'!$AD$39="Menor"),CONCATENATE("R5C",'Mapa final'!$R$39),"")</f>
        <v/>
      </c>
      <c r="V40" s="337" t="str">
        <f>IF(AND('Mapa final'!$AB$34="Baja",'Mapa final'!$AD$34="Moderado"),CONCATENATE("R5C",'Mapa final'!$R$34),"")</f>
        <v/>
      </c>
      <c r="W40" s="338" t="str">
        <f>IF(AND('Mapa final'!$AB$35="Baja",'Mapa final'!$AD$35="Moderado"),CONCATENATE("R5C",'Mapa final'!$R$35),"")</f>
        <v/>
      </c>
      <c r="X40" s="338" t="str">
        <f>IF(AND('Mapa final'!$AB$36="Baja",'Mapa final'!$AD$36="Moderado"),CONCATENATE("R5C",'Mapa final'!$R$36),"")</f>
        <v/>
      </c>
      <c r="Y40" s="338" t="str">
        <f>IF(AND('Mapa final'!$AB$37="Baja",'Mapa final'!$AD$37="Moderado"),CONCATENATE("R5C",'Mapa final'!$R$37),"")</f>
        <v/>
      </c>
      <c r="Z40" s="338" t="str">
        <f>IF(AND('Mapa final'!$AB$38="Baja",'Mapa final'!$AD$38="Moderado"),CONCATENATE("R5C",'Mapa final'!$R$38),"")</f>
        <v/>
      </c>
      <c r="AA40" s="339" t="str">
        <f>IF(AND('Mapa final'!$AB$39="Baja",'Mapa final'!$AD$39="Moderado"),CONCATENATE("R5C",'Mapa final'!$R$39),"")</f>
        <v/>
      </c>
      <c r="AB40" s="321" t="str">
        <f>IF(AND('Mapa final'!$AB$34="Baja",'Mapa final'!$AD$34="Mayor"),CONCATENATE("R5C",'Mapa final'!$R$34),"")</f>
        <v/>
      </c>
      <c r="AC40" s="322" t="str">
        <f>IF(AND('Mapa final'!$AB$35="Baja",'Mapa final'!$AD$35="Mayor"),CONCATENATE("R5C",'Mapa final'!$R$35),"")</f>
        <v/>
      </c>
      <c r="AD40" s="322" t="str">
        <f>IF(AND('Mapa final'!$AB$36="Baja",'Mapa final'!$AD$36="Mayor"),CONCATENATE("R5C",'Mapa final'!$R$36),"")</f>
        <v/>
      </c>
      <c r="AE40" s="322" t="str">
        <f>IF(AND('Mapa final'!$AB$37="Baja",'Mapa final'!$AD$37="Mayor"),CONCATENATE("R5C",'Mapa final'!$R$37),"")</f>
        <v/>
      </c>
      <c r="AF40" s="322" t="str">
        <f>IF(AND('Mapa final'!$AB$38="Baja",'Mapa final'!$AD$38="Mayor"),CONCATENATE("R5C",'Mapa final'!$R$38),"")</f>
        <v/>
      </c>
      <c r="AG40" s="323" t="str">
        <f>IF(AND('Mapa final'!$AB$39="Baja",'Mapa final'!$AD$39="Mayor"),CONCATENATE("R5C",'Mapa final'!$R$39),"")</f>
        <v/>
      </c>
      <c r="AH40" s="324" t="str">
        <f>IF(AND('Mapa final'!$AB$34="Baja",'Mapa final'!$AD$34="Catastrófico"),CONCATENATE("R5C",'Mapa final'!$R$34),"")</f>
        <v/>
      </c>
      <c r="AI40" s="325" t="str">
        <f>IF(AND('Mapa final'!$AB$35="Baja",'Mapa final'!$AD$35="Catastrófico"),CONCATENATE("R5C",'Mapa final'!$R$35),"")</f>
        <v/>
      </c>
      <c r="AJ40" s="325" t="str">
        <f>IF(AND('Mapa final'!$AB$36="Baja",'Mapa final'!$AD$36="Catastrófico"),CONCATENATE("R5C",'Mapa final'!$R$36),"")</f>
        <v/>
      </c>
      <c r="AK40" s="325" t="str">
        <f>IF(AND('Mapa final'!$AB$37="Baja",'Mapa final'!$AD$37="Catastrófico"),CONCATENATE("R5C",'Mapa final'!$R$37),"")</f>
        <v/>
      </c>
      <c r="AL40" s="325" t="str">
        <f>IF(AND('Mapa final'!$AB$38="Baja",'Mapa final'!$AD$38="Catastrófico"),CONCATENATE("R5C",'Mapa final'!$R$38),"")</f>
        <v/>
      </c>
      <c r="AM40" s="326" t="str">
        <f>IF(AND('Mapa final'!$AB$39="Baja",'Mapa final'!$AD$39="Catastrófico"),CONCATENATE("R5C",'Mapa final'!$R$39),"")</f>
        <v/>
      </c>
      <c r="AN40" s="1"/>
      <c r="AO40" s="289"/>
      <c r="AT40" s="290"/>
      <c r="AU40" s="1"/>
      <c r="AV40" s="1"/>
      <c r="AW40" s="1"/>
      <c r="AX40" s="1"/>
      <c r="AY40" s="1"/>
      <c r="AZ40" s="1"/>
      <c r="BA40" s="1"/>
      <c r="BB40" s="1"/>
      <c r="BC40" s="1"/>
      <c r="BD40" s="1"/>
      <c r="BE40" s="1"/>
      <c r="BF40" s="1"/>
      <c r="BG40" s="1"/>
      <c r="BH40" s="1"/>
      <c r="BI40" s="1"/>
    </row>
    <row r="41" ht="15.0" customHeight="1">
      <c r="A41" s="1"/>
      <c r="B41" s="270"/>
      <c r="D41" s="9"/>
      <c r="E41" s="23"/>
      <c r="J41" s="348" t="str">
        <f>IF(AND('Mapa final'!$AB$40="Baja",'Mapa final'!$AD$40="Leve"),CONCATENATE("R6C",'Mapa final'!$R$40),"")</f>
        <v/>
      </c>
      <c r="K41" s="349" t="str">
        <f>IF(AND('Mapa final'!$AB$41="Baja",'Mapa final'!$AD$41="Leve"),CONCATENATE("R6C",'Mapa final'!$R$41),"")</f>
        <v/>
      </c>
      <c r="L41" s="349" t="str">
        <f>IF(AND('Mapa final'!$AB$42="Baja",'Mapa final'!$AD$42="Leve"),CONCATENATE("R6C",'Mapa final'!$R$42),"")</f>
        <v/>
      </c>
      <c r="M41" s="349" t="str">
        <f>IF(AND('Mapa final'!$AB$43="Baja",'Mapa final'!$AD$43="Leve"),CONCATENATE("R6C",'Mapa final'!$R$43),"")</f>
        <v/>
      </c>
      <c r="N41" s="349" t="str">
        <f>IF(AND('Mapa final'!$AB$44="Baja",'Mapa final'!$AD$44="Leve"),CONCATENATE("R6C",'Mapa final'!$R$44),"")</f>
        <v/>
      </c>
      <c r="O41" s="350" t="str">
        <f>IF(AND('Mapa final'!$AB$45="Baja",'Mapa final'!$AD$45="Leve"),CONCATENATE("R6C",'Mapa final'!$R$45),"")</f>
        <v/>
      </c>
      <c r="P41" s="337" t="str">
        <f>IF(AND('Mapa final'!$AB$40="Baja",'Mapa final'!$AD$40="Menor"),CONCATENATE("R6C",'Mapa final'!$R$40),"")</f>
        <v/>
      </c>
      <c r="Q41" s="338" t="str">
        <f>IF(AND('Mapa final'!$AB$41="Baja",'Mapa final'!$AD$41="Menor"),CONCATENATE("R6C",'Mapa final'!$R$41),"")</f>
        <v/>
      </c>
      <c r="R41" s="338" t="str">
        <f>IF(AND('Mapa final'!$AB$42="Baja",'Mapa final'!$AD$42="Menor"),CONCATENATE("R6C",'Mapa final'!$R$42),"")</f>
        <v/>
      </c>
      <c r="S41" s="338" t="str">
        <f>IF(AND('Mapa final'!$AB$43="Baja",'Mapa final'!$AD$43="Menor"),CONCATENATE("R6C",'Mapa final'!$R$43),"")</f>
        <v/>
      </c>
      <c r="T41" s="338" t="str">
        <f>IF(AND('Mapa final'!$AB$44="Baja",'Mapa final'!$AD$44="Menor"),CONCATENATE("R6C",'Mapa final'!$R$44),"")</f>
        <v/>
      </c>
      <c r="U41" s="339" t="str">
        <f>IF(AND('Mapa final'!$AB$45="Baja",'Mapa final'!$AD$45="Menor"),CONCATENATE("R6C",'Mapa final'!$R$45),"")</f>
        <v/>
      </c>
      <c r="V41" s="337" t="str">
        <f>IF(AND('Mapa final'!$AB$40="Baja",'Mapa final'!$AD$40="Moderado"),CONCATENATE("R6C",'Mapa final'!$R$40),"")</f>
        <v/>
      </c>
      <c r="W41" s="338" t="str">
        <f>IF(AND('Mapa final'!$AB$41="Baja",'Mapa final'!$AD$41="Moderado"),CONCATENATE("R6C",'Mapa final'!$R$41),"")</f>
        <v/>
      </c>
      <c r="X41" s="338" t="str">
        <f>IF(AND('Mapa final'!$AB$42="Baja",'Mapa final'!$AD$42="Moderado"),CONCATENATE("R6C",'Mapa final'!$R$42),"")</f>
        <v/>
      </c>
      <c r="Y41" s="338" t="str">
        <f>IF(AND('Mapa final'!$AB$43="Baja",'Mapa final'!$AD$43="Moderado"),CONCATENATE("R6C",'Mapa final'!$R$43),"")</f>
        <v/>
      </c>
      <c r="Z41" s="338" t="str">
        <f>IF(AND('Mapa final'!$AB$44="Baja",'Mapa final'!$AD$44="Moderado"),CONCATENATE("R6C",'Mapa final'!$R$44),"")</f>
        <v/>
      </c>
      <c r="AA41" s="339" t="str">
        <f>IF(AND('Mapa final'!$AB$45="Baja",'Mapa final'!$AD$45="Moderado"),CONCATENATE("R6C",'Mapa final'!$R$45),"")</f>
        <v/>
      </c>
      <c r="AB41" s="321" t="str">
        <f>IF(AND('Mapa final'!$AB$40="Baja",'Mapa final'!$AD$40="Mayor"),CONCATENATE("R6C",'Mapa final'!$R$40),"")</f>
        <v/>
      </c>
      <c r="AC41" s="322" t="str">
        <f>IF(AND('Mapa final'!$AB$41="Baja",'Mapa final'!$AD$41="Mayor"),CONCATENATE("R6C",'Mapa final'!$R$41),"")</f>
        <v/>
      </c>
      <c r="AD41" s="322" t="str">
        <f>IF(AND('Mapa final'!$AB$42="Baja",'Mapa final'!$AD$42="Mayor"),CONCATENATE("R6C",'Mapa final'!$R$42),"")</f>
        <v/>
      </c>
      <c r="AE41" s="322" t="str">
        <f>IF(AND('Mapa final'!$AB$43="Baja",'Mapa final'!$AD$43="Mayor"),CONCATENATE("R6C",'Mapa final'!$R$43),"")</f>
        <v/>
      </c>
      <c r="AF41" s="322" t="str">
        <f>IF(AND('Mapa final'!$AB$44="Baja",'Mapa final'!$AD$44="Mayor"),CONCATENATE("R6C",'Mapa final'!$R$44),"")</f>
        <v/>
      </c>
      <c r="AG41" s="323" t="str">
        <f>IF(AND('Mapa final'!$AB$45="Baja",'Mapa final'!$AD$45="Mayor"),CONCATENATE("R6C",'Mapa final'!$R$45),"")</f>
        <v/>
      </c>
      <c r="AH41" s="324" t="str">
        <f>IF(AND('Mapa final'!$AB$40="Baja",'Mapa final'!$AD$40="Catastrófico"),CONCATENATE("R6C",'Mapa final'!$R$40),"")</f>
        <v/>
      </c>
      <c r="AI41" s="325" t="str">
        <f>IF(AND('Mapa final'!$AB$41="Baja",'Mapa final'!$AD$41="Catastrófico"),CONCATENATE("R6C",'Mapa final'!$R$41),"")</f>
        <v/>
      </c>
      <c r="AJ41" s="325" t="str">
        <f>IF(AND('Mapa final'!$AB$42="Baja",'Mapa final'!$AD$42="Catastrófico"),CONCATENATE("R6C",'Mapa final'!$R$42),"")</f>
        <v/>
      </c>
      <c r="AK41" s="325" t="str">
        <f>IF(AND('Mapa final'!$AB$43="Baja",'Mapa final'!$AD$43="Catastrófico"),CONCATENATE("R6C",'Mapa final'!$R$43),"")</f>
        <v/>
      </c>
      <c r="AL41" s="325" t="str">
        <f>IF(AND('Mapa final'!$AB$44="Baja",'Mapa final'!$AD$44="Catastrófico"),CONCATENATE("R6C",'Mapa final'!$R$44),"")</f>
        <v/>
      </c>
      <c r="AM41" s="326" t="str">
        <f>IF(AND('Mapa final'!$AB$45="Baja",'Mapa final'!$AD$45="Catastrófico"),CONCATENATE("R6C",'Mapa final'!$R$45),"")</f>
        <v/>
      </c>
      <c r="AN41" s="1"/>
      <c r="AO41" s="289"/>
      <c r="AT41" s="290"/>
      <c r="AU41" s="1"/>
      <c r="AV41" s="1"/>
      <c r="AW41" s="1"/>
      <c r="AX41" s="1"/>
      <c r="AY41" s="1"/>
      <c r="AZ41" s="1"/>
      <c r="BA41" s="1"/>
      <c r="BB41" s="1"/>
      <c r="BC41" s="1"/>
      <c r="BD41" s="1"/>
      <c r="BE41" s="1"/>
      <c r="BF41" s="1"/>
      <c r="BG41" s="1"/>
      <c r="BH41" s="1"/>
      <c r="BI41" s="1"/>
    </row>
    <row r="42" ht="15.0" customHeight="1">
      <c r="A42" s="1"/>
      <c r="B42" s="270"/>
      <c r="D42" s="9"/>
      <c r="E42" s="23"/>
      <c r="J42" s="348" t="str">
        <f>IF(AND('Mapa final'!$AB$46="Baja",'Mapa final'!$AD$46="Leve"),CONCATENATE("R7C",'Mapa final'!$R$46),"")</f>
        <v/>
      </c>
      <c r="K42" s="349" t="str">
        <f>IF(AND('Mapa final'!$AB$47="Baja",'Mapa final'!$AD$47="Leve"),CONCATENATE("R7C",'Mapa final'!$R$47),"")</f>
        <v/>
      </c>
      <c r="L42" s="349" t="str">
        <f>IF(AND('Mapa final'!$AB$48="Baja",'Mapa final'!$AD$48="Leve"),CONCATENATE("R7C",'Mapa final'!$R$48),"")</f>
        <v/>
      </c>
      <c r="M42" s="349" t="str">
        <f>IF(AND('Mapa final'!$AB$49="Baja",'Mapa final'!$AD$49="Leve"),CONCATENATE("R7C",'Mapa final'!$R$49),"")</f>
        <v/>
      </c>
      <c r="N42" s="349" t="str">
        <f>IF(AND('Mapa final'!$AB$50="Baja",'Mapa final'!$AD$50="Leve"),CONCATENATE("R7C",'Mapa final'!$R$50),"")</f>
        <v/>
      </c>
      <c r="O42" s="350" t="str">
        <f>IF(AND('Mapa final'!$AB$51="Baja",'Mapa final'!$AD$51="Leve"),CONCATENATE("R7C",'Mapa final'!$R$51),"")</f>
        <v/>
      </c>
      <c r="P42" s="337" t="str">
        <f>IF(AND('Mapa final'!$AB$46="Baja",'Mapa final'!$AD$46="Menor"),CONCATENATE("R7C",'Mapa final'!$R$46),"")</f>
        <v/>
      </c>
      <c r="Q42" s="338" t="str">
        <f>IF(AND('Mapa final'!$AB$47="Baja",'Mapa final'!$AD$47="Menor"),CONCATENATE("R7C",'Mapa final'!$R$47),"")</f>
        <v/>
      </c>
      <c r="R42" s="338" t="str">
        <f>IF(AND('Mapa final'!$AB$48="Baja",'Mapa final'!$AD$48="Menor"),CONCATENATE("R7C",'Mapa final'!$R$48),"")</f>
        <v/>
      </c>
      <c r="S42" s="338" t="str">
        <f>IF(AND('Mapa final'!$AB$49="Baja",'Mapa final'!$AD$49="Menor"),CONCATENATE("R7C",'Mapa final'!$R$49),"")</f>
        <v/>
      </c>
      <c r="T42" s="338" t="str">
        <f>IF(AND('Mapa final'!$AB$50="Baja",'Mapa final'!$AD$50="Menor"),CONCATENATE("R7C",'Mapa final'!$R$50),"")</f>
        <v/>
      </c>
      <c r="U42" s="339" t="str">
        <f>IF(AND('Mapa final'!$AB$51="Baja",'Mapa final'!$AD$51="Menor"),CONCATENATE("R7C",'Mapa final'!$R$51),"")</f>
        <v/>
      </c>
      <c r="V42" s="337" t="str">
        <f>IF(AND('Mapa final'!$AB$46="Baja",'Mapa final'!$AD$46="Moderado"),CONCATENATE("R7C",'Mapa final'!$R$46),"")</f>
        <v/>
      </c>
      <c r="W42" s="338" t="str">
        <f>IF(AND('Mapa final'!$AB$47="Baja",'Mapa final'!$AD$47="Moderado"),CONCATENATE("R7C",'Mapa final'!$R$47),"")</f>
        <v/>
      </c>
      <c r="X42" s="338" t="str">
        <f>IF(AND('Mapa final'!$AB$48="Baja",'Mapa final'!$AD$48="Moderado"),CONCATENATE("R7C",'Mapa final'!$R$48),"")</f>
        <v/>
      </c>
      <c r="Y42" s="338" t="str">
        <f>IF(AND('Mapa final'!$AB$49="Baja",'Mapa final'!$AD$49="Moderado"),CONCATENATE("R7C",'Mapa final'!$R$49),"")</f>
        <v/>
      </c>
      <c r="Z42" s="338" t="str">
        <f>IF(AND('Mapa final'!$AB$50="Baja",'Mapa final'!$AD$50="Moderado"),CONCATENATE("R7C",'Mapa final'!$R$50),"")</f>
        <v/>
      </c>
      <c r="AA42" s="339" t="str">
        <f>IF(AND('Mapa final'!$AB$51="Baja",'Mapa final'!$AD$51="Moderado"),CONCATENATE("R7C",'Mapa final'!$R$51),"")</f>
        <v/>
      </c>
      <c r="AB42" s="321" t="str">
        <f>IF(AND('Mapa final'!$AB$46="Baja",'Mapa final'!$AD$46="Mayor"),CONCATENATE("R7C",'Mapa final'!$R$46),"")</f>
        <v/>
      </c>
      <c r="AC42" s="322" t="str">
        <f>IF(AND('Mapa final'!$AB$47="Baja",'Mapa final'!$AD$47="Mayor"),CONCATENATE("R7C",'Mapa final'!$R$47),"")</f>
        <v/>
      </c>
      <c r="AD42" s="322" t="str">
        <f>IF(AND('Mapa final'!$AB$48="Baja",'Mapa final'!$AD$48="Mayor"),CONCATENATE("R7C",'Mapa final'!$R$48),"")</f>
        <v/>
      </c>
      <c r="AE42" s="322" t="str">
        <f>IF(AND('Mapa final'!$AB$49="Baja",'Mapa final'!$AD$49="Mayor"),CONCATENATE("R7C",'Mapa final'!$R$49),"")</f>
        <v/>
      </c>
      <c r="AF42" s="322" t="str">
        <f>IF(AND('Mapa final'!$AB$50="Baja",'Mapa final'!$AD$50="Mayor"),CONCATENATE("R7C",'Mapa final'!$R$50),"")</f>
        <v/>
      </c>
      <c r="AG42" s="323" t="str">
        <f>IF(AND('Mapa final'!$AB$51="Baja",'Mapa final'!$AD$51="Mayor"),CONCATENATE("R7C",'Mapa final'!$R$51),"")</f>
        <v/>
      </c>
      <c r="AH42" s="324" t="str">
        <f>IF(AND('Mapa final'!$AB$46="Baja",'Mapa final'!$AD$46="Catastrófico"),CONCATENATE("R7C",'Mapa final'!$R$46),"")</f>
        <v/>
      </c>
      <c r="AI42" s="325" t="str">
        <f>IF(AND('Mapa final'!$AB$47="Baja",'Mapa final'!$AD$47="Catastrófico"),CONCATENATE("R7C",'Mapa final'!$R$47),"")</f>
        <v/>
      </c>
      <c r="AJ42" s="325" t="str">
        <f>IF(AND('Mapa final'!$AB$48="Baja",'Mapa final'!$AD$48="Catastrófico"),CONCATENATE("R7C",'Mapa final'!$R$48),"")</f>
        <v/>
      </c>
      <c r="AK42" s="325" t="str">
        <f>IF(AND('Mapa final'!$AB$49="Baja",'Mapa final'!$AD$49="Catastrófico"),CONCATENATE("R7C",'Mapa final'!$R$49),"")</f>
        <v/>
      </c>
      <c r="AL42" s="325" t="str">
        <f>IF(AND('Mapa final'!$AB$50="Baja",'Mapa final'!$AD$50="Catastrófico"),CONCATENATE("R7C",'Mapa final'!$R$50),"")</f>
        <v/>
      </c>
      <c r="AM42" s="326" t="str">
        <f>IF(AND('Mapa final'!$AB$51="Baja",'Mapa final'!$AD$51="Catastrófico"),CONCATENATE("R7C",'Mapa final'!$R$51),"")</f>
        <v/>
      </c>
      <c r="AN42" s="1"/>
      <c r="AO42" s="289"/>
      <c r="AT42" s="290"/>
      <c r="AU42" s="1"/>
      <c r="AV42" s="1"/>
      <c r="AW42" s="1"/>
      <c r="AX42" s="1"/>
      <c r="AY42" s="1"/>
      <c r="AZ42" s="1"/>
      <c r="BA42" s="1"/>
      <c r="BB42" s="1"/>
      <c r="BC42" s="1"/>
      <c r="BD42" s="1"/>
      <c r="BE42" s="1"/>
      <c r="BF42" s="1"/>
      <c r="BG42" s="1"/>
      <c r="BH42" s="1"/>
      <c r="BI42" s="1"/>
    </row>
    <row r="43" ht="15.0" customHeight="1">
      <c r="A43" s="1"/>
      <c r="B43" s="270"/>
      <c r="D43" s="9"/>
      <c r="E43" s="23"/>
      <c r="J43" s="348" t="str">
        <f>IF(AND('Mapa final'!$AB$52="Baja",'Mapa final'!$AD$52="Leve"),CONCATENATE("R8C",'Mapa final'!$R$52),"")</f>
        <v/>
      </c>
      <c r="K43" s="349" t="str">
        <f>IF(AND('Mapa final'!$AB$53="Baja",'Mapa final'!$AD$53="Leve"),CONCATENATE("R8C",'Mapa final'!$R$53),"")</f>
        <v/>
      </c>
      <c r="L43" s="349" t="str">
        <f>IF(AND('Mapa final'!$AB$54="Baja",'Mapa final'!$AD$54="Leve"),CONCATENATE("R8C",'Mapa final'!$R$54),"")</f>
        <v/>
      </c>
      <c r="M43" s="349" t="str">
        <f>IF(AND('Mapa final'!$AB$55="Baja",'Mapa final'!$AD$55="Leve"),CONCATENATE("R8C",'Mapa final'!$R$55),"")</f>
        <v/>
      </c>
      <c r="N43" s="349" t="str">
        <f>IF(AND('Mapa final'!$AB$56="Baja",'Mapa final'!$AD$56="Leve"),CONCATENATE("R8C",'Mapa final'!$R$56),"")</f>
        <v/>
      </c>
      <c r="O43" s="350" t="str">
        <f>IF(AND('Mapa final'!$AB$57="Baja",'Mapa final'!$AD$57="Leve"),CONCATENATE("R8C",'Mapa final'!$R$57),"")</f>
        <v/>
      </c>
      <c r="P43" s="337" t="str">
        <f>IF(AND('Mapa final'!$AB$52="Baja",'Mapa final'!$AD$52="Menor"),CONCATENATE("R8C",'Mapa final'!$R$52),"")</f>
        <v/>
      </c>
      <c r="Q43" s="338" t="str">
        <f>IF(AND('Mapa final'!$AB$53="Baja",'Mapa final'!$AD$53="Menor"),CONCATENATE("R8C",'Mapa final'!$R$53),"")</f>
        <v/>
      </c>
      <c r="R43" s="338" t="str">
        <f>IF(AND('Mapa final'!$AB$54="Baja",'Mapa final'!$AD$54="Menor"),CONCATENATE("R8C",'Mapa final'!$R$54),"")</f>
        <v/>
      </c>
      <c r="S43" s="338" t="str">
        <f>IF(AND('Mapa final'!$AB$55="Baja",'Mapa final'!$AD$55="Menor"),CONCATENATE("R8C",'Mapa final'!$R$55),"")</f>
        <v/>
      </c>
      <c r="T43" s="338" t="str">
        <f>IF(AND('Mapa final'!$AB$56="Baja",'Mapa final'!$AD$56="Menor"),CONCATENATE("R8C",'Mapa final'!$R$56),"")</f>
        <v/>
      </c>
      <c r="U43" s="339" t="str">
        <f>IF(AND('Mapa final'!$AB$57="Baja",'Mapa final'!$AD$57="Menor"),CONCATENATE("R8C",'Mapa final'!$R$57),"")</f>
        <v/>
      </c>
      <c r="V43" s="337" t="str">
        <f>IF(AND('Mapa final'!$AB$52="Baja",'Mapa final'!$AD$52="Moderado"),CONCATENATE("R8C",'Mapa final'!$R$52),"")</f>
        <v/>
      </c>
      <c r="W43" s="338" t="str">
        <f>IF(AND('Mapa final'!$AB$53="Baja",'Mapa final'!$AD$53="Moderado"),CONCATENATE("R8C",'Mapa final'!$R$53),"")</f>
        <v/>
      </c>
      <c r="X43" s="338" t="str">
        <f>IF(AND('Mapa final'!$AB$54="Baja",'Mapa final'!$AD$54="Moderado"),CONCATENATE("R8C",'Mapa final'!$R$54),"")</f>
        <v/>
      </c>
      <c r="Y43" s="338" t="str">
        <f>IF(AND('Mapa final'!$AB$55="Baja",'Mapa final'!$AD$55="Moderado"),CONCATENATE("R8C",'Mapa final'!$R$55),"")</f>
        <v/>
      </c>
      <c r="Z43" s="338" t="str">
        <f>IF(AND('Mapa final'!$AB$56="Baja",'Mapa final'!$AD$56="Moderado"),CONCATENATE("R8C",'Mapa final'!$R$56),"")</f>
        <v/>
      </c>
      <c r="AA43" s="339" t="str">
        <f>IF(AND('Mapa final'!$AB$57="Baja",'Mapa final'!$AD$57="Moderado"),CONCATENATE("R8C",'Mapa final'!$R$57),"")</f>
        <v/>
      </c>
      <c r="AB43" s="321" t="str">
        <f>IF(AND('Mapa final'!$AB$52="Baja",'Mapa final'!$AD$52="Mayor"),CONCATENATE("R8C",'Mapa final'!$R$52),"")</f>
        <v/>
      </c>
      <c r="AC43" s="322" t="str">
        <f>IF(AND('Mapa final'!$AB$53="Baja",'Mapa final'!$AD$53="Mayor"),CONCATENATE("R8C",'Mapa final'!$R$53),"")</f>
        <v/>
      </c>
      <c r="AD43" s="322" t="str">
        <f>IF(AND('Mapa final'!$AB$54="Baja",'Mapa final'!$AD$54="Mayor"),CONCATENATE("R8C",'Mapa final'!$R$54),"")</f>
        <v/>
      </c>
      <c r="AE43" s="322" t="str">
        <f>IF(AND('Mapa final'!$AB$55="Baja",'Mapa final'!$AD$55="Mayor"),CONCATENATE("R8C",'Mapa final'!$R$55),"")</f>
        <v/>
      </c>
      <c r="AF43" s="322" t="str">
        <f>IF(AND('Mapa final'!$AB$56="Baja",'Mapa final'!$AD$56="Mayor"),CONCATENATE("R8C",'Mapa final'!$R$56),"")</f>
        <v/>
      </c>
      <c r="AG43" s="323" t="str">
        <f>IF(AND('Mapa final'!$AB$57="Baja",'Mapa final'!$AD$57="Mayor"),CONCATENATE("R8C",'Mapa final'!$R$57),"")</f>
        <v/>
      </c>
      <c r="AH43" s="324" t="str">
        <f>IF(AND('Mapa final'!$AB$52="Baja",'Mapa final'!$AD$52="Catastrófico"),CONCATENATE("R8C",'Mapa final'!$R$52),"")</f>
        <v/>
      </c>
      <c r="AI43" s="325" t="str">
        <f>IF(AND('Mapa final'!$AB$53="Baja",'Mapa final'!$AD$53="Catastrófico"),CONCATENATE("R8C",'Mapa final'!$R$53),"")</f>
        <v/>
      </c>
      <c r="AJ43" s="325" t="str">
        <f>IF(AND('Mapa final'!$AB$54="Baja",'Mapa final'!$AD$54="Catastrófico"),CONCATENATE("R8C",'Mapa final'!$R$54),"")</f>
        <v/>
      </c>
      <c r="AK43" s="325" t="str">
        <f>IF(AND('Mapa final'!$AB$55="Baja",'Mapa final'!$AD$55="Catastrófico"),CONCATENATE("R8C",'Mapa final'!$R$55),"")</f>
        <v/>
      </c>
      <c r="AL43" s="325" t="str">
        <f>IF(AND('Mapa final'!$AB$56="Baja",'Mapa final'!$AD$56="Catastrófico"),CONCATENATE("R8C",'Mapa final'!$R$56),"")</f>
        <v/>
      </c>
      <c r="AM43" s="326" t="str">
        <f>IF(AND('Mapa final'!$AB$57="Baja",'Mapa final'!$AD$57="Catastrófico"),CONCATENATE("R8C",'Mapa final'!$R$57),"")</f>
        <v/>
      </c>
      <c r="AN43" s="1"/>
      <c r="AO43" s="289"/>
      <c r="AT43" s="290"/>
      <c r="AU43" s="1"/>
      <c r="AV43" s="1"/>
      <c r="AW43" s="1"/>
      <c r="AX43" s="1"/>
      <c r="AY43" s="1"/>
      <c r="AZ43" s="1"/>
      <c r="BA43" s="1"/>
      <c r="BB43" s="1"/>
      <c r="BC43" s="1"/>
      <c r="BD43" s="1"/>
      <c r="BE43" s="1"/>
      <c r="BF43" s="1"/>
      <c r="BG43" s="1"/>
      <c r="BH43" s="1"/>
      <c r="BI43" s="1"/>
    </row>
    <row r="44" ht="15.0" customHeight="1">
      <c r="A44" s="1"/>
      <c r="B44" s="270"/>
      <c r="D44" s="9"/>
      <c r="E44" s="23"/>
      <c r="J44" s="348" t="str">
        <f>IF(AND('Mapa final'!$AB$58="Baja",'Mapa final'!$AD$58="Leve"),CONCATENATE("R9C",'Mapa final'!$R$58),"")</f>
        <v/>
      </c>
      <c r="K44" s="349" t="str">
        <f>IF(AND('Mapa final'!$AB$59="Baja",'Mapa final'!$AD$59="Leve"),CONCATENATE("R9C",'Mapa final'!$R$59),"")</f>
        <v/>
      </c>
      <c r="L44" s="349" t="str">
        <f>IF(AND('Mapa final'!$AB$60="Baja",'Mapa final'!$AD$60="Leve"),CONCATENATE("R9C",'Mapa final'!$R$60),"")</f>
        <v/>
      </c>
      <c r="M44" s="349" t="str">
        <f>IF(AND('Mapa final'!$AB$61="Baja",'Mapa final'!$AD$61="Leve"),CONCATENATE("R9C",'Mapa final'!$R$61),"")</f>
        <v/>
      </c>
      <c r="N44" s="349" t="str">
        <f>IF(AND('Mapa final'!$AB$62="Baja",'Mapa final'!$AD$62="Leve"),CONCATENATE("R9C",'Mapa final'!$R$62),"")</f>
        <v/>
      </c>
      <c r="O44" s="350" t="str">
        <f>IF(AND('Mapa final'!$AB$63="Baja",'Mapa final'!$AD$63="Leve"),CONCATENATE("R9C",'Mapa final'!$R$63),"")</f>
        <v/>
      </c>
      <c r="P44" s="337" t="str">
        <f>IF(AND('Mapa final'!$AB$58="Baja",'Mapa final'!$AD$58="Menor"),CONCATENATE("R9C",'Mapa final'!$R$58),"")</f>
        <v/>
      </c>
      <c r="Q44" s="338" t="str">
        <f>IF(AND('Mapa final'!$AB$59="Baja",'Mapa final'!$AD$59="Menor"),CONCATENATE("R9C",'Mapa final'!$R$59),"")</f>
        <v/>
      </c>
      <c r="R44" s="338" t="str">
        <f>IF(AND('Mapa final'!$AB$60="Baja",'Mapa final'!$AD$60="Menor"),CONCATENATE("R9C",'Mapa final'!$R$60),"")</f>
        <v/>
      </c>
      <c r="S44" s="338" t="str">
        <f>IF(AND('Mapa final'!$AB$61="Baja",'Mapa final'!$AD$61="Menor"),CONCATENATE("R9C",'Mapa final'!$R$61),"")</f>
        <v/>
      </c>
      <c r="T44" s="338" t="str">
        <f>IF(AND('Mapa final'!$AB$62="Baja",'Mapa final'!$AD$62="Menor"),CONCATENATE("R9C",'Mapa final'!$R$62),"")</f>
        <v/>
      </c>
      <c r="U44" s="339" t="str">
        <f>IF(AND('Mapa final'!$AB$63="Baja",'Mapa final'!$AD$63="Menor"),CONCATENATE("R9C",'Mapa final'!$R$63),"")</f>
        <v/>
      </c>
      <c r="V44" s="337" t="str">
        <f>IF(AND('Mapa final'!$AB$58="Baja",'Mapa final'!$AD$58="Moderado"),CONCATENATE("R9C",'Mapa final'!$R$58),"")</f>
        <v/>
      </c>
      <c r="W44" s="338" t="str">
        <f>IF(AND('Mapa final'!$AB$59="Baja",'Mapa final'!$AD$59="Moderado"),CONCATENATE("R9C",'Mapa final'!$R$59),"")</f>
        <v/>
      </c>
      <c r="X44" s="338" t="str">
        <f>IF(AND('Mapa final'!$AB$60="Baja",'Mapa final'!$AD$60="Moderado"),CONCATENATE("R9C",'Mapa final'!$R$60),"")</f>
        <v/>
      </c>
      <c r="Y44" s="338" t="str">
        <f>IF(AND('Mapa final'!$AB$61="Baja",'Mapa final'!$AD$61="Moderado"),CONCATENATE("R9C",'Mapa final'!$R$61),"")</f>
        <v/>
      </c>
      <c r="Z44" s="338" t="str">
        <f>IF(AND('Mapa final'!$AB$62="Baja",'Mapa final'!$AD$62="Moderado"),CONCATENATE("R9C",'Mapa final'!$R$62),"")</f>
        <v/>
      </c>
      <c r="AA44" s="339" t="str">
        <f>IF(AND('Mapa final'!$AB$63="Baja",'Mapa final'!$AD$63="Moderado"),CONCATENATE("R9C",'Mapa final'!$R$63),"")</f>
        <v/>
      </c>
      <c r="AB44" s="321" t="str">
        <f>IF(AND('Mapa final'!$AB$58="Baja",'Mapa final'!$AD$58="Mayor"),CONCATENATE("R9C",'Mapa final'!$R$58),"")</f>
        <v/>
      </c>
      <c r="AC44" s="322" t="str">
        <f>IF(AND('Mapa final'!$AB$59="Baja",'Mapa final'!$AD$59="Mayor"),CONCATENATE("R9C",'Mapa final'!$R$59),"")</f>
        <v/>
      </c>
      <c r="AD44" s="322" t="str">
        <f>IF(AND('Mapa final'!$AB$60="Baja",'Mapa final'!$AD$60="Mayor"),CONCATENATE("R9C",'Mapa final'!$R$60),"")</f>
        <v/>
      </c>
      <c r="AE44" s="322" t="str">
        <f>IF(AND('Mapa final'!$AB$61="Baja",'Mapa final'!$AD$61="Mayor"),CONCATENATE("R9C",'Mapa final'!$R$61),"")</f>
        <v/>
      </c>
      <c r="AF44" s="322" t="str">
        <f>IF(AND('Mapa final'!$AB$62="Baja",'Mapa final'!$AD$62="Mayor"),CONCATENATE("R9C",'Mapa final'!$R$62),"")</f>
        <v/>
      </c>
      <c r="AG44" s="323" t="str">
        <f>IF(AND('Mapa final'!$AB$63="Baja",'Mapa final'!$AD$63="Mayor"),CONCATENATE("R9C",'Mapa final'!$R$63),"")</f>
        <v/>
      </c>
      <c r="AH44" s="324" t="str">
        <f>IF(AND('Mapa final'!$AB$58="Baja",'Mapa final'!$AD$58="Catastrófico"),CONCATENATE("R9C",'Mapa final'!$R$58),"")</f>
        <v/>
      </c>
      <c r="AI44" s="325" t="str">
        <f>IF(AND('Mapa final'!$AB$59="Baja",'Mapa final'!$AD$59="Catastrófico"),CONCATENATE("R9C",'Mapa final'!$R$59),"")</f>
        <v/>
      </c>
      <c r="AJ44" s="325" t="str">
        <f>IF(AND('Mapa final'!$AB$60="Baja",'Mapa final'!$AD$60="Catastrófico"),CONCATENATE("R9C",'Mapa final'!$R$60),"")</f>
        <v/>
      </c>
      <c r="AK44" s="325" t="str">
        <f>IF(AND('Mapa final'!$AB$61="Baja",'Mapa final'!$AD$61="Catastrófico"),CONCATENATE("R9C",'Mapa final'!$R$61),"")</f>
        <v/>
      </c>
      <c r="AL44" s="325" t="str">
        <f>IF(AND('Mapa final'!$AB$62="Baja",'Mapa final'!$AD$62="Catastrófico"),CONCATENATE("R9C",'Mapa final'!$R$62),"")</f>
        <v/>
      </c>
      <c r="AM44" s="326" t="str">
        <f>IF(AND('Mapa final'!$AB$63="Baja",'Mapa final'!$AD$63="Catastrófico"),CONCATENATE("R9C",'Mapa final'!$R$63),"")</f>
        <v/>
      </c>
      <c r="AN44" s="1"/>
      <c r="AO44" s="289"/>
      <c r="AT44" s="290"/>
      <c r="AU44" s="1"/>
      <c r="AV44" s="1"/>
      <c r="AW44" s="1"/>
      <c r="AX44" s="1"/>
      <c r="AY44" s="1"/>
      <c r="AZ44" s="1"/>
      <c r="BA44" s="1"/>
      <c r="BB44" s="1"/>
      <c r="BC44" s="1"/>
      <c r="BD44" s="1"/>
      <c r="BE44" s="1"/>
      <c r="BF44" s="1"/>
      <c r="BG44" s="1"/>
      <c r="BH44" s="1"/>
      <c r="BI44" s="1"/>
    </row>
    <row r="45" ht="15.75" customHeight="1">
      <c r="A45" s="1"/>
      <c r="B45" s="270"/>
      <c r="D45" s="9"/>
      <c r="E45" s="153"/>
      <c r="F45" s="154"/>
      <c r="G45" s="154"/>
      <c r="H45" s="154"/>
      <c r="I45" s="154"/>
      <c r="J45" s="351" t="str">
        <f>IF(AND('Mapa final'!$AB$64="Baja",'Mapa final'!$AD$64="Leve"),CONCATENATE("R10C",'Mapa final'!$R$64),"")</f>
        <v/>
      </c>
      <c r="K45" s="352" t="str">
        <f>IF(AND('Mapa final'!$AB$65="Baja",'Mapa final'!$AD$65="Leve"),CONCATENATE("R10C",'Mapa final'!$R$65),"")</f>
        <v/>
      </c>
      <c r="L45" s="352" t="str">
        <f>IF(AND('Mapa final'!$AB$66="Baja",'Mapa final'!$AD$66="Leve"),CONCATENATE("R10C",'Mapa final'!$R$66),"")</f>
        <v/>
      </c>
      <c r="M45" s="352" t="str">
        <f>IF(AND('Mapa final'!$AB$67="Baja",'Mapa final'!$AD$67="Leve"),CONCATENATE("R10C",'Mapa final'!$R$67),"")</f>
        <v/>
      </c>
      <c r="N45" s="352" t="str">
        <f>IF(AND('Mapa final'!$AB$68="Baja",'Mapa final'!$AD$68="Leve"),CONCATENATE("R10C",'Mapa final'!$R$68),"")</f>
        <v/>
      </c>
      <c r="O45" s="353" t="str">
        <f>IF(AND('Mapa final'!$AB$69="Baja",'Mapa final'!$AD$69="Leve"),CONCATENATE("R10C",'Mapa final'!$R$69),"")</f>
        <v/>
      </c>
      <c r="P45" s="337" t="str">
        <f>IF(AND('Mapa final'!$AB$64="Baja",'Mapa final'!$AD$64="Menor"),CONCATENATE("R10C",'Mapa final'!$R$64),"")</f>
        <v/>
      </c>
      <c r="Q45" s="338" t="str">
        <f>IF(AND('Mapa final'!$AB$65="Baja",'Mapa final'!$AD$65="Menor"),CONCATENATE("R10C",'Mapa final'!$R$65),"")</f>
        <v/>
      </c>
      <c r="R45" s="338" t="str">
        <f>IF(AND('Mapa final'!$AB$66="Baja",'Mapa final'!$AD$66="Menor"),CONCATENATE("R10C",'Mapa final'!$R$66),"")</f>
        <v/>
      </c>
      <c r="S45" s="338" t="str">
        <f>IF(AND('Mapa final'!$AB$67="Baja",'Mapa final'!$AD$67="Menor"),CONCATENATE("R10C",'Mapa final'!$R$67),"")</f>
        <v/>
      </c>
      <c r="T45" s="338" t="str">
        <f>IF(AND('Mapa final'!$AB$68="Baja",'Mapa final'!$AD$68="Menor"),CONCATENATE("R10C",'Mapa final'!$R$68),"")</f>
        <v/>
      </c>
      <c r="U45" s="339" t="str">
        <f>IF(AND('Mapa final'!$AB$69="Baja",'Mapa final'!$AD$69="Menor"),CONCATENATE("R10C",'Mapa final'!$R$69),"")</f>
        <v/>
      </c>
      <c r="V45" s="340" t="str">
        <f>IF(AND('Mapa final'!$AB$64="Baja",'Mapa final'!$AD$64="Moderado"),CONCATENATE("R10C",'Mapa final'!$R$64),"")</f>
        <v/>
      </c>
      <c r="W45" s="341" t="str">
        <f>IF(AND('Mapa final'!$AB$65="Baja",'Mapa final'!$AD$65="Moderado"),CONCATENATE("R10C",'Mapa final'!$R$65),"")</f>
        <v/>
      </c>
      <c r="X45" s="341" t="str">
        <f>IF(AND('Mapa final'!$AB$66="Baja",'Mapa final'!$AD$66="Moderado"),CONCATENATE("R10C",'Mapa final'!$R$66),"")</f>
        <v/>
      </c>
      <c r="Y45" s="341" t="str">
        <f>IF(AND('Mapa final'!$AB$67="Baja",'Mapa final'!$AD$67="Moderado"),CONCATENATE("R10C",'Mapa final'!$R$67),"")</f>
        <v/>
      </c>
      <c r="Z45" s="341" t="str">
        <f>IF(AND('Mapa final'!$AB$68="Baja",'Mapa final'!$AD$68="Moderado"),CONCATENATE("R10C",'Mapa final'!$R$68),"")</f>
        <v/>
      </c>
      <c r="AA45" s="342" t="str">
        <f>IF(AND('Mapa final'!$AB$69="Baja",'Mapa final'!$AD$69="Moderado"),CONCATENATE("R10C",'Mapa final'!$R$69),"")</f>
        <v/>
      </c>
      <c r="AB45" s="327" t="str">
        <f>IF(AND('Mapa final'!$AB$64="Baja",'Mapa final'!$AD$64="Mayor"),CONCATENATE("R10C",'Mapa final'!$R$64),"")</f>
        <v/>
      </c>
      <c r="AC45" s="328" t="str">
        <f>IF(AND('Mapa final'!$AB$65="Baja",'Mapa final'!$AD$65="Mayor"),CONCATENATE("R10C",'Mapa final'!$R$65),"")</f>
        <v/>
      </c>
      <c r="AD45" s="328" t="str">
        <f>IF(AND('Mapa final'!$AB$66="Baja",'Mapa final'!$AD$66="Mayor"),CONCATENATE("R10C",'Mapa final'!$R$66),"")</f>
        <v/>
      </c>
      <c r="AE45" s="328" t="str">
        <f>IF(AND('Mapa final'!$AB$67="Baja",'Mapa final'!$AD$67="Mayor"),CONCATENATE("R10C",'Mapa final'!$R$67),"")</f>
        <v/>
      </c>
      <c r="AF45" s="328" t="str">
        <f>IF(AND('Mapa final'!$AB$68="Baja",'Mapa final'!$AD$68="Mayor"),CONCATENATE("R10C",'Mapa final'!$R$68),"")</f>
        <v/>
      </c>
      <c r="AG45" s="329" t="str">
        <f>IF(AND('Mapa final'!$AB$69="Baja",'Mapa final'!$AD$69="Mayor"),CONCATENATE("R10C",'Mapa final'!$R$69),"")</f>
        <v/>
      </c>
      <c r="AH45" s="330" t="str">
        <f>IF(AND('Mapa final'!$AB$64="Baja",'Mapa final'!$AD$64="Catastrófico"),CONCATENATE("R10C",'Mapa final'!$R$64),"")</f>
        <v/>
      </c>
      <c r="AI45" s="331" t="str">
        <f>IF(AND('Mapa final'!$AB$65="Baja",'Mapa final'!$AD$65="Catastrófico"),CONCATENATE("R10C",'Mapa final'!$R$65),"")</f>
        <v/>
      </c>
      <c r="AJ45" s="331" t="str">
        <f>IF(AND('Mapa final'!$AB$66="Baja",'Mapa final'!$AD$66="Catastrófico"),CONCATENATE("R10C",'Mapa final'!$R$66),"")</f>
        <v/>
      </c>
      <c r="AK45" s="331" t="str">
        <f>IF(AND('Mapa final'!$AB$67="Baja",'Mapa final'!$AD$67="Catastrófico"),CONCATENATE("R10C",'Mapa final'!$R$67),"")</f>
        <v/>
      </c>
      <c r="AL45" s="331" t="str">
        <f>IF(AND('Mapa final'!$AB$68="Baja",'Mapa final'!$AD$68="Catastrófico"),CONCATENATE("R10C",'Mapa final'!$R$68),"")</f>
        <v/>
      </c>
      <c r="AM45" s="332" t="str">
        <f>IF(AND('Mapa final'!$AB$69="Baja",'Mapa final'!$AD$69="Catastrófico"),CONCATENATE("R10C",'Mapa final'!$R$69),"")</f>
        <v/>
      </c>
      <c r="AN45" s="1"/>
      <c r="AO45" s="297"/>
      <c r="AP45" s="298"/>
      <c r="AQ45" s="298"/>
      <c r="AR45" s="298"/>
      <c r="AS45" s="298"/>
      <c r="AT45" s="299"/>
    </row>
    <row r="46" ht="46.5" customHeight="1">
      <c r="A46" s="1"/>
      <c r="B46" s="270"/>
      <c r="D46" s="9"/>
      <c r="E46" s="313" t="s">
        <v>295</v>
      </c>
      <c r="F46" s="55"/>
      <c r="G46" s="55"/>
      <c r="H46" s="55"/>
      <c r="I46" s="278"/>
      <c r="J46" s="344" t="str">
        <f>IF(AND('Mapa final'!$AB$10="Muy Baja",'Mapa final'!$AD$10="Leve"),CONCATENATE("R1C",'Mapa final'!$R$10),"")</f>
        <v/>
      </c>
      <c r="K46" s="345" t="str">
        <f>IF(AND('Mapa final'!$AB$11="Muy Baja",'Mapa final'!$AD$11="Leve"),CONCATENATE("R1C",'Mapa final'!$R$11),"")</f>
        <v/>
      </c>
      <c r="L46" s="345" t="str">
        <f>IF(AND('Mapa final'!$AB$12="Muy Baja",'Mapa final'!$AD$12="Leve"),CONCATENATE("R1C",'Mapa final'!$R$12),"")</f>
        <v/>
      </c>
      <c r="M46" s="345" t="str">
        <f>IF(AND('Mapa final'!$AB$13="Muy Baja",'Mapa final'!$AD$13="Leve"),CONCATENATE("R1C",'Mapa final'!$R$13),"")</f>
        <v/>
      </c>
      <c r="N46" s="345" t="str">
        <f>IF(AND('Mapa final'!$AB$14="Muy Baja",'Mapa final'!$AD$14="Leve"),CONCATENATE("R1C",'Mapa final'!$R$14),"")</f>
        <v/>
      </c>
      <c r="O46" s="346" t="str">
        <f>IF(AND('Mapa final'!$AB$15="Muy Baja",'Mapa final'!$AD$15="Leve"),CONCATENATE("R1C",'Mapa final'!$R$15),"")</f>
        <v/>
      </c>
      <c r="P46" s="344" t="str">
        <f>IF(AND('Mapa final'!$AB$10="Muy Baja",'Mapa final'!$AD$10="Menor"),CONCATENATE("R1C",'Mapa final'!$R$10),"")</f>
        <v/>
      </c>
      <c r="Q46" s="345" t="str">
        <f>IF(AND('Mapa final'!$AB$11="Muy Baja",'Mapa final'!$AD$11="Menor"),CONCATENATE("R1C",'Mapa final'!$R$11),"")</f>
        <v/>
      </c>
      <c r="R46" s="345" t="str">
        <f>IF(AND('Mapa final'!$AB$12="Muy Baja",'Mapa final'!$AD$12="Menor"),CONCATENATE("R1C",'Mapa final'!$R$12),"")</f>
        <v/>
      </c>
      <c r="S46" s="345" t="str">
        <f>IF(AND('Mapa final'!$AB$13="Muy Baja",'Mapa final'!$AD$13="Menor"),CONCATENATE("R1C",'Mapa final'!$R$13),"")</f>
        <v/>
      </c>
      <c r="T46" s="345" t="str">
        <f>IF(AND('Mapa final'!$AB$14="Muy Baja",'Mapa final'!$AD$14="Menor"),CONCATENATE("R1C",'Mapa final'!$R$14),"")</f>
        <v/>
      </c>
      <c r="U46" s="346" t="str">
        <f>IF(AND('Mapa final'!$AB$15="Muy Baja",'Mapa final'!$AD$15="Menor"),CONCATENATE("R1C",'Mapa final'!$R$15),"")</f>
        <v/>
      </c>
      <c r="V46" s="333" t="str">
        <f>IF(AND('Mapa final'!$AB$10="Muy Baja",'Mapa final'!$AD$10="Moderado"),CONCATENATE("R1C",'Mapa final'!$R$10),"")</f>
        <v/>
      </c>
      <c r="W46" s="354" t="str">
        <f>IF(AND('Mapa final'!$AB$11="Muy Baja",'Mapa final'!$AD$11="Moderado"),CONCATENATE("R1C",'Mapa final'!$R$11),"")</f>
        <v/>
      </c>
      <c r="X46" s="334" t="str">
        <f>IF(AND('Mapa final'!$AB$12="Muy Baja",'Mapa final'!$AD$12="Moderado"),CONCATENATE("R1C",'Mapa final'!$R$12),"")</f>
        <v>R1C3</v>
      </c>
      <c r="Y46" s="334" t="str">
        <f>IF(AND('Mapa final'!$AB$13="Muy Baja",'Mapa final'!$AD$13="Moderado"),CONCATENATE("R1C",'Mapa final'!$R$13),"")</f>
        <v/>
      </c>
      <c r="Z46" s="334" t="str">
        <f>IF(AND('Mapa final'!$AB$14="Muy Baja",'Mapa final'!$AD$14="Moderado"),CONCATENATE("R1C",'Mapa final'!$R$14),"")</f>
        <v/>
      </c>
      <c r="AA46" s="335" t="str">
        <f>IF(AND('Mapa final'!$AB$15="Muy Baja",'Mapa final'!$AD$15="Moderado"),CONCATENATE("R1C",'Mapa final'!$R$15),"")</f>
        <v/>
      </c>
      <c r="AB46" s="314" t="str">
        <f>IF(AND('Mapa final'!$AB$10="Muy Baja",'Mapa final'!$AD$10="Mayor"),CONCATENATE("R1C",'Mapa final'!$R$10),"")</f>
        <v/>
      </c>
      <c r="AC46" s="315" t="str">
        <f>IF(AND('Mapa final'!$AB$11="Muy Baja",'Mapa final'!$AD$11="Mayor"),CONCATENATE("R1C",'Mapa final'!$R$11),"")</f>
        <v/>
      </c>
      <c r="AD46" s="315" t="str">
        <f>IF(AND('Mapa final'!$AB$12="Muy Baja",'Mapa final'!$AD$12="Mayor"),CONCATENATE("R1C",'Mapa final'!$R$12),"")</f>
        <v/>
      </c>
      <c r="AE46" s="315" t="str">
        <f>IF(AND('Mapa final'!$AB$13="Muy Baja",'Mapa final'!$AD$13="Mayor"),CONCATENATE("R1C",'Mapa final'!$R$13),"")</f>
        <v/>
      </c>
      <c r="AF46" s="315" t="str">
        <f>IF(AND('Mapa final'!$AB$14="Muy Baja",'Mapa final'!$AD$14="Mayor"),CONCATENATE("R1C",'Mapa final'!$R$14),"")</f>
        <v/>
      </c>
      <c r="AG46" s="316" t="str">
        <f>IF(AND('Mapa final'!$AB$15="Muy Baja",'Mapa final'!$AD$15="Mayor"),CONCATENATE("R1C",'Mapa final'!$R$15),"")</f>
        <v/>
      </c>
      <c r="AH46" s="317" t="str">
        <f>IF(AND('Mapa final'!$AB$10="Muy Baja",'Mapa final'!$AD$10="Catastrófico"),CONCATENATE("R1C",'Mapa final'!$R$10),"")</f>
        <v/>
      </c>
      <c r="AI46" s="318" t="str">
        <f>IF(AND('Mapa final'!$AB$11="Muy Baja",'Mapa final'!$AD$11="Catastrófico"),CONCATENATE("R1C",'Mapa final'!$R$11),"")</f>
        <v/>
      </c>
      <c r="AJ46" s="318" t="str">
        <f>IF(AND('Mapa final'!$AB$12="Muy Baja",'Mapa final'!$AD$12="Catastrófico"),CONCATENATE("R1C",'Mapa final'!$R$12),"")</f>
        <v/>
      </c>
      <c r="AK46" s="318" t="str">
        <f>IF(AND('Mapa final'!$AB$13="Muy Baja",'Mapa final'!$AD$13="Catastrófico"),CONCATENATE("R1C",'Mapa final'!$R$13),"")</f>
        <v/>
      </c>
      <c r="AL46" s="318" t="str">
        <f>IF(AND('Mapa final'!$AB$14="Muy Baja",'Mapa final'!$AD$14="Catastrófico"),CONCATENATE("R1C",'Mapa final'!$R$14),"")</f>
        <v/>
      </c>
      <c r="AM46" s="319" t="str">
        <f>IF(AND('Mapa final'!$AB$15="Muy Baja",'Mapa final'!$AD$15="Catastrófico"),CONCATENATE("R1C",'Mapa final'!$R$15),"")</f>
        <v/>
      </c>
      <c r="AN46" s="1"/>
      <c r="AO46" s="1"/>
      <c r="AP46" s="1"/>
      <c r="AQ46" s="1"/>
      <c r="AR46" s="1"/>
      <c r="AS46" s="1"/>
      <c r="AT46" s="1"/>
      <c r="AU46" s="1"/>
      <c r="AV46" s="1"/>
      <c r="AW46" s="1"/>
      <c r="AX46" s="1"/>
      <c r="AY46" s="1"/>
      <c r="AZ46" s="1"/>
      <c r="BA46" s="1"/>
      <c r="BB46" s="1"/>
      <c r="BC46" s="1"/>
      <c r="BD46" s="1"/>
      <c r="BE46" s="1"/>
      <c r="BF46" s="1"/>
      <c r="BG46" s="1"/>
      <c r="BH46" s="1"/>
      <c r="BI46" s="1"/>
    </row>
    <row r="47" ht="46.5" customHeight="1">
      <c r="A47" s="1"/>
      <c r="B47" s="270"/>
      <c r="D47" s="9"/>
      <c r="E47" s="23"/>
      <c r="I47" s="9"/>
      <c r="J47" s="348" t="str">
        <f>IF(AND('Mapa final'!$AB$16="Muy Baja",'Mapa final'!$AD$16="Leve"),CONCATENATE("R2C",'Mapa final'!$R$16),"")</f>
        <v/>
      </c>
      <c r="K47" s="349" t="str">
        <f>IF(AND('Mapa final'!$AB$17="Muy Baja",'Mapa final'!$AD$17="Leve"),CONCATENATE("R2C",'Mapa final'!$R$17),"")</f>
        <v/>
      </c>
      <c r="L47" s="349" t="str">
        <f>IF(AND('Mapa final'!$AB$18="Muy Baja",'Mapa final'!$AD$18="Leve"),CONCATENATE("R2C",'Mapa final'!$R$18),"")</f>
        <v/>
      </c>
      <c r="M47" s="349" t="str">
        <f>IF(AND('Mapa final'!$AB$19="Muy Baja",'Mapa final'!$AD$19="Leve"),CONCATENATE("R2C",'Mapa final'!$R$19),"")</f>
        <v/>
      </c>
      <c r="N47" s="349" t="str">
        <f>IF(AND('Mapa final'!$AB$20="Muy Baja",'Mapa final'!$AD$20="Leve"),CONCATENATE("R2C",'Mapa final'!$R$20),"")</f>
        <v/>
      </c>
      <c r="O47" s="350" t="str">
        <f>IF(AND('Mapa final'!$AB$21="Muy Baja",'Mapa final'!$AD$21="Leve"),CONCATENATE("R2C",'Mapa final'!$R$21),"")</f>
        <v/>
      </c>
      <c r="P47" s="348" t="str">
        <f>IF(AND('Mapa final'!$AB$16="Muy Baja",'Mapa final'!$AD$16="Menor"),CONCATENATE("R2C",'Mapa final'!$R$16),"")</f>
        <v/>
      </c>
      <c r="Q47" s="349" t="str">
        <f>IF(AND('Mapa final'!$AB$17="Muy Baja",'Mapa final'!$AD$17="Menor"),CONCATENATE("R2C",'Mapa final'!$R$17),"")</f>
        <v/>
      </c>
      <c r="R47" s="349" t="str">
        <f>IF(AND('Mapa final'!$AB$18="Muy Baja",'Mapa final'!$AD$18="Menor"),CONCATENATE("R2C",'Mapa final'!$R$18),"")</f>
        <v/>
      </c>
      <c r="S47" s="349" t="str">
        <f>IF(AND('Mapa final'!$AB$19="Muy Baja",'Mapa final'!$AD$19="Menor"),CONCATENATE("R2C",'Mapa final'!$R$19),"")</f>
        <v/>
      </c>
      <c r="T47" s="349" t="str">
        <f>IF(AND('Mapa final'!$AB$20="Muy Baja",'Mapa final'!$AD$20="Menor"),CONCATENATE("R2C",'Mapa final'!$R$20),"")</f>
        <v/>
      </c>
      <c r="U47" s="350" t="str">
        <f>IF(AND('Mapa final'!$AB$21="Muy Baja",'Mapa final'!$AD$21="Menor"),CONCATENATE("R2C",'Mapa final'!$R$21),"")</f>
        <v/>
      </c>
      <c r="V47" s="337" t="str">
        <f>IF(AND('Mapa final'!$AB$16="Muy Baja",'Mapa final'!$AD$16="Moderado"),CONCATENATE("R2C",'Mapa final'!$R$16),"")</f>
        <v/>
      </c>
      <c r="W47" s="338" t="str">
        <f>IF(AND('Mapa final'!$AB$17="Muy Baja",'Mapa final'!$AD$17="Moderado"),CONCATENATE("R2C",'Mapa final'!$R$17),"")</f>
        <v/>
      </c>
      <c r="X47" s="338" t="str">
        <f>IF(AND('Mapa final'!$AB$18="Muy Baja",'Mapa final'!$AD$18="Moderado"),CONCATENATE("R2C",'Mapa final'!$R$18),"")</f>
        <v/>
      </c>
      <c r="Y47" s="338" t="str">
        <f>IF(AND('Mapa final'!$AB$19="Muy Baja",'Mapa final'!$AD$19="Moderado"),CONCATENATE("R2C",'Mapa final'!$R$19),"")</f>
        <v/>
      </c>
      <c r="Z47" s="338" t="str">
        <f>IF(AND('Mapa final'!$AB$20="Muy Baja",'Mapa final'!$AD$20="Moderado"),CONCATENATE("R2C",'Mapa final'!$R$20),"")</f>
        <v/>
      </c>
      <c r="AA47" s="339" t="str">
        <f>IF(AND('Mapa final'!$AB$21="Muy Baja",'Mapa final'!$AD$21="Moderado"),CONCATENATE("R2C",'Mapa final'!$R$21),"")</f>
        <v/>
      </c>
      <c r="AB47" s="321" t="str">
        <f>IF(AND('Mapa final'!$AB$16="Muy Baja",'Mapa final'!$AD$16="Mayor"),CONCATENATE("R2C",'Mapa final'!$R$16),"")</f>
        <v/>
      </c>
      <c r="AC47" s="322" t="str">
        <f>IF(AND('Mapa final'!$AB$17="Muy Baja",'Mapa final'!$AD$17="Mayor"),CONCATENATE("R2C",'Mapa final'!$R$17),"")</f>
        <v/>
      </c>
      <c r="AD47" s="322" t="str">
        <f>IF(AND('Mapa final'!$AB$18="Muy Baja",'Mapa final'!$AD$18="Mayor"),CONCATENATE("R2C",'Mapa final'!$R$18),"")</f>
        <v/>
      </c>
      <c r="AE47" s="322" t="str">
        <f>IF(AND('Mapa final'!$AB$19="Muy Baja",'Mapa final'!$AD$19="Mayor"),CONCATENATE("R2C",'Mapa final'!$R$19),"")</f>
        <v/>
      </c>
      <c r="AF47" s="322" t="str">
        <f>IF(AND('Mapa final'!$AB$20="Muy Baja",'Mapa final'!$AD$20="Mayor"),CONCATENATE("R2C",'Mapa final'!$R$20),"")</f>
        <v/>
      </c>
      <c r="AG47" s="323" t="str">
        <f>IF(AND('Mapa final'!$AB$21="Muy Baja",'Mapa final'!$AD$21="Mayor"),CONCATENATE("R2C",'Mapa final'!$R$21),"")</f>
        <v/>
      </c>
      <c r="AH47" s="324" t="str">
        <f>IF(AND('Mapa final'!$AB$16="Muy Baja",'Mapa final'!$AD$16="Catastrófico"),CONCATENATE("R2C",'Mapa final'!$R$16),"")</f>
        <v/>
      </c>
      <c r="AI47" s="325" t="str">
        <f>IF(AND('Mapa final'!$AB$17="Muy Baja",'Mapa final'!$AD$17="Catastrófico"),CONCATENATE("R2C",'Mapa final'!$R$17),"")</f>
        <v/>
      </c>
      <c r="AJ47" s="325" t="str">
        <f>IF(AND('Mapa final'!$AB$18="Muy Baja",'Mapa final'!$AD$18="Catastrófico"),CONCATENATE("R2C",'Mapa final'!$R$18),"")</f>
        <v/>
      </c>
      <c r="AK47" s="325" t="str">
        <f>IF(AND('Mapa final'!$AB$19="Muy Baja",'Mapa final'!$AD$19="Catastrófico"),CONCATENATE("R2C",'Mapa final'!$R$19),"")</f>
        <v/>
      </c>
      <c r="AL47" s="325" t="str">
        <f>IF(AND('Mapa final'!$AB$20="Muy Baja",'Mapa final'!$AD$20="Catastrófico"),CONCATENATE("R2C",'Mapa final'!$R$20),"")</f>
        <v/>
      </c>
      <c r="AM47" s="326" t="str">
        <f>IF(AND('Mapa final'!$AB$21="Muy Baja",'Mapa final'!$AD$21="Catastrófico"),CONCATENATE("R2C",'Mapa final'!$R$21),"")</f>
        <v/>
      </c>
      <c r="AN47" s="1"/>
      <c r="AO47" s="1"/>
      <c r="AP47" s="1"/>
      <c r="AQ47" s="1"/>
      <c r="AR47" s="1"/>
      <c r="AS47" s="1"/>
      <c r="AT47" s="1"/>
      <c r="AU47" s="1"/>
      <c r="AV47" s="1"/>
      <c r="AW47" s="1"/>
      <c r="AX47" s="1"/>
      <c r="AY47" s="1"/>
      <c r="AZ47" s="1"/>
      <c r="BA47" s="1"/>
      <c r="BB47" s="1"/>
      <c r="BC47" s="1"/>
      <c r="BD47" s="1"/>
      <c r="BE47" s="1"/>
      <c r="BF47" s="1"/>
      <c r="BG47" s="1"/>
      <c r="BH47" s="1"/>
      <c r="BI47" s="1"/>
    </row>
    <row r="48" ht="15.0" customHeight="1">
      <c r="A48" s="1"/>
      <c r="B48" s="270"/>
      <c r="D48" s="9"/>
      <c r="E48" s="23"/>
      <c r="I48" s="9"/>
      <c r="J48" s="348" t="str">
        <f>IF(AND('Mapa final'!$AB$22="Muy Baja",'Mapa final'!$AD$22="Leve"),CONCATENATE("R3C",'Mapa final'!$R$22),"")</f>
        <v/>
      </c>
      <c r="K48" s="349" t="str">
        <f>IF(AND('Mapa final'!$AB$23="Muy Baja",'Mapa final'!$AD$23="Leve"),CONCATENATE("R3C",'Mapa final'!$R$23),"")</f>
        <v/>
      </c>
      <c r="L48" s="349" t="str">
        <f>IF(AND('Mapa final'!$AB$24="Muy Baja",'Mapa final'!$AD$24="Leve"),CONCATENATE("R3C",'Mapa final'!$R$24),"")</f>
        <v/>
      </c>
      <c r="M48" s="349" t="str">
        <f>IF(AND('Mapa final'!$AB$25="Muy Baja",'Mapa final'!$AD$25="Leve"),CONCATENATE("R3C",'Mapa final'!$R$25),"")</f>
        <v/>
      </c>
      <c r="N48" s="349" t="str">
        <f>IF(AND('Mapa final'!$AB$26="Muy Baja",'Mapa final'!$AD$26="Leve"),CONCATENATE("R3C",'Mapa final'!$R$26),"")</f>
        <v/>
      </c>
      <c r="O48" s="350" t="str">
        <f>IF(AND('Mapa final'!$AB$27="Muy Baja",'Mapa final'!$AD$27="Leve"),CONCATENATE("R3C",'Mapa final'!$R$27),"")</f>
        <v/>
      </c>
      <c r="P48" s="348" t="str">
        <f>IF(AND('Mapa final'!$AB$22="Muy Baja",'Mapa final'!$AD$22="Menor"),CONCATENATE("R3C",'Mapa final'!$R$22),"")</f>
        <v/>
      </c>
      <c r="Q48" s="349" t="str">
        <f>IF(AND('Mapa final'!$AB$23="Muy Baja",'Mapa final'!$AD$23="Menor"),CONCATENATE("R3C",'Mapa final'!$R$23),"")</f>
        <v/>
      </c>
      <c r="R48" s="349" t="str">
        <f>IF(AND('Mapa final'!$AB$24="Muy Baja",'Mapa final'!$AD$24="Menor"),CONCATENATE("R3C",'Mapa final'!$R$24),"")</f>
        <v/>
      </c>
      <c r="S48" s="349" t="str">
        <f>IF(AND('Mapa final'!$AB$25="Muy Baja",'Mapa final'!$AD$25="Menor"),CONCATENATE("R3C",'Mapa final'!$R$25),"")</f>
        <v/>
      </c>
      <c r="T48" s="349" t="str">
        <f>IF(AND('Mapa final'!$AB$26="Muy Baja",'Mapa final'!$AD$26="Menor"),CONCATENATE("R3C",'Mapa final'!$R$26),"")</f>
        <v/>
      </c>
      <c r="U48" s="350" t="str">
        <f>IF(AND('Mapa final'!$AB$27="Muy Baja",'Mapa final'!$AD$27="Menor"),CONCATENATE("R3C",'Mapa final'!$R$27),"")</f>
        <v/>
      </c>
      <c r="V48" s="337" t="str">
        <f>IF(AND('Mapa final'!$AB$22="Muy Baja",'Mapa final'!$AD$22="Moderado"),CONCATENATE("R3C",'Mapa final'!$R$22),"")</f>
        <v/>
      </c>
      <c r="W48" s="338" t="str">
        <f>IF(AND('Mapa final'!$AB$23="Muy Baja",'Mapa final'!$AD$23="Moderado"),CONCATENATE("R3C",'Mapa final'!$R$23),"")</f>
        <v/>
      </c>
      <c r="X48" s="338" t="str">
        <f>IF(AND('Mapa final'!$AB$24="Muy Baja",'Mapa final'!$AD$24="Moderado"),CONCATENATE("R3C",'Mapa final'!$R$24),"")</f>
        <v/>
      </c>
      <c r="Y48" s="338" t="str">
        <f>IF(AND('Mapa final'!$AB$25="Muy Baja",'Mapa final'!$AD$25="Moderado"),CONCATENATE("R3C",'Mapa final'!$R$25),"")</f>
        <v/>
      </c>
      <c r="Z48" s="338" t="str">
        <f>IF(AND('Mapa final'!$AB$26="Muy Baja",'Mapa final'!$AD$26="Moderado"),CONCATENATE("R3C",'Mapa final'!$R$26),"")</f>
        <v/>
      </c>
      <c r="AA48" s="339" t="str">
        <f>IF(AND('Mapa final'!$AB$27="Muy Baja",'Mapa final'!$AD$27="Moderado"),CONCATENATE("R3C",'Mapa final'!$R$27),"")</f>
        <v/>
      </c>
      <c r="AB48" s="321" t="str">
        <f>IF(AND('Mapa final'!$AB$22="Muy Baja",'Mapa final'!$AD$22="Mayor"),CONCATENATE("R3C",'Mapa final'!$R$22),"")</f>
        <v/>
      </c>
      <c r="AC48" s="322" t="str">
        <f>IF(AND('Mapa final'!$AB$23="Muy Baja",'Mapa final'!$AD$23="Mayor"),CONCATENATE("R3C",'Mapa final'!$R$23),"")</f>
        <v/>
      </c>
      <c r="AD48" s="322" t="str">
        <f>IF(AND('Mapa final'!$AB$24="Muy Baja",'Mapa final'!$AD$24="Mayor"),CONCATENATE("R3C",'Mapa final'!$R$24),"")</f>
        <v/>
      </c>
      <c r="AE48" s="322" t="str">
        <f>IF(AND('Mapa final'!$AB$25="Muy Baja",'Mapa final'!$AD$25="Mayor"),CONCATENATE("R3C",'Mapa final'!$R$25),"")</f>
        <v/>
      </c>
      <c r="AF48" s="322" t="str">
        <f>IF(AND('Mapa final'!$AB$26="Muy Baja",'Mapa final'!$AD$26="Mayor"),CONCATENATE("R3C",'Mapa final'!$R$26),"")</f>
        <v/>
      </c>
      <c r="AG48" s="323" t="str">
        <f>IF(AND('Mapa final'!$AB$27="Muy Baja",'Mapa final'!$AD$27="Mayor"),CONCATENATE("R3C",'Mapa final'!$R$27),"")</f>
        <v/>
      </c>
      <c r="AH48" s="324" t="str">
        <f>IF(AND('Mapa final'!$AB$22="Muy Baja",'Mapa final'!$AD$22="Catastrófico"),CONCATENATE("R3C",'Mapa final'!$R$22),"")</f>
        <v/>
      </c>
      <c r="AI48" s="325" t="str">
        <f>IF(AND('Mapa final'!$AB$23="Muy Baja",'Mapa final'!$AD$23="Catastrófico"),CONCATENATE("R3C",'Mapa final'!$R$23),"")</f>
        <v/>
      </c>
      <c r="AJ48" s="325" t="str">
        <f>IF(AND('Mapa final'!$AB$24="Muy Baja",'Mapa final'!$AD$24="Catastrófico"),CONCATENATE("R3C",'Mapa final'!$R$24),"")</f>
        <v/>
      </c>
      <c r="AK48" s="325" t="str">
        <f>IF(AND('Mapa final'!$AB$25="Muy Baja",'Mapa final'!$AD$25="Catastrófico"),CONCATENATE("R3C",'Mapa final'!$R$25),"")</f>
        <v/>
      </c>
      <c r="AL48" s="325" t="str">
        <f>IF(AND('Mapa final'!$AB$26="Muy Baja",'Mapa final'!$AD$26="Catastrófico"),CONCATENATE("R3C",'Mapa final'!$R$26),"")</f>
        <v/>
      </c>
      <c r="AM48" s="326" t="str">
        <f>IF(AND('Mapa final'!$AB$27="Muy Baja",'Mapa final'!$AD$27="Catastrófico"),CONCATENATE("R3C",'Mapa final'!$R$27),"")</f>
        <v/>
      </c>
      <c r="AN48" s="1"/>
      <c r="AO48" s="1"/>
      <c r="AP48" s="1"/>
      <c r="AQ48" s="1"/>
      <c r="AR48" s="1"/>
      <c r="AS48" s="1"/>
      <c r="AT48" s="1"/>
      <c r="AU48" s="1"/>
      <c r="AV48" s="1"/>
      <c r="AW48" s="1"/>
      <c r="AX48" s="1"/>
      <c r="AY48" s="1"/>
      <c r="AZ48" s="1"/>
      <c r="BA48" s="1"/>
      <c r="BB48" s="1"/>
      <c r="BC48" s="1"/>
      <c r="BD48" s="1"/>
      <c r="BE48" s="1"/>
      <c r="BF48" s="1"/>
      <c r="BG48" s="1"/>
      <c r="BH48" s="1"/>
      <c r="BI48" s="1"/>
    </row>
    <row r="49" ht="15.0" customHeight="1">
      <c r="A49" s="1"/>
      <c r="B49" s="270"/>
      <c r="D49" s="9"/>
      <c r="E49" s="23"/>
      <c r="I49" s="9"/>
      <c r="J49" s="348" t="str">
        <f>IF(AND('Mapa final'!$AB$28="Muy Baja",'Mapa final'!$AD$28="Leve"),CONCATENATE("R4C",'Mapa final'!$R$28),"")</f>
        <v/>
      </c>
      <c r="K49" s="349" t="str">
        <f>IF(AND('Mapa final'!$AB$29="Muy Baja",'Mapa final'!$AD$29="Leve"),CONCATENATE("R4C",'Mapa final'!$R$29),"")</f>
        <v/>
      </c>
      <c r="L49" s="349" t="str">
        <f>IF(AND('Mapa final'!$AB$30="Muy Baja",'Mapa final'!$AD$30="Leve"),CONCATENATE("R4C",'Mapa final'!$R$30),"")</f>
        <v/>
      </c>
      <c r="M49" s="349" t="str">
        <f>IF(AND('Mapa final'!$AB$31="Muy Baja",'Mapa final'!$AD$31="Leve"),CONCATENATE("R4C",'Mapa final'!$R$31),"")</f>
        <v/>
      </c>
      <c r="N49" s="349" t="str">
        <f>IF(AND('Mapa final'!$AB$32="Muy Baja",'Mapa final'!$AD$32="Leve"),CONCATENATE("R4C",'Mapa final'!$R$32),"")</f>
        <v/>
      </c>
      <c r="O49" s="350" t="str">
        <f>IF(AND('Mapa final'!$AB$33="Muy Baja",'Mapa final'!$AD$33="Leve"),CONCATENATE("R4C",'Mapa final'!$R$33),"")</f>
        <v/>
      </c>
      <c r="P49" s="348" t="str">
        <f>IF(AND('Mapa final'!$AB$28="Muy Baja",'Mapa final'!$AD$28="Menor"),CONCATENATE("R4C",'Mapa final'!$R$28),"")</f>
        <v/>
      </c>
      <c r="Q49" s="349" t="str">
        <f>IF(AND('Mapa final'!$AB$29="Muy Baja",'Mapa final'!$AD$29="Menor"),CONCATENATE("R4C",'Mapa final'!$R$29),"")</f>
        <v/>
      </c>
      <c r="R49" s="349" t="str">
        <f>IF(AND('Mapa final'!$AB$30="Muy Baja",'Mapa final'!$AD$30="Menor"),CONCATENATE("R4C",'Mapa final'!$R$30),"")</f>
        <v/>
      </c>
      <c r="S49" s="349" t="str">
        <f>IF(AND('Mapa final'!$AB$31="Muy Baja",'Mapa final'!$AD$31="Menor"),CONCATENATE("R4C",'Mapa final'!$R$31),"")</f>
        <v/>
      </c>
      <c r="T49" s="349" t="str">
        <f>IF(AND('Mapa final'!$AB$32="Muy Baja",'Mapa final'!$AD$32="Menor"),CONCATENATE("R4C",'Mapa final'!$R$32),"")</f>
        <v/>
      </c>
      <c r="U49" s="350" t="str">
        <f>IF(AND('Mapa final'!$AB$33="Muy Baja",'Mapa final'!$AD$33="Menor"),CONCATENATE("R4C",'Mapa final'!$R$33),"")</f>
        <v/>
      </c>
      <c r="V49" s="337" t="str">
        <f>IF(AND('Mapa final'!$AB$28="Muy Baja",'Mapa final'!$AD$28="Moderado"),CONCATENATE("R4C",'Mapa final'!$R$28),"")</f>
        <v/>
      </c>
      <c r="W49" s="338" t="str">
        <f>IF(AND('Mapa final'!$AB$29="Muy Baja",'Mapa final'!$AD$29="Moderado"),CONCATENATE("R4C",'Mapa final'!$R$29),"")</f>
        <v/>
      </c>
      <c r="X49" s="338" t="str">
        <f>IF(AND('Mapa final'!$AB$30="Muy Baja",'Mapa final'!$AD$30="Moderado"),CONCATENATE("R4C",'Mapa final'!$R$30),"")</f>
        <v/>
      </c>
      <c r="Y49" s="338" t="str">
        <f>IF(AND('Mapa final'!$AB$31="Muy Baja",'Mapa final'!$AD$31="Moderado"),CONCATENATE("R4C",'Mapa final'!$R$31),"")</f>
        <v/>
      </c>
      <c r="Z49" s="338" t="str">
        <f>IF(AND('Mapa final'!$AB$32="Muy Baja",'Mapa final'!$AD$32="Moderado"),CONCATENATE("R4C",'Mapa final'!$R$32),"")</f>
        <v/>
      </c>
      <c r="AA49" s="339" t="str">
        <f>IF(AND('Mapa final'!$AB$33="Muy Baja",'Mapa final'!$AD$33="Moderado"),CONCATENATE("R4C",'Mapa final'!$R$33),"")</f>
        <v/>
      </c>
      <c r="AB49" s="321" t="str">
        <f>IF(AND('Mapa final'!$AB$28="Muy Baja",'Mapa final'!$AD$28="Mayor"),CONCATENATE("R4C",'Mapa final'!$R$28),"")</f>
        <v/>
      </c>
      <c r="AC49" s="322" t="str">
        <f>IF(AND('Mapa final'!$AB$29="Muy Baja",'Mapa final'!$AD$29="Mayor"),CONCATENATE("R4C",'Mapa final'!$R$29),"")</f>
        <v/>
      </c>
      <c r="AD49" s="322" t="str">
        <f>IF(AND('Mapa final'!$AB$30="Muy Baja",'Mapa final'!$AD$30="Mayor"),CONCATENATE("R4C",'Mapa final'!$R$30),"")</f>
        <v/>
      </c>
      <c r="AE49" s="322" t="str">
        <f>IF(AND('Mapa final'!$AB$31="Muy Baja",'Mapa final'!$AD$31="Mayor"),CONCATENATE("R4C",'Mapa final'!$R$31),"")</f>
        <v/>
      </c>
      <c r="AF49" s="322" t="str">
        <f>IF(AND('Mapa final'!$AB$32="Muy Baja",'Mapa final'!$AD$32="Mayor"),CONCATENATE("R4C",'Mapa final'!$R$32),"")</f>
        <v/>
      </c>
      <c r="AG49" s="323" t="str">
        <f>IF(AND('Mapa final'!$AB$33="Muy Baja",'Mapa final'!$AD$33="Mayor"),CONCATENATE("R4C",'Mapa final'!$R$33),"")</f>
        <v/>
      </c>
      <c r="AH49" s="324" t="str">
        <f>IF(AND('Mapa final'!$AB$28="Muy Baja",'Mapa final'!$AD$28="Catastrófico"),CONCATENATE("R4C",'Mapa final'!$R$28),"")</f>
        <v/>
      </c>
      <c r="AI49" s="325" t="str">
        <f>IF(AND('Mapa final'!$AB$29="Muy Baja",'Mapa final'!$AD$29="Catastrófico"),CONCATENATE("R4C",'Mapa final'!$R$29),"")</f>
        <v/>
      </c>
      <c r="AJ49" s="325" t="str">
        <f>IF(AND('Mapa final'!$AB$30="Muy Baja",'Mapa final'!$AD$30="Catastrófico"),CONCATENATE("R4C",'Mapa final'!$R$30),"")</f>
        <v/>
      </c>
      <c r="AK49" s="325" t="str">
        <f>IF(AND('Mapa final'!$AB$31="Muy Baja",'Mapa final'!$AD$31="Catastrófico"),CONCATENATE("R4C",'Mapa final'!$R$31),"")</f>
        <v/>
      </c>
      <c r="AL49" s="325" t="str">
        <f>IF(AND('Mapa final'!$AB$32="Muy Baja",'Mapa final'!$AD$32="Catastrófico"),CONCATENATE("R4C",'Mapa final'!$R$32),"")</f>
        <v/>
      </c>
      <c r="AM49" s="326" t="str">
        <f>IF(AND('Mapa final'!$AB$33="Muy Baja",'Mapa final'!$AD$33="Catastrófico"),CONCATENATE("R4C",'Mapa final'!$R$33),"")</f>
        <v/>
      </c>
      <c r="AN49" s="1"/>
      <c r="AO49" s="1"/>
      <c r="AP49" s="1"/>
      <c r="AQ49" s="1"/>
      <c r="AR49" s="1"/>
      <c r="AS49" s="1"/>
      <c r="AT49" s="1"/>
      <c r="AU49" s="1"/>
      <c r="AV49" s="1"/>
      <c r="AW49" s="1"/>
      <c r="AX49" s="1"/>
      <c r="AY49" s="1"/>
      <c r="AZ49" s="1"/>
      <c r="BA49" s="1"/>
      <c r="BB49" s="1"/>
      <c r="BC49" s="1"/>
      <c r="BD49" s="1"/>
      <c r="BE49" s="1"/>
      <c r="BF49" s="1"/>
      <c r="BG49" s="1"/>
      <c r="BH49" s="1"/>
      <c r="BI49" s="1"/>
    </row>
    <row r="50" ht="15.0" customHeight="1">
      <c r="A50" s="1"/>
      <c r="B50" s="270"/>
      <c r="D50" s="9"/>
      <c r="E50" s="23"/>
      <c r="I50" s="9"/>
      <c r="J50" s="348" t="str">
        <f>IF(AND('Mapa final'!$AB$34="Muy Baja",'Mapa final'!$AD$34="Leve"),CONCATENATE("R5C",'Mapa final'!$R$34),"")</f>
        <v/>
      </c>
      <c r="K50" s="349" t="str">
        <f>IF(AND('Mapa final'!$AB$35="Muy Baja",'Mapa final'!$AD$35="Leve"),CONCATENATE("R5C",'Mapa final'!$R$35),"")</f>
        <v/>
      </c>
      <c r="L50" s="349" t="str">
        <f>IF(AND('Mapa final'!$AB$36="Muy Baja",'Mapa final'!$AD$36="Leve"),CONCATENATE("R5C",'Mapa final'!$R$36),"")</f>
        <v/>
      </c>
      <c r="M50" s="349" t="str">
        <f>IF(AND('Mapa final'!$AB$37="Muy Baja",'Mapa final'!$AD$37="Leve"),CONCATENATE("R5C",'Mapa final'!$R$37),"")</f>
        <v/>
      </c>
      <c r="N50" s="349" t="str">
        <f>IF(AND('Mapa final'!$AB$38="Muy Baja",'Mapa final'!$AD$38="Leve"),CONCATENATE("R5C",'Mapa final'!$R$38),"")</f>
        <v/>
      </c>
      <c r="O50" s="350" t="str">
        <f>IF(AND('Mapa final'!$AB$39="Muy Baja",'Mapa final'!$AD$39="Leve"),CONCATENATE("R5C",'Mapa final'!$R$39),"")</f>
        <v/>
      </c>
      <c r="P50" s="348" t="str">
        <f>IF(AND('Mapa final'!$AB$34="Muy Baja",'Mapa final'!$AD$34="Menor"),CONCATENATE("R5C",'Mapa final'!$R$34),"")</f>
        <v/>
      </c>
      <c r="Q50" s="349" t="str">
        <f>IF(AND('Mapa final'!$AB$35="Muy Baja",'Mapa final'!$AD$35="Menor"),CONCATENATE("R5C",'Mapa final'!$R$35),"")</f>
        <v/>
      </c>
      <c r="R50" s="349" t="str">
        <f>IF(AND('Mapa final'!$AB$36="Muy Baja",'Mapa final'!$AD$36="Menor"),CONCATENATE("R5C",'Mapa final'!$R$36),"")</f>
        <v/>
      </c>
      <c r="S50" s="349" t="str">
        <f>IF(AND('Mapa final'!$AB$37="Muy Baja",'Mapa final'!$AD$37="Menor"),CONCATENATE("R5C",'Mapa final'!$R$37),"")</f>
        <v/>
      </c>
      <c r="T50" s="349" t="str">
        <f>IF(AND('Mapa final'!$AB$38="Muy Baja",'Mapa final'!$AD$38="Menor"),CONCATENATE("R5C",'Mapa final'!$R$38),"")</f>
        <v/>
      </c>
      <c r="U50" s="350" t="str">
        <f>IF(AND('Mapa final'!$AB$39="Muy Baja",'Mapa final'!$AD$39="Menor"),CONCATENATE("R5C",'Mapa final'!$R$39),"")</f>
        <v/>
      </c>
      <c r="V50" s="337" t="str">
        <f>IF(AND('Mapa final'!$AB$34="Muy Baja",'Mapa final'!$AD$34="Moderado"),CONCATENATE("R5C",'Mapa final'!$R$34),"")</f>
        <v/>
      </c>
      <c r="W50" s="338" t="str">
        <f>IF(AND('Mapa final'!$AB$35="Muy Baja",'Mapa final'!$AD$35="Moderado"),CONCATENATE("R5C",'Mapa final'!$R$35),"")</f>
        <v/>
      </c>
      <c r="X50" s="338" t="str">
        <f>IF(AND('Mapa final'!$AB$36="Muy Baja",'Mapa final'!$AD$36="Moderado"),CONCATENATE("R5C",'Mapa final'!$R$36),"")</f>
        <v/>
      </c>
      <c r="Y50" s="338" t="str">
        <f>IF(AND('Mapa final'!$AB$37="Muy Baja",'Mapa final'!$AD$37="Moderado"),CONCATENATE("R5C",'Mapa final'!$R$37),"")</f>
        <v/>
      </c>
      <c r="Z50" s="338" t="str">
        <f>IF(AND('Mapa final'!$AB$38="Muy Baja",'Mapa final'!$AD$38="Moderado"),CONCATENATE("R5C",'Mapa final'!$R$38),"")</f>
        <v/>
      </c>
      <c r="AA50" s="339" t="str">
        <f>IF(AND('Mapa final'!$AB$39="Muy Baja",'Mapa final'!$AD$39="Moderado"),CONCATENATE("R5C",'Mapa final'!$R$39),"")</f>
        <v/>
      </c>
      <c r="AB50" s="321" t="str">
        <f>IF(AND('Mapa final'!$AB$34="Muy Baja",'Mapa final'!$AD$34="Mayor"),CONCATENATE("R5C",'Mapa final'!$R$34),"")</f>
        <v/>
      </c>
      <c r="AC50" s="322" t="str">
        <f>IF(AND('Mapa final'!$AB$35="Muy Baja",'Mapa final'!$AD$35="Mayor"),CONCATENATE("R5C",'Mapa final'!$R$35),"")</f>
        <v/>
      </c>
      <c r="AD50" s="322" t="str">
        <f>IF(AND('Mapa final'!$AB$36="Muy Baja",'Mapa final'!$AD$36="Mayor"),CONCATENATE("R5C",'Mapa final'!$R$36),"")</f>
        <v/>
      </c>
      <c r="AE50" s="322" t="str">
        <f>IF(AND('Mapa final'!$AB$37="Muy Baja",'Mapa final'!$AD$37="Mayor"),CONCATENATE("R5C",'Mapa final'!$R$37),"")</f>
        <v/>
      </c>
      <c r="AF50" s="322" t="str">
        <f>IF(AND('Mapa final'!$AB$38="Muy Baja",'Mapa final'!$AD$38="Mayor"),CONCATENATE("R5C",'Mapa final'!$R$38),"")</f>
        <v/>
      </c>
      <c r="AG50" s="323" t="str">
        <f>IF(AND('Mapa final'!$AB$39="Muy Baja",'Mapa final'!$AD$39="Mayor"),CONCATENATE("R5C",'Mapa final'!$R$39),"")</f>
        <v/>
      </c>
      <c r="AH50" s="324" t="str">
        <f>IF(AND('Mapa final'!$AB$34="Muy Baja",'Mapa final'!$AD$34="Catastrófico"),CONCATENATE("R5C",'Mapa final'!$R$34),"")</f>
        <v/>
      </c>
      <c r="AI50" s="325" t="str">
        <f>IF(AND('Mapa final'!$AB$35="Muy Baja",'Mapa final'!$AD$35="Catastrófico"),CONCATENATE("R5C",'Mapa final'!$R$35),"")</f>
        <v/>
      </c>
      <c r="AJ50" s="325" t="str">
        <f>IF(AND('Mapa final'!$AB$36="Muy Baja",'Mapa final'!$AD$36="Catastrófico"),CONCATENATE("R5C",'Mapa final'!$R$36),"")</f>
        <v/>
      </c>
      <c r="AK50" s="325" t="str">
        <f>IF(AND('Mapa final'!$AB$37="Muy Baja",'Mapa final'!$AD$37="Catastrófico"),CONCATENATE("R5C",'Mapa final'!$R$37),"")</f>
        <v/>
      </c>
      <c r="AL50" s="325" t="str">
        <f>IF(AND('Mapa final'!$AB$38="Muy Baja",'Mapa final'!$AD$38="Catastrófico"),CONCATENATE("R5C",'Mapa final'!$R$38),"")</f>
        <v/>
      </c>
      <c r="AM50" s="326" t="str">
        <f>IF(AND('Mapa final'!$AB$39="Muy Baja",'Mapa final'!$AD$39="Catastrófico"),CONCATENATE("R5C",'Mapa final'!$R$39),"")</f>
        <v/>
      </c>
      <c r="AN50" s="1"/>
      <c r="AO50" s="1"/>
      <c r="AP50" s="1"/>
      <c r="AQ50" s="1"/>
      <c r="AR50" s="1"/>
      <c r="AS50" s="1"/>
      <c r="AT50" s="1"/>
      <c r="AU50" s="1"/>
      <c r="AV50" s="1"/>
      <c r="AW50" s="1"/>
      <c r="AX50" s="1"/>
      <c r="AY50" s="1"/>
      <c r="AZ50" s="1"/>
      <c r="BA50" s="1"/>
      <c r="BB50" s="1"/>
      <c r="BC50" s="1"/>
      <c r="BD50" s="1"/>
      <c r="BE50" s="1"/>
      <c r="BF50" s="1"/>
      <c r="BG50" s="1"/>
      <c r="BH50" s="1"/>
      <c r="BI50" s="1"/>
    </row>
    <row r="51" ht="15.0" customHeight="1">
      <c r="A51" s="1"/>
      <c r="B51" s="270"/>
      <c r="D51" s="9"/>
      <c r="E51" s="23"/>
      <c r="I51" s="9"/>
      <c r="J51" s="348" t="str">
        <f>IF(AND('Mapa final'!$AB$40="Muy Baja",'Mapa final'!$AD$40="Leve"),CONCATENATE("R6C",'Mapa final'!$R$40),"")</f>
        <v/>
      </c>
      <c r="K51" s="349" t="str">
        <f>IF(AND('Mapa final'!$AB$41="Muy Baja",'Mapa final'!$AD$41="Leve"),CONCATENATE("R6C",'Mapa final'!$R$41),"")</f>
        <v/>
      </c>
      <c r="L51" s="349" t="str">
        <f>IF(AND('Mapa final'!$AB$42="Muy Baja",'Mapa final'!$AD$42="Leve"),CONCATENATE("R6C",'Mapa final'!$R$42),"")</f>
        <v/>
      </c>
      <c r="M51" s="349" t="str">
        <f>IF(AND('Mapa final'!$AB$43="Muy Baja",'Mapa final'!$AD$43="Leve"),CONCATENATE("R6C",'Mapa final'!$R$43),"")</f>
        <v/>
      </c>
      <c r="N51" s="349" t="str">
        <f>IF(AND('Mapa final'!$AB$44="Muy Baja",'Mapa final'!$AD$44="Leve"),CONCATENATE("R6C",'Mapa final'!$R$44),"")</f>
        <v/>
      </c>
      <c r="O51" s="350" t="str">
        <f>IF(AND('Mapa final'!$AB$45="Muy Baja",'Mapa final'!$AD$45="Leve"),CONCATENATE("R6C",'Mapa final'!$R$45),"")</f>
        <v/>
      </c>
      <c r="P51" s="348" t="str">
        <f>IF(AND('Mapa final'!$AB$40="Muy Baja",'Mapa final'!$AD$40="Menor"),CONCATENATE("R6C",'Mapa final'!$R$40),"")</f>
        <v/>
      </c>
      <c r="Q51" s="349" t="str">
        <f>IF(AND('Mapa final'!$AB$41="Muy Baja",'Mapa final'!$AD$41="Menor"),CONCATENATE("R6C",'Mapa final'!$R$41),"")</f>
        <v/>
      </c>
      <c r="R51" s="349" t="str">
        <f>IF(AND('Mapa final'!$AB$42="Muy Baja",'Mapa final'!$AD$42="Menor"),CONCATENATE("R6C",'Mapa final'!$R$42),"")</f>
        <v/>
      </c>
      <c r="S51" s="349" t="str">
        <f>IF(AND('Mapa final'!$AB$43="Muy Baja",'Mapa final'!$AD$43="Menor"),CONCATENATE("R6C",'Mapa final'!$R$43),"")</f>
        <v/>
      </c>
      <c r="T51" s="349" t="str">
        <f>IF(AND('Mapa final'!$AB$44="Muy Baja",'Mapa final'!$AD$44="Menor"),CONCATENATE("R6C",'Mapa final'!$R$44),"")</f>
        <v/>
      </c>
      <c r="U51" s="350" t="str">
        <f>IF(AND('Mapa final'!$AB$45="Muy Baja",'Mapa final'!$AD$45="Menor"),CONCATENATE("R6C",'Mapa final'!$R$45),"")</f>
        <v/>
      </c>
      <c r="V51" s="337" t="str">
        <f>IF(AND('Mapa final'!$AB$40="Muy Baja",'Mapa final'!$AD$40="Moderado"),CONCATENATE("R6C",'Mapa final'!$R$40),"")</f>
        <v/>
      </c>
      <c r="W51" s="338" t="str">
        <f>IF(AND('Mapa final'!$AB$41="Muy Baja",'Mapa final'!$AD$41="Moderado"),CONCATENATE("R6C",'Mapa final'!$R$41),"")</f>
        <v/>
      </c>
      <c r="X51" s="338" t="str">
        <f>IF(AND('Mapa final'!$AB$42="Muy Baja",'Mapa final'!$AD$42="Moderado"),CONCATENATE("R6C",'Mapa final'!$R$42),"")</f>
        <v/>
      </c>
      <c r="Y51" s="338" t="str">
        <f>IF(AND('Mapa final'!$AB$43="Muy Baja",'Mapa final'!$AD$43="Moderado"),CONCATENATE("R6C",'Mapa final'!$R$43),"")</f>
        <v/>
      </c>
      <c r="Z51" s="338" t="str">
        <f>IF(AND('Mapa final'!$AB$44="Muy Baja",'Mapa final'!$AD$44="Moderado"),CONCATENATE("R6C",'Mapa final'!$R$44),"")</f>
        <v/>
      </c>
      <c r="AA51" s="339" t="str">
        <f>IF(AND('Mapa final'!$AB$45="Muy Baja",'Mapa final'!$AD$45="Moderado"),CONCATENATE("R6C",'Mapa final'!$R$45),"")</f>
        <v/>
      </c>
      <c r="AB51" s="321" t="str">
        <f>IF(AND('Mapa final'!$AB$40="Muy Baja",'Mapa final'!$AD$40="Mayor"),CONCATENATE("R6C",'Mapa final'!$R$40),"")</f>
        <v/>
      </c>
      <c r="AC51" s="322" t="str">
        <f>IF(AND('Mapa final'!$AB$41="Muy Baja",'Mapa final'!$AD$41="Mayor"),CONCATENATE("R6C",'Mapa final'!$R$41),"")</f>
        <v/>
      </c>
      <c r="AD51" s="322" t="str">
        <f>IF(AND('Mapa final'!$AB$42="Muy Baja",'Mapa final'!$AD$42="Mayor"),CONCATENATE("R6C",'Mapa final'!$R$42),"")</f>
        <v/>
      </c>
      <c r="AE51" s="322" t="str">
        <f>IF(AND('Mapa final'!$AB$43="Muy Baja",'Mapa final'!$AD$43="Mayor"),CONCATENATE("R6C",'Mapa final'!$R$43),"")</f>
        <v/>
      </c>
      <c r="AF51" s="322" t="str">
        <f>IF(AND('Mapa final'!$AB$44="Muy Baja",'Mapa final'!$AD$44="Mayor"),CONCATENATE("R6C",'Mapa final'!$R$44),"")</f>
        <v/>
      </c>
      <c r="AG51" s="323" t="str">
        <f>IF(AND('Mapa final'!$AB$45="Muy Baja",'Mapa final'!$AD$45="Mayor"),CONCATENATE("R6C",'Mapa final'!$R$45),"")</f>
        <v/>
      </c>
      <c r="AH51" s="324" t="str">
        <f>IF(AND('Mapa final'!$AB$40="Muy Baja",'Mapa final'!$AD$40="Catastrófico"),CONCATENATE("R6C",'Mapa final'!$R$40),"")</f>
        <v/>
      </c>
      <c r="AI51" s="325" t="str">
        <f>IF(AND('Mapa final'!$AB$41="Muy Baja",'Mapa final'!$AD$41="Catastrófico"),CONCATENATE("R6C",'Mapa final'!$R$41),"")</f>
        <v/>
      </c>
      <c r="AJ51" s="325" t="str">
        <f>IF(AND('Mapa final'!$AB$42="Muy Baja",'Mapa final'!$AD$42="Catastrófico"),CONCATENATE("R6C",'Mapa final'!$R$42),"")</f>
        <v/>
      </c>
      <c r="AK51" s="325" t="str">
        <f>IF(AND('Mapa final'!$AB$43="Muy Baja",'Mapa final'!$AD$43="Catastrófico"),CONCATENATE("R6C",'Mapa final'!$R$43),"")</f>
        <v/>
      </c>
      <c r="AL51" s="325" t="str">
        <f>IF(AND('Mapa final'!$AB$44="Muy Baja",'Mapa final'!$AD$44="Catastrófico"),CONCATENATE("R6C",'Mapa final'!$R$44),"")</f>
        <v/>
      </c>
      <c r="AM51" s="326" t="str">
        <f>IF(AND('Mapa final'!$AB$45="Muy Baja",'Mapa final'!$AD$45="Catastrófico"),CONCATENATE("R6C",'Mapa final'!$R$45),"")</f>
        <v/>
      </c>
      <c r="AN51" s="1"/>
      <c r="AO51" s="1"/>
      <c r="AP51" s="1"/>
      <c r="AQ51" s="1"/>
      <c r="AR51" s="1"/>
      <c r="AS51" s="1"/>
      <c r="AT51" s="1"/>
      <c r="AU51" s="1"/>
      <c r="AV51" s="1"/>
      <c r="AW51" s="1"/>
      <c r="AX51" s="1"/>
      <c r="AY51" s="1"/>
      <c r="AZ51" s="1"/>
      <c r="BA51" s="1"/>
      <c r="BB51" s="1"/>
      <c r="BC51" s="1"/>
      <c r="BD51" s="1"/>
      <c r="BE51" s="1"/>
      <c r="BF51" s="1"/>
      <c r="BG51" s="1"/>
      <c r="BH51" s="1"/>
      <c r="BI51" s="1"/>
    </row>
    <row r="52" ht="15.0" customHeight="1">
      <c r="A52" s="1"/>
      <c r="B52" s="270"/>
      <c r="D52" s="9"/>
      <c r="E52" s="23"/>
      <c r="I52" s="9"/>
      <c r="J52" s="348" t="str">
        <f>IF(AND('Mapa final'!$AB$46="Muy Baja",'Mapa final'!$AD$46="Leve"),CONCATENATE("R7C",'Mapa final'!$R$46),"")</f>
        <v/>
      </c>
      <c r="K52" s="349" t="str">
        <f>IF(AND('Mapa final'!$AB$47="Muy Baja",'Mapa final'!$AD$47="Leve"),CONCATENATE("R7C",'Mapa final'!$R$47),"")</f>
        <v/>
      </c>
      <c r="L52" s="349" t="str">
        <f>IF(AND('Mapa final'!$AB$48="Muy Baja",'Mapa final'!$AD$48="Leve"),CONCATENATE("R7C",'Mapa final'!$R$48),"")</f>
        <v/>
      </c>
      <c r="M52" s="349" t="str">
        <f>IF(AND('Mapa final'!$AB$49="Muy Baja",'Mapa final'!$AD$49="Leve"),CONCATENATE("R7C",'Mapa final'!$R$49),"")</f>
        <v/>
      </c>
      <c r="N52" s="349" t="str">
        <f>IF(AND('Mapa final'!$AB$50="Muy Baja",'Mapa final'!$AD$50="Leve"),CONCATENATE("R7C",'Mapa final'!$R$50),"")</f>
        <v/>
      </c>
      <c r="O52" s="350" t="str">
        <f>IF(AND('Mapa final'!$AB$51="Muy Baja",'Mapa final'!$AD$51="Leve"),CONCATENATE("R7C",'Mapa final'!$R$51),"")</f>
        <v/>
      </c>
      <c r="P52" s="348" t="str">
        <f>IF(AND('Mapa final'!$AB$46="Muy Baja",'Mapa final'!$AD$46="Menor"),CONCATENATE("R7C",'Mapa final'!$R$46),"")</f>
        <v/>
      </c>
      <c r="Q52" s="349" t="str">
        <f>IF(AND('Mapa final'!$AB$47="Muy Baja",'Mapa final'!$AD$47="Menor"),CONCATENATE("R7C",'Mapa final'!$R$47),"")</f>
        <v/>
      </c>
      <c r="R52" s="349" t="str">
        <f>IF(AND('Mapa final'!$AB$48="Muy Baja",'Mapa final'!$AD$48="Menor"),CONCATENATE("R7C",'Mapa final'!$R$48),"")</f>
        <v/>
      </c>
      <c r="S52" s="349" t="str">
        <f>IF(AND('Mapa final'!$AB$49="Muy Baja",'Mapa final'!$AD$49="Menor"),CONCATENATE("R7C",'Mapa final'!$R$49),"")</f>
        <v/>
      </c>
      <c r="T52" s="349" t="str">
        <f>IF(AND('Mapa final'!$AB$50="Muy Baja",'Mapa final'!$AD$50="Menor"),CONCATENATE("R7C",'Mapa final'!$R$50),"")</f>
        <v/>
      </c>
      <c r="U52" s="350" t="str">
        <f>IF(AND('Mapa final'!$AB$51="Muy Baja",'Mapa final'!$AD$51="Menor"),CONCATENATE("R7C",'Mapa final'!$R$51),"")</f>
        <v/>
      </c>
      <c r="V52" s="337" t="str">
        <f>IF(AND('Mapa final'!$AB$46="Muy Baja",'Mapa final'!$AD$46="Moderado"),CONCATENATE("R7C",'Mapa final'!$R$46),"")</f>
        <v/>
      </c>
      <c r="W52" s="338" t="str">
        <f>IF(AND('Mapa final'!$AB$47="Muy Baja",'Mapa final'!$AD$47="Moderado"),CONCATENATE("R7C",'Mapa final'!$R$47),"")</f>
        <v/>
      </c>
      <c r="X52" s="338" t="str">
        <f>IF(AND('Mapa final'!$AB$48="Muy Baja",'Mapa final'!$AD$48="Moderado"),CONCATENATE("R7C",'Mapa final'!$R$48),"")</f>
        <v/>
      </c>
      <c r="Y52" s="338" t="str">
        <f>IF(AND('Mapa final'!$AB$49="Muy Baja",'Mapa final'!$AD$49="Moderado"),CONCATENATE("R7C",'Mapa final'!$R$49),"")</f>
        <v/>
      </c>
      <c r="Z52" s="338" t="str">
        <f>IF(AND('Mapa final'!$AB$50="Muy Baja",'Mapa final'!$AD$50="Moderado"),CONCATENATE("R7C",'Mapa final'!$R$50),"")</f>
        <v/>
      </c>
      <c r="AA52" s="339" t="str">
        <f>IF(AND('Mapa final'!$AB$51="Muy Baja",'Mapa final'!$AD$51="Moderado"),CONCATENATE("R7C",'Mapa final'!$R$51),"")</f>
        <v/>
      </c>
      <c r="AB52" s="321" t="str">
        <f>IF(AND('Mapa final'!$AB$46="Muy Baja",'Mapa final'!$AD$46="Mayor"),CONCATENATE("R7C",'Mapa final'!$R$46),"")</f>
        <v/>
      </c>
      <c r="AC52" s="322" t="str">
        <f>IF(AND('Mapa final'!$AB$47="Muy Baja",'Mapa final'!$AD$47="Mayor"),CONCATENATE("R7C",'Mapa final'!$R$47),"")</f>
        <v/>
      </c>
      <c r="AD52" s="322" t="str">
        <f>IF(AND('Mapa final'!$AB$48="Muy Baja",'Mapa final'!$AD$48="Mayor"),CONCATENATE("R7C",'Mapa final'!$R$48),"")</f>
        <v/>
      </c>
      <c r="AE52" s="322" t="str">
        <f>IF(AND('Mapa final'!$AB$49="Muy Baja",'Mapa final'!$AD$49="Mayor"),CONCATENATE("R7C",'Mapa final'!$R$49),"")</f>
        <v/>
      </c>
      <c r="AF52" s="322" t="str">
        <f>IF(AND('Mapa final'!$AB$50="Muy Baja",'Mapa final'!$AD$50="Mayor"),CONCATENATE("R7C",'Mapa final'!$R$50),"")</f>
        <v/>
      </c>
      <c r="AG52" s="323" t="str">
        <f>IF(AND('Mapa final'!$AB$51="Muy Baja",'Mapa final'!$AD$51="Mayor"),CONCATENATE("R7C",'Mapa final'!$R$51),"")</f>
        <v/>
      </c>
      <c r="AH52" s="324" t="str">
        <f>IF(AND('Mapa final'!$AB$46="Muy Baja",'Mapa final'!$AD$46="Catastrófico"),CONCATENATE("R7C",'Mapa final'!$R$46),"")</f>
        <v/>
      </c>
      <c r="AI52" s="325" t="str">
        <f>IF(AND('Mapa final'!$AB$47="Muy Baja",'Mapa final'!$AD$47="Catastrófico"),CONCATENATE("R7C",'Mapa final'!$R$47),"")</f>
        <v/>
      </c>
      <c r="AJ52" s="325" t="str">
        <f>IF(AND('Mapa final'!$AB$48="Muy Baja",'Mapa final'!$AD$48="Catastrófico"),CONCATENATE("R7C",'Mapa final'!$R$48),"")</f>
        <v/>
      </c>
      <c r="AK52" s="325" t="str">
        <f>IF(AND('Mapa final'!$AB$49="Muy Baja",'Mapa final'!$AD$49="Catastrófico"),CONCATENATE("R7C",'Mapa final'!$R$49),"")</f>
        <v/>
      </c>
      <c r="AL52" s="325" t="str">
        <f>IF(AND('Mapa final'!$AB$50="Muy Baja",'Mapa final'!$AD$50="Catastrófico"),CONCATENATE("R7C",'Mapa final'!$R$50),"")</f>
        <v/>
      </c>
      <c r="AM52" s="326" t="str">
        <f>IF(AND('Mapa final'!$AB$51="Muy Baja",'Mapa final'!$AD$51="Catastrófico"),CONCATENATE("R7C",'Mapa final'!$R$51),"")</f>
        <v/>
      </c>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270"/>
      <c r="D53" s="9"/>
      <c r="E53" s="23"/>
      <c r="I53" s="9"/>
      <c r="J53" s="348" t="str">
        <f>IF(AND('Mapa final'!$AB$52="Muy Baja",'Mapa final'!$AD$52="Leve"),CONCATENATE("R8C",'Mapa final'!$R$52),"")</f>
        <v/>
      </c>
      <c r="K53" s="349" t="str">
        <f>IF(AND('Mapa final'!$AB$53="Muy Baja",'Mapa final'!$AD$53="Leve"),CONCATENATE("R8C",'Mapa final'!$R$53),"")</f>
        <v/>
      </c>
      <c r="L53" s="349" t="str">
        <f>IF(AND('Mapa final'!$AB$54="Muy Baja",'Mapa final'!$AD$54="Leve"),CONCATENATE("R8C",'Mapa final'!$R$54),"")</f>
        <v/>
      </c>
      <c r="M53" s="349" t="str">
        <f>IF(AND('Mapa final'!$AB$55="Muy Baja",'Mapa final'!$AD$55="Leve"),CONCATENATE("R8C",'Mapa final'!$R$55),"")</f>
        <v/>
      </c>
      <c r="N53" s="349" t="str">
        <f>IF(AND('Mapa final'!$AB$56="Muy Baja",'Mapa final'!$AD$56="Leve"),CONCATENATE("R8C",'Mapa final'!$R$56),"")</f>
        <v/>
      </c>
      <c r="O53" s="350" t="str">
        <f>IF(AND('Mapa final'!$AB$57="Muy Baja",'Mapa final'!$AD$57="Leve"),CONCATENATE("R8C",'Mapa final'!$R$57),"")</f>
        <v/>
      </c>
      <c r="P53" s="348" t="str">
        <f>IF(AND('Mapa final'!$AB$52="Muy Baja",'Mapa final'!$AD$52="Menor"),CONCATENATE("R8C",'Mapa final'!$R$52),"")</f>
        <v/>
      </c>
      <c r="Q53" s="349" t="str">
        <f>IF(AND('Mapa final'!$AB$53="Muy Baja",'Mapa final'!$AD$53="Menor"),CONCATENATE("R8C",'Mapa final'!$R$53),"")</f>
        <v/>
      </c>
      <c r="R53" s="349" t="str">
        <f>IF(AND('Mapa final'!$AB$54="Muy Baja",'Mapa final'!$AD$54="Menor"),CONCATENATE("R8C",'Mapa final'!$R$54),"")</f>
        <v/>
      </c>
      <c r="S53" s="349" t="str">
        <f>IF(AND('Mapa final'!$AB$55="Muy Baja",'Mapa final'!$AD$55="Menor"),CONCATENATE("R8C",'Mapa final'!$R$55),"")</f>
        <v/>
      </c>
      <c r="T53" s="349" t="str">
        <f>IF(AND('Mapa final'!$AB$56="Muy Baja",'Mapa final'!$AD$56="Menor"),CONCATENATE("R8C",'Mapa final'!$R$56),"")</f>
        <v/>
      </c>
      <c r="U53" s="350" t="str">
        <f>IF(AND('Mapa final'!$AB$57="Muy Baja",'Mapa final'!$AD$57="Menor"),CONCATENATE("R8C",'Mapa final'!$R$57),"")</f>
        <v/>
      </c>
      <c r="V53" s="337" t="str">
        <f>IF(AND('Mapa final'!$AB$52="Muy Baja",'Mapa final'!$AD$52="Moderado"),CONCATENATE("R8C",'Mapa final'!$R$52),"")</f>
        <v/>
      </c>
      <c r="W53" s="338" t="str">
        <f>IF(AND('Mapa final'!$AB$53="Muy Baja",'Mapa final'!$AD$53="Moderado"),CONCATENATE("R8C",'Mapa final'!$R$53),"")</f>
        <v/>
      </c>
      <c r="X53" s="338" t="str">
        <f>IF(AND('Mapa final'!$AB$54="Muy Baja",'Mapa final'!$AD$54="Moderado"),CONCATENATE("R8C",'Mapa final'!$R$54),"")</f>
        <v/>
      </c>
      <c r="Y53" s="338" t="str">
        <f>IF(AND('Mapa final'!$AB$55="Muy Baja",'Mapa final'!$AD$55="Moderado"),CONCATENATE("R8C",'Mapa final'!$R$55),"")</f>
        <v/>
      </c>
      <c r="Z53" s="338" t="str">
        <f>IF(AND('Mapa final'!$AB$56="Muy Baja",'Mapa final'!$AD$56="Moderado"),CONCATENATE("R8C",'Mapa final'!$R$56),"")</f>
        <v/>
      </c>
      <c r="AA53" s="339" t="str">
        <f>IF(AND('Mapa final'!$AB$57="Muy Baja",'Mapa final'!$AD$57="Moderado"),CONCATENATE("R8C",'Mapa final'!$R$57),"")</f>
        <v/>
      </c>
      <c r="AB53" s="321" t="str">
        <f>IF(AND('Mapa final'!$AB$52="Muy Baja",'Mapa final'!$AD$52="Mayor"),CONCATENATE("R8C",'Mapa final'!$R$52),"")</f>
        <v/>
      </c>
      <c r="AC53" s="322" t="str">
        <f>IF(AND('Mapa final'!$AB$53="Muy Baja",'Mapa final'!$AD$53="Mayor"),CONCATENATE("R8C",'Mapa final'!$R$53),"")</f>
        <v/>
      </c>
      <c r="AD53" s="322" t="str">
        <f>IF(AND('Mapa final'!$AB$54="Muy Baja",'Mapa final'!$AD$54="Mayor"),CONCATENATE("R8C",'Mapa final'!$R$54),"")</f>
        <v/>
      </c>
      <c r="AE53" s="322" t="str">
        <f>IF(AND('Mapa final'!$AB$55="Muy Baja",'Mapa final'!$AD$55="Mayor"),CONCATENATE("R8C",'Mapa final'!$R$55),"")</f>
        <v/>
      </c>
      <c r="AF53" s="322" t="str">
        <f>IF(AND('Mapa final'!$AB$56="Muy Baja",'Mapa final'!$AD$56="Mayor"),CONCATENATE("R8C",'Mapa final'!$R$56),"")</f>
        <v/>
      </c>
      <c r="AG53" s="323" t="str">
        <f>IF(AND('Mapa final'!$AB$57="Muy Baja",'Mapa final'!$AD$57="Mayor"),CONCATENATE("R8C",'Mapa final'!$R$57),"")</f>
        <v/>
      </c>
      <c r="AH53" s="324" t="str">
        <f>IF(AND('Mapa final'!$AB$52="Muy Baja",'Mapa final'!$AD$52="Catastrófico"),CONCATENATE("R8C",'Mapa final'!$R$52),"")</f>
        <v/>
      </c>
      <c r="AI53" s="325" t="str">
        <f>IF(AND('Mapa final'!$AB$53="Muy Baja",'Mapa final'!$AD$53="Catastrófico"),CONCATENATE("R8C",'Mapa final'!$R$53),"")</f>
        <v/>
      </c>
      <c r="AJ53" s="325" t="str">
        <f>IF(AND('Mapa final'!$AB$54="Muy Baja",'Mapa final'!$AD$54="Catastrófico"),CONCATENATE("R8C",'Mapa final'!$R$54),"")</f>
        <v/>
      </c>
      <c r="AK53" s="325" t="str">
        <f>IF(AND('Mapa final'!$AB$55="Muy Baja",'Mapa final'!$AD$55="Catastrófico"),CONCATENATE("R8C",'Mapa final'!$R$55),"")</f>
        <v/>
      </c>
      <c r="AL53" s="325" t="str">
        <f>IF(AND('Mapa final'!$AB$56="Muy Baja",'Mapa final'!$AD$56="Catastrófico"),CONCATENATE("R8C",'Mapa final'!$R$56),"")</f>
        <v/>
      </c>
      <c r="AM53" s="326" t="str">
        <f>IF(AND('Mapa final'!$AB$57="Muy Baja",'Mapa final'!$AD$57="Catastrófico"),CONCATENATE("R8C",'Mapa final'!$R$57),"")</f>
        <v/>
      </c>
      <c r="AN53" s="1"/>
      <c r="AO53" s="1"/>
      <c r="AP53" s="1"/>
      <c r="AQ53" s="1"/>
      <c r="AR53" s="1"/>
      <c r="AS53" s="1"/>
      <c r="AT53" s="1"/>
      <c r="AU53" s="1"/>
      <c r="AV53" s="1"/>
      <c r="AW53" s="1"/>
      <c r="AX53" s="1"/>
      <c r="AY53" s="1"/>
      <c r="AZ53" s="1"/>
      <c r="BA53" s="1"/>
      <c r="BB53" s="1"/>
      <c r="BC53" s="1"/>
      <c r="BD53" s="1"/>
      <c r="BE53" s="1"/>
      <c r="BF53" s="1"/>
      <c r="BG53" s="1"/>
      <c r="BH53" s="1"/>
      <c r="BI53" s="1"/>
    </row>
    <row r="54" ht="15.0" customHeight="1">
      <c r="A54" s="1"/>
      <c r="B54" s="270"/>
      <c r="D54" s="9"/>
      <c r="E54" s="23"/>
      <c r="I54" s="9"/>
      <c r="J54" s="348" t="str">
        <f>IF(AND('Mapa final'!$AB$58="Muy Baja",'Mapa final'!$AD$58="Leve"),CONCATENATE("R9C",'Mapa final'!$R$58),"")</f>
        <v/>
      </c>
      <c r="K54" s="349" t="str">
        <f>IF(AND('Mapa final'!$AB$59="Muy Baja",'Mapa final'!$AD$59="Leve"),CONCATENATE("R9C",'Mapa final'!$R$59),"")</f>
        <v/>
      </c>
      <c r="L54" s="349" t="str">
        <f>IF(AND('Mapa final'!$AB$60="Muy Baja",'Mapa final'!$AD$60="Leve"),CONCATENATE("R9C",'Mapa final'!$R$60),"")</f>
        <v/>
      </c>
      <c r="M54" s="349" t="str">
        <f>IF(AND('Mapa final'!$AB$61="Muy Baja",'Mapa final'!$AD$61="Leve"),CONCATENATE("R9C",'Mapa final'!$R$61),"")</f>
        <v/>
      </c>
      <c r="N54" s="349" t="str">
        <f>IF(AND('Mapa final'!$AB$62="Muy Baja",'Mapa final'!$AD$62="Leve"),CONCATENATE("R9C",'Mapa final'!$R$62),"")</f>
        <v/>
      </c>
      <c r="O54" s="350" t="str">
        <f>IF(AND('Mapa final'!$AB$63="Muy Baja",'Mapa final'!$AD$63="Leve"),CONCATENATE("R9C",'Mapa final'!$R$63),"")</f>
        <v/>
      </c>
      <c r="P54" s="348" t="str">
        <f>IF(AND('Mapa final'!$AB$58="Muy Baja",'Mapa final'!$AD$58="Menor"),CONCATENATE("R9C",'Mapa final'!$R$58),"")</f>
        <v/>
      </c>
      <c r="Q54" s="349" t="str">
        <f>IF(AND('Mapa final'!$AB$59="Muy Baja",'Mapa final'!$AD$59="Menor"),CONCATENATE("R9C",'Mapa final'!$R$59),"")</f>
        <v/>
      </c>
      <c r="R54" s="349" t="str">
        <f>IF(AND('Mapa final'!$AB$60="Muy Baja",'Mapa final'!$AD$60="Menor"),CONCATENATE("R9C",'Mapa final'!$R$60),"")</f>
        <v/>
      </c>
      <c r="S54" s="349" t="str">
        <f>IF(AND('Mapa final'!$AB$61="Muy Baja",'Mapa final'!$AD$61="Menor"),CONCATENATE("R9C",'Mapa final'!$R$61),"")</f>
        <v/>
      </c>
      <c r="T54" s="349" t="str">
        <f>IF(AND('Mapa final'!$AB$62="Muy Baja",'Mapa final'!$AD$62="Menor"),CONCATENATE("R9C",'Mapa final'!$R$62),"")</f>
        <v/>
      </c>
      <c r="U54" s="350" t="str">
        <f>IF(AND('Mapa final'!$AB$63="Muy Baja",'Mapa final'!$AD$63="Menor"),CONCATENATE("R9C",'Mapa final'!$R$63),"")</f>
        <v/>
      </c>
      <c r="V54" s="337" t="str">
        <f>IF(AND('Mapa final'!$AB$58="Muy Baja",'Mapa final'!$AD$58="Moderado"),CONCATENATE("R9C",'Mapa final'!$R$58),"")</f>
        <v/>
      </c>
      <c r="W54" s="338" t="str">
        <f>IF(AND('Mapa final'!$AB$59="Muy Baja",'Mapa final'!$AD$59="Moderado"),CONCATENATE("R9C",'Mapa final'!$R$59),"")</f>
        <v/>
      </c>
      <c r="X54" s="338" t="str">
        <f>IF(AND('Mapa final'!$AB$60="Muy Baja",'Mapa final'!$AD$60="Moderado"),CONCATENATE("R9C",'Mapa final'!$R$60),"")</f>
        <v/>
      </c>
      <c r="Y54" s="338" t="str">
        <f>IF(AND('Mapa final'!$AB$61="Muy Baja",'Mapa final'!$AD$61="Moderado"),CONCATENATE("R9C",'Mapa final'!$R$61),"")</f>
        <v/>
      </c>
      <c r="Z54" s="338" t="str">
        <f>IF(AND('Mapa final'!$AB$62="Muy Baja",'Mapa final'!$AD$62="Moderado"),CONCATENATE("R9C",'Mapa final'!$R$62),"")</f>
        <v/>
      </c>
      <c r="AA54" s="339" t="str">
        <f>IF(AND('Mapa final'!$AB$63="Muy Baja",'Mapa final'!$AD$63="Moderado"),CONCATENATE("R9C",'Mapa final'!$R$63),"")</f>
        <v/>
      </c>
      <c r="AB54" s="321" t="str">
        <f>IF(AND('Mapa final'!$AB$58="Muy Baja",'Mapa final'!$AD$58="Mayor"),CONCATENATE("R9C",'Mapa final'!$R$58),"")</f>
        <v/>
      </c>
      <c r="AC54" s="322" t="str">
        <f>IF(AND('Mapa final'!$AB$59="Muy Baja",'Mapa final'!$AD$59="Mayor"),CONCATENATE("R9C",'Mapa final'!$R$59),"")</f>
        <v/>
      </c>
      <c r="AD54" s="322" t="str">
        <f>IF(AND('Mapa final'!$AB$60="Muy Baja",'Mapa final'!$AD$60="Mayor"),CONCATENATE("R9C",'Mapa final'!$R$60),"")</f>
        <v/>
      </c>
      <c r="AE54" s="322" t="str">
        <f>IF(AND('Mapa final'!$AB$61="Muy Baja",'Mapa final'!$AD$61="Mayor"),CONCATENATE("R9C",'Mapa final'!$R$61),"")</f>
        <v/>
      </c>
      <c r="AF54" s="322" t="str">
        <f>IF(AND('Mapa final'!$AB$62="Muy Baja",'Mapa final'!$AD$62="Mayor"),CONCATENATE("R9C",'Mapa final'!$R$62),"")</f>
        <v/>
      </c>
      <c r="AG54" s="323" t="str">
        <f>IF(AND('Mapa final'!$AB$63="Muy Baja",'Mapa final'!$AD$63="Mayor"),CONCATENATE("R9C",'Mapa final'!$R$63),"")</f>
        <v/>
      </c>
      <c r="AH54" s="324" t="str">
        <f>IF(AND('Mapa final'!$AB$58="Muy Baja",'Mapa final'!$AD$58="Catastrófico"),CONCATENATE("R9C",'Mapa final'!$R$58),"")</f>
        <v/>
      </c>
      <c r="AI54" s="325" t="str">
        <f>IF(AND('Mapa final'!$AB$59="Muy Baja",'Mapa final'!$AD$59="Catastrófico"),CONCATENATE("R9C",'Mapa final'!$R$59),"")</f>
        <v/>
      </c>
      <c r="AJ54" s="325" t="str">
        <f>IF(AND('Mapa final'!$AB$60="Muy Baja",'Mapa final'!$AD$60="Catastrófico"),CONCATENATE("R9C",'Mapa final'!$R$60),"")</f>
        <v/>
      </c>
      <c r="AK54" s="325" t="str">
        <f>IF(AND('Mapa final'!$AB$61="Muy Baja",'Mapa final'!$AD$61="Catastrófico"),CONCATENATE("R9C",'Mapa final'!$R$61),"")</f>
        <v/>
      </c>
      <c r="AL54" s="325" t="str">
        <f>IF(AND('Mapa final'!$AB$62="Muy Baja",'Mapa final'!$AD$62="Catastrófico"),CONCATENATE("R9C",'Mapa final'!$R$62),"")</f>
        <v/>
      </c>
      <c r="AM54" s="326" t="str">
        <f>IF(AND('Mapa final'!$AB$63="Muy Baja",'Mapa final'!$AD$63="Catastrófico"),CONCATENATE("R9C",'Mapa final'!$R$63),"")</f>
        <v/>
      </c>
      <c r="AN54" s="1"/>
      <c r="AO54" s="1"/>
      <c r="AP54" s="1"/>
      <c r="AQ54" s="1"/>
      <c r="AR54" s="1"/>
      <c r="AS54" s="1"/>
      <c r="AT54" s="1"/>
      <c r="AU54" s="1"/>
      <c r="AV54" s="1"/>
      <c r="AW54" s="1"/>
      <c r="AX54" s="1"/>
      <c r="AY54" s="1"/>
      <c r="AZ54" s="1"/>
      <c r="BA54" s="1"/>
      <c r="BB54" s="1"/>
      <c r="BC54" s="1"/>
      <c r="BD54" s="1"/>
      <c r="BE54" s="1"/>
      <c r="BF54" s="1"/>
      <c r="BG54" s="1"/>
      <c r="BH54" s="1"/>
      <c r="BI54" s="1"/>
    </row>
    <row r="55" ht="15.75" customHeight="1">
      <c r="A55" s="1"/>
      <c r="B55" s="272"/>
      <c r="C55" s="273"/>
      <c r="D55" s="288"/>
      <c r="E55" s="153"/>
      <c r="F55" s="154"/>
      <c r="G55" s="154"/>
      <c r="H55" s="154"/>
      <c r="I55" s="155"/>
      <c r="J55" s="351" t="str">
        <f>IF(AND('Mapa final'!$AB$64="Muy Baja",'Mapa final'!$AD$64="Leve"),CONCATENATE("R10C",'Mapa final'!$R$64),"")</f>
        <v/>
      </c>
      <c r="K55" s="352" t="str">
        <f>IF(AND('Mapa final'!$AB$65="Muy Baja",'Mapa final'!$AD$65="Leve"),CONCATENATE("R10C",'Mapa final'!$R$65),"")</f>
        <v/>
      </c>
      <c r="L55" s="352" t="str">
        <f>IF(AND('Mapa final'!$AB$66="Muy Baja",'Mapa final'!$AD$66="Leve"),CONCATENATE("R10C",'Mapa final'!$R$66),"")</f>
        <v/>
      </c>
      <c r="M55" s="352" t="str">
        <f>IF(AND('Mapa final'!$AB$67="Muy Baja",'Mapa final'!$AD$67="Leve"),CONCATENATE("R10C",'Mapa final'!$R$67),"")</f>
        <v/>
      </c>
      <c r="N55" s="352" t="str">
        <f>IF(AND('Mapa final'!$AB$68="Muy Baja",'Mapa final'!$AD$68="Leve"),CONCATENATE("R10C",'Mapa final'!$R$68),"")</f>
        <v/>
      </c>
      <c r="O55" s="353" t="str">
        <f>IF(AND('Mapa final'!$AB$69="Muy Baja",'Mapa final'!$AD$69="Leve"),CONCATENATE("R10C",'Mapa final'!$R$69),"")</f>
        <v/>
      </c>
      <c r="P55" s="351" t="str">
        <f>IF(AND('Mapa final'!$AB$64="Muy Baja",'Mapa final'!$AD$64="Menor"),CONCATENATE("R10C",'Mapa final'!$R$64),"")</f>
        <v/>
      </c>
      <c r="Q55" s="352" t="str">
        <f>IF(AND('Mapa final'!$AB$65="Muy Baja",'Mapa final'!$AD$65="Menor"),CONCATENATE("R10C",'Mapa final'!$R$65),"")</f>
        <v/>
      </c>
      <c r="R55" s="352" t="str">
        <f>IF(AND('Mapa final'!$AB$66="Muy Baja",'Mapa final'!$AD$66="Menor"),CONCATENATE("R10C",'Mapa final'!$R$66),"")</f>
        <v/>
      </c>
      <c r="S55" s="352" t="str">
        <f>IF(AND('Mapa final'!$AB$67="Muy Baja",'Mapa final'!$AD$67="Menor"),CONCATENATE("R10C",'Mapa final'!$R$67),"")</f>
        <v/>
      </c>
      <c r="T55" s="352" t="str">
        <f>IF(AND('Mapa final'!$AB$68="Muy Baja",'Mapa final'!$AD$68="Menor"),CONCATENATE("R10C",'Mapa final'!$R$68),"")</f>
        <v/>
      </c>
      <c r="U55" s="353" t="str">
        <f>IF(AND('Mapa final'!$AB$69="Muy Baja",'Mapa final'!$AD$69="Menor"),CONCATENATE("R10C",'Mapa final'!$R$69),"")</f>
        <v/>
      </c>
      <c r="V55" s="340" t="str">
        <f>IF(AND('Mapa final'!$AB$64="Muy Baja",'Mapa final'!$AD$64="Moderado"),CONCATENATE("R10C",'Mapa final'!$R$64),"")</f>
        <v/>
      </c>
      <c r="W55" s="341" t="str">
        <f>IF(AND('Mapa final'!$AB$65="Muy Baja",'Mapa final'!$AD$65="Moderado"),CONCATENATE("R10C",'Mapa final'!$R$65),"")</f>
        <v/>
      </c>
      <c r="X55" s="341" t="str">
        <f>IF(AND('Mapa final'!$AB$66="Muy Baja",'Mapa final'!$AD$66="Moderado"),CONCATENATE("R10C",'Mapa final'!$R$66),"")</f>
        <v/>
      </c>
      <c r="Y55" s="341" t="str">
        <f>IF(AND('Mapa final'!$AB$67="Muy Baja",'Mapa final'!$AD$67="Moderado"),CONCATENATE("R10C",'Mapa final'!$R$67),"")</f>
        <v/>
      </c>
      <c r="Z55" s="341" t="str">
        <f>IF(AND('Mapa final'!$AB$68="Muy Baja",'Mapa final'!$AD$68="Moderado"),CONCATENATE("R10C",'Mapa final'!$R$68),"")</f>
        <v/>
      </c>
      <c r="AA55" s="342" t="str">
        <f>IF(AND('Mapa final'!$AB$69="Muy Baja",'Mapa final'!$AD$69="Moderado"),CONCATENATE("R10C",'Mapa final'!$R$69),"")</f>
        <v/>
      </c>
      <c r="AB55" s="327" t="str">
        <f>IF(AND('Mapa final'!$AB$64="Muy Baja",'Mapa final'!$AD$64="Mayor"),CONCATENATE("R10C",'Mapa final'!$R$64),"")</f>
        <v/>
      </c>
      <c r="AC55" s="328" t="str">
        <f>IF(AND('Mapa final'!$AB$65="Muy Baja",'Mapa final'!$AD$65="Mayor"),CONCATENATE("R10C",'Mapa final'!$R$65),"")</f>
        <v/>
      </c>
      <c r="AD55" s="328" t="str">
        <f>IF(AND('Mapa final'!$AB$66="Muy Baja",'Mapa final'!$AD$66="Mayor"),CONCATENATE("R10C",'Mapa final'!$R$66),"")</f>
        <v/>
      </c>
      <c r="AE55" s="328" t="str">
        <f>IF(AND('Mapa final'!$AB$67="Muy Baja",'Mapa final'!$AD$67="Mayor"),CONCATENATE("R10C",'Mapa final'!$R$67),"")</f>
        <v/>
      </c>
      <c r="AF55" s="328" t="str">
        <f>IF(AND('Mapa final'!$AB$68="Muy Baja",'Mapa final'!$AD$68="Mayor"),CONCATENATE("R10C",'Mapa final'!$R$68),"")</f>
        <v/>
      </c>
      <c r="AG55" s="329" t="str">
        <f>IF(AND('Mapa final'!$AB$69="Muy Baja",'Mapa final'!$AD$69="Mayor"),CONCATENATE("R10C",'Mapa final'!$R$69),"")</f>
        <v/>
      </c>
      <c r="AH55" s="330" t="str">
        <f>IF(AND('Mapa final'!$AB$64="Muy Baja",'Mapa final'!$AD$64="Catastrófico"),CONCATENATE("R10C",'Mapa final'!$R$64),"")</f>
        <v/>
      </c>
      <c r="AI55" s="331" t="str">
        <f>IF(AND('Mapa final'!$AB$65="Muy Baja",'Mapa final'!$AD$65="Catastrófico"),CONCATENATE("R10C",'Mapa final'!$R$65),"")</f>
        <v/>
      </c>
      <c r="AJ55" s="331" t="str">
        <f>IF(AND('Mapa final'!$AB$66="Muy Baja",'Mapa final'!$AD$66="Catastrófico"),CONCATENATE("R10C",'Mapa final'!$R$66),"")</f>
        <v/>
      </c>
      <c r="AK55" s="331" t="str">
        <f>IF(AND('Mapa final'!$AB$67="Muy Baja",'Mapa final'!$AD$67="Catastrófico"),CONCATENATE("R10C",'Mapa final'!$R$67),"")</f>
        <v/>
      </c>
      <c r="AL55" s="331" t="str">
        <f>IF(AND('Mapa final'!$AB$68="Muy Baja",'Mapa final'!$AD$68="Catastrófico"),CONCATENATE("R10C",'Mapa final'!$R$68),"")</f>
        <v/>
      </c>
      <c r="AM55" s="332" t="str">
        <f>IF(AND('Mapa final'!$AB$69="Muy Baja",'Mapa final'!$AD$69="Catastrófico"),CONCATENATE("R10C",'Mapa final'!$R$69),"")</f>
        <v/>
      </c>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313" t="s">
        <v>296</v>
      </c>
      <c r="K56" s="55"/>
      <c r="L56" s="55"/>
      <c r="M56" s="55"/>
      <c r="N56" s="55"/>
      <c r="O56" s="278"/>
      <c r="P56" s="313" t="s">
        <v>297</v>
      </c>
      <c r="Q56" s="55"/>
      <c r="R56" s="55"/>
      <c r="S56" s="55"/>
      <c r="T56" s="55"/>
      <c r="U56" s="278"/>
      <c r="V56" s="313" t="s">
        <v>298</v>
      </c>
      <c r="W56" s="55"/>
      <c r="X56" s="55"/>
      <c r="Y56" s="55"/>
      <c r="Z56" s="55"/>
      <c r="AA56" s="278"/>
      <c r="AB56" s="313" t="s">
        <v>299</v>
      </c>
      <c r="AC56" s="55"/>
      <c r="AD56" s="55"/>
      <c r="AE56" s="55"/>
      <c r="AF56" s="55"/>
      <c r="AG56" s="278"/>
      <c r="AH56" s="313" t="s">
        <v>300</v>
      </c>
      <c r="AI56" s="55"/>
      <c r="AJ56" s="55"/>
      <c r="AK56" s="55"/>
      <c r="AL56" s="55"/>
      <c r="AM56" s="278"/>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23"/>
      <c r="O57" s="9"/>
      <c r="P57" s="23"/>
      <c r="U57" s="9"/>
      <c r="V57" s="23"/>
      <c r="AA57" s="9"/>
      <c r="AB57" s="23"/>
      <c r="AG57" s="9"/>
      <c r="AH57" s="23"/>
      <c r="AM57" s="9"/>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23"/>
      <c r="O58" s="9"/>
      <c r="P58" s="23"/>
      <c r="U58" s="9"/>
      <c r="V58" s="23"/>
      <c r="AA58" s="9"/>
      <c r="AB58" s="23"/>
      <c r="AG58" s="9"/>
      <c r="AH58" s="23"/>
      <c r="AM58" s="9"/>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23"/>
      <c r="O59" s="9"/>
      <c r="P59" s="23"/>
      <c r="U59" s="9"/>
      <c r="V59" s="23"/>
      <c r="AA59" s="9"/>
      <c r="AB59" s="23"/>
      <c r="AG59" s="9"/>
      <c r="AH59" s="23"/>
      <c r="AM59" s="9"/>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23"/>
      <c r="O60" s="9"/>
      <c r="P60" s="23"/>
      <c r="U60" s="9"/>
      <c r="V60" s="23"/>
      <c r="AA60" s="9"/>
      <c r="AB60" s="23"/>
      <c r="AG60" s="9"/>
      <c r="AH60" s="23"/>
      <c r="AM60" s="9"/>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53"/>
      <c r="K61" s="154"/>
      <c r="L61" s="154"/>
      <c r="M61" s="154"/>
      <c r="N61" s="154"/>
      <c r="O61" s="155"/>
      <c r="P61" s="153"/>
      <c r="Q61" s="154"/>
      <c r="R61" s="154"/>
      <c r="S61" s="154"/>
      <c r="T61" s="154"/>
      <c r="U61" s="155"/>
      <c r="V61" s="153"/>
      <c r="W61" s="154"/>
      <c r="X61" s="154"/>
      <c r="Y61" s="154"/>
      <c r="Z61" s="154"/>
      <c r="AA61" s="155"/>
      <c r="AB61" s="153"/>
      <c r="AC61" s="154"/>
      <c r="AD61" s="154"/>
      <c r="AE61" s="154"/>
      <c r="AF61" s="154"/>
      <c r="AG61" s="155"/>
      <c r="AH61" s="153"/>
      <c r="AI61" s="154"/>
      <c r="AJ61" s="154"/>
      <c r="AK61" s="154"/>
      <c r="AL61" s="154"/>
      <c r="AM61" s="155"/>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ht="15.0" customHeight="1">
      <c r="A63" s="1"/>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1"/>
      <c r="AV63" s="1"/>
      <c r="AW63" s="1"/>
      <c r="AX63" s="1"/>
      <c r="AY63" s="1"/>
      <c r="AZ63" s="1"/>
      <c r="BA63" s="1"/>
      <c r="BB63" s="1"/>
      <c r="BC63" s="1"/>
      <c r="BD63" s="1"/>
      <c r="BE63" s="1"/>
      <c r="BF63" s="1"/>
      <c r="BG63" s="1"/>
      <c r="BH63" s="1"/>
    </row>
    <row r="64" ht="15.0" customHeight="1">
      <c r="A64" s="1"/>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1"/>
      <c r="AV64" s="1"/>
      <c r="AW64" s="1"/>
      <c r="AX64" s="1"/>
      <c r="AY64" s="1"/>
      <c r="AZ64" s="1"/>
      <c r="BA64" s="1"/>
      <c r="BB64" s="1"/>
      <c r="BC64" s="1"/>
      <c r="BD64" s="1"/>
      <c r="BE64" s="1"/>
      <c r="BF64" s="1"/>
      <c r="BG64" s="1"/>
      <c r="BH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ht="15.75" customHeight="1">
      <c r="A245" s="1"/>
    </row>
    <row r="246" ht="15.75" customHeight="1">
      <c r="A246" s="1"/>
    </row>
    <row r="247" ht="15.75" customHeight="1">
      <c r="A247" s="1"/>
    </row>
    <row r="248" ht="15.75" customHeight="1">
      <c r="A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10.71"/>
    <col customWidth="1" min="2" max="2" width="24.14"/>
    <col customWidth="1" min="3" max="3" width="70.14"/>
    <col customWidth="1" min="4" max="4" width="29.86"/>
    <col customWidth="1" min="5" max="24" width="10.71"/>
  </cols>
  <sheetData>
    <row r="1">
      <c r="A1" s="1"/>
      <c r="B1" s="355" t="s">
        <v>302</v>
      </c>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356"/>
      <c r="C3" s="357" t="s">
        <v>303</v>
      </c>
      <c r="D3" s="357" t="s">
        <v>286</v>
      </c>
      <c r="E3" s="1"/>
      <c r="F3" s="1"/>
      <c r="G3" s="1"/>
      <c r="H3" s="1"/>
      <c r="I3" s="1"/>
      <c r="J3" s="1"/>
      <c r="K3" s="1"/>
      <c r="L3" s="1"/>
      <c r="M3" s="1"/>
      <c r="N3" s="1"/>
      <c r="O3" s="1"/>
      <c r="P3" s="1"/>
      <c r="Q3" s="1"/>
      <c r="R3" s="1"/>
      <c r="S3" s="1"/>
      <c r="T3" s="1"/>
      <c r="U3" s="1"/>
      <c r="V3" s="1"/>
      <c r="W3" s="1"/>
      <c r="X3" s="1"/>
      <c r="Y3" s="1"/>
      <c r="Z3" s="1"/>
    </row>
    <row r="4">
      <c r="A4" s="1"/>
      <c r="B4" s="358" t="s">
        <v>304</v>
      </c>
      <c r="C4" s="359" t="s">
        <v>305</v>
      </c>
      <c r="D4" s="360">
        <v>0.2</v>
      </c>
      <c r="E4" s="1"/>
      <c r="F4" s="1"/>
      <c r="G4" s="1"/>
      <c r="H4" s="1"/>
      <c r="I4" s="1"/>
      <c r="J4" s="1"/>
      <c r="K4" s="1"/>
      <c r="L4" s="1"/>
      <c r="M4" s="1"/>
      <c r="N4" s="1"/>
      <c r="O4" s="1"/>
      <c r="P4" s="1"/>
      <c r="Q4" s="1"/>
      <c r="R4" s="1"/>
      <c r="S4" s="1"/>
      <c r="T4" s="1"/>
      <c r="U4" s="1"/>
      <c r="V4" s="1"/>
      <c r="W4" s="1"/>
      <c r="X4" s="1"/>
      <c r="Y4" s="1"/>
      <c r="Z4" s="1"/>
    </row>
    <row r="5">
      <c r="A5" s="1"/>
      <c r="B5" s="361" t="s">
        <v>306</v>
      </c>
      <c r="C5" s="362" t="s">
        <v>307</v>
      </c>
      <c r="D5" s="363">
        <v>0.4</v>
      </c>
      <c r="E5" s="1"/>
      <c r="F5" s="1"/>
      <c r="G5" s="1"/>
      <c r="H5" s="1"/>
      <c r="I5" s="1"/>
      <c r="J5" s="1"/>
      <c r="K5" s="1"/>
      <c r="L5" s="1"/>
      <c r="M5" s="1"/>
      <c r="N5" s="1"/>
      <c r="O5" s="1"/>
      <c r="P5" s="1"/>
      <c r="Q5" s="1"/>
      <c r="R5" s="1"/>
      <c r="S5" s="1"/>
      <c r="T5" s="1"/>
      <c r="U5" s="1"/>
      <c r="V5" s="1"/>
      <c r="W5" s="1"/>
      <c r="X5" s="1"/>
      <c r="Y5" s="1"/>
      <c r="Z5" s="1"/>
    </row>
    <row r="6">
      <c r="A6" s="1"/>
      <c r="B6" s="364" t="s">
        <v>308</v>
      </c>
      <c r="C6" s="362" t="s">
        <v>309</v>
      </c>
      <c r="D6" s="363">
        <v>0.6</v>
      </c>
      <c r="E6" s="1"/>
      <c r="F6" s="1"/>
      <c r="G6" s="1"/>
      <c r="H6" s="1"/>
      <c r="I6" s="1"/>
      <c r="J6" s="1"/>
      <c r="K6" s="1"/>
      <c r="L6" s="1"/>
      <c r="M6" s="1"/>
      <c r="N6" s="1"/>
      <c r="O6" s="1"/>
      <c r="P6" s="1"/>
      <c r="Q6" s="1"/>
      <c r="R6" s="1"/>
      <c r="S6" s="1"/>
      <c r="T6" s="1"/>
      <c r="U6" s="1"/>
      <c r="V6" s="1"/>
      <c r="W6" s="1"/>
      <c r="X6" s="1"/>
      <c r="Y6" s="1"/>
      <c r="Z6" s="1"/>
    </row>
    <row r="7">
      <c r="A7" s="1"/>
      <c r="B7" s="365" t="s">
        <v>310</v>
      </c>
      <c r="C7" s="362" t="s">
        <v>311</v>
      </c>
      <c r="D7" s="363">
        <v>0.8</v>
      </c>
      <c r="E7" s="1"/>
      <c r="F7" s="1"/>
      <c r="G7" s="1"/>
      <c r="H7" s="1"/>
      <c r="I7" s="1"/>
      <c r="J7" s="1"/>
      <c r="K7" s="1"/>
      <c r="L7" s="1"/>
      <c r="M7" s="1"/>
      <c r="N7" s="1"/>
      <c r="O7" s="1"/>
      <c r="P7" s="1"/>
      <c r="Q7" s="1"/>
      <c r="R7" s="1"/>
      <c r="S7" s="1"/>
      <c r="T7" s="1"/>
      <c r="U7" s="1"/>
      <c r="V7" s="1"/>
      <c r="W7" s="1"/>
      <c r="X7" s="1"/>
      <c r="Y7" s="1"/>
      <c r="Z7" s="1"/>
    </row>
    <row r="8">
      <c r="A8" s="1"/>
      <c r="B8" s="366" t="s">
        <v>312</v>
      </c>
      <c r="C8" s="362" t="s">
        <v>313</v>
      </c>
      <c r="D8" s="363">
        <v>1.0</v>
      </c>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367"/>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E33" s="1"/>
      <c r="F33" s="1"/>
      <c r="G33" s="1"/>
      <c r="H33" s="1"/>
      <c r="I33" s="1"/>
      <c r="J33" s="1"/>
      <c r="K33" s="1"/>
      <c r="L33" s="1"/>
      <c r="M33" s="1"/>
      <c r="N33" s="1"/>
      <c r="O33" s="1"/>
      <c r="P33" s="1"/>
      <c r="Q33" s="1"/>
      <c r="R33" s="1"/>
      <c r="S33" s="1"/>
      <c r="T33" s="1"/>
      <c r="U33" s="1"/>
      <c r="V33" s="1"/>
      <c r="W33" s="1"/>
      <c r="X33" s="1"/>
      <c r="Y33" s="1"/>
      <c r="Z33" s="1"/>
    </row>
    <row r="34" ht="15.75" customHeight="1">
      <c r="A34" s="1"/>
      <c r="E34" s="1"/>
      <c r="F34" s="1"/>
      <c r="G34" s="1"/>
      <c r="H34" s="1"/>
      <c r="I34" s="1"/>
      <c r="J34" s="1"/>
      <c r="K34" s="1"/>
      <c r="L34" s="1"/>
      <c r="M34" s="1"/>
      <c r="N34" s="1"/>
      <c r="O34" s="1"/>
      <c r="P34" s="1"/>
      <c r="Q34" s="1"/>
      <c r="R34" s="1"/>
      <c r="S34" s="1"/>
      <c r="T34" s="1"/>
      <c r="U34" s="1"/>
      <c r="V34" s="1"/>
      <c r="W34" s="1"/>
      <c r="X34" s="1"/>
      <c r="Y34" s="1"/>
      <c r="Z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11.43"/>
    <col customWidth="1" min="2" max="2" width="40.43"/>
    <col customWidth="1" min="3" max="3" width="74.86"/>
    <col customWidth="1" min="4" max="4" width="135.0"/>
    <col customWidth="1" min="5" max="5" width="137.86"/>
    <col customWidth="1" min="6" max="26" width="11.43"/>
  </cols>
  <sheetData>
    <row r="1">
      <c r="A1" s="1"/>
      <c r="B1" s="368" t="s">
        <v>314</v>
      </c>
      <c r="E1" s="1"/>
      <c r="F1" s="1"/>
      <c r="G1" s="1"/>
      <c r="H1" s="1"/>
      <c r="I1" s="1"/>
      <c r="J1" s="1"/>
      <c r="K1" s="1"/>
      <c r="L1" s="1"/>
      <c r="M1" s="1"/>
      <c r="N1" s="1"/>
      <c r="O1" s="1"/>
      <c r="P1" s="1"/>
      <c r="Q1" s="1"/>
      <c r="R1" s="1"/>
      <c r="S1" s="1"/>
      <c r="T1" s="1"/>
      <c r="U1" s="1"/>
      <c r="V1" s="145"/>
      <c r="W1" s="145"/>
      <c r="X1" s="145"/>
      <c r="Y1" s="145"/>
      <c r="Z1" s="145"/>
    </row>
    <row r="2">
      <c r="A2" s="1"/>
      <c r="B2" s="1"/>
      <c r="C2" s="1"/>
      <c r="D2" s="1"/>
      <c r="E2" s="1"/>
      <c r="F2" s="1"/>
      <c r="G2" s="1"/>
      <c r="H2" s="1"/>
      <c r="I2" s="1"/>
      <c r="J2" s="1"/>
      <c r="K2" s="1"/>
      <c r="L2" s="1"/>
      <c r="M2" s="1"/>
      <c r="N2" s="1"/>
      <c r="O2" s="1"/>
      <c r="P2" s="1"/>
      <c r="Q2" s="1"/>
      <c r="R2" s="1"/>
      <c r="S2" s="1"/>
      <c r="T2" s="1"/>
      <c r="U2" s="1"/>
      <c r="V2" s="145"/>
      <c r="W2" s="145"/>
      <c r="X2" s="145"/>
      <c r="Y2" s="145"/>
      <c r="Z2" s="145"/>
    </row>
    <row r="3">
      <c r="A3" s="1"/>
      <c r="B3" s="369"/>
      <c r="C3" s="370" t="s">
        <v>315</v>
      </c>
      <c r="D3" s="370" t="s">
        <v>316</v>
      </c>
      <c r="E3" s="1"/>
      <c r="F3" s="1"/>
      <c r="G3" s="1"/>
      <c r="H3" s="1"/>
      <c r="I3" s="1"/>
      <c r="J3" s="1"/>
      <c r="K3" s="1"/>
      <c r="L3" s="1"/>
      <c r="M3" s="1"/>
      <c r="N3" s="1"/>
      <c r="O3" s="1"/>
      <c r="P3" s="1"/>
      <c r="Q3" s="1"/>
      <c r="R3" s="1"/>
      <c r="S3" s="1"/>
      <c r="T3" s="1"/>
      <c r="U3" s="1"/>
      <c r="V3" s="145"/>
      <c r="W3" s="145"/>
      <c r="X3" s="145"/>
      <c r="Y3" s="145"/>
      <c r="Z3" s="145"/>
    </row>
    <row r="4">
      <c r="A4" s="1" t="s">
        <v>317</v>
      </c>
      <c r="B4" s="371" t="s">
        <v>318</v>
      </c>
      <c r="C4" s="372" t="s">
        <v>319</v>
      </c>
      <c r="D4" s="373" t="s">
        <v>320</v>
      </c>
      <c r="E4" s="1"/>
      <c r="F4" s="1"/>
      <c r="G4" s="1"/>
      <c r="H4" s="1"/>
      <c r="I4" s="1"/>
      <c r="J4" s="1"/>
      <c r="K4" s="1"/>
      <c r="L4" s="1"/>
      <c r="M4" s="1"/>
      <c r="N4" s="1"/>
      <c r="O4" s="1"/>
      <c r="P4" s="1"/>
      <c r="Q4" s="1"/>
      <c r="R4" s="1"/>
      <c r="S4" s="1"/>
      <c r="T4" s="1"/>
      <c r="U4" s="1"/>
      <c r="V4" s="145"/>
      <c r="W4" s="145"/>
      <c r="X4" s="145"/>
      <c r="Y4" s="145"/>
      <c r="Z4" s="145"/>
    </row>
    <row r="5">
      <c r="A5" s="1" t="s">
        <v>321</v>
      </c>
      <c r="B5" s="374" t="s">
        <v>322</v>
      </c>
      <c r="C5" s="375" t="s">
        <v>323</v>
      </c>
      <c r="D5" s="376" t="s">
        <v>324</v>
      </c>
      <c r="E5" s="1"/>
      <c r="F5" s="1"/>
      <c r="G5" s="1"/>
      <c r="H5" s="1"/>
      <c r="I5" s="1"/>
      <c r="J5" s="1"/>
      <c r="K5" s="1"/>
      <c r="L5" s="1"/>
      <c r="M5" s="1"/>
      <c r="N5" s="1"/>
      <c r="O5" s="1"/>
      <c r="P5" s="1"/>
      <c r="Q5" s="1"/>
      <c r="R5" s="1"/>
      <c r="S5" s="1"/>
      <c r="T5" s="1"/>
      <c r="U5" s="1"/>
      <c r="V5" s="145"/>
      <c r="W5" s="145"/>
      <c r="X5" s="145"/>
      <c r="Y5" s="145"/>
      <c r="Z5" s="145"/>
    </row>
    <row r="6">
      <c r="A6" s="1" t="s">
        <v>292</v>
      </c>
      <c r="B6" s="377" t="s">
        <v>325</v>
      </c>
      <c r="C6" s="375" t="s">
        <v>326</v>
      </c>
      <c r="D6" s="376" t="s">
        <v>327</v>
      </c>
      <c r="E6" s="1"/>
      <c r="F6" s="1"/>
      <c r="G6" s="1"/>
      <c r="H6" s="1"/>
      <c r="I6" s="1"/>
      <c r="J6" s="1"/>
      <c r="K6" s="1"/>
      <c r="L6" s="1"/>
      <c r="M6" s="1"/>
      <c r="N6" s="1"/>
      <c r="O6" s="1"/>
      <c r="P6" s="1"/>
      <c r="Q6" s="1"/>
      <c r="R6" s="1"/>
      <c r="S6" s="1"/>
      <c r="T6" s="1"/>
      <c r="U6" s="1"/>
      <c r="V6" s="145"/>
      <c r="W6" s="145"/>
      <c r="X6" s="145"/>
      <c r="Y6" s="145"/>
      <c r="Z6" s="145"/>
    </row>
    <row r="7">
      <c r="A7" s="1" t="s">
        <v>328</v>
      </c>
      <c r="B7" s="378" t="s">
        <v>329</v>
      </c>
      <c r="C7" s="375" t="s">
        <v>330</v>
      </c>
      <c r="D7" s="376" t="s">
        <v>331</v>
      </c>
      <c r="E7" s="1"/>
      <c r="F7" s="1"/>
      <c r="G7" s="1"/>
      <c r="H7" s="1"/>
      <c r="I7" s="1"/>
      <c r="J7" s="1"/>
      <c r="K7" s="1"/>
      <c r="L7" s="1"/>
      <c r="M7" s="1"/>
      <c r="N7" s="1"/>
      <c r="O7" s="1"/>
      <c r="P7" s="1"/>
      <c r="Q7" s="1"/>
      <c r="R7" s="1"/>
      <c r="S7" s="1"/>
      <c r="T7" s="1"/>
      <c r="U7" s="1"/>
      <c r="V7" s="145"/>
      <c r="W7" s="145"/>
      <c r="X7" s="145"/>
      <c r="Y7" s="145"/>
      <c r="Z7" s="145"/>
    </row>
    <row r="8">
      <c r="A8" s="1" t="s">
        <v>332</v>
      </c>
      <c r="B8" s="379" t="s">
        <v>333</v>
      </c>
      <c r="C8" s="375" t="s">
        <v>334</v>
      </c>
      <c r="D8" s="376" t="s">
        <v>335</v>
      </c>
      <c r="E8" s="1"/>
      <c r="F8" s="1"/>
      <c r="G8" s="1"/>
      <c r="H8" s="1"/>
      <c r="I8" s="1"/>
      <c r="J8" s="1"/>
      <c r="K8" s="1"/>
      <c r="L8" s="1"/>
      <c r="M8" s="1"/>
      <c r="N8" s="1"/>
      <c r="O8" s="1"/>
      <c r="P8" s="1"/>
      <c r="Q8" s="1"/>
      <c r="R8" s="1"/>
      <c r="S8" s="1"/>
      <c r="T8" s="1"/>
      <c r="U8" s="1"/>
      <c r="V8" s="145"/>
      <c r="W8" s="145"/>
      <c r="X8" s="145"/>
      <c r="Y8" s="145"/>
      <c r="Z8" s="145"/>
    </row>
    <row r="9">
      <c r="A9" s="380"/>
      <c r="B9" s="380"/>
      <c r="C9" s="381"/>
      <c r="D9" s="381"/>
      <c r="E9" s="380"/>
      <c r="F9" s="380"/>
      <c r="G9" s="380"/>
      <c r="H9" s="380"/>
      <c r="I9" s="380"/>
      <c r="J9" s="380"/>
      <c r="K9" s="380"/>
      <c r="L9" s="380"/>
      <c r="M9" s="380"/>
      <c r="N9" s="380"/>
      <c r="O9" s="380"/>
      <c r="P9" s="380"/>
      <c r="Q9" s="380"/>
      <c r="R9" s="380"/>
      <c r="S9" s="380"/>
      <c r="T9" s="380"/>
      <c r="U9" s="380"/>
      <c r="V9" s="382"/>
      <c r="W9" s="382"/>
      <c r="X9" s="382"/>
      <c r="Y9" s="382"/>
      <c r="Z9" s="382"/>
    </row>
    <row r="10">
      <c r="A10" s="380"/>
      <c r="B10" s="383"/>
      <c r="C10" s="383"/>
      <c r="D10" s="383"/>
      <c r="E10" s="380"/>
      <c r="F10" s="380"/>
      <c r="G10" s="380"/>
      <c r="H10" s="380"/>
      <c r="I10" s="380"/>
      <c r="J10" s="380"/>
      <c r="K10" s="380"/>
      <c r="L10" s="380"/>
      <c r="M10" s="380"/>
      <c r="N10" s="380"/>
      <c r="O10" s="380"/>
      <c r="P10" s="380"/>
      <c r="Q10" s="380"/>
      <c r="R10" s="380"/>
      <c r="S10" s="380"/>
      <c r="T10" s="380"/>
      <c r="U10" s="380"/>
      <c r="V10" s="382"/>
      <c r="W10" s="382"/>
      <c r="X10" s="382"/>
      <c r="Y10" s="382"/>
      <c r="Z10" s="382"/>
    </row>
    <row r="11">
      <c r="A11" s="380"/>
      <c r="B11" s="380" t="s">
        <v>336</v>
      </c>
      <c r="C11" s="380" t="s">
        <v>337</v>
      </c>
      <c r="D11" s="380" t="s">
        <v>273</v>
      </c>
      <c r="E11" s="380"/>
      <c r="F11" s="380"/>
      <c r="G11" s="380"/>
      <c r="H11" s="380"/>
      <c r="I11" s="380"/>
      <c r="J11" s="380"/>
      <c r="K11" s="380"/>
      <c r="L11" s="380"/>
      <c r="M11" s="380"/>
      <c r="N11" s="380"/>
      <c r="O11" s="380"/>
      <c r="P11" s="380"/>
      <c r="Q11" s="380"/>
      <c r="R11" s="380"/>
      <c r="S11" s="380"/>
      <c r="T11" s="380"/>
      <c r="U11" s="380"/>
      <c r="V11" s="382"/>
      <c r="W11" s="382"/>
      <c r="X11" s="382"/>
      <c r="Y11" s="382"/>
      <c r="Z11" s="382"/>
    </row>
    <row r="12">
      <c r="A12" s="380"/>
      <c r="B12" s="380" t="s">
        <v>338</v>
      </c>
      <c r="C12" s="380" t="s">
        <v>339</v>
      </c>
      <c r="D12" s="380" t="s">
        <v>340</v>
      </c>
      <c r="E12" s="380"/>
      <c r="F12" s="380"/>
      <c r="G12" s="380"/>
      <c r="H12" s="380"/>
      <c r="I12" s="380"/>
      <c r="J12" s="380"/>
      <c r="K12" s="380"/>
      <c r="L12" s="380"/>
      <c r="M12" s="380"/>
      <c r="N12" s="380"/>
      <c r="O12" s="380"/>
      <c r="P12" s="380"/>
      <c r="Q12" s="380"/>
      <c r="R12" s="380"/>
      <c r="S12" s="380"/>
      <c r="T12" s="380"/>
      <c r="U12" s="380"/>
      <c r="V12" s="382"/>
      <c r="W12" s="382"/>
      <c r="X12" s="382"/>
      <c r="Y12" s="382"/>
      <c r="Z12" s="382"/>
    </row>
    <row r="13">
      <c r="A13" s="380"/>
      <c r="B13" s="380"/>
      <c r="C13" s="380" t="s">
        <v>341</v>
      </c>
      <c r="D13" s="380" t="s">
        <v>248</v>
      </c>
      <c r="E13" s="380"/>
      <c r="F13" s="380"/>
      <c r="G13" s="380"/>
      <c r="H13" s="380"/>
      <c r="I13" s="380"/>
      <c r="J13" s="380"/>
      <c r="K13" s="380"/>
      <c r="L13" s="380"/>
      <c r="M13" s="380"/>
      <c r="N13" s="380"/>
      <c r="O13" s="380"/>
      <c r="P13" s="380"/>
      <c r="Q13" s="380"/>
      <c r="R13" s="380"/>
      <c r="S13" s="380"/>
      <c r="T13" s="380"/>
      <c r="U13" s="380"/>
      <c r="V13" s="382"/>
      <c r="W13" s="382"/>
      <c r="X13" s="382"/>
      <c r="Y13" s="382"/>
      <c r="Z13" s="382"/>
    </row>
    <row r="14">
      <c r="A14" s="380"/>
      <c r="B14" s="380"/>
      <c r="C14" s="380" t="s">
        <v>342</v>
      </c>
      <c r="D14" s="380" t="s">
        <v>343</v>
      </c>
      <c r="E14" s="380"/>
      <c r="F14" s="380"/>
      <c r="G14" s="380"/>
      <c r="H14" s="380"/>
      <c r="I14" s="380"/>
      <c r="J14" s="380"/>
      <c r="K14" s="380"/>
      <c r="L14" s="380"/>
      <c r="M14" s="380"/>
      <c r="N14" s="380"/>
      <c r="O14" s="380"/>
      <c r="P14" s="380"/>
      <c r="Q14" s="380"/>
      <c r="R14" s="380"/>
      <c r="S14" s="380"/>
      <c r="T14" s="380"/>
      <c r="U14" s="380"/>
      <c r="V14" s="382"/>
      <c r="W14" s="382"/>
      <c r="X14" s="382"/>
      <c r="Y14" s="382"/>
      <c r="Z14" s="382"/>
    </row>
    <row r="15">
      <c r="A15" s="380"/>
      <c r="B15" s="380"/>
      <c r="C15" s="380" t="s">
        <v>344</v>
      </c>
      <c r="D15" s="380" t="s">
        <v>345</v>
      </c>
      <c r="E15" s="380"/>
      <c r="F15" s="380"/>
      <c r="G15" s="380"/>
      <c r="H15" s="380"/>
      <c r="I15" s="380"/>
      <c r="J15" s="380"/>
      <c r="K15" s="380"/>
      <c r="L15" s="380"/>
      <c r="M15" s="380"/>
      <c r="N15" s="380"/>
      <c r="O15" s="380"/>
      <c r="P15" s="380"/>
      <c r="Q15" s="380"/>
      <c r="R15" s="380"/>
      <c r="S15" s="380"/>
      <c r="T15" s="380"/>
      <c r="U15" s="380"/>
      <c r="V15" s="382"/>
      <c r="W15" s="382"/>
      <c r="X15" s="382"/>
      <c r="Y15" s="382"/>
      <c r="Z15" s="382"/>
    </row>
    <row r="16">
      <c r="A16" s="380"/>
      <c r="B16" s="380"/>
      <c r="C16" s="380"/>
      <c r="D16" s="380"/>
      <c r="E16" s="380"/>
      <c r="F16" s="380"/>
      <c r="G16" s="380"/>
      <c r="H16" s="380"/>
      <c r="I16" s="380"/>
      <c r="J16" s="380"/>
      <c r="K16" s="380"/>
      <c r="L16" s="380"/>
      <c r="M16" s="380"/>
      <c r="N16" s="380"/>
      <c r="O16" s="380"/>
      <c r="P16" s="382"/>
      <c r="Q16" s="382"/>
      <c r="R16" s="382"/>
      <c r="S16" s="382"/>
      <c r="T16" s="382"/>
      <c r="U16" s="382"/>
      <c r="V16" s="382"/>
      <c r="W16" s="382"/>
      <c r="X16" s="382"/>
      <c r="Y16" s="382"/>
      <c r="Z16" s="382"/>
    </row>
    <row r="17">
      <c r="A17" s="380"/>
      <c r="B17" s="380"/>
      <c r="C17" s="380"/>
      <c r="D17" s="380"/>
      <c r="E17" s="380"/>
      <c r="F17" s="380"/>
      <c r="G17" s="380"/>
      <c r="H17" s="380"/>
      <c r="I17" s="380"/>
      <c r="J17" s="380"/>
      <c r="K17" s="380"/>
      <c r="L17" s="380"/>
      <c r="M17" s="380"/>
      <c r="N17" s="380"/>
      <c r="O17" s="380"/>
      <c r="P17" s="382"/>
      <c r="Q17" s="382"/>
      <c r="R17" s="382"/>
      <c r="S17" s="382"/>
      <c r="T17" s="382"/>
      <c r="U17" s="382"/>
      <c r="V17" s="382"/>
      <c r="W17" s="382"/>
      <c r="X17" s="382"/>
      <c r="Y17" s="382"/>
      <c r="Z17" s="382"/>
    </row>
    <row r="18">
      <c r="A18" s="380"/>
      <c r="B18" s="380"/>
      <c r="C18" s="380"/>
      <c r="D18" s="380"/>
      <c r="E18" s="380"/>
      <c r="F18" s="380"/>
      <c r="G18" s="380"/>
      <c r="H18" s="380"/>
      <c r="I18" s="380"/>
      <c r="J18" s="380"/>
      <c r="K18" s="380"/>
      <c r="L18" s="380"/>
      <c r="M18" s="380"/>
      <c r="N18" s="380"/>
      <c r="O18" s="380"/>
      <c r="P18" s="382"/>
      <c r="Q18" s="382"/>
      <c r="R18" s="382"/>
      <c r="S18" s="382"/>
      <c r="T18" s="382"/>
      <c r="U18" s="382"/>
      <c r="V18" s="382"/>
      <c r="W18" s="382"/>
      <c r="X18" s="382"/>
      <c r="Y18" s="382"/>
      <c r="Z18" s="382"/>
    </row>
    <row r="19">
      <c r="A19" s="380"/>
      <c r="B19" s="380"/>
      <c r="C19" s="380"/>
      <c r="D19" s="380"/>
      <c r="E19" s="380"/>
      <c r="F19" s="380"/>
      <c r="G19" s="380"/>
      <c r="H19" s="380"/>
      <c r="I19" s="380"/>
      <c r="J19" s="380"/>
      <c r="K19" s="380"/>
      <c r="L19" s="380"/>
      <c r="M19" s="380"/>
      <c r="N19" s="380"/>
      <c r="O19" s="380"/>
      <c r="P19" s="382"/>
      <c r="Q19" s="382"/>
      <c r="R19" s="382"/>
      <c r="S19" s="382"/>
      <c r="T19" s="382"/>
      <c r="U19" s="382"/>
      <c r="V19" s="382"/>
      <c r="W19" s="382"/>
      <c r="X19" s="382"/>
      <c r="Y19" s="382"/>
      <c r="Z19" s="382"/>
    </row>
    <row r="20">
      <c r="A20" s="380"/>
      <c r="B20" s="380"/>
      <c r="C20" s="380"/>
      <c r="D20" s="380"/>
      <c r="E20" s="380"/>
      <c r="F20" s="380"/>
      <c r="G20" s="380"/>
      <c r="H20" s="380"/>
      <c r="I20" s="380"/>
      <c r="J20" s="380"/>
      <c r="K20" s="380"/>
      <c r="L20" s="380"/>
      <c r="M20" s="380"/>
      <c r="N20" s="380"/>
      <c r="O20" s="380"/>
      <c r="P20" s="382"/>
      <c r="Q20" s="382"/>
      <c r="R20" s="382"/>
      <c r="S20" s="382"/>
      <c r="T20" s="382"/>
      <c r="U20" s="382"/>
      <c r="V20" s="382"/>
      <c r="W20" s="382"/>
      <c r="X20" s="382"/>
      <c r="Y20" s="382"/>
      <c r="Z20" s="382"/>
    </row>
    <row r="21" ht="15.75" customHeight="1">
      <c r="A21" s="380"/>
      <c r="B21" s="380"/>
      <c r="C21" s="380"/>
      <c r="D21" s="380"/>
      <c r="E21" s="380"/>
      <c r="F21" s="380"/>
      <c r="G21" s="380"/>
      <c r="H21" s="380"/>
      <c r="I21" s="380"/>
      <c r="J21" s="380"/>
      <c r="K21" s="380"/>
      <c r="L21" s="380"/>
      <c r="M21" s="380"/>
      <c r="N21" s="380"/>
      <c r="O21" s="380"/>
      <c r="P21" s="382"/>
      <c r="Q21" s="382"/>
      <c r="R21" s="382"/>
      <c r="S21" s="382"/>
      <c r="T21" s="382"/>
      <c r="U21" s="382"/>
      <c r="V21" s="382"/>
      <c r="W21" s="382"/>
      <c r="X21" s="382"/>
      <c r="Y21" s="382"/>
      <c r="Z21" s="382"/>
    </row>
    <row r="22" ht="15.75" customHeight="1">
      <c r="A22" s="380"/>
      <c r="B22" s="380"/>
      <c r="C22" s="381"/>
      <c r="D22" s="381"/>
      <c r="E22" s="380"/>
      <c r="F22" s="380"/>
      <c r="G22" s="380"/>
      <c r="H22" s="380"/>
      <c r="I22" s="380"/>
      <c r="J22" s="380"/>
      <c r="K22" s="380"/>
      <c r="L22" s="380"/>
      <c r="M22" s="380"/>
      <c r="N22" s="380"/>
      <c r="O22" s="380"/>
      <c r="P22" s="382"/>
      <c r="Q22" s="382"/>
      <c r="R22" s="382"/>
      <c r="S22" s="382"/>
      <c r="T22" s="382"/>
      <c r="U22" s="382"/>
      <c r="V22" s="382"/>
      <c r="W22" s="382"/>
      <c r="X22" s="382"/>
      <c r="Y22" s="382"/>
      <c r="Z22" s="382"/>
    </row>
    <row r="23" ht="15.75" customHeight="1">
      <c r="A23" s="380"/>
      <c r="B23" s="380"/>
      <c r="C23" s="381"/>
      <c r="D23" s="381"/>
      <c r="E23" s="380"/>
      <c r="F23" s="380"/>
      <c r="G23" s="380"/>
      <c r="H23" s="380"/>
      <c r="I23" s="380"/>
      <c r="J23" s="380"/>
      <c r="K23" s="380"/>
      <c r="L23" s="380"/>
      <c r="M23" s="380"/>
      <c r="N23" s="380"/>
      <c r="O23" s="380"/>
      <c r="P23" s="382"/>
      <c r="Q23" s="382"/>
      <c r="R23" s="382"/>
      <c r="S23" s="382"/>
      <c r="T23" s="382"/>
      <c r="U23" s="382"/>
      <c r="V23" s="382"/>
      <c r="W23" s="382"/>
      <c r="X23" s="382"/>
      <c r="Y23" s="382"/>
      <c r="Z23" s="382"/>
    </row>
    <row r="24" ht="15.75" customHeight="1">
      <c r="A24" s="380"/>
      <c r="B24" s="380"/>
      <c r="C24" s="381"/>
      <c r="D24" s="381"/>
      <c r="E24" s="380"/>
      <c r="F24" s="380"/>
      <c r="G24" s="380"/>
      <c r="H24" s="380"/>
      <c r="I24" s="380"/>
      <c r="J24" s="380"/>
      <c r="K24" s="380"/>
      <c r="L24" s="380"/>
      <c r="M24" s="380"/>
      <c r="N24" s="380"/>
      <c r="O24" s="380"/>
      <c r="P24" s="382"/>
      <c r="Q24" s="382"/>
      <c r="R24" s="382"/>
      <c r="S24" s="382"/>
      <c r="T24" s="382"/>
      <c r="U24" s="382"/>
      <c r="V24" s="382"/>
      <c r="W24" s="382"/>
      <c r="X24" s="382"/>
      <c r="Y24" s="382"/>
      <c r="Z24" s="382"/>
    </row>
    <row r="25" ht="15.75" customHeight="1">
      <c r="A25" s="380"/>
      <c r="B25" s="380"/>
      <c r="C25" s="381"/>
      <c r="D25" s="381"/>
      <c r="E25" s="380"/>
      <c r="F25" s="380"/>
      <c r="G25" s="380"/>
      <c r="H25" s="380"/>
      <c r="I25" s="380"/>
      <c r="J25" s="380"/>
      <c r="K25" s="380"/>
      <c r="L25" s="380"/>
      <c r="M25" s="380"/>
      <c r="N25" s="380"/>
      <c r="O25" s="380"/>
      <c r="P25" s="382"/>
      <c r="Q25" s="382"/>
      <c r="R25" s="382"/>
      <c r="S25" s="382"/>
      <c r="T25" s="382"/>
      <c r="U25" s="382"/>
      <c r="V25" s="382"/>
      <c r="W25" s="382"/>
      <c r="X25" s="382"/>
      <c r="Y25" s="382"/>
      <c r="Z25" s="382"/>
    </row>
    <row r="26" ht="15.75" customHeight="1">
      <c r="A26" s="380"/>
      <c r="B26" s="380"/>
      <c r="C26" s="381"/>
      <c r="D26" s="381"/>
      <c r="E26" s="380"/>
      <c r="F26" s="380"/>
      <c r="G26" s="380"/>
      <c r="H26" s="380"/>
      <c r="I26" s="380"/>
      <c r="J26" s="380"/>
      <c r="K26" s="380"/>
      <c r="L26" s="380"/>
      <c r="M26" s="380"/>
      <c r="N26" s="380"/>
      <c r="O26" s="380"/>
      <c r="P26" s="382"/>
      <c r="Q26" s="382"/>
      <c r="R26" s="382"/>
      <c r="S26" s="382"/>
      <c r="T26" s="382"/>
      <c r="U26" s="382"/>
      <c r="V26" s="382"/>
      <c r="W26" s="382"/>
      <c r="X26" s="382"/>
      <c r="Y26" s="382"/>
      <c r="Z26" s="382"/>
    </row>
    <row r="27" ht="15.75" customHeight="1">
      <c r="A27" s="380"/>
      <c r="B27" s="380"/>
      <c r="C27" s="381"/>
      <c r="D27" s="381"/>
      <c r="E27" s="380"/>
      <c r="F27" s="380"/>
      <c r="G27" s="380"/>
      <c r="H27" s="380"/>
      <c r="I27" s="380"/>
      <c r="J27" s="380"/>
      <c r="K27" s="380"/>
      <c r="L27" s="380"/>
      <c r="M27" s="380"/>
      <c r="N27" s="380"/>
      <c r="O27" s="380"/>
      <c r="P27" s="382"/>
      <c r="Q27" s="382"/>
      <c r="R27" s="382"/>
      <c r="S27" s="382"/>
      <c r="T27" s="382"/>
      <c r="U27" s="382"/>
      <c r="V27" s="382"/>
      <c r="W27" s="382"/>
      <c r="X27" s="382"/>
      <c r="Y27" s="382"/>
      <c r="Z27" s="382"/>
    </row>
    <row r="28" ht="15.75" customHeight="1">
      <c r="A28" s="380"/>
      <c r="B28" s="380"/>
      <c r="C28" s="381"/>
      <c r="D28" s="381"/>
      <c r="E28" s="380"/>
      <c r="F28" s="380"/>
      <c r="G28" s="380"/>
      <c r="H28" s="380"/>
      <c r="I28" s="380"/>
      <c r="J28" s="380"/>
      <c r="K28" s="380"/>
      <c r="L28" s="380"/>
      <c r="M28" s="380"/>
      <c r="N28" s="380"/>
      <c r="O28" s="380"/>
      <c r="P28" s="382"/>
      <c r="Q28" s="382"/>
      <c r="R28" s="382"/>
      <c r="S28" s="382"/>
      <c r="T28" s="382"/>
      <c r="U28" s="382"/>
      <c r="V28" s="382"/>
      <c r="W28" s="382"/>
      <c r="X28" s="382"/>
      <c r="Y28" s="382"/>
      <c r="Z28" s="382"/>
    </row>
    <row r="29" ht="15.75" customHeight="1">
      <c r="A29" s="380"/>
      <c r="B29" s="380"/>
      <c r="C29" s="381"/>
      <c r="D29" s="381"/>
      <c r="E29" s="380"/>
      <c r="F29" s="380"/>
      <c r="G29" s="380"/>
      <c r="H29" s="380"/>
      <c r="I29" s="380"/>
      <c r="J29" s="380"/>
      <c r="K29" s="380"/>
      <c r="L29" s="380"/>
      <c r="M29" s="380"/>
      <c r="N29" s="380"/>
      <c r="O29" s="380"/>
      <c r="P29" s="382"/>
      <c r="Q29" s="382"/>
      <c r="R29" s="382"/>
      <c r="S29" s="382"/>
      <c r="T29" s="382"/>
      <c r="U29" s="382"/>
      <c r="V29" s="382"/>
      <c r="W29" s="382"/>
      <c r="X29" s="382"/>
      <c r="Y29" s="382"/>
      <c r="Z29" s="382"/>
    </row>
    <row r="30" ht="15.75" customHeight="1">
      <c r="A30" s="380"/>
      <c r="B30" s="380"/>
      <c r="C30" s="381"/>
      <c r="D30" s="381"/>
      <c r="E30" s="380"/>
      <c r="F30" s="380"/>
      <c r="G30" s="380"/>
      <c r="H30" s="380"/>
      <c r="I30" s="380"/>
      <c r="J30" s="380"/>
      <c r="K30" s="380"/>
      <c r="L30" s="380"/>
      <c r="M30" s="380"/>
      <c r="N30" s="380"/>
      <c r="O30" s="380"/>
      <c r="P30" s="382"/>
      <c r="Q30" s="382"/>
      <c r="R30" s="382"/>
      <c r="S30" s="382"/>
      <c r="T30" s="382"/>
      <c r="U30" s="382"/>
      <c r="V30" s="382"/>
      <c r="W30" s="382"/>
      <c r="X30" s="382"/>
      <c r="Y30" s="382"/>
      <c r="Z30" s="382"/>
    </row>
    <row r="31" ht="15.75" customHeight="1">
      <c r="A31" s="380"/>
      <c r="B31" s="380"/>
      <c r="C31" s="381"/>
      <c r="D31" s="381"/>
      <c r="E31" s="380"/>
      <c r="F31" s="380"/>
      <c r="G31" s="380"/>
      <c r="H31" s="380"/>
      <c r="I31" s="380"/>
      <c r="J31" s="380"/>
      <c r="K31" s="380"/>
      <c r="L31" s="380"/>
      <c r="M31" s="380"/>
      <c r="N31" s="380"/>
      <c r="O31" s="380"/>
      <c r="P31" s="382"/>
      <c r="Q31" s="382"/>
      <c r="R31" s="382"/>
      <c r="S31" s="382"/>
      <c r="T31" s="382"/>
      <c r="U31" s="382"/>
      <c r="V31" s="382"/>
      <c r="W31" s="382"/>
      <c r="X31" s="382"/>
      <c r="Y31" s="382"/>
      <c r="Z31" s="382"/>
    </row>
    <row r="32" ht="15.75" customHeight="1">
      <c r="A32" s="380"/>
      <c r="B32" s="380"/>
      <c r="C32" s="381"/>
      <c r="D32" s="381"/>
      <c r="E32" s="380"/>
      <c r="F32" s="380"/>
      <c r="G32" s="380"/>
      <c r="H32" s="380"/>
      <c r="I32" s="380"/>
      <c r="J32" s="380"/>
      <c r="K32" s="380"/>
      <c r="L32" s="380"/>
      <c r="M32" s="380"/>
      <c r="N32" s="380"/>
      <c r="O32" s="380"/>
      <c r="P32" s="382"/>
      <c r="Q32" s="382"/>
      <c r="R32" s="382"/>
      <c r="S32" s="382"/>
      <c r="T32" s="382"/>
      <c r="U32" s="382"/>
      <c r="V32" s="382"/>
      <c r="W32" s="382"/>
      <c r="X32" s="382"/>
      <c r="Y32" s="382"/>
      <c r="Z32" s="382"/>
    </row>
    <row r="33" ht="15.75" customHeight="1">
      <c r="A33" s="380"/>
      <c r="B33" s="380"/>
      <c r="C33" s="381"/>
      <c r="D33" s="381"/>
      <c r="E33" s="380"/>
      <c r="F33" s="380"/>
      <c r="G33" s="380"/>
      <c r="H33" s="380"/>
      <c r="I33" s="380"/>
      <c r="J33" s="380"/>
      <c r="K33" s="380"/>
      <c r="L33" s="380"/>
      <c r="M33" s="380"/>
      <c r="N33" s="380"/>
      <c r="O33" s="380"/>
      <c r="P33" s="382"/>
      <c r="Q33" s="382"/>
      <c r="R33" s="382"/>
      <c r="S33" s="382"/>
      <c r="T33" s="382"/>
      <c r="U33" s="382"/>
      <c r="V33" s="382"/>
      <c r="W33" s="382"/>
      <c r="X33" s="382"/>
      <c r="Y33" s="382"/>
      <c r="Z33" s="382"/>
    </row>
    <row r="34" ht="15.75" customHeight="1">
      <c r="A34" s="380"/>
      <c r="B34" s="380"/>
      <c r="C34" s="381"/>
      <c r="D34" s="381"/>
      <c r="E34" s="380"/>
      <c r="F34" s="380"/>
      <c r="G34" s="380"/>
      <c r="H34" s="380"/>
      <c r="I34" s="380"/>
      <c r="J34" s="380"/>
      <c r="K34" s="380"/>
      <c r="L34" s="380"/>
      <c r="M34" s="380"/>
      <c r="N34" s="380"/>
      <c r="O34" s="380"/>
      <c r="P34" s="382"/>
      <c r="Q34" s="382"/>
      <c r="R34" s="382"/>
      <c r="S34" s="382"/>
      <c r="T34" s="382"/>
      <c r="U34" s="382"/>
      <c r="V34" s="382"/>
      <c r="W34" s="382"/>
      <c r="X34" s="382"/>
      <c r="Y34" s="382"/>
      <c r="Z34" s="382"/>
    </row>
    <row r="35" ht="15.75" customHeight="1">
      <c r="A35" s="380"/>
      <c r="B35" s="380"/>
      <c r="C35" s="381"/>
      <c r="D35" s="381"/>
      <c r="E35" s="380"/>
      <c r="F35" s="380"/>
      <c r="G35" s="380"/>
      <c r="H35" s="380"/>
      <c r="I35" s="380"/>
      <c r="J35" s="380"/>
      <c r="K35" s="380"/>
      <c r="L35" s="380"/>
      <c r="M35" s="380"/>
      <c r="N35" s="380"/>
      <c r="O35" s="380"/>
      <c r="P35" s="382"/>
      <c r="Q35" s="382"/>
      <c r="R35" s="382"/>
      <c r="S35" s="382"/>
      <c r="T35" s="382"/>
      <c r="U35" s="382"/>
      <c r="V35" s="382"/>
      <c r="W35" s="382"/>
      <c r="X35" s="382"/>
      <c r="Y35" s="382"/>
      <c r="Z35" s="382"/>
    </row>
    <row r="36" ht="15.75" customHeight="1">
      <c r="A36" s="380"/>
      <c r="B36" s="380"/>
      <c r="C36" s="381"/>
      <c r="D36" s="381"/>
      <c r="E36" s="380"/>
      <c r="F36" s="380"/>
      <c r="G36" s="380"/>
      <c r="H36" s="380"/>
      <c r="I36" s="380"/>
      <c r="J36" s="380"/>
      <c r="K36" s="380"/>
      <c r="L36" s="380"/>
      <c r="M36" s="380"/>
      <c r="N36" s="380"/>
      <c r="O36" s="380"/>
      <c r="P36" s="382"/>
      <c r="Q36" s="382"/>
      <c r="R36" s="382"/>
      <c r="S36" s="382"/>
      <c r="T36" s="382"/>
      <c r="U36" s="382"/>
      <c r="V36" s="382"/>
      <c r="W36" s="382"/>
      <c r="X36" s="382"/>
      <c r="Y36" s="382"/>
      <c r="Z36" s="382"/>
    </row>
    <row r="37" ht="15.75" customHeight="1">
      <c r="A37" s="380"/>
      <c r="B37" s="380"/>
      <c r="C37" s="381"/>
      <c r="D37" s="381"/>
      <c r="E37" s="380"/>
      <c r="F37" s="380"/>
      <c r="G37" s="380"/>
      <c r="H37" s="380"/>
      <c r="I37" s="380"/>
      <c r="J37" s="380"/>
      <c r="K37" s="380"/>
      <c r="L37" s="380"/>
      <c r="M37" s="380"/>
      <c r="N37" s="380"/>
      <c r="O37" s="380"/>
      <c r="P37" s="382"/>
      <c r="Q37" s="382"/>
      <c r="R37" s="382"/>
      <c r="S37" s="382"/>
      <c r="T37" s="382"/>
      <c r="U37" s="382"/>
      <c r="V37" s="382"/>
      <c r="W37" s="382"/>
      <c r="X37" s="382"/>
      <c r="Y37" s="382"/>
      <c r="Z37" s="382"/>
    </row>
    <row r="38" ht="15.75" customHeight="1">
      <c r="A38" s="380"/>
      <c r="B38" s="380"/>
      <c r="C38" s="381"/>
      <c r="D38" s="381"/>
      <c r="E38" s="380"/>
      <c r="F38" s="380"/>
      <c r="G38" s="380"/>
      <c r="H38" s="380"/>
      <c r="I38" s="380"/>
      <c r="J38" s="380"/>
      <c r="K38" s="380"/>
      <c r="L38" s="380"/>
      <c r="M38" s="380"/>
      <c r="N38" s="380"/>
      <c r="O38" s="380"/>
      <c r="P38" s="382"/>
      <c r="Q38" s="382"/>
      <c r="R38" s="382"/>
      <c r="S38" s="382"/>
      <c r="T38" s="382"/>
      <c r="U38" s="382"/>
      <c r="V38" s="382"/>
      <c r="W38" s="382"/>
      <c r="X38" s="382"/>
      <c r="Y38" s="382"/>
      <c r="Z38" s="382"/>
    </row>
    <row r="39" ht="15.75" customHeight="1">
      <c r="A39" s="380"/>
      <c r="B39" s="380"/>
      <c r="C39" s="381"/>
      <c r="D39" s="381"/>
      <c r="E39" s="380"/>
      <c r="F39" s="380"/>
      <c r="G39" s="380"/>
      <c r="H39" s="380"/>
      <c r="I39" s="380"/>
      <c r="J39" s="380"/>
      <c r="K39" s="380"/>
      <c r="L39" s="380"/>
      <c r="M39" s="380"/>
      <c r="N39" s="380"/>
      <c r="O39" s="380"/>
      <c r="P39" s="382"/>
      <c r="Q39" s="382"/>
      <c r="R39" s="382"/>
      <c r="S39" s="382"/>
      <c r="T39" s="382"/>
      <c r="U39" s="382"/>
      <c r="V39" s="382"/>
      <c r="W39" s="382"/>
      <c r="X39" s="382"/>
      <c r="Y39" s="382"/>
      <c r="Z39" s="382"/>
    </row>
    <row r="40" ht="15.75" customHeight="1">
      <c r="A40" s="380"/>
      <c r="B40" s="380"/>
      <c r="C40" s="381"/>
      <c r="D40" s="381"/>
      <c r="E40" s="380"/>
      <c r="F40" s="380"/>
      <c r="G40" s="380"/>
      <c r="H40" s="380"/>
      <c r="I40" s="380"/>
      <c r="J40" s="380"/>
      <c r="K40" s="380"/>
      <c r="L40" s="380"/>
      <c r="M40" s="380"/>
      <c r="N40" s="380"/>
      <c r="O40" s="380"/>
      <c r="P40" s="382"/>
      <c r="Q40" s="382"/>
      <c r="R40" s="382"/>
      <c r="S40" s="382"/>
      <c r="T40" s="382"/>
      <c r="U40" s="382"/>
      <c r="V40" s="382"/>
      <c r="W40" s="382"/>
      <c r="X40" s="382"/>
      <c r="Y40" s="382"/>
      <c r="Z40" s="382"/>
    </row>
    <row r="41" ht="15.75" customHeight="1">
      <c r="A41" s="380"/>
      <c r="B41" s="380"/>
      <c r="C41" s="381"/>
      <c r="D41" s="381"/>
      <c r="E41" s="380"/>
      <c r="F41" s="380"/>
      <c r="G41" s="380"/>
      <c r="H41" s="380"/>
      <c r="I41" s="380"/>
      <c r="J41" s="380"/>
      <c r="K41" s="380"/>
      <c r="L41" s="380"/>
      <c r="M41" s="380"/>
      <c r="N41" s="380"/>
      <c r="O41" s="380"/>
      <c r="P41" s="382"/>
      <c r="Q41" s="382"/>
      <c r="R41" s="382"/>
      <c r="S41" s="382"/>
      <c r="T41" s="382"/>
      <c r="U41" s="382"/>
      <c r="V41" s="382"/>
      <c r="W41" s="382"/>
      <c r="X41" s="382"/>
      <c r="Y41" s="382"/>
      <c r="Z41" s="382"/>
    </row>
    <row r="42" ht="15.75" customHeight="1">
      <c r="A42" s="380"/>
      <c r="B42" s="380"/>
      <c r="C42" s="381"/>
      <c r="D42" s="381"/>
      <c r="E42" s="380"/>
      <c r="F42" s="380"/>
      <c r="G42" s="380"/>
      <c r="H42" s="380"/>
      <c r="I42" s="380"/>
      <c r="J42" s="380"/>
      <c r="K42" s="380"/>
      <c r="L42" s="380"/>
      <c r="M42" s="380"/>
      <c r="N42" s="380"/>
      <c r="O42" s="380"/>
      <c r="P42" s="382"/>
      <c r="Q42" s="382"/>
      <c r="R42" s="382"/>
      <c r="S42" s="382"/>
      <c r="T42" s="382"/>
      <c r="U42" s="382"/>
      <c r="V42" s="382"/>
      <c r="W42" s="382"/>
      <c r="X42" s="382"/>
      <c r="Y42" s="382"/>
      <c r="Z42" s="382"/>
    </row>
    <row r="43" ht="15.75" customHeight="1">
      <c r="A43" s="380"/>
      <c r="B43" s="380"/>
      <c r="C43" s="381"/>
      <c r="D43" s="381"/>
      <c r="E43" s="380"/>
      <c r="F43" s="380"/>
      <c r="G43" s="380"/>
      <c r="H43" s="380"/>
      <c r="I43" s="380"/>
      <c r="J43" s="380"/>
      <c r="K43" s="380"/>
      <c r="L43" s="380"/>
      <c r="M43" s="380"/>
      <c r="N43" s="380"/>
      <c r="O43" s="380"/>
      <c r="P43" s="382"/>
      <c r="Q43" s="382"/>
      <c r="R43" s="382"/>
      <c r="S43" s="382"/>
      <c r="T43" s="382"/>
      <c r="U43" s="382"/>
      <c r="V43" s="382"/>
      <c r="W43" s="382"/>
      <c r="X43" s="382"/>
      <c r="Y43" s="382"/>
      <c r="Z43" s="382"/>
    </row>
    <row r="44" ht="15.75" customHeight="1">
      <c r="A44" s="380"/>
      <c r="B44" s="380"/>
      <c r="C44" s="381"/>
      <c r="D44" s="381"/>
      <c r="E44" s="380"/>
      <c r="F44" s="380"/>
      <c r="G44" s="380"/>
      <c r="H44" s="380"/>
      <c r="I44" s="380"/>
      <c r="J44" s="380"/>
      <c r="K44" s="380"/>
      <c r="L44" s="380"/>
      <c r="M44" s="380"/>
      <c r="N44" s="380"/>
      <c r="O44" s="380"/>
      <c r="P44" s="382"/>
      <c r="Q44" s="382"/>
      <c r="R44" s="382"/>
      <c r="S44" s="382"/>
      <c r="T44" s="382"/>
      <c r="U44" s="382"/>
      <c r="V44" s="382"/>
      <c r="W44" s="382"/>
      <c r="X44" s="382"/>
      <c r="Y44" s="382"/>
      <c r="Z44" s="382"/>
    </row>
    <row r="45" ht="15.75" customHeight="1">
      <c r="A45" s="380"/>
      <c r="B45" s="380"/>
      <c r="C45" s="381"/>
      <c r="D45" s="381"/>
      <c r="E45" s="380"/>
      <c r="F45" s="380"/>
      <c r="G45" s="380"/>
      <c r="H45" s="380"/>
      <c r="I45" s="380"/>
      <c r="J45" s="380"/>
      <c r="K45" s="380"/>
      <c r="L45" s="380"/>
      <c r="M45" s="380"/>
      <c r="N45" s="380"/>
      <c r="O45" s="380"/>
      <c r="P45" s="382"/>
      <c r="Q45" s="382"/>
      <c r="R45" s="382"/>
      <c r="S45" s="382"/>
      <c r="T45" s="382"/>
      <c r="U45" s="382"/>
      <c r="V45" s="382"/>
      <c r="W45" s="382"/>
      <c r="X45" s="382"/>
      <c r="Y45" s="382"/>
      <c r="Z45" s="382"/>
    </row>
    <row r="46" ht="15.75" customHeight="1">
      <c r="A46" s="380"/>
      <c r="B46" s="380"/>
      <c r="C46" s="381"/>
      <c r="D46" s="381"/>
      <c r="E46" s="380"/>
      <c r="F46" s="380"/>
      <c r="G46" s="380"/>
      <c r="H46" s="380"/>
      <c r="I46" s="380"/>
      <c r="J46" s="380"/>
      <c r="K46" s="380"/>
      <c r="L46" s="380"/>
      <c r="M46" s="380"/>
      <c r="N46" s="380"/>
      <c r="O46" s="380"/>
      <c r="P46" s="382"/>
      <c r="Q46" s="382"/>
      <c r="R46" s="382"/>
      <c r="S46" s="382"/>
      <c r="T46" s="382"/>
      <c r="U46" s="382"/>
      <c r="V46" s="382"/>
      <c r="W46" s="382"/>
      <c r="X46" s="382"/>
      <c r="Y46" s="382"/>
      <c r="Z46" s="382"/>
    </row>
    <row r="47" ht="15.75" customHeight="1">
      <c r="A47" s="380"/>
      <c r="B47" s="380"/>
      <c r="C47" s="381"/>
      <c r="D47" s="381"/>
      <c r="E47" s="380"/>
      <c r="F47" s="380"/>
      <c r="G47" s="380"/>
      <c r="H47" s="380"/>
      <c r="I47" s="380"/>
      <c r="J47" s="380"/>
      <c r="K47" s="380"/>
      <c r="L47" s="380"/>
      <c r="M47" s="380"/>
      <c r="N47" s="380"/>
      <c r="O47" s="380"/>
      <c r="P47" s="382"/>
      <c r="Q47" s="382"/>
      <c r="R47" s="382"/>
      <c r="S47" s="382"/>
      <c r="T47" s="382"/>
      <c r="U47" s="382"/>
      <c r="V47" s="382"/>
      <c r="W47" s="382"/>
      <c r="X47" s="382"/>
      <c r="Y47" s="382"/>
      <c r="Z47" s="382"/>
    </row>
    <row r="48" ht="15.75" customHeight="1">
      <c r="A48" s="380"/>
      <c r="B48" s="380"/>
      <c r="C48" s="381"/>
      <c r="D48" s="381"/>
      <c r="E48" s="380"/>
      <c r="F48" s="380"/>
      <c r="G48" s="380"/>
      <c r="H48" s="380"/>
      <c r="I48" s="380"/>
      <c r="J48" s="380"/>
      <c r="K48" s="380"/>
      <c r="L48" s="380"/>
      <c r="M48" s="380"/>
      <c r="N48" s="380"/>
      <c r="O48" s="380"/>
      <c r="P48" s="382"/>
      <c r="Q48" s="382"/>
      <c r="R48" s="382"/>
      <c r="S48" s="382"/>
      <c r="T48" s="382"/>
      <c r="U48" s="382"/>
      <c r="V48" s="382"/>
      <c r="W48" s="382"/>
      <c r="X48" s="382"/>
      <c r="Y48" s="382"/>
      <c r="Z48" s="382"/>
    </row>
    <row r="49" ht="15.75" customHeight="1">
      <c r="A49" s="380"/>
      <c r="B49" s="380"/>
      <c r="C49" s="381"/>
      <c r="D49" s="381"/>
      <c r="E49" s="380"/>
      <c r="F49" s="380"/>
      <c r="G49" s="380"/>
      <c r="H49" s="380"/>
      <c r="I49" s="380"/>
      <c r="J49" s="380"/>
      <c r="K49" s="380"/>
      <c r="L49" s="380"/>
      <c r="M49" s="380"/>
      <c r="N49" s="380"/>
      <c r="O49" s="380"/>
      <c r="P49" s="382"/>
      <c r="Q49" s="382"/>
      <c r="R49" s="382"/>
      <c r="S49" s="382"/>
      <c r="T49" s="382"/>
      <c r="U49" s="382"/>
      <c r="V49" s="382"/>
      <c r="W49" s="382"/>
      <c r="X49" s="382"/>
      <c r="Y49" s="382"/>
      <c r="Z49" s="382"/>
    </row>
    <row r="50" ht="15.75" customHeight="1">
      <c r="A50" s="380"/>
      <c r="B50" s="380"/>
      <c r="C50" s="381"/>
      <c r="D50" s="381"/>
      <c r="E50" s="380"/>
      <c r="F50" s="380"/>
      <c r="G50" s="380"/>
      <c r="H50" s="380"/>
      <c r="I50" s="380"/>
      <c r="J50" s="380"/>
      <c r="K50" s="380"/>
      <c r="L50" s="380"/>
      <c r="M50" s="380"/>
      <c r="N50" s="380"/>
      <c r="O50" s="380"/>
      <c r="P50" s="382"/>
      <c r="Q50" s="382"/>
      <c r="R50" s="382"/>
      <c r="S50" s="382"/>
      <c r="T50" s="382"/>
      <c r="U50" s="382"/>
      <c r="V50" s="382"/>
      <c r="W50" s="382"/>
      <c r="X50" s="382"/>
      <c r="Y50" s="382"/>
      <c r="Z50" s="382"/>
    </row>
    <row r="51" ht="15.75" customHeight="1">
      <c r="A51" s="380"/>
      <c r="B51" s="380"/>
      <c r="C51" s="381"/>
      <c r="D51" s="381"/>
      <c r="E51" s="380"/>
      <c r="F51" s="380"/>
      <c r="G51" s="380"/>
      <c r="H51" s="380"/>
      <c r="I51" s="380"/>
      <c r="J51" s="380"/>
      <c r="K51" s="380"/>
      <c r="L51" s="380"/>
      <c r="M51" s="380"/>
      <c r="N51" s="380"/>
      <c r="O51" s="380"/>
      <c r="P51" s="382"/>
      <c r="Q51" s="382"/>
      <c r="R51" s="382"/>
      <c r="S51" s="382"/>
      <c r="T51" s="382"/>
      <c r="U51" s="382"/>
      <c r="V51" s="382"/>
      <c r="W51" s="382"/>
      <c r="X51" s="382"/>
      <c r="Y51" s="382"/>
      <c r="Z51" s="382"/>
    </row>
    <row r="52" ht="15.75" customHeight="1">
      <c r="A52" s="380"/>
      <c r="B52" s="382"/>
      <c r="C52" s="384"/>
      <c r="D52" s="384"/>
      <c r="E52" s="382"/>
      <c r="F52" s="382"/>
      <c r="G52" s="382"/>
      <c r="H52" s="382"/>
      <c r="I52" s="382"/>
      <c r="J52" s="382"/>
      <c r="K52" s="382"/>
      <c r="L52" s="382"/>
      <c r="M52" s="382"/>
      <c r="N52" s="382"/>
      <c r="O52" s="382"/>
      <c r="P52" s="382"/>
      <c r="Q52" s="382"/>
      <c r="R52" s="382"/>
      <c r="S52" s="382"/>
      <c r="T52" s="382"/>
      <c r="U52" s="382"/>
      <c r="V52" s="382"/>
      <c r="W52" s="382"/>
      <c r="X52" s="382"/>
      <c r="Y52" s="382"/>
      <c r="Z52" s="382"/>
    </row>
    <row r="53" ht="15.75" customHeight="1">
      <c r="A53" s="380"/>
      <c r="B53" s="382"/>
      <c r="C53" s="384"/>
      <c r="D53" s="384"/>
      <c r="E53" s="382"/>
      <c r="F53" s="382"/>
      <c r="G53" s="382"/>
      <c r="H53" s="382"/>
      <c r="I53" s="382"/>
      <c r="J53" s="382"/>
      <c r="K53" s="382"/>
      <c r="L53" s="382"/>
      <c r="M53" s="382"/>
      <c r="N53" s="382"/>
      <c r="O53" s="382"/>
      <c r="P53" s="382"/>
      <c r="Q53" s="382"/>
      <c r="R53" s="382"/>
      <c r="S53" s="382"/>
      <c r="T53" s="382"/>
      <c r="U53" s="382"/>
      <c r="V53" s="382"/>
      <c r="W53" s="382"/>
      <c r="X53" s="382"/>
      <c r="Y53" s="382"/>
      <c r="Z53" s="382"/>
    </row>
    <row r="54" ht="15.75" customHeight="1">
      <c r="A54" s="380"/>
      <c r="B54" s="382"/>
      <c r="C54" s="384"/>
      <c r="D54" s="384"/>
      <c r="E54" s="382"/>
      <c r="F54" s="382"/>
      <c r="G54" s="382"/>
      <c r="H54" s="382"/>
      <c r="I54" s="382"/>
      <c r="J54" s="382"/>
      <c r="K54" s="382"/>
      <c r="L54" s="382"/>
      <c r="M54" s="382"/>
      <c r="N54" s="382"/>
      <c r="O54" s="382"/>
      <c r="P54" s="382"/>
      <c r="Q54" s="382"/>
      <c r="R54" s="382"/>
      <c r="S54" s="382"/>
      <c r="T54" s="382"/>
      <c r="U54" s="382"/>
      <c r="V54" s="382"/>
      <c r="W54" s="382"/>
      <c r="X54" s="382"/>
      <c r="Y54" s="382"/>
      <c r="Z54" s="382"/>
    </row>
    <row r="55" ht="15.75" customHeight="1">
      <c r="A55" s="380"/>
      <c r="B55" s="382"/>
      <c r="C55" s="384"/>
      <c r="D55" s="384"/>
      <c r="E55" s="382"/>
      <c r="F55" s="382"/>
      <c r="G55" s="382"/>
      <c r="H55" s="382"/>
      <c r="I55" s="382"/>
      <c r="J55" s="382"/>
      <c r="K55" s="382"/>
      <c r="L55" s="382"/>
      <c r="M55" s="382"/>
      <c r="N55" s="382"/>
      <c r="O55" s="382"/>
      <c r="P55" s="382"/>
      <c r="Q55" s="382"/>
      <c r="R55" s="382"/>
      <c r="S55" s="382"/>
      <c r="T55" s="382"/>
      <c r="U55" s="382"/>
      <c r="V55" s="382"/>
      <c r="W55" s="382"/>
      <c r="X55" s="382"/>
      <c r="Y55" s="382"/>
      <c r="Z55" s="382"/>
    </row>
    <row r="56" ht="15.75" customHeight="1">
      <c r="A56" s="380"/>
      <c r="B56" s="382"/>
      <c r="C56" s="384"/>
      <c r="D56" s="384"/>
      <c r="E56" s="382"/>
      <c r="F56" s="382"/>
      <c r="G56" s="382"/>
      <c r="H56" s="382"/>
      <c r="I56" s="382"/>
      <c r="J56" s="382"/>
      <c r="K56" s="382"/>
      <c r="L56" s="382"/>
      <c r="M56" s="382"/>
      <c r="N56" s="382"/>
      <c r="O56" s="382"/>
      <c r="P56" s="382"/>
      <c r="Q56" s="382"/>
      <c r="R56" s="382"/>
      <c r="S56" s="382"/>
      <c r="T56" s="382"/>
      <c r="U56" s="382"/>
      <c r="V56" s="382"/>
      <c r="W56" s="382"/>
      <c r="X56" s="382"/>
      <c r="Y56" s="382"/>
      <c r="Z56" s="382"/>
    </row>
    <row r="57" ht="15.75" customHeight="1">
      <c r="A57" s="380"/>
      <c r="B57" s="382"/>
      <c r="C57" s="384"/>
      <c r="D57" s="384"/>
      <c r="E57" s="382"/>
      <c r="F57" s="382"/>
      <c r="G57" s="382"/>
      <c r="H57" s="382"/>
      <c r="I57" s="382"/>
      <c r="J57" s="382"/>
      <c r="K57" s="382"/>
      <c r="L57" s="382"/>
      <c r="M57" s="382"/>
      <c r="N57" s="382"/>
      <c r="O57" s="382"/>
      <c r="P57" s="382"/>
      <c r="Q57" s="382"/>
      <c r="R57" s="382"/>
      <c r="S57" s="382"/>
      <c r="T57" s="382"/>
      <c r="U57" s="382"/>
      <c r="V57" s="382"/>
      <c r="W57" s="382"/>
      <c r="X57" s="382"/>
      <c r="Y57" s="382"/>
      <c r="Z57" s="382"/>
    </row>
    <row r="58" ht="15.75" customHeight="1">
      <c r="A58" s="380"/>
      <c r="B58" s="382"/>
      <c r="C58" s="384"/>
      <c r="D58" s="384"/>
      <c r="E58" s="382"/>
      <c r="F58" s="382"/>
      <c r="G58" s="382"/>
      <c r="H58" s="382"/>
      <c r="I58" s="382"/>
      <c r="J58" s="382"/>
      <c r="K58" s="382"/>
      <c r="L58" s="382"/>
      <c r="M58" s="382"/>
      <c r="N58" s="382"/>
      <c r="O58" s="382"/>
      <c r="P58" s="382"/>
      <c r="Q58" s="382"/>
      <c r="R58" s="382"/>
      <c r="S58" s="382"/>
      <c r="T58" s="382"/>
      <c r="U58" s="382"/>
      <c r="V58" s="382"/>
      <c r="W58" s="382"/>
      <c r="X58" s="382"/>
      <c r="Y58" s="382"/>
      <c r="Z58" s="382"/>
    </row>
    <row r="59" ht="15.75" customHeight="1">
      <c r="A59" s="380"/>
      <c r="B59" s="382"/>
      <c r="C59" s="384"/>
      <c r="D59" s="384"/>
      <c r="E59" s="382"/>
      <c r="F59" s="382"/>
      <c r="G59" s="382"/>
      <c r="H59" s="382"/>
      <c r="I59" s="382"/>
      <c r="J59" s="382"/>
      <c r="K59" s="382"/>
      <c r="L59" s="382"/>
      <c r="M59" s="382"/>
      <c r="N59" s="382"/>
      <c r="O59" s="382"/>
      <c r="P59" s="382"/>
      <c r="Q59" s="382"/>
      <c r="R59" s="382"/>
      <c r="S59" s="382"/>
      <c r="T59" s="382"/>
      <c r="U59" s="382"/>
      <c r="V59" s="382"/>
      <c r="W59" s="382"/>
      <c r="X59" s="382"/>
      <c r="Y59" s="382"/>
      <c r="Z59" s="382"/>
    </row>
    <row r="60" ht="15.75" customHeight="1">
      <c r="A60" s="380"/>
      <c r="B60" s="382"/>
      <c r="C60" s="384"/>
      <c r="D60" s="384"/>
      <c r="E60" s="382"/>
      <c r="F60" s="382"/>
      <c r="G60" s="382"/>
      <c r="H60" s="382"/>
      <c r="I60" s="382"/>
      <c r="J60" s="382"/>
      <c r="K60" s="382"/>
      <c r="L60" s="382"/>
      <c r="M60" s="382"/>
      <c r="N60" s="382"/>
      <c r="O60" s="382"/>
      <c r="P60" s="382"/>
      <c r="Q60" s="382"/>
      <c r="R60" s="382"/>
      <c r="S60" s="382"/>
      <c r="T60" s="382"/>
      <c r="U60" s="382"/>
      <c r="V60" s="382"/>
      <c r="W60" s="382"/>
      <c r="X60" s="382"/>
      <c r="Y60" s="382"/>
      <c r="Z60" s="382"/>
    </row>
    <row r="61" ht="15.75" customHeight="1">
      <c r="A61" s="380"/>
      <c r="B61" s="382"/>
      <c r="C61" s="384"/>
      <c r="D61" s="384"/>
      <c r="E61" s="382"/>
      <c r="F61" s="382"/>
      <c r="G61" s="382"/>
      <c r="H61" s="382"/>
      <c r="I61" s="382"/>
      <c r="J61" s="382"/>
      <c r="K61" s="382"/>
      <c r="L61" s="382"/>
      <c r="M61" s="382"/>
      <c r="N61" s="382"/>
      <c r="O61" s="382"/>
      <c r="P61" s="382"/>
      <c r="Q61" s="382"/>
      <c r="R61" s="382"/>
      <c r="S61" s="382"/>
      <c r="T61" s="382"/>
      <c r="U61" s="382"/>
      <c r="V61" s="382"/>
      <c r="W61" s="382"/>
      <c r="X61" s="382"/>
      <c r="Y61" s="382"/>
      <c r="Z61" s="382"/>
    </row>
    <row r="62" ht="15.75" customHeight="1">
      <c r="A62" s="380"/>
      <c r="B62" s="382"/>
      <c r="C62" s="384"/>
      <c r="D62" s="384"/>
      <c r="E62" s="382"/>
      <c r="F62" s="382"/>
      <c r="G62" s="382"/>
      <c r="H62" s="382"/>
      <c r="I62" s="382"/>
      <c r="J62" s="382"/>
      <c r="K62" s="382"/>
      <c r="L62" s="382"/>
      <c r="M62" s="382"/>
      <c r="N62" s="382"/>
      <c r="O62" s="382"/>
      <c r="P62" s="382"/>
      <c r="Q62" s="382"/>
      <c r="R62" s="382"/>
      <c r="S62" s="382"/>
      <c r="T62" s="382"/>
      <c r="U62" s="382"/>
      <c r="V62" s="382"/>
      <c r="W62" s="382"/>
      <c r="X62" s="382"/>
      <c r="Y62" s="382"/>
      <c r="Z62" s="382"/>
    </row>
    <row r="63" ht="15.75" customHeight="1">
      <c r="A63" s="380"/>
      <c r="B63" s="382"/>
      <c r="C63" s="384"/>
      <c r="D63" s="384"/>
      <c r="E63" s="382"/>
      <c r="F63" s="382"/>
      <c r="G63" s="382"/>
      <c r="H63" s="382"/>
      <c r="I63" s="382"/>
      <c r="J63" s="382"/>
      <c r="K63" s="382"/>
      <c r="L63" s="382"/>
      <c r="M63" s="382"/>
      <c r="N63" s="382"/>
      <c r="O63" s="382"/>
      <c r="P63" s="382"/>
      <c r="Q63" s="382"/>
      <c r="R63" s="382"/>
      <c r="S63" s="382"/>
      <c r="T63" s="382"/>
      <c r="U63" s="382"/>
      <c r="V63" s="382"/>
      <c r="W63" s="382"/>
      <c r="X63" s="382"/>
      <c r="Y63" s="382"/>
      <c r="Z63" s="382"/>
    </row>
    <row r="64" ht="15.75" customHeight="1">
      <c r="A64" s="380"/>
      <c r="B64" s="382"/>
      <c r="C64" s="384"/>
      <c r="D64" s="384"/>
      <c r="E64" s="382"/>
      <c r="F64" s="382"/>
      <c r="G64" s="382"/>
      <c r="H64" s="382"/>
      <c r="I64" s="382"/>
      <c r="J64" s="382"/>
      <c r="K64" s="382"/>
      <c r="L64" s="382"/>
      <c r="M64" s="382"/>
      <c r="N64" s="382"/>
      <c r="O64" s="382"/>
      <c r="P64" s="382"/>
      <c r="Q64" s="382"/>
      <c r="R64" s="382"/>
      <c r="S64" s="382"/>
      <c r="T64" s="382"/>
      <c r="U64" s="382"/>
      <c r="V64" s="382"/>
      <c r="W64" s="382"/>
      <c r="X64" s="382"/>
      <c r="Y64" s="382"/>
      <c r="Z64" s="382"/>
    </row>
    <row r="65" ht="15.75" customHeight="1">
      <c r="A65" s="380"/>
      <c r="B65" s="382"/>
      <c r="C65" s="384"/>
      <c r="D65" s="384"/>
      <c r="E65" s="382"/>
      <c r="F65" s="382"/>
      <c r="G65" s="382"/>
      <c r="H65" s="382"/>
      <c r="I65" s="382"/>
      <c r="J65" s="382"/>
      <c r="K65" s="382"/>
      <c r="L65" s="382"/>
      <c r="M65" s="382"/>
      <c r="N65" s="382"/>
      <c r="O65" s="382"/>
      <c r="P65" s="382"/>
      <c r="Q65" s="382"/>
      <c r="R65" s="382"/>
      <c r="S65" s="382"/>
      <c r="T65" s="382"/>
      <c r="U65" s="382"/>
      <c r="V65" s="382"/>
      <c r="W65" s="382"/>
      <c r="X65" s="382"/>
      <c r="Y65" s="382"/>
      <c r="Z65" s="382"/>
    </row>
    <row r="66" ht="15.75" customHeight="1">
      <c r="A66" s="380"/>
      <c r="B66" s="382"/>
      <c r="C66" s="384"/>
      <c r="D66" s="384"/>
      <c r="E66" s="382"/>
      <c r="F66" s="382"/>
      <c r="G66" s="382"/>
      <c r="H66" s="382"/>
      <c r="I66" s="382"/>
      <c r="J66" s="382"/>
      <c r="K66" s="382"/>
      <c r="L66" s="382"/>
      <c r="M66" s="382"/>
      <c r="N66" s="382"/>
      <c r="O66" s="382"/>
      <c r="P66" s="382"/>
      <c r="Q66" s="382"/>
      <c r="R66" s="382"/>
      <c r="S66" s="382"/>
      <c r="T66" s="382"/>
      <c r="U66" s="382"/>
      <c r="V66" s="382"/>
      <c r="W66" s="382"/>
      <c r="X66" s="382"/>
      <c r="Y66" s="382"/>
      <c r="Z66" s="382"/>
    </row>
    <row r="67" ht="15.75" customHeight="1">
      <c r="A67" s="380"/>
      <c r="B67" s="382"/>
      <c r="C67" s="384"/>
      <c r="D67" s="384"/>
      <c r="E67" s="382"/>
      <c r="F67" s="382"/>
      <c r="G67" s="382"/>
      <c r="H67" s="382"/>
      <c r="I67" s="382"/>
      <c r="J67" s="382"/>
      <c r="K67" s="382"/>
      <c r="L67" s="382"/>
      <c r="M67" s="382"/>
      <c r="N67" s="382"/>
      <c r="O67" s="382"/>
      <c r="P67" s="382"/>
      <c r="Q67" s="382"/>
      <c r="R67" s="382"/>
      <c r="S67" s="382"/>
      <c r="T67" s="382"/>
      <c r="U67" s="382"/>
      <c r="V67" s="382"/>
      <c r="W67" s="382"/>
      <c r="X67" s="382"/>
      <c r="Y67" s="382"/>
      <c r="Z67" s="382"/>
    </row>
    <row r="68" ht="15.75" customHeight="1">
      <c r="A68" s="380"/>
      <c r="B68" s="382"/>
      <c r="C68" s="384"/>
      <c r="D68" s="384"/>
      <c r="E68" s="382"/>
      <c r="F68" s="382"/>
      <c r="G68" s="382"/>
      <c r="H68" s="382"/>
      <c r="I68" s="382"/>
      <c r="J68" s="382"/>
      <c r="K68" s="382"/>
      <c r="L68" s="382"/>
      <c r="M68" s="382"/>
      <c r="N68" s="382"/>
      <c r="O68" s="382"/>
      <c r="P68" s="382"/>
      <c r="Q68" s="382"/>
      <c r="R68" s="382"/>
      <c r="S68" s="382"/>
      <c r="T68" s="382"/>
      <c r="U68" s="382"/>
      <c r="V68" s="382"/>
      <c r="W68" s="382"/>
      <c r="X68" s="382"/>
      <c r="Y68" s="382"/>
      <c r="Z68" s="382"/>
    </row>
    <row r="69" ht="15.75" customHeight="1">
      <c r="A69" s="380"/>
      <c r="B69" s="382"/>
      <c r="C69" s="384"/>
      <c r="D69" s="384"/>
      <c r="E69" s="382"/>
      <c r="F69" s="382"/>
      <c r="G69" s="382"/>
      <c r="H69" s="382"/>
      <c r="I69" s="382"/>
      <c r="J69" s="382"/>
      <c r="K69" s="382"/>
      <c r="L69" s="382"/>
      <c r="M69" s="382"/>
      <c r="N69" s="382"/>
      <c r="O69" s="382"/>
      <c r="P69" s="382"/>
      <c r="Q69" s="382"/>
      <c r="R69" s="382"/>
      <c r="S69" s="382"/>
      <c r="T69" s="382"/>
      <c r="U69" s="382"/>
      <c r="V69" s="382"/>
      <c r="W69" s="382"/>
      <c r="X69" s="382"/>
      <c r="Y69" s="382"/>
      <c r="Z69" s="382"/>
    </row>
    <row r="70" ht="15.75" customHeight="1">
      <c r="A70" s="380"/>
      <c r="B70" s="382"/>
      <c r="C70" s="384"/>
      <c r="D70" s="384"/>
      <c r="E70" s="382"/>
      <c r="F70" s="382"/>
      <c r="G70" s="382"/>
      <c r="H70" s="382"/>
      <c r="I70" s="382"/>
      <c r="J70" s="382"/>
      <c r="K70" s="382"/>
      <c r="L70" s="382"/>
      <c r="M70" s="382"/>
      <c r="N70" s="382"/>
      <c r="O70" s="382"/>
      <c r="P70" s="382"/>
      <c r="Q70" s="382"/>
      <c r="R70" s="382"/>
      <c r="S70" s="382"/>
      <c r="T70" s="382"/>
      <c r="U70" s="382"/>
      <c r="V70" s="382"/>
      <c r="W70" s="382"/>
      <c r="X70" s="382"/>
      <c r="Y70" s="382"/>
      <c r="Z70" s="382"/>
    </row>
    <row r="71" ht="15.75" customHeight="1">
      <c r="A71" s="380"/>
      <c r="B71" s="382"/>
      <c r="C71" s="384"/>
      <c r="D71" s="384"/>
      <c r="E71" s="382"/>
      <c r="F71" s="382"/>
      <c r="G71" s="382"/>
      <c r="H71" s="382"/>
      <c r="I71" s="382"/>
      <c r="J71" s="382"/>
      <c r="K71" s="382"/>
      <c r="L71" s="382"/>
      <c r="M71" s="382"/>
      <c r="N71" s="382"/>
      <c r="O71" s="382"/>
      <c r="P71" s="382"/>
      <c r="Q71" s="382"/>
      <c r="R71" s="382"/>
      <c r="S71" s="382"/>
      <c r="T71" s="382"/>
      <c r="U71" s="382"/>
      <c r="V71" s="382"/>
      <c r="W71" s="382"/>
      <c r="X71" s="382"/>
      <c r="Y71" s="382"/>
      <c r="Z71" s="382"/>
    </row>
    <row r="72" ht="15.75" customHeight="1">
      <c r="A72" s="380"/>
      <c r="B72" s="382"/>
      <c r="C72" s="384"/>
      <c r="D72" s="384"/>
      <c r="E72" s="382"/>
      <c r="F72" s="382"/>
      <c r="G72" s="382"/>
      <c r="H72" s="382"/>
      <c r="I72" s="382"/>
      <c r="J72" s="382"/>
      <c r="K72" s="382"/>
      <c r="L72" s="382"/>
      <c r="M72" s="382"/>
      <c r="N72" s="382"/>
      <c r="O72" s="382"/>
      <c r="P72" s="382"/>
      <c r="Q72" s="382"/>
      <c r="R72" s="382"/>
      <c r="S72" s="382"/>
      <c r="T72" s="382"/>
      <c r="U72" s="382"/>
      <c r="V72" s="382"/>
      <c r="W72" s="382"/>
      <c r="X72" s="382"/>
      <c r="Y72" s="382"/>
      <c r="Z72" s="382"/>
    </row>
    <row r="73" ht="15.75" customHeight="1">
      <c r="A73" s="380"/>
      <c r="B73" s="382"/>
      <c r="C73" s="384"/>
      <c r="D73" s="384"/>
      <c r="E73" s="382"/>
      <c r="F73" s="382"/>
      <c r="G73" s="382"/>
      <c r="H73" s="382"/>
      <c r="I73" s="382"/>
      <c r="J73" s="382"/>
      <c r="K73" s="382"/>
      <c r="L73" s="382"/>
      <c r="M73" s="382"/>
      <c r="N73" s="382"/>
      <c r="O73" s="382"/>
      <c r="P73" s="382"/>
      <c r="Q73" s="382"/>
      <c r="R73" s="382"/>
      <c r="S73" s="382"/>
      <c r="T73" s="382"/>
      <c r="U73" s="382"/>
      <c r="V73" s="382"/>
      <c r="W73" s="382"/>
      <c r="X73" s="382"/>
      <c r="Y73" s="382"/>
      <c r="Z73" s="382"/>
    </row>
    <row r="74" ht="15.75" customHeight="1">
      <c r="A74" s="380"/>
      <c r="B74" s="382"/>
      <c r="C74" s="384"/>
      <c r="D74" s="384"/>
      <c r="E74" s="382"/>
      <c r="F74" s="382"/>
      <c r="G74" s="382"/>
      <c r="H74" s="382"/>
      <c r="I74" s="382"/>
      <c r="J74" s="382"/>
      <c r="K74" s="382"/>
      <c r="L74" s="382"/>
      <c r="M74" s="382"/>
      <c r="N74" s="382"/>
      <c r="O74" s="382"/>
      <c r="P74" s="382"/>
      <c r="Q74" s="382"/>
      <c r="R74" s="382"/>
      <c r="S74" s="382"/>
      <c r="T74" s="382"/>
      <c r="U74" s="382"/>
      <c r="V74" s="382"/>
      <c r="W74" s="382"/>
      <c r="X74" s="382"/>
      <c r="Y74" s="382"/>
      <c r="Z74" s="382"/>
    </row>
    <row r="75" ht="15.75" customHeight="1">
      <c r="A75" s="380"/>
      <c r="B75" s="382"/>
      <c r="C75" s="384"/>
      <c r="D75" s="384"/>
      <c r="E75" s="382"/>
      <c r="F75" s="382"/>
      <c r="G75" s="382"/>
      <c r="H75" s="382"/>
      <c r="I75" s="382"/>
      <c r="J75" s="382"/>
      <c r="K75" s="382"/>
      <c r="L75" s="382"/>
      <c r="M75" s="382"/>
      <c r="N75" s="382"/>
      <c r="O75" s="382"/>
      <c r="P75" s="382"/>
      <c r="Q75" s="382"/>
      <c r="R75" s="382"/>
      <c r="S75" s="382"/>
      <c r="T75" s="382"/>
      <c r="U75" s="382"/>
      <c r="V75" s="382"/>
      <c r="W75" s="382"/>
      <c r="X75" s="382"/>
      <c r="Y75" s="382"/>
      <c r="Z75" s="382"/>
    </row>
    <row r="76" ht="15.75" customHeight="1">
      <c r="A76" s="380"/>
      <c r="B76" s="382"/>
      <c r="C76" s="384"/>
      <c r="D76" s="384"/>
      <c r="E76" s="382"/>
      <c r="F76" s="382"/>
      <c r="G76" s="382"/>
      <c r="H76" s="382"/>
      <c r="I76" s="382"/>
      <c r="J76" s="382"/>
      <c r="K76" s="382"/>
      <c r="L76" s="382"/>
      <c r="M76" s="382"/>
      <c r="N76" s="382"/>
      <c r="O76" s="382"/>
      <c r="P76" s="382"/>
      <c r="Q76" s="382"/>
      <c r="R76" s="382"/>
      <c r="S76" s="382"/>
      <c r="T76" s="382"/>
      <c r="U76" s="382"/>
      <c r="V76" s="382"/>
      <c r="W76" s="382"/>
      <c r="X76" s="382"/>
      <c r="Y76" s="382"/>
      <c r="Z76" s="382"/>
    </row>
    <row r="77" ht="15.75" customHeight="1">
      <c r="A77" s="380"/>
      <c r="B77" s="382"/>
      <c r="C77" s="384"/>
      <c r="D77" s="384"/>
      <c r="E77" s="382"/>
      <c r="F77" s="382"/>
      <c r="G77" s="382"/>
      <c r="H77" s="382"/>
      <c r="I77" s="382"/>
      <c r="J77" s="382"/>
      <c r="K77" s="382"/>
      <c r="L77" s="382"/>
      <c r="M77" s="382"/>
      <c r="N77" s="382"/>
      <c r="O77" s="382"/>
      <c r="P77" s="382"/>
      <c r="Q77" s="382"/>
      <c r="R77" s="382"/>
      <c r="S77" s="382"/>
      <c r="T77" s="382"/>
      <c r="U77" s="382"/>
      <c r="V77" s="382"/>
      <c r="W77" s="382"/>
      <c r="X77" s="382"/>
      <c r="Y77" s="382"/>
      <c r="Z77" s="382"/>
    </row>
    <row r="78" ht="15.75" customHeight="1">
      <c r="A78" s="380"/>
      <c r="B78" s="382"/>
      <c r="C78" s="384"/>
      <c r="D78" s="384"/>
      <c r="E78" s="382"/>
      <c r="F78" s="382"/>
      <c r="G78" s="382"/>
      <c r="H78" s="382"/>
      <c r="I78" s="382"/>
      <c r="J78" s="382"/>
      <c r="K78" s="382"/>
      <c r="L78" s="382"/>
      <c r="M78" s="382"/>
      <c r="N78" s="382"/>
      <c r="O78" s="382"/>
      <c r="P78" s="382"/>
      <c r="Q78" s="382"/>
      <c r="R78" s="382"/>
      <c r="S78" s="382"/>
      <c r="T78" s="382"/>
      <c r="U78" s="382"/>
      <c r="V78" s="382"/>
      <c r="W78" s="382"/>
      <c r="X78" s="382"/>
      <c r="Y78" s="382"/>
      <c r="Z78" s="382"/>
    </row>
    <row r="79" ht="15.75" customHeight="1">
      <c r="A79" s="380"/>
      <c r="B79" s="382"/>
      <c r="C79" s="384"/>
      <c r="D79" s="384"/>
      <c r="E79" s="382"/>
      <c r="F79" s="382"/>
      <c r="G79" s="382"/>
      <c r="H79" s="382"/>
      <c r="I79" s="382"/>
      <c r="J79" s="382"/>
      <c r="K79" s="382"/>
      <c r="L79" s="382"/>
      <c r="M79" s="382"/>
      <c r="N79" s="382"/>
      <c r="O79" s="382"/>
      <c r="P79" s="382"/>
      <c r="Q79" s="382"/>
      <c r="R79" s="382"/>
      <c r="S79" s="382"/>
      <c r="T79" s="382"/>
      <c r="U79" s="382"/>
      <c r="V79" s="382"/>
      <c r="W79" s="382"/>
      <c r="X79" s="382"/>
      <c r="Y79" s="382"/>
      <c r="Z79" s="382"/>
    </row>
    <row r="80" ht="15.75" customHeight="1">
      <c r="A80" s="380"/>
      <c r="B80" s="382"/>
      <c r="C80" s="384"/>
      <c r="D80" s="384"/>
      <c r="E80" s="382"/>
      <c r="F80" s="382"/>
      <c r="G80" s="382"/>
      <c r="H80" s="382"/>
      <c r="I80" s="382"/>
      <c r="J80" s="382"/>
      <c r="K80" s="382"/>
      <c r="L80" s="382"/>
      <c r="M80" s="382"/>
      <c r="N80" s="382"/>
      <c r="O80" s="382"/>
      <c r="P80" s="382"/>
      <c r="Q80" s="382"/>
      <c r="R80" s="382"/>
      <c r="S80" s="382"/>
      <c r="T80" s="382"/>
      <c r="U80" s="382"/>
      <c r="V80" s="382"/>
      <c r="W80" s="382"/>
      <c r="X80" s="382"/>
      <c r="Y80" s="382"/>
      <c r="Z80" s="382"/>
    </row>
    <row r="81" ht="15.75" customHeight="1">
      <c r="A81" s="380"/>
      <c r="B81" s="382"/>
      <c r="C81" s="384"/>
      <c r="D81" s="384"/>
      <c r="E81" s="382"/>
      <c r="F81" s="382"/>
      <c r="G81" s="382"/>
      <c r="H81" s="382"/>
      <c r="I81" s="382"/>
      <c r="J81" s="382"/>
      <c r="K81" s="382"/>
      <c r="L81" s="382"/>
      <c r="M81" s="382"/>
      <c r="N81" s="382"/>
      <c r="O81" s="382"/>
      <c r="P81" s="382"/>
      <c r="Q81" s="382"/>
      <c r="R81" s="382"/>
      <c r="S81" s="382"/>
      <c r="T81" s="382"/>
      <c r="U81" s="382"/>
      <c r="V81" s="382"/>
      <c r="W81" s="382"/>
      <c r="X81" s="382"/>
      <c r="Y81" s="382"/>
      <c r="Z81" s="382"/>
    </row>
    <row r="82" ht="15.75" customHeight="1">
      <c r="A82" s="380"/>
      <c r="B82" s="382"/>
      <c r="C82" s="384"/>
      <c r="D82" s="384"/>
      <c r="E82" s="382"/>
      <c r="F82" s="382"/>
      <c r="G82" s="382"/>
      <c r="H82" s="382"/>
      <c r="I82" s="382"/>
      <c r="J82" s="382"/>
      <c r="K82" s="382"/>
      <c r="L82" s="382"/>
      <c r="M82" s="382"/>
      <c r="N82" s="382"/>
      <c r="O82" s="382"/>
      <c r="P82" s="382"/>
      <c r="Q82" s="382"/>
      <c r="R82" s="382"/>
      <c r="S82" s="382"/>
      <c r="T82" s="382"/>
      <c r="U82" s="382"/>
      <c r="V82" s="382"/>
      <c r="W82" s="382"/>
      <c r="X82" s="382"/>
      <c r="Y82" s="382"/>
      <c r="Z82" s="382"/>
    </row>
    <row r="83" ht="15.75" customHeight="1">
      <c r="A83" s="380"/>
      <c r="B83" s="382"/>
      <c r="C83" s="384"/>
      <c r="D83" s="384"/>
      <c r="E83" s="382"/>
      <c r="F83" s="382"/>
      <c r="G83" s="382"/>
      <c r="H83" s="382"/>
      <c r="I83" s="382"/>
      <c r="J83" s="382"/>
      <c r="K83" s="382"/>
      <c r="L83" s="382"/>
      <c r="M83" s="382"/>
      <c r="N83" s="382"/>
      <c r="O83" s="382"/>
      <c r="P83" s="382"/>
      <c r="Q83" s="382"/>
      <c r="R83" s="382"/>
      <c r="S83" s="382"/>
      <c r="T83" s="382"/>
      <c r="U83" s="382"/>
      <c r="V83" s="382"/>
      <c r="W83" s="382"/>
      <c r="X83" s="382"/>
      <c r="Y83" s="382"/>
      <c r="Z83" s="382"/>
    </row>
    <row r="84" ht="15.75" customHeight="1">
      <c r="A84" s="380"/>
      <c r="B84" s="382"/>
      <c r="C84" s="384"/>
      <c r="D84" s="384"/>
      <c r="E84" s="382"/>
      <c r="F84" s="382"/>
      <c r="G84" s="382"/>
      <c r="H84" s="382"/>
      <c r="I84" s="382"/>
      <c r="J84" s="382"/>
      <c r="K84" s="382"/>
      <c r="L84" s="382"/>
      <c r="M84" s="382"/>
      <c r="N84" s="382"/>
      <c r="O84" s="382"/>
      <c r="P84" s="382"/>
      <c r="Q84" s="382"/>
      <c r="R84" s="382"/>
      <c r="S84" s="382"/>
      <c r="T84" s="382"/>
      <c r="U84" s="382"/>
      <c r="V84" s="382"/>
      <c r="W84" s="382"/>
      <c r="X84" s="382"/>
      <c r="Y84" s="382"/>
      <c r="Z84" s="382"/>
    </row>
    <row r="85" ht="15.75" customHeight="1">
      <c r="A85" s="380"/>
      <c r="B85" s="382"/>
      <c r="C85" s="384"/>
      <c r="D85" s="384"/>
      <c r="E85" s="382"/>
      <c r="F85" s="382"/>
      <c r="G85" s="382"/>
      <c r="H85" s="382"/>
      <c r="I85" s="382"/>
      <c r="J85" s="382"/>
      <c r="K85" s="382"/>
      <c r="L85" s="382"/>
      <c r="M85" s="382"/>
      <c r="N85" s="382"/>
      <c r="O85" s="382"/>
      <c r="P85" s="382"/>
      <c r="Q85" s="382"/>
      <c r="R85" s="382"/>
      <c r="S85" s="382"/>
      <c r="T85" s="382"/>
      <c r="U85" s="382"/>
      <c r="V85" s="382"/>
      <c r="W85" s="382"/>
      <c r="X85" s="382"/>
      <c r="Y85" s="382"/>
      <c r="Z85" s="382"/>
    </row>
    <row r="86" ht="15.75" customHeight="1">
      <c r="A86" s="380"/>
      <c r="B86" s="382"/>
      <c r="C86" s="384"/>
      <c r="D86" s="384"/>
      <c r="E86" s="382"/>
      <c r="F86" s="382"/>
      <c r="G86" s="382"/>
      <c r="H86" s="382"/>
      <c r="I86" s="382"/>
      <c r="J86" s="382"/>
      <c r="K86" s="382"/>
      <c r="L86" s="382"/>
      <c r="M86" s="382"/>
      <c r="N86" s="382"/>
      <c r="O86" s="382"/>
      <c r="P86" s="382"/>
      <c r="Q86" s="382"/>
      <c r="R86" s="382"/>
      <c r="S86" s="382"/>
      <c r="T86" s="382"/>
      <c r="U86" s="382"/>
      <c r="V86" s="382"/>
      <c r="W86" s="382"/>
      <c r="X86" s="382"/>
      <c r="Y86" s="382"/>
      <c r="Z86" s="382"/>
    </row>
    <row r="87" ht="15.75" customHeight="1">
      <c r="A87" s="380"/>
      <c r="B87" s="382"/>
      <c r="C87" s="384"/>
      <c r="D87" s="384"/>
      <c r="E87" s="382"/>
      <c r="F87" s="382"/>
      <c r="G87" s="382"/>
      <c r="H87" s="382"/>
      <c r="I87" s="382"/>
      <c r="J87" s="382"/>
      <c r="K87" s="382"/>
      <c r="L87" s="382"/>
      <c r="M87" s="382"/>
      <c r="N87" s="382"/>
      <c r="O87" s="382"/>
      <c r="P87" s="382"/>
      <c r="Q87" s="382"/>
      <c r="R87" s="382"/>
      <c r="S87" s="382"/>
      <c r="T87" s="382"/>
      <c r="U87" s="382"/>
      <c r="V87" s="382"/>
      <c r="W87" s="382"/>
      <c r="X87" s="382"/>
      <c r="Y87" s="382"/>
      <c r="Z87" s="382"/>
    </row>
    <row r="88" ht="15.75" customHeight="1">
      <c r="A88" s="380"/>
      <c r="B88" s="382"/>
      <c r="C88" s="384"/>
      <c r="D88" s="384"/>
      <c r="E88" s="382"/>
      <c r="F88" s="382"/>
      <c r="G88" s="382"/>
      <c r="H88" s="382"/>
      <c r="I88" s="382"/>
      <c r="J88" s="382"/>
      <c r="K88" s="382"/>
      <c r="L88" s="382"/>
      <c r="M88" s="382"/>
      <c r="N88" s="382"/>
      <c r="O88" s="382"/>
      <c r="P88" s="382"/>
      <c r="Q88" s="382"/>
      <c r="R88" s="382"/>
      <c r="S88" s="382"/>
      <c r="T88" s="382"/>
      <c r="U88" s="382"/>
      <c r="V88" s="382"/>
      <c r="W88" s="382"/>
      <c r="X88" s="382"/>
      <c r="Y88" s="382"/>
      <c r="Z88" s="382"/>
    </row>
    <row r="89" ht="15.75" customHeight="1">
      <c r="A89" s="380"/>
      <c r="B89" s="382"/>
      <c r="C89" s="384"/>
      <c r="D89" s="384"/>
      <c r="E89" s="382"/>
      <c r="F89" s="382"/>
      <c r="G89" s="382"/>
      <c r="H89" s="382"/>
      <c r="I89" s="382"/>
      <c r="J89" s="382"/>
      <c r="K89" s="382"/>
      <c r="L89" s="382"/>
      <c r="M89" s="382"/>
      <c r="N89" s="382"/>
      <c r="O89" s="382"/>
      <c r="P89" s="382"/>
      <c r="Q89" s="382"/>
      <c r="R89" s="382"/>
      <c r="S89" s="382"/>
      <c r="T89" s="382"/>
      <c r="U89" s="382"/>
      <c r="V89" s="382"/>
      <c r="W89" s="382"/>
      <c r="X89" s="382"/>
      <c r="Y89" s="382"/>
      <c r="Z89" s="382"/>
    </row>
    <row r="90" ht="15.75" customHeight="1">
      <c r="A90" s="380"/>
      <c r="B90" s="382"/>
      <c r="C90" s="384"/>
      <c r="D90" s="384"/>
      <c r="E90" s="382"/>
      <c r="F90" s="382"/>
      <c r="G90" s="382"/>
      <c r="H90" s="382"/>
      <c r="I90" s="382"/>
      <c r="J90" s="382"/>
      <c r="K90" s="382"/>
      <c r="L90" s="382"/>
      <c r="M90" s="382"/>
      <c r="N90" s="382"/>
      <c r="O90" s="382"/>
      <c r="P90" s="382"/>
      <c r="Q90" s="382"/>
      <c r="R90" s="382"/>
      <c r="S90" s="382"/>
      <c r="T90" s="382"/>
      <c r="U90" s="382"/>
      <c r="V90" s="382"/>
      <c r="W90" s="382"/>
      <c r="X90" s="382"/>
      <c r="Y90" s="382"/>
      <c r="Z90" s="382"/>
    </row>
    <row r="91" ht="15.75" customHeight="1">
      <c r="A91" s="380"/>
      <c r="B91" s="382"/>
      <c r="C91" s="384"/>
      <c r="D91" s="384"/>
      <c r="E91" s="382"/>
      <c r="F91" s="382"/>
      <c r="G91" s="382"/>
      <c r="H91" s="382"/>
      <c r="I91" s="382"/>
      <c r="J91" s="382"/>
      <c r="K91" s="382"/>
      <c r="L91" s="382"/>
      <c r="M91" s="382"/>
      <c r="N91" s="382"/>
      <c r="O91" s="382"/>
      <c r="P91" s="382"/>
      <c r="Q91" s="382"/>
      <c r="R91" s="382"/>
      <c r="S91" s="382"/>
      <c r="T91" s="382"/>
      <c r="U91" s="382"/>
      <c r="V91" s="382"/>
      <c r="W91" s="382"/>
      <c r="X91" s="382"/>
      <c r="Y91" s="382"/>
      <c r="Z91" s="382"/>
    </row>
    <row r="92" ht="15.75" customHeight="1">
      <c r="A92" s="380"/>
      <c r="B92" s="382"/>
      <c r="C92" s="384"/>
      <c r="D92" s="384"/>
      <c r="E92" s="382"/>
      <c r="F92" s="382"/>
      <c r="G92" s="382"/>
      <c r="H92" s="382"/>
      <c r="I92" s="382"/>
      <c r="J92" s="382"/>
      <c r="K92" s="382"/>
      <c r="L92" s="382"/>
      <c r="M92" s="382"/>
      <c r="N92" s="382"/>
      <c r="O92" s="382"/>
      <c r="P92" s="382"/>
      <c r="Q92" s="382"/>
      <c r="R92" s="382"/>
      <c r="S92" s="382"/>
      <c r="T92" s="382"/>
      <c r="U92" s="382"/>
      <c r="V92" s="382"/>
      <c r="W92" s="382"/>
      <c r="X92" s="382"/>
      <c r="Y92" s="382"/>
      <c r="Z92" s="382"/>
    </row>
    <row r="93" ht="15.75" customHeight="1">
      <c r="A93" s="380"/>
      <c r="B93" s="382"/>
      <c r="C93" s="384"/>
      <c r="D93" s="384"/>
      <c r="E93" s="382"/>
      <c r="F93" s="382"/>
      <c r="G93" s="382"/>
      <c r="H93" s="382"/>
      <c r="I93" s="382"/>
      <c r="J93" s="382"/>
      <c r="K93" s="382"/>
      <c r="L93" s="382"/>
      <c r="M93" s="382"/>
      <c r="N93" s="382"/>
      <c r="O93" s="382"/>
      <c r="P93" s="382"/>
      <c r="Q93" s="382"/>
      <c r="R93" s="382"/>
      <c r="S93" s="382"/>
      <c r="T93" s="382"/>
      <c r="U93" s="382"/>
      <c r="V93" s="382"/>
      <c r="W93" s="382"/>
      <c r="X93" s="382"/>
      <c r="Y93" s="382"/>
      <c r="Z93" s="382"/>
    </row>
    <row r="94" ht="15.75" customHeight="1">
      <c r="A94" s="380"/>
      <c r="B94" s="382"/>
      <c r="C94" s="384"/>
      <c r="D94" s="384"/>
      <c r="E94" s="382"/>
      <c r="F94" s="382"/>
      <c r="G94" s="382"/>
      <c r="H94" s="382"/>
      <c r="I94" s="382"/>
      <c r="J94" s="382"/>
      <c r="K94" s="382"/>
      <c r="L94" s="382"/>
      <c r="M94" s="382"/>
      <c r="N94" s="382"/>
      <c r="O94" s="382"/>
      <c r="P94" s="382"/>
      <c r="Q94" s="382"/>
      <c r="R94" s="382"/>
      <c r="S94" s="382"/>
      <c r="T94" s="382"/>
      <c r="U94" s="382"/>
      <c r="V94" s="382"/>
      <c r="W94" s="382"/>
      <c r="X94" s="382"/>
      <c r="Y94" s="382"/>
      <c r="Z94" s="382"/>
    </row>
    <row r="95" ht="15.75" customHeight="1">
      <c r="A95" s="380"/>
      <c r="B95" s="382"/>
      <c r="C95" s="384"/>
      <c r="D95" s="384"/>
      <c r="E95" s="382"/>
      <c r="F95" s="382"/>
      <c r="G95" s="382"/>
      <c r="H95" s="382"/>
      <c r="I95" s="382"/>
      <c r="J95" s="382"/>
      <c r="K95" s="382"/>
      <c r="L95" s="382"/>
      <c r="M95" s="382"/>
      <c r="N95" s="382"/>
      <c r="O95" s="382"/>
      <c r="P95" s="382"/>
      <c r="Q95" s="382"/>
      <c r="R95" s="382"/>
      <c r="S95" s="382"/>
      <c r="T95" s="382"/>
      <c r="U95" s="382"/>
      <c r="V95" s="382"/>
      <c r="W95" s="382"/>
      <c r="X95" s="382"/>
      <c r="Y95" s="382"/>
      <c r="Z95" s="382"/>
    </row>
    <row r="96" ht="15.75" customHeight="1">
      <c r="A96" s="380"/>
      <c r="B96" s="382"/>
      <c r="C96" s="384"/>
      <c r="D96" s="384"/>
      <c r="E96" s="382"/>
      <c r="F96" s="382"/>
      <c r="G96" s="382"/>
      <c r="H96" s="382"/>
      <c r="I96" s="382"/>
      <c r="J96" s="382"/>
      <c r="K96" s="382"/>
      <c r="L96" s="382"/>
      <c r="M96" s="382"/>
      <c r="N96" s="382"/>
      <c r="O96" s="382"/>
      <c r="P96" s="382"/>
      <c r="Q96" s="382"/>
      <c r="R96" s="382"/>
      <c r="S96" s="382"/>
      <c r="T96" s="382"/>
      <c r="U96" s="382"/>
      <c r="V96" s="382"/>
      <c r="W96" s="382"/>
      <c r="X96" s="382"/>
      <c r="Y96" s="382"/>
      <c r="Z96" s="382"/>
    </row>
    <row r="97" ht="15.75" customHeight="1">
      <c r="A97" s="380"/>
      <c r="B97" s="382"/>
      <c r="C97" s="384"/>
      <c r="D97" s="384"/>
      <c r="E97" s="382"/>
      <c r="F97" s="382"/>
      <c r="G97" s="382"/>
      <c r="H97" s="382"/>
      <c r="I97" s="382"/>
      <c r="J97" s="382"/>
      <c r="K97" s="382"/>
      <c r="L97" s="382"/>
      <c r="M97" s="382"/>
      <c r="N97" s="382"/>
      <c r="O97" s="382"/>
      <c r="P97" s="382"/>
      <c r="Q97" s="382"/>
      <c r="R97" s="382"/>
      <c r="S97" s="382"/>
      <c r="T97" s="382"/>
      <c r="U97" s="382"/>
      <c r="V97" s="382"/>
      <c r="W97" s="382"/>
      <c r="X97" s="382"/>
      <c r="Y97" s="382"/>
      <c r="Z97" s="382"/>
    </row>
    <row r="98" ht="15.75" customHeight="1">
      <c r="A98" s="380"/>
      <c r="B98" s="382"/>
      <c r="C98" s="384"/>
      <c r="D98" s="384"/>
      <c r="E98" s="382"/>
      <c r="F98" s="382"/>
      <c r="G98" s="382"/>
      <c r="H98" s="382"/>
      <c r="I98" s="382"/>
      <c r="J98" s="382"/>
      <c r="K98" s="382"/>
      <c r="L98" s="382"/>
      <c r="M98" s="382"/>
      <c r="N98" s="382"/>
      <c r="O98" s="382"/>
      <c r="P98" s="382"/>
      <c r="Q98" s="382"/>
      <c r="R98" s="382"/>
      <c r="S98" s="382"/>
      <c r="T98" s="382"/>
      <c r="U98" s="382"/>
      <c r="V98" s="382"/>
      <c r="W98" s="382"/>
      <c r="X98" s="382"/>
      <c r="Y98" s="382"/>
      <c r="Z98" s="382"/>
    </row>
    <row r="99" ht="15.75" customHeight="1">
      <c r="A99" s="380"/>
      <c r="B99" s="382"/>
      <c r="C99" s="384"/>
      <c r="D99" s="384"/>
      <c r="E99" s="382"/>
      <c r="F99" s="382"/>
      <c r="G99" s="382"/>
      <c r="H99" s="382"/>
      <c r="I99" s="382"/>
      <c r="J99" s="382"/>
      <c r="K99" s="382"/>
      <c r="L99" s="382"/>
      <c r="M99" s="382"/>
      <c r="N99" s="382"/>
      <c r="O99" s="382"/>
      <c r="P99" s="382"/>
      <c r="Q99" s="382"/>
      <c r="R99" s="382"/>
      <c r="S99" s="382"/>
      <c r="T99" s="382"/>
      <c r="U99" s="382"/>
      <c r="V99" s="382"/>
      <c r="W99" s="382"/>
      <c r="X99" s="382"/>
      <c r="Y99" s="382"/>
      <c r="Z99" s="382"/>
    </row>
    <row r="100" ht="15.75" customHeight="1">
      <c r="A100" s="380"/>
      <c r="B100" s="382"/>
      <c r="C100" s="384"/>
      <c r="D100" s="384"/>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row>
    <row r="101" ht="15.75" customHeight="1">
      <c r="A101" s="380"/>
      <c r="B101" s="382"/>
      <c r="C101" s="384"/>
      <c r="D101" s="384"/>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row>
    <row r="102" ht="15.75" customHeight="1">
      <c r="A102" s="380"/>
      <c r="B102" s="382"/>
      <c r="C102" s="384"/>
      <c r="D102" s="384"/>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row>
    <row r="103" ht="15.75" customHeight="1">
      <c r="A103" s="380"/>
      <c r="B103" s="382"/>
      <c r="C103" s="384"/>
      <c r="D103" s="384"/>
      <c r="E103" s="382"/>
      <c r="F103" s="382"/>
      <c r="G103" s="382"/>
      <c r="H103" s="382"/>
      <c r="I103" s="382"/>
      <c r="J103" s="382"/>
      <c r="K103" s="382"/>
      <c r="L103" s="382"/>
      <c r="M103" s="382"/>
      <c r="N103" s="382"/>
      <c r="O103" s="382"/>
      <c r="P103" s="382"/>
      <c r="Q103" s="382"/>
      <c r="R103" s="382"/>
      <c r="S103" s="382"/>
      <c r="T103" s="382"/>
      <c r="U103" s="382"/>
      <c r="V103" s="382"/>
      <c r="W103" s="382"/>
      <c r="X103" s="382"/>
      <c r="Y103" s="382"/>
      <c r="Z103" s="382"/>
    </row>
    <row r="104" ht="15.75" customHeight="1">
      <c r="A104" s="380"/>
      <c r="B104" s="382"/>
      <c r="C104" s="384"/>
      <c r="D104" s="384"/>
      <c r="E104" s="382"/>
      <c r="F104" s="382"/>
      <c r="G104" s="382"/>
      <c r="H104" s="382"/>
      <c r="I104" s="382"/>
      <c r="J104" s="382"/>
      <c r="K104" s="382"/>
      <c r="L104" s="382"/>
      <c r="M104" s="382"/>
      <c r="N104" s="382"/>
      <c r="O104" s="382"/>
      <c r="P104" s="382"/>
      <c r="Q104" s="382"/>
      <c r="R104" s="382"/>
      <c r="S104" s="382"/>
      <c r="T104" s="382"/>
      <c r="U104" s="382"/>
      <c r="V104" s="382"/>
      <c r="W104" s="382"/>
      <c r="X104" s="382"/>
      <c r="Y104" s="382"/>
      <c r="Z104" s="382"/>
    </row>
    <row r="105" ht="15.75" customHeight="1">
      <c r="A105" s="380"/>
      <c r="B105" s="382"/>
      <c r="C105" s="384"/>
      <c r="D105" s="384"/>
      <c r="E105" s="382"/>
      <c r="F105" s="382"/>
      <c r="G105" s="382"/>
      <c r="H105" s="382"/>
      <c r="I105" s="382"/>
      <c r="J105" s="382"/>
      <c r="K105" s="382"/>
      <c r="L105" s="382"/>
      <c r="M105" s="382"/>
      <c r="N105" s="382"/>
      <c r="O105" s="382"/>
      <c r="P105" s="382"/>
      <c r="Q105" s="382"/>
      <c r="R105" s="382"/>
      <c r="S105" s="382"/>
      <c r="T105" s="382"/>
      <c r="U105" s="382"/>
      <c r="V105" s="382"/>
      <c r="W105" s="382"/>
      <c r="X105" s="382"/>
      <c r="Y105" s="382"/>
      <c r="Z105" s="382"/>
    </row>
    <row r="106" ht="15.75" customHeight="1">
      <c r="A106" s="380"/>
      <c r="B106" s="382"/>
      <c r="C106" s="384"/>
      <c r="D106" s="384"/>
      <c r="E106" s="382"/>
      <c r="F106" s="382"/>
      <c r="G106" s="382"/>
      <c r="H106" s="382"/>
      <c r="I106" s="382"/>
      <c r="J106" s="382"/>
      <c r="K106" s="382"/>
      <c r="L106" s="382"/>
      <c r="M106" s="382"/>
      <c r="N106" s="382"/>
      <c r="O106" s="382"/>
      <c r="P106" s="382"/>
      <c r="Q106" s="382"/>
      <c r="R106" s="382"/>
      <c r="S106" s="382"/>
      <c r="T106" s="382"/>
      <c r="U106" s="382"/>
      <c r="V106" s="382"/>
      <c r="W106" s="382"/>
      <c r="X106" s="382"/>
      <c r="Y106" s="382"/>
      <c r="Z106" s="382"/>
    </row>
    <row r="107" ht="15.75" customHeight="1">
      <c r="A107" s="380"/>
      <c r="B107" s="382"/>
      <c r="C107" s="384"/>
      <c r="D107" s="384"/>
      <c r="E107" s="382"/>
      <c r="F107" s="382"/>
      <c r="G107" s="382"/>
      <c r="H107" s="382"/>
      <c r="I107" s="382"/>
      <c r="J107" s="382"/>
      <c r="K107" s="382"/>
      <c r="L107" s="382"/>
      <c r="M107" s="382"/>
      <c r="N107" s="382"/>
      <c r="O107" s="382"/>
      <c r="P107" s="382"/>
      <c r="Q107" s="382"/>
      <c r="R107" s="382"/>
      <c r="S107" s="382"/>
      <c r="T107" s="382"/>
      <c r="U107" s="382"/>
      <c r="V107" s="382"/>
      <c r="W107" s="382"/>
      <c r="X107" s="382"/>
      <c r="Y107" s="382"/>
      <c r="Z107" s="382"/>
    </row>
    <row r="108" ht="15.75" customHeight="1">
      <c r="A108" s="380"/>
      <c r="B108" s="382"/>
      <c r="C108" s="384"/>
      <c r="D108" s="384"/>
      <c r="E108" s="382"/>
      <c r="F108" s="382"/>
      <c r="G108" s="382"/>
      <c r="H108" s="382"/>
      <c r="I108" s="382"/>
      <c r="J108" s="382"/>
      <c r="K108" s="382"/>
      <c r="L108" s="382"/>
      <c r="M108" s="382"/>
      <c r="N108" s="382"/>
      <c r="O108" s="382"/>
      <c r="P108" s="382"/>
      <c r="Q108" s="382"/>
      <c r="R108" s="382"/>
      <c r="S108" s="382"/>
      <c r="T108" s="382"/>
      <c r="U108" s="382"/>
      <c r="V108" s="382"/>
      <c r="W108" s="382"/>
      <c r="X108" s="382"/>
      <c r="Y108" s="382"/>
      <c r="Z108" s="382"/>
    </row>
    <row r="109" ht="15.75" customHeight="1">
      <c r="A109" s="380"/>
      <c r="B109" s="382"/>
      <c r="C109" s="384"/>
      <c r="D109" s="384"/>
      <c r="E109" s="382"/>
      <c r="F109" s="382"/>
      <c r="G109" s="382"/>
      <c r="H109" s="382"/>
      <c r="I109" s="382"/>
      <c r="J109" s="382"/>
      <c r="K109" s="382"/>
      <c r="L109" s="382"/>
      <c r="M109" s="382"/>
      <c r="N109" s="382"/>
      <c r="O109" s="382"/>
      <c r="P109" s="382"/>
      <c r="Q109" s="382"/>
      <c r="R109" s="382"/>
      <c r="S109" s="382"/>
      <c r="T109" s="382"/>
      <c r="U109" s="382"/>
      <c r="V109" s="382"/>
      <c r="W109" s="382"/>
      <c r="X109" s="382"/>
      <c r="Y109" s="382"/>
      <c r="Z109" s="382"/>
    </row>
    <row r="110" ht="15.75" customHeight="1">
      <c r="A110" s="380"/>
      <c r="B110" s="382"/>
      <c r="C110" s="384"/>
      <c r="D110" s="384"/>
      <c r="E110" s="382"/>
      <c r="F110" s="382"/>
      <c r="G110" s="382"/>
      <c r="H110" s="382"/>
      <c r="I110" s="382"/>
      <c r="J110" s="382"/>
      <c r="K110" s="382"/>
      <c r="L110" s="382"/>
      <c r="M110" s="382"/>
      <c r="N110" s="382"/>
      <c r="O110" s="382"/>
      <c r="P110" s="382"/>
      <c r="Q110" s="382"/>
      <c r="R110" s="382"/>
      <c r="S110" s="382"/>
      <c r="T110" s="382"/>
      <c r="U110" s="382"/>
      <c r="V110" s="382"/>
      <c r="W110" s="382"/>
      <c r="X110" s="382"/>
      <c r="Y110" s="382"/>
      <c r="Z110" s="382"/>
    </row>
    <row r="111" ht="15.75" customHeight="1">
      <c r="A111" s="380"/>
      <c r="B111" s="382"/>
      <c r="C111" s="384"/>
      <c r="D111" s="384"/>
      <c r="E111" s="382"/>
      <c r="F111" s="382"/>
      <c r="G111" s="382"/>
      <c r="H111" s="382"/>
      <c r="I111" s="382"/>
      <c r="J111" s="382"/>
      <c r="K111" s="382"/>
      <c r="L111" s="382"/>
      <c r="M111" s="382"/>
      <c r="N111" s="382"/>
      <c r="O111" s="382"/>
      <c r="P111" s="382"/>
      <c r="Q111" s="382"/>
      <c r="R111" s="382"/>
      <c r="S111" s="382"/>
      <c r="T111" s="382"/>
      <c r="U111" s="382"/>
      <c r="V111" s="382"/>
      <c r="W111" s="382"/>
      <c r="X111" s="382"/>
      <c r="Y111" s="382"/>
      <c r="Z111" s="382"/>
    </row>
    <row r="112" ht="15.75" customHeight="1">
      <c r="A112" s="380"/>
      <c r="B112" s="382"/>
      <c r="C112" s="384"/>
      <c r="D112" s="384"/>
      <c r="E112" s="382"/>
      <c r="F112" s="382"/>
      <c r="G112" s="382"/>
      <c r="H112" s="382"/>
      <c r="I112" s="382"/>
      <c r="J112" s="382"/>
      <c r="K112" s="382"/>
      <c r="L112" s="382"/>
      <c r="M112" s="382"/>
      <c r="N112" s="382"/>
      <c r="O112" s="382"/>
      <c r="P112" s="382"/>
      <c r="Q112" s="382"/>
      <c r="R112" s="382"/>
      <c r="S112" s="382"/>
      <c r="T112" s="382"/>
      <c r="U112" s="382"/>
      <c r="V112" s="382"/>
      <c r="W112" s="382"/>
      <c r="X112" s="382"/>
      <c r="Y112" s="382"/>
      <c r="Z112" s="382"/>
    </row>
    <row r="113" ht="15.75" customHeight="1">
      <c r="A113" s="380"/>
      <c r="B113" s="382"/>
      <c r="C113" s="384"/>
      <c r="D113" s="384"/>
      <c r="E113" s="382"/>
      <c r="F113" s="382"/>
      <c r="G113" s="382"/>
      <c r="H113" s="382"/>
      <c r="I113" s="382"/>
      <c r="J113" s="382"/>
      <c r="K113" s="382"/>
      <c r="L113" s="382"/>
      <c r="M113" s="382"/>
      <c r="N113" s="382"/>
      <c r="O113" s="382"/>
      <c r="P113" s="382"/>
      <c r="Q113" s="382"/>
      <c r="R113" s="382"/>
      <c r="S113" s="382"/>
      <c r="T113" s="382"/>
      <c r="U113" s="382"/>
      <c r="V113" s="382"/>
      <c r="W113" s="382"/>
      <c r="X113" s="382"/>
      <c r="Y113" s="382"/>
      <c r="Z113" s="382"/>
    </row>
    <row r="114" ht="15.75" customHeight="1">
      <c r="A114" s="380"/>
      <c r="B114" s="382"/>
      <c r="C114" s="384"/>
      <c r="D114" s="384"/>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row>
    <row r="115" ht="15.75" customHeight="1">
      <c r="A115" s="380"/>
      <c r="B115" s="382"/>
      <c r="C115" s="384"/>
      <c r="D115" s="384"/>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row>
    <row r="116" ht="15.75" customHeight="1">
      <c r="A116" s="380"/>
      <c r="B116" s="382"/>
      <c r="C116" s="384"/>
      <c r="D116" s="384"/>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row>
    <row r="117" ht="15.75" customHeight="1">
      <c r="A117" s="380"/>
      <c r="B117" s="382"/>
      <c r="C117" s="384"/>
      <c r="D117" s="384"/>
      <c r="E117" s="382"/>
      <c r="F117" s="382"/>
      <c r="G117" s="382"/>
      <c r="H117" s="382"/>
      <c r="I117" s="382"/>
      <c r="J117" s="382"/>
      <c r="K117" s="382"/>
      <c r="L117" s="382"/>
      <c r="M117" s="382"/>
      <c r="N117" s="382"/>
      <c r="O117" s="382"/>
      <c r="P117" s="382"/>
      <c r="Q117" s="382"/>
      <c r="R117" s="382"/>
      <c r="S117" s="382"/>
      <c r="T117" s="382"/>
      <c r="U117" s="382"/>
      <c r="V117" s="382"/>
      <c r="W117" s="382"/>
      <c r="X117" s="382"/>
      <c r="Y117" s="382"/>
      <c r="Z117" s="382"/>
    </row>
    <row r="118" ht="15.75" customHeight="1">
      <c r="A118" s="380"/>
      <c r="B118" s="382"/>
      <c r="C118" s="384"/>
      <c r="D118" s="384"/>
      <c r="E118" s="382"/>
      <c r="F118" s="382"/>
      <c r="G118" s="382"/>
      <c r="H118" s="382"/>
      <c r="I118" s="382"/>
      <c r="J118" s="382"/>
      <c r="K118" s="382"/>
      <c r="L118" s="382"/>
      <c r="M118" s="382"/>
      <c r="N118" s="382"/>
      <c r="O118" s="382"/>
      <c r="P118" s="382"/>
      <c r="Q118" s="382"/>
      <c r="R118" s="382"/>
      <c r="S118" s="382"/>
      <c r="T118" s="382"/>
      <c r="U118" s="382"/>
      <c r="V118" s="382"/>
      <c r="W118" s="382"/>
      <c r="X118" s="382"/>
      <c r="Y118" s="382"/>
      <c r="Z118" s="382"/>
    </row>
    <row r="119" ht="15.75" customHeight="1">
      <c r="A119" s="380"/>
      <c r="B119" s="382"/>
      <c r="C119" s="384"/>
      <c r="D119" s="384"/>
      <c r="E119" s="382"/>
      <c r="F119" s="382"/>
      <c r="G119" s="382"/>
      <c r="H119" s="382"/>
      <c r="I119" s="382"/>
      <c r="J119" s="382"/>
      <c r="K119" s="382"/>
      <c r="L119" s="382"/>
      <c r="M119" s="382"/>
      <c r="N119" s="382"/>
      <c r="O119" s="382"/>
      <c r="P119" s="382"/>
      <c r="Q119" s="382"/>
      <c r="R119" s="382"/>
      <c r="S119" s="382"/>
      <c r="T119" s="382"/>
      <c r="U119" s="382"/>
      <c r="V119" s="382"/>
      <c r="W119" s="382"/>
      <c r="X119" s="382"/>
      <c r="Y119" s="382"/>
      <c r="Z119" s="382"/>
    </row>
    <row r="120" ht="15.75" customHeight="1">
      <c r="A120" s="380"/>
      <c r="B120" s="382"/>
      <c r="C120" s="384"/>
      <c r="D120" s="384"/>
      <c r="E120" s="382"/>
      <c r="F120" s="382"/>
      <c r="G120" s="382"/>
      <c r="H120" s="382"/>
      <c r="I120" s="382"/>
      <c r="J120" s="382"/>
      <c r="K120" s="382"/>
      <c r="L120" s="382"/>
      <c r="M120" s="382"/>
      <c r="N120" s="382"/>
      <c r="O120" s="382"/>
      <c r="P120" s="382"/>
      <c r="Q120" s="382"/>
      <c r="R120" s="382"/>
      <c r="S120" s="382"/>
      <c r="T120" s="382"/>
      <c r="U120" s="382"/>
      <c r="V120" s="382"/>
      <c r="W120" s="382"/>
      <c r="X120" s="382"/>
      <c r="Y120" s="382"/>
      <c r="Z120" s="382"/>
    </row>
    <row r="121" ht="15.75" customHeight="1">
      <c r="A121" s="380"/>
      <c r="B121" s="382"/>
      <c r="C121" s="384"/>
      <c r="D121" s="384"/>
      <c r="E121" s="382"/>
      <c r="F121" s="382"/>
      <c r="G121" s="382"/>
      <c r="H121" s="382"/>
      <c r="I121" s="382"/>
      <c r="J121" s="382"/>
      <c r="K121" s="382"/>
      <c r="L121" s="382"/>
      <c r="M121" s="382"/>
      <c r="N121" s="382"/>
      <c r="O121" s="382"/>
      <c r="P121" s="382"/>
      <c r="Q121" s="382"/>
      <c r="R121" s="382"/>
      <c r="S121" s="382"/>
      <c r="T121" s="382"/>
      <c r="U121" s="382"/>
      <c r="V121" s="382"/>
      <c r="W121" s="382"/>
      <c r="X121" s="382"/>
      <c r="Y121" s="382"/>
      <c r="Z121" s="382"/>
    </row>
    <row r="122" ht="15.75" customHeight="1">
      <c r="A122" s="380"/>
      <c r="B122" s="382"/>
      <c r="C122" s="384"/>
      <c r="D122" s="384"/>
      <c r="E122" s="382"/>
      <c r="F122" s="382"/>
      <c r="G122" s="382"/>
      <c r="H122" s="382"/>
      <c r="I122" s="382"/>
      <c r="J122" s="382"/>
      <c r="K122" s="382"/>
      <c r="L122" s="382"/>
      <c r="M122" s="382"/>
      <c r="N122" s="382"/>
      <c r="O122" s="382"/>
      <c r="P122" s="382"/>
      <c r="Q122" s="382"/>
      <c r="R122" s="382"/>
      <c r="S122" s="382"/>
      <c r="T122" s="382"/>
      <c r="U122" s="382"/>
      <c r="V122" s="382"/>
      <c r="W122" s="382"/>
      <c r="X122" s="382"/>
      <c r="Y122" s="382"/>
      <c r="Z122" s="382"/>
    </row>
    <row r="123" ht="15.75" customHeight="1">
      <c r="A123" s="380"/>
      <c r="B123" s="382"/>
      <c r="C123" s="384"/>
      <c r="D123" s="384"/>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82"/>
    </row>
    <row r="124" ht="15.75" customHeight="1">
      <c r="A124" s="380"/>
      <c r="B124" s="382"/>
      <c r="C124" s="384"/>
      <c r="D124" s="384"/>
      <c r="E124" s="382"/>
      <c r="F124" s="382"/>
      <c r="G124" s="382"/>
      <c r="H124" s="382"/>
      <c r="I124" s="382"/>
      <c r="J124" s="382"/>
      <c r="K124" s="382"/>
      <c r="L124" s="382"/>
      <c r="M124" s="382"/>
      <c r="N124" s="382"/>
      <c r="O124" s="382"/>
      <c r="P124" s="382"/>
      <c r="Q124" s="382"/>
      <c r="R124" s="382"/>
      <c r="S124" s="382"/>
      <c r="T124" s="382"/>
      <c r="U124" s="382"/>
      <c r="V124" s="382"/>
      <c r="W124" s="382"/>
      <c r="X124" s="382"/>
      <c r="Y124" s="382"/>
      <c r="Z124" s="382"/>
    </row>
    <row r="125" ht="15.75" customHeight="1">
      <c r="A125" s="380"/>
      <c r="B125" s="382"/>
      <c r="C125" s="384"/>
      <c r="D125" s="384"/>
      <c r="E125" s="382"/>
      <c r="F125" s="382"/>
      <c r="G125" s="382"/>
      <c r="H125" s="382"/>
      <c r="I125" s="382"/>
      <c r="J125" s="382"/>
      <c r="K125" s="382"/>
      <c r="L125" s="382"/>
      <c r="M125" s="382"/>
      <c r="N125" s="382"/>
      <c r="O125" s="382"/>
      <c r="P125" s="382"/>
      <c r="Q125" s="382"/>
      <c r="R125" s="382"/>
      <c r="S125" s="382"/>
      <c r="T125" s="382"/>
      <c r="U125" s="382"/>
      <c r="V125" s="382"/>
      <c r="W125" s="382"/>
      <c r="X125" s="382"/>
      <c r="Y125" s="382"/>
      <c r="Z125" s="382"/>
    </row>
    <row r="126" ht="15.75" customHeight="1">
      <c r="A126" s="380"/>
      <c r="B126" s="382"/>
      <c r="C126" s="384"/>
      <c r="D126" s="384"/>
      <c r="E126" s="382"/>
      <c r="F126" s="382"/>
      <c r="G126" s="382"/>
      <c r="H126" s="382"/>
      <c r="I126" s="382"/>
      <c r="J126" s="382"/>
      <c r="K126" s="382"/>
      <c r="L126" s="382"/>
      <c r="M126" s="382"/>
      <c r="N126" s="382"/>
      <c r="O126" s="382"/>
      <c r="P126" s="382"/>
      <c r="Q126" s="382"/>
      <c r="R126" s="382"/>
      <c r="S126" s="382"/>
      <c r="T126" s="382"/>
      <c r="U126" s="382"/>
      <c r="V126" s="382"/>
      <c r="W126" s="382"/>
      <c r="X126" s="382"/>
      <c r="Y126" s="382"/>
      <c r="Z126" s="382"/>
    </row>
    <row r="127" ht="15.75" customHeight="1">
      <c r="A127" s="380"/>
      <c r="B127" s="382"/>
      <c r="C127" s="384"/>
      <c r="D127" s="384"/>
      <c r="E127" s="382"/>
      <c r="F127" s="382"/>
      <c r="G127" s="382"/>
      <c r="H127" s="382"/>
      <c r="I127" s="382"/>
      <c r="J127" s="382"/>
      <c r="K127" s="382"/>
      <c r="L127" s="382"/>
      <c r="M127" s="382"/>
      <c r="N127" s="382"/>
      <c r="O127" s="382"/>
      <c r="P127" s="382"/>
      <c r="Q127" s="382"/>
      <c r="R127" s="382"/>
      <c r="S127" s="382"/>
      <c r="T127" s="382"/>
      <c r="U127" s="382"/>
      <c r="V127" s="382"/>
      <c r="W127" s="382"/>
      <c r="X127" s="382"/>
      <c r="Y127" s="382"/>
      <c r="Z127" s="382"/>
    </row>
    <row r="128" ht="15.75" customHeight="1">
      <c r="A128" s="380"/>
      <c r="B128" s="382"/>
      <c r="C128" s="384"/>
      <c r="D128" s="384"/>
      <c r="E128" s="382"/>
      <c r="F128" s="382"/>
      <c r="G128" s="382"/>
      <c r="H128" s="382"/>
      <c r="I128" s="382"/>
      <c r="J128" s="382"/>
      <c r="K128" s="382"/>
      <c r="L128" s="382"/>
      <c r="M128" s="382"/>
      <c r="N128" s="382"/>
      <c r="O128" s="382"/>
      <c r="P128" s="382"/>
      <c r="Q128" s="382"/>
      <c r="R128" s="382"/>
      <c r="S128" s="382"/>
      <c r="T128" s="382"/>
      <c r="U128" s="382"/>
      <c r="V128" s="382"/>
      <c r="W128" s="382"/>
      <c r="X128" s="382"/>
      <c r="Y128" s="382"/>
      <c r="Z128" s="382"/>
    </row>
    <row r="129" ht="15.75" customHeight="1">
      <c r="A129" s="380"/>
      <c r="B129" s="382"/>
      <c r="C129" s="384"/>
      <c r="D129" s="384"/>
      <c r="E129" s="382"/>
      <c r="F129" s="382"/>
      <c r="G129" s="382"/>
      <c r="H129" s="382"/>
      <c r="I129" s="382"/>
      <c r="J129" s="382"/>
      <c r="K129" s="382"/>
      <c r="L129" s="382"/>
      <c r="M129" s="382"/>
      <c r="N129" s="382"/>
      <c r="O129" s="382"/>
      <c r="P129" s="382"/>
      <c r="Q129" s="382"/>
      <c r="R129" s="382"/>
      <c r="S129" s="382"/>
      <c r="T129" s="382"/>
      <c r="U129" s="382"/>
      <c r="V129" s="382"/>
      <c r="W129" s="382"/>
      <c r="X129" s="382"/>
      <c r="Y129" s="382"/>
      <c r="Z129" s="382"/>
    </row>
    <row r="130" ht="15.75" customHeight="1">
      <c r="A130" s="380"/>
      <c r="B130" s="382"/>
      <c r="C130" s="384"/>
      <c r="D130" s="384"/>
      <c r="E130" s="382"/>
      <c r="F130" s="382"/>
      <c r="G130" s="382"/>
      <c r="H130" s="382"/>
      <c r="I130" s="382"/>
      <c r="J130" s="382"/>
      <c r="K130" s="382"/>
      <c r="L130" s="382"/>
      <c r="M130" s="382"/>
      <c r="N130" s="382"/>
      <c r="O130" s="382"/>
      <c r="P130" s="382"/>
      <c r="Q130" s="382"/>
      <c r="R130" s="382"/>
      <c r="S130" s="382"/>
      <c r="T130" s="382"/>
      <c r="U130" s="382"/>
      <c r="V130" s="382"/>
      <c r="W130" s="382"/>
      <c r="X130" s="382"/>
      <c r="Y130" s="382"/>
      <c r="Z130" s="382"/>
    </row>
    <row r="131" ht="15.75" customHeight="1">
      <c r="A131" s="380"/>
      <c r="B131" s="382"/>
      <c r="C131" s="384"/>
      <c r="D131" s="384"/>
      <c r="E131" s="382"/>
      <c r="F131" s="382"/>
      <c r="G131" s="382"/>
      <c r="H131" s="382"/>
      <c r="I131" s="382"/>
      <c r="J131" s="382"/>
      <c r="K131" s="382"/>
      <c r="L131" s="382"/>
      <c r="M131" s="382"/>
      <c r="N131" s="382"/>
      <c r="O131" s="382"/>
      <c r="P131" s="382"/>
      <c r="Q131" s="382"/>
      <c r="R131" s="382"/>
      <c r="S131" s="382"/>
      <c r="T131" s="382"/>
      <c r="U131" s="382"/>
      <c r="V131" s="382"/>
      <c r="W131" s="382"/>
      <c r="X131" s="382"/>
      <c r="Y131" s="382"/>
      <c r="Z131" s="382"/>
    </row>
    <row r="132" ht="15.75" customHeight="1">
      <c r="A132" s="380"/>
      <c r="B132" s="382"/>
      <c r="C132" s="384"/>
      <c r="D132" s="384"/>
      <c r="E132" s="382"/>
      <c r="F132" s="382"/>
      <c r="G132" s="382"/>
      <c r="H132" s="382"/>
      <c r="I132" s="382"/>
      <c r="J132" s="382"/>
      <c r="K132" s="382"/>
      <c r="L132" s="382"/>
      <c r="M132" s="382"/>
      <c r="N132" s="382"/>
      <c r="O132" s="382"/>
      <c r="P132" s="382"/>
      <c r="Q132" s="382"/>
      <c r="R132" s="382"/>
      <c r="S132" s="382"/>
      <c r="T132" s="382"/>
      <c r="U132" s="382"/>
      <c r="V132" s="382"/>
      <c r="W132" s="382"/>
      <c r="X132" s="382"/>
      <c r="Y132" s="382"/>
      <c r="Z132" s="382"/>
    </row>
    <row r="133" ht="15.75" customHeight="1">
      <c r="A133" s="380"/>
      <c r="B133" s="382"/>
      <c r="C133" s="384"/>
      <c r="D133" s="384"/>
      <c r="E133" s="382"/>
      <c r="F133" s="382"/>
      <c r="G133" s="382"/>
      <c r="H133" s="382"/>
      <c r="I133" s="382"/>
      <c r="J133" s="382"/>
      <c r="K133" s="382"/>
      <c r="L133" s="382"/>
      <c r="M133" s="382"/>
      <c r="N133" s="382"/>
      <c r="O133" s="382"/>
      <c r="P133" s="382"/>
      <c r="Q133" s="382"/>
      <c r="R133" s="382"/>
      <c r="S133" s="382"/>
      <c r="T133" s="382"/>
      <c r="U133" s="382"/>
      <c r="V133" s="382"/>
      <c r="W133" s="382"/>
      <c r="X133" s="382"/>
      <c r="Y133" s="382"/>
      <c r="Z133" s="382"/>
    </row>
    <row r="134" ht="15.75" customHeight="1">
      <c r="A134" s="380"/>
      <c r="B134" s="382"/>
      <c r="C134" s="384"/>
      <c r="D134" s="384"/>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row>
    <row r="135" ht="15.75" customHeight="1">
      <c r="A135" s="380"/>
      <c r="B135" s="382"/>
      <c r="C135" s="384"/>
      <c r="D135" s="384"/>
      <c r="E135" s="382"/>
      <c r="F135" s="382"/>
      <c r="G135" s="382"/>
      <c r="H135" s="382"/>
      <c r="I135" s="382"/>
      <c r="J135" s="382"/>
      <c r="K135" s="382"/>
      <c r="L135" s="382"/>
      <c r="M135" s="382"/>
      <c r="N135" s="382"/>
      <c r="O135" s="382"/>
      <c r="P135" s="382"/>
      <c r="Q135" s="382"/>
      <c r="R135" s="382"/>
      <c r="S135" s="382"/>
      <c r="T135" s="382"/>
      <c r="U135" s="382"/>
      <c r="V135" s="382"/>
      <c r="W135" s="382"/>
      <c r="X135" s="382"/>
      <c r="Y135" s="382"/>
      <c r="Z135" s="382"/>
    </row>
    <row r="136" ht="15.75" customHeight="1">
      <c r="A136" s="380"/>
      <c r="B136" s="382"/>
      <c r="C136" s="384"/>
      <c r="D136" s="384"/>
      <c r="E136" s="382"/>
      <c r="F136" s="382"/>
      <c r="G136" s="382"/>
      <c r="H136" s="382"/>
      <c r="I136" s="382"/>
      <c r="J136" s="382"/>
      <c r="K136" s="382"/>
      <c r="L136" s="382"/>
      <c r="M136" s="382"/>
      <c r="N136" s="382"/>
      <c r="O136" s="382"/>
      <c r="P136" s="382"/>
      <c r="Q136" s="382"/>
      <c r="R136" s="382"/>
      <c r="S136" s="382"/>
      <c r="T136" s="382"/>
      <c r="U136" s="382"/>
      <c r="V136" s="382"/>
      <c r="W136" s="382"/>
      <c r="X136" s="382"/>
      <c r="Y136" s="382"/>
      <c r="Z136" s="382"/>
    </row>
    <row r="137" ht="15.75" customHeight="1">
      <c r="A137" s="380"/>
      <c r="B137" s="382"/>
      <c r="C137" s="384"/>
      <c r="D137" s="384"/>
      <c r="E137" s="382"/>
      <c r="F137" s="382"/>
      <c r="G137" s="382"/>
      <c r="H137" s="382"/>
      <c r="I137" s="382"/>
      <c r="J137" s="382"/>
      <c r="K137" s="382"/>
      <c r="L137" s="382"/>
      <c r="M137" s="382"/>
      <c r="N137" s="382"/>
      <c r="O137" s="382"/>
      <c r="P137" s="382"/>
      <c r="Q137" s="382"/>
      <c r="R137" s="382"/>
      <c r="S137" s="382"/>
      <c r="T137" s="382"/>
      <c r="U137" s="382"/>
      <c r="V137" s="382"/>
      <c r="W137" s="382"/>
      <c r="X137" s="382"/>
      <c r="Y137" s="382"/>
      <c r="Z137" s="382"/>
    </row>
    <row r="138" ht="15.75" customHeight="1">
      <c r="A138" s="380"/>
      <c r="B138" s="382"/>
      <c r="C138" s="384"/>
      <c r="D138" s="384"/>
      <c r="E138" s="382"/>
      <c r="F138" s="382"/>
      <c r="G138" s="382"/>
      <c r="H138" s="382"/>
      <c r="I138" s="382"/>
      <c r="J138" s="382"/>
      <c r="K138" s="382"/>
      <c r="L138" s="382"/>
      <c r="M138" s="382"/>
      <c r="N138" s="382"/>
      <c r="O138" s="382"/>
      <c r="P138" s="382"/>
      <c r="Q138" s="382"/>
      <c r="R138" s="382"/>
      <c r="S138" s="382"/>
      <c r="T138" s="382"/>
      <c r="U138" s="382"/>
      <c r="V138" s="382"/>
      <c r="W138" s="382"/>
      <c r="X138" s="382"/>
      <c r="Y138" s="382"/>
      <c r="Z138" s="382"/>
    </row>
    <row r="139" ht="15.75" customHeight="1">
      <c r="A139" s="380"/>
      <c r="B139" s="382"/>
      <c r="C139" s="384"/>
      <c r="D139" s="384"/>
      <c r="E139" s="382"/>
      <c r="F139" s="382"/>
      <c r="G139" s="382"/>
      <c r="H139" s="382"/>
      <c r="I139" s="382"/>
      <c r="J139" s="382"/>
      <c r="K139" s="382"/>
      <c r="L139" s="382"/>
      <c r="M139" s="382"/>
      <c r="N139" s="382"/>
      <c r="O139" s="382"/>
      <c r="P139" s="382"/>
      <c r="Q139" s="382"/>
      <c r="R139" s="382"/>
      <c r="S139" s="382"/>
      <c r="T139" s="382"/>
      <c r="U139" s="382"/>
      <c r="V139" s="382"/>
      <c r="W139" s="382"/>
      <c r="X139" s="382"/>
      <c r="Y139" s="382"/>
      <c r="Z139" s="382"/>
    </row>
    <row r="140" ht="15.75" customHeight="1">
      <c r="A140" s="380"/>
      <c r="B140" s="382"/>
      <c r="C140" s="384"/>
      <c r="D140" s="384"/>
      <c r="E140" s="382"/>
      <c r="F140" s="382"/>
      <c r="G140" s="382"/>
      <c r="H140" s="382"/>
      <c r="I140" s="382"/>
      <c r="J140" s="382"/>
      <c r="K140" s="382"/>
      <c r="L140" s="382"/>
      <c r="M140" s="382"/>
      <c r="N140" s="382"/>
      <c r="O140" s="382"/>
      <c r="P140" s="382"/>
      <c r="Q140" s="382"/>
      <c r="R140" s="382"/>
      <c r="S140" s="382"/>
      <c r="T140" s="382"/>
      <c r="U140" s="382"/>
      <c r="V140" s="382"/>
      <c r="W140" s="382"/>
      <c r="X140" s="382"/>
      <c r="Y140" s="382"/>
      <c r="Z140" s="382"/>
    </row>
    <row r="141" ht="15.75" customHeight="1">
      <c r="A141" s="380"/>
      <c r="B141" s="382"/>
      <c r="C141" s="384"/>
      <c r="D141" s="384"/>
      <c r="E141" s="382"/>
      <c r="F141" s="382"/>
      <c r="G141" s="382"/>
      <c r="H141" s="382"/>
      <c r="I141" s="382"/>
      <c r="J141" s="382"/>
      <c r="K141" s="382"/>
      <c r="L141" s="382"/>
      <c r="M141" s="382"/>
      <c r="N141" s="382"/>
      <c r="O141" s="382"/>
      <c r="P141" s="382"/>
      <c r="Q141" s="382"/>
      <c r="R141" s="382"/>
      <c r="S141" s="382"/>
      <c r="T141" s="382"/>
      <c r="U141" s="382"/>
      <c r="V141" s="382"/>
      <c r="W141" s="382"/>
      <c r="X141" s="382"/>
      <c r="Y141" s="382"/>
      <c r="Z141" s="382"/>
    </row>
    <row r="142" ht="15.75" customHeight="1">
      <c r="A142" s="380"/>
      <c r="B142" s="382"/>
      <c r="C142" s="384"/>
      <c r="D142" s="384"/>
      <c r="E142" s="382"/>
      <c r="F142" s="382"/>
      <c r="G142" s="382"/>
      <c r="H142" s="382"/>
      <c r="I142" s="382"/>
      <c r="J142" s="382"/>
      <c r="K142" s="382"/>
      <c r="L142" s="382"/>
      <c r="M142" s="382"/>
      <c r="N142" s="382"/>
      <c r="O142" s="382"/>
      <c r="P142" s="382"/>
      <c r="Q142" s="382"/>
      <c r="R142" s="382"/>
      <c r="S142" s="382"/>
      <c r="T142" s="382"/>
      <c r="U142" s="382"/>
      <c r="V142" s="382"/>
      <c r="W142" s="382"/>
      <c r="X142" s="382"/>
      <c r="Y142" s="382"/>
      <c r="Z142" s="382"/>
    </row>
    <row r="143" ht="15.75" customHeight="1">
      <c r="A143" s="380"/>
      <c r="B143" s="382"/>
      <c r="C143" s="384"/>
      <c r="D143" s="384"/>
      <c r="E143" s="382"/>
      <c r="F143" s="382"/>
      <c r="G143" s="382"/>
      <c r="H143" s="382"/>
      <c r="I143" s="382"/>
      <c r="J143" s="382"/>
      <c r="K143" s="382"/>
      <c r="L143" s="382"/>
      <c r="M143" s="382"/>
      <c r="N143" s="382"/>
      <c r="O143" s="382"/>
      <c r="P143" s="382"/>
      <c r="Q143" s="382"/>
      <c r="R143" s="382"/>
      <c r="S143" s="382"/>
      <c r="T143" s="382"/>
      <c r="U143" s="382"/>
      <c r="V143" s="382"/>
      <c r="W143" s="382"/>
      <c r="X143" s="382"/>
      <c r="Y143" s="382"/>
      <c r="Z143" s="382"/>
    </row>
    <row r="144" ht="15.75" customHeight="1">
      <c r="A144" s="380"/>
      <c r="B144" s="382"/>
      <c r="C144" s="384"/>
      <c r="D144" s="384"/>
      <c r="E144" s="382"/>
      <c r="F144" s="382"/>
      <c r="G144" s="382"/>
      <c r="H144" s="382"/>
      <c r="I144" s="382"/>
      <c r="J144" s="382"/>
      <c r="K144" s="382"/>
      <c r="L144" s="382"/>
      <c r="M144" s="382"/>
      <c r="N144" s="382"/>
      <c r="O144" s="382"/>
      <c r="P144" s="382"/>
      <c r="Q144" s="382"/>
      <c r="R144" s="382"/>
      <c r="S144" s="382"/>
      <c r="T144" s="382"/>
      <c r="U144" s="382"/>
      <c r="V144" s="382"/>
      <c r="W144" s="382"/>
      <c r="X144" s="382"/>
      <c r="Y144" s="382"/>
      <c r="Z144" s="382"/>
    </row>
    <row r="145" ht="15.75" customHeight="1">
      <c r="A145" s="380"/>
      <c r="B145" s="382"/>
      <c r="C145" s="384"/>
      <c r="D145" s="384"/>
      <c r="E145" s="382"/>
      <c r="F145" s="382"/>
      <c r="G145" s="382"/>
      <c r="H145" s="382"/>
      <c r="I145" s="382"/>
      <c r="J145" s="382"/>
      <c r="K145" s="382"/>
      <c r="L145" s="382"/>
      <c r="M145" s="382"/>
      <c r="N145" s="382"/>
      <c r="O145" s="382"/>
      <c r="P145" s="382"/>
      <c r="Q145" s="382"/>
      <c r="R145" s="382"/>
      <c r="S145" s="382"/>
      <c r="T145" s="382"/>
      <c r="U145" s="382"/>
      <c r="V145" s="382"/>
      <c r="W145" s="382"/>
      <c r="X145" s="382"/>
      <c r="Y145" s="382"/>
      <c r="Z145" s="382"/>
    </row>
    <row r="146" ht="15.75" customHeight="1">
      <c r="A146" s="380"/>
      <c r="B146" s="382"/>
      <c r="C146" s="384"/>
      <c r="D146" s="384"/>
      <c r="E146" s="382"/>
      <c r="F146" s="382"/>
      <c r="G146" s="382"/>
      <c r="H146" s="382"/>
      <c r="I146" s="382"/>
      <c r="J146" s="382"/>
      <c r="K146" s="382"/>
      <c r="L146" s="382"/>
      <c r="M146" s="382"/>
      <c r="N146" s="382"/>
      <c r="O146" s="382"/>
      <c r="P146" s="382"/>
      <c r="Q146" s="382"/>
      <c r="R146" s="382"/>
      <c r="S146" s="382"/>
      <c r="T146" s="382"/>
      <c r="U146" s="382"/>
      <c r="V146" s="382"/>
      <c r="W146" s="382"/>
      <c r="X146" s="382"/>
      <c r="Y146" s="382"/>
      <c r="Z146" s="382"/>
    </row>
    <row r="147" ht="15.75" customHeight="1">
      <c r="A147" s="380"/>
      <c r="B147" s="382"/>
      <c r="C147" s="384"/>
      <c r="D147" s="384"/>
      <c r="E147" s="382"/>
      <c r="F147" s="382"/>
      <c r="G147" s="382"/>
      <c r="H147" s="382"/>
      <c r="I147" s="382"/>
      <c r="J147" s="382"/>
      <c r="K147" s="382"/>
      <c r="L147" s="382"/>
      <c r="M147" s="382"/>
      <c r="N147" s="382"/>
      <c r="O147" s="382"/>
      <c r="P147" s="382"/>
      <c r="Q147" s="382"/>
      <c r="R147" s="382"/>
      <c r="S147" s="382"/>
      <c r="T147" s="382"/>
      <c r="U147" s="382"/>
      <c r="V147" s="382"/>
      <c r="W147" s="382"/>
      <c r="X147" s="382"/>
      <c r="Y147" s="382"/>
      <c r="Z147" s="382"/>
    </row>
    <row r="148" ht="15.75" customHeight="1">
      <c r="A148" s="380"/>
      <c r="B148" s="382"/>
      <c r="C148" s="384"/>
      <c r="D148" s="384"/>
      <c r="E148" s="382"/>
      <c r="F148" s="382"/>
      <c r="G148" s="382"/>
      <c r="H148" s="382"/>
      <c r="I148" s="382"/>
      <c r="J148" s="382"/>
      <c r="K148" s="382"/>
      <c r="L148" s="382"/>
      <c r="M148" s="382"/>
      <c r="N148" s="382"/>
      <c r="O148" s="382"/>
      <c r="P148" s="382"/>
      <c r="Q148" s="382"/>
      <c r="R148" s="382"/>
      <c r="S148" s="382"/>
      <c r="T148" s="382"/>
      <c r="U148" s="382"/>
      <c r="V148" s="382"/>
      <c r="W148" s="382"/>
      <c r="X148" s="382"/>
      <c r="Y148" s="382"/>
      <c r="Z148" s="382"/>
    </row>
    <row r="149" ht="15.75" customHeight="1">
      <c r="A149" s="380"/>
      <c r="B149" s="382"/>
      <c r="C149" s="384"/>
      <c r="D149" s="384"/>
      <c r="E149" s="382"/>
      <c r="F149" s="382"/>
      <c r="G149" s="382"/>
      <c r="H149" s="382"/>
      <c r="I149" s="382"/>
      <c r="J149" s="382"/>
      <c r="K149" s="382"/>
      <c r="L149" s="382"/>
      <c r="M149" s="382"/>
      <c r="N149" s="382"/>
      <c r="O149" s="382"/>
      <c r="P149" s="382"/>
      <c r="Q149" s="382"/>
      <c r="R149" s="382"/>
      <c r="S149" s="382"/>
      <c r="T149" s="382"/>
      <c r="U149" s="382"/>
      <c r="V149" s="382"/>
      <c r="W149" s="382"/>
      <c r="X149" s="382"/>
      <c r="Y149" s="382"/>
      <c r="Z149" s="382"/>
    </row>
    <row r="150" ht="15.75" customHeight="1">
      <c r="A150" s="380"/>
      <c r="B150" s="382"/>
      <c r="C150" s="384"/>
      <c r="D150" s="384"/>
      <c r="E150" s="382"/>
      <c r="F150" s="382"/>
      <c r="G150" s="382"/>
      <c r="H150" s="382"/>
      <c r="I150" s="382"/>
      <c r="J150" s="382"/>
      <c r="K150" s="382"/>
      <c r="L150" s="382"/>
      <c r="M150" s="382"/>
      <c r="N150" s="382"/>
      <c r="O150" s="382"/>
      <c r="P150" s="382"/>
      <c r="Q150" s="382"/>
      <c r="R150" s="382"/>
      <c r="S150" s="382"/>
      <c r="T150" s="382"/>
      <c r="U150" s="382"/>
      <c r="V150" s="382"/>
      <c r="W150" s="382"/>
      <c r="X150" s="382"/>
      <c r="Y150" s="382"/>
      <c r="Z150" s="382"/>
    </row>
    <row r="151" ht="15.75" customHeight="1">
      <c r="A151" s="380"/>
      <c r="B151" s="382"/>
      <c r="C151" s="384"/>
      <c r="D151" s="384"/>
      <c r="E151" s="382"/>
      <c r="F151" s="382"/>
      <c r="G151" s="382"/>
      <c r="H151" s="382"/>
      <c r="I151" s="382"/>
      <c r="J151" s="382"/>
      <c r="K151" s="382"/>
      <c r="L151" s="382"/>
      <c r="M151" s="382"/>
      <c r="N151" s="382"/>
      <c r="O151" s="382"/>
      <c r="P151" s="382"/>
      <c r="Q151" s="382"/>
      <c r="R151" s="382"/>
      <c r="S151" s="382"/>
      <c r="T151" s="382"/>
      <c r="U151" s="382"/>
      <c r="V151" s="382"/>
      <c r="W151" s="382"/>
      <c r="X151" s="382"/>
      <c r="Y151" s="382"/>
      <c r="Z151" s="382"/>
    </row>
    <row r="152" ht="15.75" customHeight="1">
      <c r="A152" s="380"/>
      <c r="B152" s="382"/>
      <c r="C152" s="384"/>
      <c r="D152" s="384"/>
      <c r="E152" s="382"/>
      <c r="F152" s="382"/>
      <c r="G152" s="382"/>
      <c r="H152" s="382"/>
      <c r="I152" s="382"/>
      <c r="J152" s="382"/>
      <c r="K152" s="382"/>
      <c r="L152" s="382"/>
      <c r="M152" s="382"/>
      <c r="N152" s="382"/>
      <c r="O152" s="382"/>
      <c r="P152" s="382"/>
      <c r="Q152" s="382"/>
      <c r="R152" s="382"/>
      <c r="S152" s="382"/>
      <c r="T152" s="382"/>
      <c r="U152" s="382"/>
      <c r="V152" s="382"/>
      <c r="W152" s="382"/>
      <c r="X152" s="382"/>
      <c r="Y152" s="382"/>
      <c r="Z152" s="382"/>
    </row>
    <row r="153" ht="15.75" customHeight="1">
      <c r="A153" s="380"/>
      <c r="B153" s="382"/>
      <c r="C153" s="384"/>
      <c r="D153" s="384"/>
      <c r="E153" s="382"/>
      <c r="F153" s="382"/>
      <c r="G153" s="382"/>
      <c r="H153" s="382"/>
      <c r="I153" s="382"/>
      <c r="J153" s="382"/>
      <c r="K153" s="382"/>
      <c r="L153" s="382"/>
      <c r="M153" s="382"/>
      <c r="N153" s="382"/>
      <c r="O153" s="382"/>
      <c r="P153" s="382"/>
      <c r="Q153" s="382"/>
      <c r="R153" s="382"/>
      <c r="S153" s="382"/>
      <c r="T153" s="382"/>
      <c r="U153" s="382"/>
      <c r="V153" s="382"/>
      <c r="W153" s="382"/>
      <c r="X153" s="382"/>
      <c r="Y153" s="382"/>
      <c r="Z153" s="382"/>
    </row>
    <row r="154" ht="15.75" customHeight="1">
      <c r="A154" s="380"/>
      <c r="B154" s="382"/>
      <c r="C154" s="384"/>
      <c r="D154" s="384"/>
      <c r="E154" s="382"/>
      <c r="F154" s="382"/>
      <c r="G154" s="382"/>
      <c r="H154" s="382"/>
      <c r="I154" s="382"/>
      <c r="J154" s="382"/>
      <c r="K154" s="382"/>
      <c r="L154" s="382"/>
      <c r="M154" s="382"/>
      <c r="N154" s="382"/>
      <c r="O154" s="382"/>
      <c r="P154" s="382"/>
      <c r="Q154" s="382"/>
      <c r="R154" s="382"/>
      <c r="S154" s="382"/>
      <c r="T154" s="382"/>
      <c r="U154" s="382"/>
      <c r="V154" s="382"/>
      <c r="W154" s="382"/>
      <c r="X154" s="382"/>
      <c r="Y154" s="382"/>
      <c r="Z154" s="382"/>
    </row>
    <row r="155" ht="15.75" customHeight="1">
      <c r="A155" s="380"/>
      <c r="B155" s="382"/>
      <c r="C155" s="384"/>
      <c r="D155" s="384"/>
      <c r="E155" s="382"/>
      <c r="F155" s="382"/>
      <c r="G155" s="382"/>
      <c r="H155" s="382"/>
      <c r="I155" s="382"/>
      <c r="J155" s="382"/>
      <c r="K155" s="382"/>
      <c r="L155" s="382"/>
      <c r="M155" s="382"/>
      <c r="N155" s="382"/>
      <c r="O155" s="382"/>
      <c r="P155" s="382"/>
      <c r="Q155" s="382"/>
      <c r="R155" s="382"/>
      <c r="S155" s="382"/>
      <c r="T155" s="382"/>
      <c r="U155" s="382"/>
      <c r="V155" s="382"/>
      <c r="W155" s="382"/>
      <c r="X155" s="382"/>
      <c r="Y155" s="382"/>
      <c r="Z155" s="382"/>
    </row>
    <row r="156" ht="15.75" customHeight="1">
      <c r="A156" s="380"/>
      <c r="B156" s="382"/>
      <c r="C156" s="384"/>
      <c r="D156" s="384"/>
      <c r="E156" s="382"/>
      <c r="F156" s="382"/>
      <c r="G156" s="382"/>
      <c r="H156" s="382"/>
      <c r="I156" s="382"/>
      <c r="J156" s="382"/>
      <c r="K156" s="382"/>
      <c r="L156" s="382"/>
      <c r="M156" s="382"/>
      <c r="N156" s="382"/>
      <c r="O156" s="382"/>
      <c r="P156" s="382"/>
      <c r="Q156" s="382"/>
      <c r="R156" s="382"/>
      <c r="S156" s="382"/>
      <c r="T156" s="382"/>
      <c r="U156" s="382"/>
      <c r="V156" s="382"/>
      <c r="W156" s="382"/>
      <c r="X156" s="382"/>
      <c r="Y156" s="382"/>
      <c r="Z156" s="382"/>
    </row>
    <row r="157" ht="15.75" customHeight="1">
      <c r="A157" s="380"/>
      <c r="B157" s="382"/>
      <c r="C157" s="384"/>
      <c r="D157" s="384"/>
      <c r="E157" s="382"/>
      <c r="F157" s="382"/>
      <c r="G157" s="382"/>
      <c r="H157" s="382"/>
      <c r="I157" s="382"/>
      <c r="J157" s="382"/>
      <c r="K157" s="382"/>
      <c r="L157" s="382"/>
      <c r="M157" s="382"/>
      <c r="N157" s="382"/>
      <c r="O157" s="382"/>
      <c r="P157" s="382"/>
      <c r="Q157" s="382"/>
      <c r="R157" s="382"/>
      <c r="S157" s="382"/>
      <c r="T157" s="382"/>
      <c r="U157" s="382"/>
      <c r="V157" s="382"/>
      <c r="W157" s="382"/>
      <c r="X157" s="382"/>
      <c r="Y157" s="382"/>
      <c r="Z157" s="382"/>
    </row>
    <row r="158" ht="15.75" customHeight="1">
      <c r="A158" s="380"/>
      <c r="B158" s="382"/>
      <c r="C158" s="384"/>
      <c r="D158" s="384"/>
      <c r="E158" s="382"/>
      <c r="F158" s="382"/>
      <c r="G158" s="382"/>
      <c r="H158" s="382"/>
      <c r="I158" s="382"/>
      <c r="J158" s="382"/>
      <c r="K158" s="382"/>
      <c r="L158" s="382"/>
      <c r="M158" s="382"/>
      <c r="N158" s="382"/>
      <c r="O158" s="382"/>
      <c r="P158" s="382"/>
      <c r="Q158" s="382"/>
      <c r="R158" s="382"/>
      <c r="S158" s="382"/>
      <c r="T158" s="382"/>
      <c r="U158" s="382"/>
      <c r="V158" s="382"/>
      <c r="W158" s="382"/>
      <c r="X158" s="382"/>
      <c r="Y158" s="382"/>
      <c r="Z158" s="382"/>
    </row>
    <row r="159" ht="15.75" customHeight="1">
      <c r="A159" s="380"/>
      <c r="B159" s="382"/>
      <c r="C159" s="384"/>
      <c r="D159" s="384"/>
      <c r="E159" s="382"/>
      <c r="F159" s="382"/>
      <c r="G159" s="382"/>
      <c r="H159" s="382"/>
      <c r="I159" s="382"/>
      <c r="J159" s="382"/>
      <c r="K159" s="382"/>
      <c r="L159" s="382"/>
      <c r="M159" s="382"/>
      <c r="N159" s="382"/>
      <c r="O159" s="382"/>
      <c r="P159" s="382"/>
      <c r="Q159" s="382"/>
      <c r="R159" s="382"/>
      <c r="S159" s="382"/>
      <c r="T159" s="382"/>
      <c r="U159" s="382"/>
      <c r="V159" s="382"/>
      <c r="W159" s="382"/>
      <c r="X159" s="382"/>
      <c r="Y159" s="382"/>
      <c r="Z159" s="382"/>
    </row>
    <row r="160" ht="15.75" customHeight="1">
      <c r="A160" s="380"/>
      <c r="B160" s="382"/>
      <c r="C160" s="384"/>
      <c r="D160" s="384"/>
      <c r="E160" s="382"/>
      <c r="F160" s="382"/>
      <c r="G160" s="382"/>
      <c r="H160" s="382"/>
      <c r="I160" s="382"/>
      <c r="J160" s="382"/>
      <c r="K160" s="382"/>
      <c r="L160" s="382"/>
      <c r="M160" s="382"/>
      <c r="N160" s="382"/>
      <c r="O160" s="382"/>
      <c r="P160" s="382"/>
      <c r="Q160" s="382"/>
      <c r="R160" s="382"/>
      <c r="S160" s="382"/>
      <c r="T160" s="382"/>
      <c r="U160" s="382"/>
      <c r="V160" s="382"/>
      <c r="W160" s="382"/>
      <c r="X160" s="382"/>
      <c r="Y160" s="382"/>
      <c r="Z160" s="382"/>
    </row>
    <row r="161" ht="15.75" customHeight="1">
      <c r="A161" s="380"/>
      <c r="B161" s="382"/>
      <c r="C161" s="384"/>
      <c r="D161" s="384"/>
      <c r="E161" s="382"/>
      <c r="F161" s="382"/>
      <c r="G161" s="382"/>
      <c r="H161" s="382"/>
      <c r="I161" s="382"/>
      <c r="J161" s="382"/>
      <c r="K161" s="382"/>
      <c r="L161" s="382"/>
      <c r="M161" s="382"/>
      <c r="N161" s="382"/>
      <c r="O161" s="382"/>
      <c r="P161" s="382"/>
      <c r="Q161" s="382"/>
      <c r="R161" s="382"/>
      <c r="S161" s="382"/>
      <c r="T161" s="382"/>
      <c r="U161" s="382"/>
      <c r="V161" s="382"/>
      <c r="W161" s="382"/>
      <c r="X161" s="382"/>
      <c r="Y161" s="382"/>
      <c r="Z161" s="382"/>
    </row>
    <row r="162" ht="15.75" customHeight="1">
      <c r="A162" s="380"/>
      <c r="B162" s="382"/>
      <c r="C162" s="384"/>
      <c r="D162" s="384"/>
      <c r="E162" s="382"/>
      <c r="F162" s="382"/>
      <c r="G162" s="382"/>
      <c r="H162" s="382"/>
      <c r="I162" s="382"/>
      <c r="J162" s="382"/>
      <c r="K162" s="382"/>
      <c r="L162" s="382"/>
      <c r="M162" s="382"/>
      <c r="N162" s="382"/>
      <c r="O162" s="382"/>
      <c r="P162" s="382"/>
      <c r="Q162" s="382"/>
      <c r="R162" s="382"/>
      <c r="S162" s="382"/>
      <c r="T162" s="382"/>
      <c r="U162" s="382"/>
      <c r="V162" s="382"/>
      <c r="W162" s="382"/>
      <c r="X162" s="382"/>
      <c r="Y162" s="382"/>
      <c r="Z162" s="382"/>
    </row>
    <row r="163" ht="15.75" customHeight="1">
      <c r="A163" s="380"/>
      <c r="B163" s="382"/>
      <c r="C163" s="384"/>
      <c r="D163" s="384"/>
      <c r="E163" s="382"/>
      <c r="F163" s="382"/>
      <c r="G163" s="382"/>
      <c r="H163" s="382"/>
      <c r="I163" s="382"/>
      <c r="J163" s="382"/>
      <c r="K163" s="382"/>
      <c r="L163" s="382"/>
      <c r="M163" s="382"/>
      <c r="N163" s="382"/>
      <c r="O163" s="382"/>
      <c r="P163" s="382"/>
      <c r="Q163" s="382"/>
      <c r="R163" s="382"/>
      <c r="S163" s="382"/>
      <c r="T163" s="382"/>
      <c r="U163" s="382"/>
      <c r="V163" s="382"/>
      <c r="W163" s="382"/>
      <c r="X163" s="382"/>
      <c r="Y163" s="382"/>
      <c r="Z163" s="382"/>
    </row>
    <row r="164" ht="15.75" customHeight="1">
      <c r="A164" s="380"/>
      <c r="B164" s="382"/>
      <c r="C164" s="384"/>
      <c r="D164" s="384"/>
      <c r="E164" s="382"/>
      <c r="F164" s="382"/>
      <c r="G164" s="382"/>
      <c r="H164" s="382"/>
      <c r="I164" s="382"/>
      <c r="J164" s="382"/>
      <c r="K164" s="382"/>
      <c r="L164" s="382"/>
      <c r="M164" s="382"/>
      <c r="N164" s="382"/>
      <c r="O164" s="382"/>
      <c r="P164" s="382"/>
      <c r="Q164" s="382"/>
      <c r="R164" s="382"/>
      <c r="S164" s="382"/>
      <c r="T164" s="382"/>
      <c r="U164" s="382"/>
      <c r="V164" s="382"/>
      <c r="W164" s="382"/>
      <c r="X164" s="382"/>
      <c r="Y164" s="382"/>
      <c r="Z164" s="382"/>
    </row>
    <row r="165" ht="15.75" customHeight="1">
      <c r="A165" s="380"/>
      <c r="B165" s="382"/>
      <c r="C165" s="384"/>
      <c r="D165" s="384"/>
      <c r="E165" s="382"/>
      <c r="F165" s="382"/>
      <c r="G165" s="382"/>
      <c r="H165" s="382"/>
      <c r="I165" s="382"/>
      <c r="J165" s="382"/>
      <c r="K165" s="382"/>
      <c r="L165" s="382"/>
      <c r="M165" s="382"/>
      <c r="N165" s="382"/>
      <c r="O165" s="382"/>
      <c r="P165" s="382"/>
      <c r="Q165" s="382"/>
      <c r="R165" s="382"/>
      <c r="S165" s="382"/>
      <c r="T165" s="382"/>
      <c r="U165" s="382"/>
      <c r="V165" s="382"/>
      <c r="W165" s="382"/>
      <c r="X165" s="382"/>
      <c r="Y165" s="382"/>
      <c r="Z165" s="382"/>
    </row>
    <row r="166" ht="15.75" customHeight="1">
      <c r="A166" s="380"/>
      <c r="B166" s="382"/>
      <c r="C166" s="384"/>
      <c r="D166" s="384"/>
      <c r="E166" s="382"/>
      <c r="F166" s="382"/>
      <c r="G166" s="382"/>
      <c r="H166" s="382"/>
      <c r="I166" s="382"/>
      <c r="J166" s="382"/>
      <c r="K166" s="382"/>
      <c r="L166" s="382"/>
      <c r="M166" s="382"/>
      <c r="N166" s="382"/>
      <c r="O166" s="382"/>
      <c r="P166" s="382"/>
      <c r="Q166" s="382"/>
      <c r="R166" s="382"/>
      <c r="S166" s="382"/>
      <c r="T166" s="382"/>
      <c r="U166" s="382"/>
      <c r="V166" s="382"/>
      <c r="W166" s="382"/>
      <c r="X166" s="382"/>
      <c r="Y166" s="382"/>
      <c r="Z166" s="382"/>
    </row>
    <row r="167" ht="15.75" customHeight="1">
      <c r="A167" s="380"/>
      <c r="B167" s="382"/>
      <c r="C167" s="384"/>
      <c r="D167" s="384"/>
      <c r="E167" s="382"/>
      <c r="F167" s="382"/>
      <c r="G167" s="382"/>
      <c r="H167" s="382"/>
      <c r="I167" s="382"/>
      <c r="J167" s="382"/>
      <c r="K167" s="382"/>
      <c r="L167" s="382"/>
      <c r="M167" s="382"/>
      <c r="N167" s="382"/>
      <c r="O167" s="382"/>
      <c r="P167" s="382"/>
      <c r="Q167" s="382"/>
      <c r="R167" s="382"/>
      <c r="S167" s="382"/>
      <c r="T167" s="382"/>
      <c r="U167" s="382"/>
      <c r="V167" s="382"/>
      <c r="W167" s="382"/>
      <c r="X167" s="382"/>
      <c r="Y167" s="382"/>
      <c r="Z167" s="382"/>
    </row>
    <row r="168" ht="15.75" customHeight="1">
      <c r="A168" s="380"/>
      <c r="B168" s="382"/>
      <c r="C168" s="384"/>
      <c r="D168" s="384"/>
      <c r="E168" s="382"/>
      <c r="F168" s="382"/>
      <c r="G168" s="382"/>
      <c r="H168" s="382"/>
      <c r="I168" s="382"/>
      <c r="J168" s="382"/>
      <c r="K168" s="382"/>
      <c r="L168" s="382"/>
      <c r="M168" s="382"/>
      <c r="N168" s="382"/>
      <c r="O168" s="382"/>
      <c r="P168" s="382"/>
      <c r="Q168" s="382"/>
      <c r="R168" s="382"/>
      <c r="S168" s="382"/>
      <c r="T168" s="382"/>
      <c r="U168" s="382"/>
      <c r="V168" s="382"/>
      <c r="W168" s="382"/>
      <c r="X168" s="382"/>
      <c r="Y168" s="382"/>
      <c r="Z168" s="382"/>
    </row>
    <row r="169" ht="15.75" customHeight="1">
      <c r="A169" s="380"/>
      <c r="B169" s="382"/>
      <c r="C169" s="384"/>
      <c r="D169" s="384"/>
      <c r="E169" s="382"/>
      <c r="F169" s="382"/>
      <c r="G169" s="382"/>
      <c r="H169" s="382"/>
      <c r="I169" s="382"/>
      <c r="J169" s="382"/>
      <c r="K169" s="382"/>
      <c r="L169" s="382"/>
      <c r="M169" s="382"/>
      <c r="N169" s="382"/>
      <c r="O169" s="382"/>
      <c r="P169" s="382"/>
      <c r="Q169" s="382"/>
      <c r="R169" s="382"/>
      <c r="S169" s="382"/>
      <c r="T169" s="382"/>
      <c r="U169" s="382"/>
      <c r="V169" s="382"/>
      <c r="W169" s="382"/>
      <c r="X169" s="382"/>
      <c r="Y169" s="382"/>
      <c r="Z169" s="382"/>
    </row>
    <row r="170" ht="15.75" customHeight="1">
      <c r="A170" s="380"/>
      <c r="B170" s="382"/>
      <c r="C170" s="384"/>
      <c r="D170" s="384"/>
      <c r="E170" s="382"/>
      <c r="F170" s="382"/>
      <c r="G170" s="382"/>
      <c r="H170" s="382"/>
      <c r="I170" s="382"/>
      <c r="J170" s="382"/>
      <c r="K170" s="382"/>
      <c r="L170" s="382"/>
      <c r="M170" s="382"/>
      <c r="N170" s="382"/>
      <c r="O170" s="382"/>
      <c r="P170" s="382"/>
      <c r="Q170" s="382"/>
      <c r="R170" s="382"/>
      <c r="S170" s="382"/>
      <c r="T170" s="382"/>
      <c r="U170" s="382"/>
      <c r="V170" s="382"/>
      <c r="W170" s="382"/>
      <c r="X170" s="382"/>
      <c r="Y170" s="382"/>
      <c r="Z170" s="382"/>
    </row>
    <row r="171" ht="15.75" customHeight="1">
      <c r="A171" s="380"/>
      <c r="B171" s="382"/>
      <c r="C171" s="384"/>
      <c r="D171" s="384"/>
      <c r="E171" s="382"/>
      <c r="F171" s="382"/>
      <c r="G171" s="382"/>
      <c r="H171" s="382"/>
      <c r="I171" s="382"/>
      <c r="J171" s="382"/>
      <c r="K171" s="382"/>
      <c r="L171" s="382"/>
      <c r="M171" s="382"/>
      <c r="N171" s="382"/>
      <c r="O171" s="382"/>
      <c r="P171" s="382"/>
      <c r="Q171" s="382"/>
      <c r="R171" s="382"/>
      <c r="S171" s="382"/>
      <c r="T171" s="382"/>
      <c r="U171" s="382"/>
      <c r="V171" s="382"/>
      <c r="W171" s="382"/>
      <c r="X171" s="382"/>
      <c r="Y171" s="382"/>
      <c r="Z171" s="382"/>
    </row>
    <row r="172" ht="15.75" customHeight="1">
      <c r="A172" s="380"/>
      <c r="B172" s="382"/>
      <c r="C172" s="384"/>
      <c r="D172" s="384"/>
      <c r="E172" s="382"/>
      <c r="F172" s="382"/>
      <c r="G172" s="382"/>
      <c r="H172" s="382"/>
      <c r="I172" s="382"/>
      <c r="J172" s="382"/>
      <c r="K172" s="382"/>
      <c r="L172" s="382"/>
      <c r="M172" s="382"/>
      <c r="N172" s="382"/>
      <c r="O172" s="382"/>
      <c r="P172" s="382"/>
      <c r="Q172" s="382"/>
      <c r="R172" s="382"/>
      <c r="S172" s="382"/>
      <c r="T172" s="382"/>
      <c r="U172" s="382"/>
      <c r="V172" s="382"/>
      <c r="W172" s="382"/>
      <c r="X172" s="382"/>
      <c r="Y172" s="382"/>
      <c r="Z172" s="382"/>
    </row>
    <row r="173" ht="15.75" customHeight="1">
      <c r="A173" s="380"/>
      <c r="B173" s="382"/>
      <c r="C173" s="384"/>
      <c r="D173" s="384"/>
      <c r="E173" s="382"/>
      <c r="F173" s="382"/>
      <c r="G173" s="382"/>
      <c r="H173" s="382"/>
      <c r="I173" s="382"/>
      <c r="J173" s="382"/>
      <c r="K173" s="382"/>
      <c r="L173" s="382"/>
      <c r="M173" s="382"/>
      <c r="N173" s="382"/>
      <c r="O173" s="382"/>
      <c r="P173" s="382"/>
      <c r="Q173" s="382"/>
      <c r="R173" s="382"/>
      <c r="S173" s="382"/>
      <c r="T173" s="382"/>
      <c r="U173" s="382"/>
      <c r="V173" s="382"/>
      <c r="W173" s="382"/>
      <c r="X173" s="382"/>
      <c r="Y173" s="382"/>
      <c r="Z173" s="382"/>
    </row>
    <row r="174" ht="15.75" customHeight="1">
      <c r="A174" s="380"/>
      <c r="B174" s="382"/>
      <c r="C174" s="384"/>
      <c r="D174" s="384"/>
      <c r="E174" s="382"/>
      <c r="F174" s="382"/>
      <c r="G174" s="382"/>
      <c r="H174" s="382"/>
      <c r="I174" s="382"/>
      <c r="J174" s="382"/>
      <c r="K174" s="382"/>
      <c r="L174" s="382"/>
      <c r="M174" s="382"/>
      <c r="N174" s="382"/>
      <c r="O174" s="382"/>
      <c r="P174" s="382"/>
      <c r="Q174" s="382"/>
      <c r="R174" s="382"/>
      <c r="S174" s="382"/>
      <c r="T174" s="382"/>
      <c r="U174" s="382"/>
      <c r="V174" s="382"/>
      <c r="W174" s="382"/>
      <c r="X174" s="382"/>
      <c r="Y174" s="382"/>
      <c r="Z174" s="382"/>
    </row>
    <row r="175" ht="15.75" customHeight="1">
      <c r="A175" s="380"/>
      <c r="B175" s="382"/>
      <c r="C175" s="384"/>
      <c r="D175" s="384"/>
      <c r="E175" s="382"/>
      <c r="F175" s="382"/>
      <c r="G175" s="382"/>
      <c r="H175" s="382"/>
      <c r="I175" s="382"/>
      <c r="J175" s="382"/>
      <c r="K175" s="382"/>
      <c r="L175" s="382"/>
      <c r="M175" s="382"/>
      <c r="N175" s="382"/>
      <c r="O175" s="382"/>
      <c r="P175" s="382"/>
      <c r="Q175" s="382"/>
      <c r="R175" s="382"/>
      <c r="S175" s="382"/>
      <c r="T175" s="382"/>
      <c r="U175" s="382"/>
      <c r="V175" s="382"/>
      <c r="W175" s="382"/>
      <c r="X175" s="382"/>
      <c r="Y175" s="382"/>
      <c r="Z175" s="382"/>
    </row>
    <row r="176" ht="15.75" customHeight="1">
      <c r="A176" s="380"/>
      <c r="B176" s="382"/>
      <c r="C176" s="384"/>
      <c r="D176" s="384"/>
      <c r="E176" s="382"/>
      <c r="F176" s="382"/>
      <c r="G176" s="382"/>
      <c r="H176" s="382"/>
      <c r="I176" s="382"/>
      <c r="J176" s="382"/>
      <c r="K176" s="382"/>
      <c r="L176" s="382"/>
      <c r="M176" s="382"/>
      <c r="N176" s="382"/>
      <c r="O176" s="382"/>
      <c r="P176" s="382"/>
      <c r="Q176" s="382"/>
      <c r="R176" s="382"/>
      <c r="S176" s="382"/>
      <c r="T176" s="382"/>
      <c r="U176" s="382"/>
      <c r="V176" s="382"/>
      <c r="W176" s="382"/>
      <c r="X176" s="382"/>
      <c r="Y176" s="382"/>
      <c r="Z176" s="382"/>
    </row>
    <row r="177" ht="15.75" customHeight="1">
      <c r="A177" s="380"/>
      <c r="B177" s="382"/>
      <c r="C177" s="384"/>
      <c r="D177" s="384"/>
      <c r="E177" s="382"/>
      <c r="F177" s="382"/>
      <c r="G177" s="382"/>
      <c r="H177" s="382"/>
      <c r="I177" s="382"/>
      <c r="J177" s="382"/>
      <c r="K177" s="382"/>
      <c r="L177" s="382"/>
      <c r="M177" s="382"/>
      <c r="N177" s="382"/>
      <c r="O177" s="382"/>
      <c r="P177" s="382"/>
      <c r="Q177" s="382"/>
      <c r="R177" s="382"/>
      <c r="S177" s="382"/>
      <c r="T177" s="382"/>
      <c r="U177" s="382"/>
      <c r="V177" s="382"/>
      <c r="W177" s="382"/>
      <c r="X177" s="382"/>
      <c r="Y177" s="382"/>
      <c r="Z177" s="382"/>
    </row>
    <row r="178" ht="15.75" customHeight="1">
      <c r="A178" s="380"/>
      <c r="B178" s="382"/>
      <c r="C178" s="384"/>
      <c r="D178" s="384"/>
      <c r="E178" s="382"/>
      <c r="F178" s="382"/>
      <c r="G178" s="382"/>
      <c r="H178" s="382"/>
      <c r="I178" s="382"/>
      <c r="J178" s="382"/>
      <c r="K178" s="382"/>
      <c r="L178" s="382"/>
      <c r="M178" s="382"/>
      <c r="N178" s="382"/>
      <c r="O178" s="382"/>
      <c r="P178" s="382"/>
      <c r="Q178" s="382"/>
      <c r="R178" s="382"/>
      <c r="S178" s="382"/>
      <c r="T178" s="382"/>
      <c r="U178" s="382"/>
      <c r="V178" s="382"/>
      <c r="W178" s="382"/>
      <c r="X178" s="382"/>
      <c r="Y178" s="382"/>
      <c r="Z178" s="382"/>
    </row>
    <row r="179" ht="15.75" customHeight="1">
      <c r="A179" s="380"/>
      <c r="B179" s="382"/>
      <c r="C179" s="384"/>
      <c r="D179" s="384"/>
      <c r="E179" s="382"/>
      <c r="F179" s="382"/>
      <c r="G179" s="382"/>
      <c r="H179" s="382"/>
      <c r="I179" s="382"/>
      <c r="J179" s="382"/>
      <c r="K179" s="382"/>
      <c r="L179" s="382"/>
      <c r="M179" s="382"/>
      <c r="N179" s="382"/>
      <c r="O179" s="382"/>
      <c r="P179" s="382"/>
      <c r="Q179" s="382"/>
      <c r="R179" s="382"/>
      <c r="S179" s="382"/>
      <c r="T179" s="382"/>
      <c r="U179" s="382"/>
      <c r="V179" s="382"/>
      <c r="W179" s="382"/>
      <c r="X179" s="382"/>
      <c r="Y179" s="382"/>
      <c r="Z179" s="382"/>
    </row>
    <row r="180" ht="15.75" customHeight="1">
      <c r="A180" s="380"/>
      <c r="B180" s="382"/>
      <c r="C180" s="384"/>
      <c r="D180" s="384"/>
      <c r="E180" s="382"/>
      <c r="F180" s="382"/>
      <c r="G180" s="382"/>
      <c r="H180" s="382"/>
      <c r="I180" s="382"/>
      <c r="J180" s="382"/>
      <c r="K180" s="382"/>
      <c r="L180" s="382"/>
      <c r="M180" s="382"/>
      <c r="N180" s="382"/>
      <c r="O180" s="382"/>
      <c r="P180" s="382"/>
      <c r="Q180" s="382"/>
      <c r="R180" s="382"/>
      <c r="S180" s="382"/>
      <c r="T180" s="382"/>
      <c r="U180" s="382"/>
      <c r="V180" s="382"/>
      <c r="W180" s="382"/>
      <c r="X180" s="382"/>
      <c r="Y180" s="382"/>
      <c r="Z180" s="382"/>
    </row>
    <row r="181" ht="15.75" customHeight="1">
      <c r="A181" s="380"/>
      <c r="B181" s="382"/>
      <c r="C181" s="384"/>
      <c r="D181" s="384"/>
      <c r="E181" s="382"/>
      <c r="F181" s="382"/>
      <c r="G181" s="382"/>
      <c r="H181" s="382"/>
      <c r="I181" s="382"/>
      <c r="J181" s="382"/>
      <c r="K181" s="382"/>
      <c r="L181" s="382"/>
      <c r="M181" s="382"/>
      <c r="N181" s="382"/>
      <c r="O181" s="382"/>
      <c r="P181" s="382"/>
      <c r="Q181" s="382"/>
      <c r="R181" s="382"/>
      <c r="S181" s="382"/>
      <c r="T181" s="382"/>
      <c r="U181" s="382"/>
      <c r="V181" s="382"/>
      <c r="W181" s="382"/>
      <c r="X181" s="382"/>
      <c r="Y181" s="382"/>
      <c r="Z181" s="382"/>
    </row>
    <row r="182" ht="15.75" customHeight="1">
      <c r="A182" s="380"/>
      <c r="B182" s="382"/>
      <c r="C182" s="384"/>
      <c r="D182" s="384"/>
      <c r="E182" s="382"/>
      <c r="F182" s="382"/>
      <c r="G182" s="382"/>
      <c r="H182" s="382"/>
      <c r="I182" s="382"/>
      <c r="J182" s="382"/>
      <c r="K182" s="382"/>
      <c r="L182" s="382"/>
      <c r="M182" s="382"/>
      <c r="N182" s="382"/>
      <c r="O182" s="382"/>
      <c r="P182" s="382"/>
      <c r="Q182" s="382"/>
      <c r="R182" s="382"/>
      <c r="S182" s="382"/>
      <c r="T182" s="382"/>
      <c r="U182" s="382"/>
      <c r="V182" s="382"/>
      <c r="W182" s="382"/>
      <c r="X182" s="382"/>
      <c r="Y182" s="382"/>
      <c r="Z182" s="382"/>
    </row>
    <row r="183" ht="15.75" customHeight="1">
      <c r="A183" s="380"/>
      <c r="B183" s="382"/>
      <c r="C183" s="384"/>
      <c r="D183" s="384"/>
      <c r="E183" s="382"/>
      <c r="F183" s="382"/>
      <c r="G183" s="382"/>
      <c r="H183" s="382"/>
      <c r="I183" s="382"/>
      <c r="J183" s="382"/>
      <c r="K183" s="382"/>
      <c r="L183" s="382"/>
      <c r="M183" s="382"/>
      <c r="N183" s="382"/>
      <c r="O183" s="382"/>
      <c r="P183" s="382"/>
      <c r="Q183" s="382"/>
      <c r="R183" s="382"/>
      <c r="S183" s="382"/>
      <c r="T183" s="382"/>
      <c r="U183" s="382"/>
      <c r="V183" s="382"/>
      <c r="W183" s="382"/>
      <c r="X183" s="382"/>
      <c r="Y183" s="382"/>
      <c r="Z183" s="382"/>
    </row>
    <row r="184" ht="15.75" customHeight="1">
      <c r="A184" s="380"/>
      <c r="B184" s="382"/>
      <c r="C184" s="384"/>
      <c r="D184" s="384"/>
      <c r="E184" s="382"/>
      <c r="F184" s="382"/>
      <c r="G184" s="382"/>
      <c r="H184" s="382"/>
      <c r="I184" s="382"/>
      <c r="J184" s="382"/>
      <c r="K184" s="382"/>
      <c r="L184" s="382"/>
      <c r="M184" s="382"/>
      <c r="N184" s="382"/>
      <c r="O184" s="382"/>
      <c r="P184" s="382"/>
      <c r="Q184" s="382"/>
      <c r="R184" s="382"/>
      <c r="S184" s="382"/>
      <c r="T184" s="382"/>
      <c r="U184" s="382"/>
      <c r="V184" s="382"/>
      <c r="W184" s="382"/>
      <c r="X184" s="382"/>
      <c r="Y184" s="382"/>
      <c r="Z184" s="382"/>
    </row>
    <row r="185" ht="15.75" customHeight="1">
      <c r="A185" s="380"/>
      <c r="B185" s="382"/>
      <c r="C185" s="384"/>
      <c r="D185" s="384"/>
      <c r="E185" s="382"/>
      <c r="F185" s="382"/>
      <c r="G185" s="382"/>
      <c r="H185" s="382"/>
      <c r="I185" s="382"/>
      <c r="J185" s="382"/>
      <c r="K185" s="382"/>
      <c r="L185" s="382"/>
      <c r="M185" s="382"/>
      <c r="N185" s="382"/>
      <c r="O185" s="382"/>
      <c r="P185" s="382"/>
      <c r="Q185" s="382"/>
      <c r="R185" s="382"/>
      <c r="S185" s="382"/>
      <c r="T185" s="382"/>
      <c r="U185" s="382"/>
      <c r="V185" s="382"/>
      <c r="W185" s="382"/>
      <c r="X185" s="382"/>
      <c r="Y185" s="382"/>
      <c r="Z185" s="382"/>
    </row>
    <row r="186" ht="15.75" customHeight="1">
      <c r="A186" s="380"/>
      <c r="B186" s="382"/>
      <c r="C186" s="384"/>
      <c r="D186" s="384"/>
      <c r="E186" s="382"/>
      <c r="F186" s="382"/>
      <c r="G186" s="382"/>
      <c r="H186" s="382"/>
      <c r="I186" s="382"/>
      <c r="J186" s="382"/>
      <c r="K186" s="382"/>
      <c r="L186" s="382"/>
      <c r="M186" s="382"/>
      <c r="N186" s="382"/>
      <c r="O186" s="382"/>
      <c r="P186" s="382"/>
      <c r="Q186" s="382"/>
      <c r="R186" s="382"/>
      <c r="S186" s="382"/>
      <c r="T186" s="382"/>
      <c r="U186" s="382"/>
      <c r="V186" s="382"/>
      <c r="W186" s="382"/>
      <c r="X186" s="382"/>
      <c r="Y186" s="382"/>
      <c r="Z186" s="382"/>
    </row>
    <row r="187" ht="15.75" customHeight="1">
      <c r="A187" s="380"/>
      <c r="B187" s="382"/>
      <c r="C187" s="384"/>
      <c r="D187" s="384"/>
      <c r="E187" s="382"/>
      <c r="F187" s="382"/>
      <c r="G187" s="382"/>
      <c r="H187" s="382"/>
      <c r="I187" s="382"/>
      <c r="J187" s="382"/>
      <c r="K187" s="382"/>
      <c r="L187" s="382"/>
      <c r="M187" s="382"/>
      <c r="N187" s="382"/>
      <c r="O187" s="382"/>
      <c r="P187" s="382"/>
      <c r="Q187" s="382"/>
      <c r="R187" s="382"/>
      <c r="S187" s="382"/>
      <c r="T187" s="382"/>
      <c r="U187" s="382"/>
      <c r="V187" s="382"/>
      <c r="W187" s="382"/>
      <c r="X187" s="382"/>
      <c r="Y187" s="382"/>
      <c r="Z187" s="382"/>
    </row>
    <row r="188" ht="15.75" customHeight="1">
      <c r="A188" s="380"/>
      <c r="B188" s="382"/>
      <c r="C188" s="384"/>
      <c r="D188" s="384"/>
      <c r="E188" s="382"/>
      <c r="F188" s="382"/>
      <c r="G188" s="382"/>
      <c r="H188" s="382"/>
      <c r="I188" s="382"/>
      <c r="J188" s="382"/>
      <c r="K188" s="382"/>
      <c r="L188" s="382"/>
      <c r="M188" s="382"/>
      <c r="N188" s="382"/>
      <c r="O188" s="382"/>
      <c r="P188" s="382"/>
      <c r="Q188" s="382"/>
      <c r="R188" s="382"/>
      <c r="S188" s="382"/>
      <c r="T188" s="382"/>
      <c r="U188" s="382"/>
      <c r="V188" s="382"/>
      <c r="W188" s="382"/>
      <c r="X188" s="382"/>
      <c r="Y188" s="382"/>
      <c r="Z188" s="382"/>
    </row>
    <row r="189" ht="15.75" customHeight="1">
      <c r="A189" s="380"/>
      <c r="B189" s="382"/>
      <c r="C189" s="384"/>
      <c r="D189" s="384"/>
      <c r="E189" s="382"/>
      <c r="F189" s="382"/>
      <c r="G189" s="382"/>
      <c r="H189" s="382"/>
      <c r="I189" s="382"/>
      <c r="J189" s="382"/>
      <c r="K189" s="382"/>
      <c r="L189" s="382"/>
      <c r="M189" s="382"/>
      <c r="N189" s="382"/>
      <c r="O189" s="382"/>
      <c r="P189" s="382"/>
      <c r="Q189" s="382"/>
      <c r="R189" s="382"/>
      <c r="S189" s="382"/>
      <c r="T189" s="382"/>
      <c r="U189" s="382"/>
      <c r="V189" s="382"/>
      <c r="W189" s="382"/>
      <c r="X189" s="382"/>
      <c r="Y189" s="382"/>
      <c r="Z189" s="382"/>
    </row>
    <row r="190" ht="15.75" customHeight="1">
      <c r="A190" s="380"/>
      <c r="B190" s="382"/>
      <c r="C190" s="384"/>
      <c r="D190" s="384"/>
      <c r="E190" s="382"/>
      <c r="F190" s="382"/>
      <c r="G190" s="382"/>
      <c r="H190" s="382"/>
      <c r="I190" s="382"/>
      <c r="J190" s="382"/>
      <c r="K190" s="382"/>
      <c r="L190" s="382"/>
      <c r="M190" s="382"/>
      <c r="N190" s="382"/>
      <c r="O190" s="382"/>
      <c r="P190" s="382"/>
      <c r="Q190" s="382"/>
      <c r="R190" s="382"/>
      <c r="S190" s="382"/>
      <c r="T190" s="382"/>
      <c r="U190" s="382"/>
      <c r="V190" s="382"/>
      <c r="W190" s="382"/>
      <c r="X190" s="382"/>
      <c r="Y190" s="382"/>
      <c r="Z190" s="382"/>
    </row>
    <row r="191" ht="15.75" customHeight="1">
      <c r="A191" s="380"/>
      <c r="B191" s="382"/>
      <c r="C191" s="384"/>
      <c r="D191" s="384"/>
      <c r="E191" s="382"/>
      <c r="F191" s="382"/>
      <c r="G191" s="382"/>
      <c r="H191" s="382"/>
      <c r="I191" s="382"/>
      <c r="J191" s="382"/>
      <c r="K191" s="382"/>
      <c r="L191" s="382"/>
      <c r="M191" s="382"/>
      <c r="N191" s="382"/>
      <c r="O191" s="382"/>
      <c r="P191" s="382"/>
      <c r="Q191" s="382"/>
      <c r="R191" s="382"/>
      <c r="S191" s="382"/>
      <c r="T191" s="382"/>
      <c r="U191" s="382"/>
      <c r="V191" s="382"/>
      <c r="W191" s="382"/>
      <c r="X191" s="382"/>
      <c r="Y191" s="382"/>
      <c r="Z191" s="382"/>
    </row>
    <row r="192" ht="15.75" customHeight="1">
      <c r="A192" s="380"/>
      <c r="B192" s="382"/>
      <c r="C192" s="384"/>
      <c r="D192" s="384"/>
      <c r="E192" s="382"/>
      <c r="F192" s="382"/>
      <c r="G192" s="382"/>
      <c r="H192" s="382"/>
      <c r="I192" s="382"/>
      <c r="J192" s="382"/>
      <c r="K192" s="382"/>
      <c r="L192" s="382"/>
      <c r="M192" s="382"/>
      <c r="N192" s="382"/>
      <c r="O192" s="382"/>
      <c r="P192" s="382"/>
      <c r="Q192" s="382"/>
      <c r="R192" s="382"/>
      <c r="S192" s="382"/>
      <c r="T192" s="382"/>
      <c r="U192" s="382"/>
      <c r="V192" s="382"/>
      <c r="W192" s="382"/>
      <c r="X192" s="382"/>
      <c r="Y192" s="382"/>
      <c r="Z192" s="382"/>
    </row>
    <row r="193" ht="15.75" customHeight="1">
      <c r="A193" s="380"/>
      <c r="B193" s="382"/>
      <c r="C193" s="384"/>
      <c r="D193" s="384"/>
      <c r="E193" s="382"/>
      <c r="F193" s="382"/>
      <c r="G193" s="382"/>
      <c r="H193" s="382"/>
      <c r="I193" s="382"/>
      <c r="J193" s="382"/>
      <c r="K193" s="382"/>
      <c r="L193" s="382"/>
      <c r="M193" s="382"/>
      <c r="N193" s="382"/>
      <c r="O193" s="382"/>
      <c r="P193" s="382"/>
      <c r="Q193" s="382"/>
      <c r="R193" s="382"/>
      <c r="S193" s="382"/>
      <c r="T193" s="382"/>
      <c r="U193" s="382"/>
      <c r="V193" s="382"/>
      <c r="W193" s="382"/>
      <c r="X193" s="382"/>
      <c r="Y193" s="382"/>
      <c r="Z193" s="382"/>
    </row>
    <row r="194" ht="15.75" customHeight="1">
      <c r="A194" s="380"/>
      <c r="B194" s="382"/>
      <c r="C194" s="384"/>
      <c r="D194" s="384"/>
      <c r="E194" s="382"/>
      <c r="F194" s="382"/>
      <c r="G194" s="382"/>
      <c r="H194" s="382"/>
      <c r="I194" s="382"/>
      <c r="J194" s="382"/>
      <c r="K194" s="382"/>
      <c r="L194" s="382"/>
      <c r="M194" s="382"/>
      <c r="N194" s="382"/>
      <c r="O194" s="382"/>
      <c r="P194" s="382"/>
      <c r="Q194" s="382"/>
      <c r="R194" s="382"/>
      <c r="S194" s="382"/>
      <c r="T194" s="382"/>
      <c r="U194" s="382"/>
      <c r="V194" s="382"/>
      <c r="W194" s="382"/>
      <c r="X194" s="382"/>
      <c r="Y194" s="382"/>
      <c r="Z194" s="382"/>
    </row>
    <row r="195" ht="15.75" customHeight="1">
      <c r="A195" s="380"/>
      <c r="B195" s="382"/>
      <c r="C195" s="384"/>
      <c r="D195" s="384"/>
      <c r="E195" s="382"/>
      <c r="F195" s="382"/>
      <c r="G195" s="382"/>
      <c r="H195" s="382"/>
      <c r="I195" s="382"/>
      <c r="J195" s="382"/>
      <c r="K195" s="382"/>
      <c r="L195" s="382"/>
      <c r="M195" s="382"/>
      <c r="N195" s="382"/>
      <c r="O195" s="382"/>
      <c r="P195" s="382"/>
      <c r="Q195" s="382"/>
      <c r="R195" s="382"/>
      <c r="S195" s="382"/>
      <c r="T195" s="382"/>
      <c r="U195" s="382"/>
      <c r="V195" s="382"/>
      <c r="W195" s="382"/>
      <c r="X195" s="382"/>
      <c r="Y195" s="382"/>
      <c r="Z195" s="382"/>
    </row>
    <row r="196" ht="15.75" customHeight="1">
      <c r="A196" s="380"/>
      <c r="B196" s="382"/>
      <c r="C196" s="384"/>
      <c r="D196" s="384"/>
      <c r="E196" s="382"/>
      <c r="F196" s="382"/>
      <c r="G196" s="382"/>
      <c r="H196" s="382"/>
      <c r="I196" s="382"/>
      <c r="J196" s="382"/>
      <c r="K196" s="382"/>
      <c r="L196" s="382"/>
      <c r="M196" s="382"/>
      <c r="N196" s="382"/>
      <c r="O196" s="382"/>
      <c r="P196" s="382"/>
      <c r="Q196" s="382"/>
      <c r="R196" s="382"/>
      <c r="S196" s="382"/>
      <c r="T196" s="382"/>
      <c r="U196" s="382"/>
      <c r="V196" s="382"/>
      <c r="W196" s="382"/>
      <c r="X196" s="382"/>
      <c r="Y196" s="382"/>
      <c r="Z196" s="382"/>
    </row>
    <row r="197" ht="15.75" customHeight="1">
      <c r="A197" s="380"/>
      <c r="B197" s="382"/>
      <c r="C197" s="384"/>
      <c r="D197" s="384"/>
      <c r="E197" s="382"/>
      <c r="F197" s="382"/>
      <c r="G197" s="382"/>
      <c r="H197" s="382"/>
      <c r="I197" s="382"/>
      <c r="J197" s="382"/>
      <c r="K197" s="382"/>
      <c r="L197" s="382"/>
      <c r="M197" s="382"/>
      <c r="N197" s="382"/>
      <c r="O197" s="382"/>
      <c r="P197" s="382"/>
      <c r="Q197" s="382"/>
      <c r="R197" s="382"/>
      <c r="S197" s="382"/>
      <c r="T197" s="382"/>
      <c r="U197" s="382"/>
      <c r="V197" s="382"/>
      <c r="W197" s="382"/>
      <c r="X197" s="382"/>
      <c r="Y197" s="382"/>
      <c r="Z197" s="382"/>
    </row>
    <row r="198" ht="15.75" customHeight="1">
      <c r="A198" s="380"/>
      <c r="B198" s="382"/>
      <c r="C198" s="384"/>
      <c r="D198" s="384"/>
      <c r="E198" s="382"/>
      <c r="F198" s="382"/>
      <c r="G198" s="382"/>
      <c r="H198" s="382"/>
      <c r="I198" s="382"/>
      <c r="J198" s="382"/>
      <c r="K198" s="382"/>
      <c r="L198" s="382"/>
      <c r="M198" s="382"/>
      <c r="N198" s="382"/>
      <c r="O198" s="382"/>
      <c r="P198" s="382"/>
      <c r="Q198" s="382"/>
      <c r="R198" s="382"/>
      <c r="S198" s="382"/>
      <c r="T198" s="382"/>
      <c r="U198" s="382"/>
      <c r="V198" s="382"/>
      <c r="W198" s="382"/>
      <c r="X198" s="382"/>
      <c r="Y198" s="382"/>
      <c r="Z198" s="382"/>
    </row>
    <row r="199" ht="15.75" customHeight="1">
      <c r="A199" s="380"/>
      <c r="B199" s="382"/>
      <c r="C199" s="384"/>
      <c r="D199" s="384"/>
      <c r="E199" s="382"/>
      <c r="F199" s="382"/>
      <c r="G199" s="382"/>
      <c r="H199" s="382"/>
      <c r="I199" s="382"/>
      <c r="J199" s="382"/>
      <c r="K199" s="382"/>
      <c r="L199" s="382"/>
      <c r="M199" s="382"/>
      <c r="N199" s="382"/>
      <c r="O199" s="382"/>
      <c r="P199" s="382"/>
      <c r="Q199" s="382"/>
      <c r="R199" s="382"/>
      <c r="S199" s="382"/>
      <c r="T199" s="382"/>
      <c r="U199" s="382"/>
      <c r="V199" s="382"/>
      <c r="W199" s="382"/>
      <c r="X199" s="382"/>
      <c r="Y199" s="382"/>
      <c r="Z199" s="382"/>
    </row>
    <row r="200" ht="15.75" customHeight="1">
      <c r="A200" s="380"/>
      <c r="B200" s="382"/>
      <c r="C200" s="384"/>
      <c r="D200" s="384"/>
      <c r="E200" s="382"/>
      <c r="F200" s="382"/>
      <c r="G200" s="382"/>
      <c r="H200" s="382"/>
      <c r="I200" s="382"/>
      <c r="J200" s="382"/>
      <c r="K200" s="382"/>
      <c r="L200" s="382"/>
      <c r="M200" s="382"/>
      <c r="N200" s="382"/>
      <c r="O200" s="382"/>
      <c r="P200" s="382"/>
      <c r="Q200" s="382"/>
      <c r="R200" s="382"/>
      <c r="S200" s="382"/>
      <c r="T200" s="382"/>
      <c r="U200" s="382"/>
      <c r="V200" s="382"/>
      <c r="W200" s="382"/>
      <c r="X200" s="382"/>
      <c r="Y200" s="382"/>
      <c r="Z200" s="382"/>
    </row>
    <row r="201" ht="15.75" customHeight="1">
      <c r="A201" s="380"/>
      <c r="B201" s="382"/>
      <c r="C201" s="384"/>
      <c r="D201" s="384"/>
      <c r="E201" s="382"/>
      <c r="F201" s="382"/>
      <c r="G201" s="382"/>
      <c r="H201" s="382"/>
      <c r="I201" s="382"/>
      <c r="J201" s="382"/>
      <c r="K201" s="382"/>
      <c r="L201" s="382"/>
      <c r="M201" s="382"/>
      <c r="N201" s="382"/>
      <c r="O201" s="382"/>
      <c r="P201" s="382"/>
      <c r="Q201" s="382"/>
      <c r="R201" s="382"/>
      <c r="S201" s="382"/>
      <c r="T201" s="382"/>
      <c r="U201" s="382"/>
      <c r="V201" s="382"/>
      <c r="W201" s="382"/>
      <c r="X201" s="382"/>
      <c r="Y201" s="382"/>
      <c r="Z201" s="382"/>
    </row>
    <row r="202" ht="15.75" customHeight="1">
      <c r="A202" s="380"/>
      <c r="B202" s="382"/>
      <c r="C202" s="384"/>
      <c r="D202" s="384"/>
      <c r="E202" s="382"/>
      <c r="F202" s="382"/>
      <c r="G202" s="382"/>
      <c r="H202" s="382"/>
      <c r="I202" s="382"/>
      <c r="J202" s="382"/>
      <c r="K202" s="382"/>
      <c r="L202" s="382"/>
      <c r="M202" s="382"/>
      <c r="N202" s="382"/>
      <c r="O202" s="382"/>
      <c r="P202" s="382"/>
      <c r="Q202" s="382"/>
      <c r="R202" s="382"/>
      <c r="S202" s="382"/>
      <c r="T202" s="382"/>
      <c r="U202" s="382"/>
      <c r="V202" s="382"/>
      <c r="W202" s="382"/>
      <c r="X202" s="382"/>
      <c r="Y202" s="382"/>
      <c r="Z202" s="382"/>
    </row>
    <row r="203" ht="15.75" customHeight="1">
      <c r="A203" s="380"/>
      <c r="B203" s="382"/>
      <c r="C203" s="384"/>
      <c r="D203" s="384"/>
      <c r="E203" s="382"/>
      <c r="F203" s="382"/>
      <c r="G203" s="382"/>
      <c r="H203" s="382"/>
      <c r="I203" s="382"/>
      <c r="J203" s="382"/>
      <c r="K203" s="382"/>
      <c r="L203" s="382"/>
      <c r="M203" s="382"/>
      <c r="N203" s="382"/>
      <c r="O203" s="382"/>
      <c r="P203" s="382"/>
      <c r="Q203" s="382"/>
      <c r="R203" s="382"/>
      <c r="S203" s="382"/>
      <c r="T203" s="382"/>
      <c r="U203" s="382"/>
      <c r="V203" s="382"/>
      <c r="W203" s="382"/>
      <c r="X203" s="382"/>
      <c r="Y203" s="382"/>
      <c r="Z203" s="382"/>
    </row>
    <row r="204" ht="15.75" customHeight="1">
      <c r="A204" s="380"/>
      <c r="B204" s="382"/>
      <c r="C204" s="384"/>
      <c r="D204" s="384"/>
      <c r="E204" s="382"/>
      <c r="F204" s="382"/>
      <c r="G204" s="382"/>
      <c r="H204" s="382"/>
      <c r="I204" s="382"/>
      <c r="J204" s="382"/>
      <c r="K204" s="382"/>
      <c r="L204" s="382"/>
      <c r="M204" s="382"/>
      <c r="N204" s="382"/>
      <c r="O204" s="382"/>
      <c r="P204" s="382"/>
      <c r="Q204" s="382"/>
      <c r="R204" s="382"/>
      <c r="S204" s="382"/>
      <c r="T204" s="382"/>
      <c r="U204" s="382"/>
      <c r="V204" s="382"/>
      <c r="W204" s="382"/>
      <c r="X204" s="382"/>
      <c r="Y204" s="382"/>
      <c r="Z204" s="382"/>
    </row>
    <row r="205" ht="15.75" customHeight="1">
      <c r="A205" s="380"/>
      <c r="B205" s="382"/>
      <c r="C205" s="384"/>
      <c r="D205" s="384"/>
      <c r="E205" s="382"/>
      <c r="F205" s="382"/>
      <c r="G205" s="382"/>
      <c r="H205" s="382"/>
      <c r="I205" s="382"/>
      <c r="J205" s="382"/>
      <c r="K205" s="382"/>
      <c r="L205" s="382"/>
      <c r="M205" s="382"/>
      <c r="N205" s="382"/>
      <c r="O205" s="382"/>
      <c r="P205" s="382"/>
      <c r="Q205" s="382"/>
      <c r="R205" s="382"/>
      <c r="S205" s="382"/>
      <c r="T205" s="382"/>
      <c r="U205" s="382"/>
      <c r="V205" s="382"/>
      <c r="W205" s="382"/>
      <c r="X205" s="382"/>
      <c r="Y205" s="382"/>
      <c r="Z205" s="382"/>
    </row>
    <row r="206" ht="15.75" customHeight="1">
      <c r="A206" s="380"/>
      <c r="B206" s="382"/>
      <c r="C206" s="384"/>
      <c r="D206" s="384"/>
      <c r="E206" s="382"/>
      <c r="F206" s="382"/>
      <c r="G206" s="382"/>
      <c r="H206" s="382"/>
      <c r="I206" s="382"/>
      <c r="J206" s="382"/>
      <c r="K206" s="382"/>
      <c r="L206" s="382"/>
      <c r="M206" s="382"/>
      <c r="N206" s="382"/>
      <c r="O206" s="382"/>
      <c r="P206" s="382"/>
      <c r="Q206" s="382"/>
      <c r="R206" s="382"/>
      <c r="S206" s="382"/>
      <c r="T206" s="382"/>
      <c r="U206" s="382"/>
      <c r="V206" s="382"/>
      <c r="W206" s="382"/>
      <c r="X206" s="382"/>
      <c r="Y206" s="382"/>
      <c r="Z206" s="382"/>
    </row>
    <row r="207" ht="15.75" customHeight="1">
      <c r="A207" s="380"/>
      <c r="B207" s="382"/>
      <c r="C207" s="384"/>
      <c r="D207" s="384"/>
      <c r="E207" s="382"/>
      <c r="F207" s="382"/>
      <c r="G207" s="382"/>
      <c r="H207" s="382"/>
      <c r="I207" s="382"/>
      <c r="J207" s="382"/>
      <c r="K207" s="382"/>
      <c r="L207" s="382"/>
      <c r="M207" s="382"/>
      <c r="N207" s="382"/>
      <c r="O207" s="382"/>
      <c r="P207" s="382"/>
      <c r="Q207" s="382"/>
      <c r="R207" s="382"/>
      <c r="S207" s="382"/>
      <c r="T207" s="382"/>
      <c r="U207" s="382"/>
      <c r="V207" s="382"/>
      <c r="W207" s="382"/>
      <c r="X207" s="382"/>
      <c r="Y207" s="382"/>
      <c r="Z207" s="382"/>
    </row>
    <row r="208" ht="15.75" customHeight="1">
      <c r="A208" s="380"/>
      <c r="B208" s="382"/>
      <c r="C208" s="382"/>
      <c r="D208" s="382"/>
      <c r="E208" s="382"/>
      <c r="F208" s="382"/>
      <c r="G208" s="382"/>
      <c r="H208" s="382"/>
      <c r="I208" s="382"/>
      <c r="J208" s="382"/>
      <c r="K208" s="382"/>
      <c r="L208" s="382"/>
      <c r="M208" s="382"/>
      <c r="N208" s="382"/>
      <c r="O208" s="382"/>
      <c r="P208" s="382"/>
      <c r="Q208" s="382"/>
      <c r="R208" s="382"/>
      <c r="S208" s="382"/>
      <c r="T208" s="382"/>
      <c r="U208" s="382"/>
      <c r="V208" s="382"/>
      <c r="W208" s="382"/>
      <c r="X208" s="382"/>
      <c r="Y208" s="382"/>
      <c r="Z208" s="382"/>
    </row>
    <row r="209" ht="15.75" customHeight="1">
      <c r="A209" s="380"/>
      <c r="B209" s="385" t="s">
        <v>346</v>
      </c>
      <c r="C209" s="385" t="s">
        <v>347</v>
      </c>
      <c r="D209" s="382" t="s">
        <v>346</v>
      </c>
      <c r="E209" s="382" t="s">
        <v>347</v>
      </c>
      <c r="F209" s="382"/>
      <c r="G209" s="382"/>
      <c r="H209" s="382"/>
      <c r="I209" s="382"/>
      <c r="J209" s="382"/>
      <c r="K209" s="382"/>
      <c r="L209" s="382"/>
      <c r="M209" s="382"/>
      <c r="N209" s="382"/>
      <c r="O209" s="382"/>
      <c r="P209" s="382"/>
      <c r="Q209" s="382"/>
      <c r="R209" s="382"/>
      <c r="S209" s="382"/>
      <c r="T209" s="382"/>
      <c r="U209" s="382"/>
      <c r="V209" s="382"/>
      <c r="W209" s="382"/>
      <c r="X209" s="382"/>
      <c r="Y209" s="382"/>
      <c r="Z209" s="382"/>
    </row>
    <row r="210" ht="15.75" customHeight="1">
      <c r="A210" s="380"/>
      <c r="B210" s="386" t="s">
        <v>348</v>
      </c>
      <c r="C210" s="386" t="s">
        <v>319</v>
      </c>
      <c r="D210" s="382" t="s">
        <v>348</v>
      </c>
      <c r="E210" s="382"/>
      <c r="F210" s="382" t="str">
        <f t="shared" ref="F210:F221" si="1">IF(NOT(ISBLANK(D210)),D210,IF(NOT(ISBLANK(E210)),"     "&amp;E210,FALSE))</f>
        <v>Afectación Económica o presupuestal</v>
      </c>
      <c r="G210" s="382" t="s">
        <v>348</v>
      </c>
      <c r="H210" s="382" t="str">
        <f>IF(NOT(ISERROR(MATCH(G210,ANCHORARRAY(B221),0))),F223&amp;"Por favor no seleccionar los criterios de impacto",G210)</f>
        <v>Afectación Económica o presupuestal</v>
      </c>
      <c r="I210" s="382"/>
      <c r="J210" s="382"/>
      <c r="K210" s="382"/>
      <c r="L210" s="382"/>
      <c r="M210" s="382"/>
      <c r="N210" s="382"/>
      <c r="O210" s="382"/>
      <c r="P210" s="382"/>
      <c r="Q210" s="382"/>
      <c r="R210" s="382"/>
      <c r="S210" s="382"/>
      <c r="T210" s="382"/>
      <c r="U210" s="382"/>
      <c r="V210" s="382"/>
      <c r="W210" s="382"/>
      <c r="X210" s="382"/>
      <c r="Y210" s="382"/>
      <c r="Z210" s="382"/>
    </row>
    <row r="211" ht="15.75" customHeight="1">
      <c r="A211" s="380"/>
      <c r="B211" s="386" t="s">
        <v>348</v>
      </c>
      <c r="C211" s="386" t="s">
        <v>323</v>
      </c>
      <c r="D211" s="382"/>
      <c r="E211" s="382" t="s">
        <v>319</v>
      </c>
      <c r="F211" s="382" t="str">
        <f t="shared" si="1"/>
        <v>     Afectación menor a 200 SMLMV</v>
      </c>
      <c r="G211" s="382"/>
      <c r="H211" s="382"/>
      <c r="I211" s="382"/>
      <c r="J211" s="382"/>
      <c r="K211" s="382"/>
      <c r="L211" s="382"/>
      <c r="M211" s="382"/>
      <c r="N211" s="382"/>
      <c r="O211" s="382"/>
      <c r="P211" s="382"/>
      <c r="Q211" s="382"/>
      <c r="R211" s="382"/>
      <c r="S211" s="382"/>
      <c r="T211" s="382"/>
      <c r="U211" s="382"/>
      <c r="V211" s="382"/>
      <c r="W211" s="382"/>
      <c r="X211" s="382"/>
      <c r="Y211" s="382"/>
      <c r="Z211" s="382"/>
    </row>
    <row r="212" ht="15.75" customHeight="1">
      <c r="A212" s="380"/>
      <c r="B212" s="386" t="s">
        <v>348</v>
      </c>
      <c r="C212" s="386" t="s">
        <v>326</v>
      </c>
      <c r="D212" s="382"/>
      <c r="E212" s="382" t="s">
        <v>323</v>
      </c>
      <c r="F212" s="382" t="str">
        <f t="shared" si="1"/>
        <v>     Entre 200 y 1000 SMLMV</v>
      </c>
      <c r="G212" s="382"/>
      <c r="H212" s="382"/>
      <c r="I212" s="382"/>
      <c r="J212" s="382"/>
      <c r="K212" s="382"/>
      <c r="L212" s="382"/>
      <c r="M212" s="382"/>
      <c r="N212" s="382"/>
      <c r="O212" s="382"/>
      <c r="P212" s="382"/>
      <c r="Q212" s="382"/>
      <c r="R212" s="382"/>
      <c r="S212" s="382"/>
      <c r="T212" s="382"/>
      <c r="U212" s="382"/>
      <c r="V212" s="382"/>
      <c r="W212" s="382"/>
      <c r="X212" s="382"/>
      <c r="Y212" s="382"/>
      <c r="Z212" s="382"/>
    </row>
    <row r="213" ht="15.75" customHeight="1">
      <c r="A213" s="380"/>
      <c r="B213" s="386" t="s">
        <v>348</v>
      </c>
      <c r="C213" s="386" t="s">
        <v>330</v>
      </c>
      <c r="D213" s="382"/>
      <c r="E213" s="382" t="s">
        <v>326</v>
      </c>
      <c r="F213" s="382" t="str">
        <f t="shared" si="1"/>
        <v>     Entre 1000 y 5000 SMLMV </v>
      </c>
      <c r="G213" s="382"/>
      <c r="H213" s="382"/>
      <c r="I213" s="382"/>
      <c r="J213" s="382"/>
      <c r="K213" s="382"/>
      <c r="L213" s="382"/>
      <c r="M213" s="382"/>
      <c r="N213" s="382"/>
      <c r="O213" s="382"/>
      <c r="P213" s="382"/>
      <c r="Q213" s="382"/>
      <c r="R213" s="382"/>
      <c r="S213" s="382"/>
      <c r="T213" s="382"/>
      <c r="U213" s="382"/>
      <c r="V213" s="382"/>
      <c r="W213" s="382"/>
      <c r="X213" s="382"/>
      <c r="Y213" s="382"/>
      <c r="Z213" s="382"/>
    </row>
    <row r="214" ht="15.75" customHeight="1">
      <c r="A214" s="380"/>
      <c r="B214" s="386" t="s">
        <v>348</v>
      </c>
      <c r="C214" s="386" t="s">
        <v>334</v>
      </c>
      <c r="D214" s="382"/>
      <c r="E214" s="382" t="s">
        <v>330</v>
      </c>
      <c r="F214" s="382" t="str">
        <f t="shared" si="1"/>
        <v>     Entre 5000 y 10000 SMLMV</v>
      </c>
      <c r="G214" s="382"/>
      <c r="H214" s="382"/>
      <c r="I214" s="382"/>
      <c r="J214" s="382"/>
      <c r="K214" s="382"/>
      <c r="L214" s="382"/>
      <c r="M214" s="382"/>
      <c r="N214" s="382"/>
      <c r="O214" s="382"/>
      <c r="P214" s="382"/>
      <c r="Q214" s="382"/>
      <c r="R214" s="382"/>
      <c r="S214" s="382"/>
      <c r="T214" s="382"/>
      <c r="U214" s="382"/>
      <c r="V214" s="382"/>
      <c r="W214" s="382"/>
      <c r="X214" s="382"/>
      <c r="Y214" s="382"/>
      <c r="Z214" s="382"/>
    </row>
    <row r="215" ht="15.75" customHeight="1">
      <c r="A215" s="380"/>
      <c r="B215" s="386" t="s">
        <v>316</v>
      </c>
      <c r="C215" s="386" t="s">
        <v>320</v>
      </c>
      <c r="D215" s="382"/>
      <c r="E215" s="382" t="s">
        <v>334</v>
      </c>
      <c r="F215" s="382" t="str">
        <f t="shared" si="1"/>
        <v>     Mayor a 10000 SMLMV</v>
      </c>
      <c r="G215" s="382"/>
      <c r="H215" s="382"/>
      <c r="I215" s="382"/>
      <c r="J215" s="382"/>
      <c r="K215" s="382"/>
      <c r="L215" s="382"/>
      <c r="M215" s="382"/>
      <c r="N215" s="382"/>
      <c r="O215" s="382"/>
      <c r="P215" s="382"/>
      <c r="Q215" s="382"/>
      <c r="R215" s="382"/>
      <c r="S215" s="382"/>
      <c r="T215" s="382"/>
      <c r="U215" s="382"/>
      <c r="V215" s="382"/>
      <c r="W215" s="382"/>
      <c r="X215" s="382"/>
      <c r="Y215" s="382"/>
      <c r="Z215" s="382"/>
    </row>
    <row r="216" ht="15.75" customHeight="1">
      <c r="A216" s="380"/>
      <c r="B216" s="386" t="s">
        <v>316</v>
      </c>
      <c r="C216" s="386" t="s">
        <v>324</v>
      </c>
      <c r="D216" s="382" t="s">
        <v>316</v>
      </c>
      <c r="E216" s="382"/>
      <c r="F216" s="382" t="str">
        <f t="shared" si="1"/>
        <v>Pérdida Reputacional</v>
      </c>
      <c r="G216" s="382"/>
      <c r="H216" s="382"/>
      <c r="I216" s="382"/>
      <c r="J216" s="382"/>
      <c r="K216" s="382"/>
      <c r="L216" s="382"/>
      <c r="M216" s="382"/>
      <c r="N216" s="382"/>
      <c r="O216" s="382"/>
      <c r="P216" s="382"/>
      <c r="Q216" s="382"/>
      <c r="R216" s="382"/>
      <c r="S216" s="382"/>
      <c r="T216" s="382"/>
      <c r="U216" s="382"/>
      <c r="V216" s="382"/>
      <c r="W216" s="382"/>
      <c r="X216" s="382"/>
      <c r="Y216" s="382"/>
      <c r="Z216" s="382"/>
    </row>
    <row r="217" ht="15.75" customHeight="1">
      <c r="A217" s="380"/>
      <c r="B217" s="386" t="s">
        <v>316</v>
      </c>
      <c r="C217" s="386" t="s">
        <v>327</v>
      </c>
      <c r="D217" s="382"/>
      <c r="E217" s="382" t="s">
        <v>320</v>
      </c>
      <c r="F217" s="382" t="str">
        <f t="shared" si="1"/>
        <v>     El riesgo afecta la imagen de alguna área de la organización</v>
      </c>
      <c r="G217" s="382"/>
      <c r="H217" s="382"/>
      <c r="I217" s="382"/>
      <c r="J217" s="382"/>
      <c r="K217" s="382"/>
      <c r="L217" s="382"/>
      <c r="M217" s="382"/>
      <c r="N217" s="382"/>
      <c r="O217" s="382"/>
      <c r="P217" s="382"/>
      <c r="Q217" s="382"/>
      <c r="R217" s="382"/>
      <c r="S217" s="382"/>
      <c r="T217" s="382"/>
      <c r="U217" s="382"/>
      <c r="V217" s="382"/>
      <c r="W217" s="382"/>
      <c r="X217" s="382"/>
      <c r="Y217" s="382"/>
      <c r="Z217" s="382"/>
    </row>
    <row r="218" ht="15.75" customHeight="1">
      <c r="A218" s="380"/>
      <c r="B218" s="386" t="s">
        <v>316</v>
      </c>
      <c r="C218" s="386" t="s">
        <v>331</v>
      </c>
      <c r="D218" s="382"/>
      <c r="E218" s="382" t="s">
        <v>324</v>
      </c>
      <c r="F218" s="382" t="str">
        <f t="shared" si="1"/>
        <v>     El riesgo afecta la imagen de la entidad internamente, de conocimiento general, nivel interno, de junta dircetiva y accionistas y/o de provedores</v>
      </c>
      <c r="G218" s="382"/>
      <c r="H218" s="382"/>
      <c r="I218" s="382"/>
      <c r="J218" s="382"/>
      <c r="K218" s="382"/>
      <c r="L218" s="382"/>
      <c r="M218" s="382"/>
      <c r="N218" s="382"/>
      <c r="O218" s="382"/>
      <c r="P218" s="382"/>
      <c r="Q218" s="382"/>
      <c r="R218" s="382"/>
      <c r="S218" s="382"/>
      <c r="T218" s="382"/>
      <c r="U218" s="382"/>
      <c r="V218" s="382"/>
      <c r="W218" s="382"/>
      <c r="X218" s="382"/>
      <c r="Y218" s="382"/>
      <c r="Z218" s="382"/>
    </row>
    <row r="219" ht="15.75" customHeight="1">
      <c r="A219" s="380"/>
      <c r="B219" s="386" t="s">
        <v>316</v>
      </c>
      <c r="C219" s="386" t="s">
        <v>335</v>
      </c>
      <c r="D219" s="382"/>
      <c r="E219" s="382" t="s">
        <v>327</v>
      </c>
      <c r="F219" s="382" t="str">
        <f t="shared" si="1"/>
        <v>     El riesgo afecta la imagen de la entidad con algunos usuarios de relevancia frente al logro de los objetivos</v>
      </c>
      <c r="G219" s="382"/>
      <c r="H219" s="382"/>
      <c r="I219" s="382"/>
      <c r="J219" s="382"/>
      <c r="K219" s="382"/>
      <c r="L219" s="382"/>
      <c r="M219" s="382"/>
      <c r="N219" s="382"/>
      <c r="O219" s="382"/>
      <c r="P219" s="382"/>
      <c r="Q219" s="382"/>
      <c r="R219" s="382"/>
      <c r="S219" s="382"/>
      <c r="T219" s="382"/>
      <c r="U219" s="382"/>
      <c r="V219" s="382"/>
      <c r="W219" s="382"/>
      <c r="X219" s="382"/>
      <c r="Y219" s="382"/>
      <c r="Z219" s="382"/>
    </row>
    <row r="220" ht="15.75" customHeight="1">
      <c r="A220" s="380"/>
      <c r="B220" s="382"/>
      <c r="C220" s="382"/>
      <c r="D220" s="382"/>
      <c r="E220" s="382" t="s">
        <v>331</v>
      </c>
      <c r="F220" s="382" t="str">
        <f t="shared" si="1"/>
        <v>     El riesgo afecta la imagen de de la entidad con efecto publicitario sostenido a nivel de sector administrativo, nivel departamental o municipal</v>
      </c>
      <c r="G220" s="382"/>
      <c r="H220" s="382"/>
      <c r="I220" s="382"/>
      <c r="J220" s="382"/>
      <c r="K220" s="382"/>
      <c r="L220" s="382"/>
      <c r="M220" s="382"/>
      <c r="N220" s="382"/>
      <c r="O220" s="382"/>
      <c r="P220" s="382"/>
      <c r="Q220" s="382"/>
      <c r="R220" s="382"/>
      <c r="S220" s="382"/>
      <c r="T220" s="382"/>
      <c r="U220" s="382"/>
      <c r="V220" s="382"/>
      <c r="W220" s="382"/>
      <c r="X220" s="382"/>
      <c r="Y220" s="382"/>
      <c r="Z220" s="382"/>
    </row>
    <row r="221" ht="15.75" customHeight="1">
      <c r="A221" s="380"/>
      <c r="B221" s="382" t="str">
        <f>IFERROR(__xludf.DUMMYFUNCTION("ARRAY_CONSTRAIN(ARRAYFORMULA(UNIQUE('Tabla Impacto'!$B$209:$B$219)), 3, 1)"),"Criterios")</f>
        <v>Criterios</v>
      </c>
      <c r="C221" s="382"/>
      <c r="D221" s="382"/>
      <c r="E221" s="382" t="s">
        <v>335</v>
      </c>
      <c r="F221" s="382" t="str">
        <f t="shared" si="1"/>
        <v>     El riesgo afecta la imagen de la entidad a nivel nacional, con efecto publicitarios sostenible a nivel país</v>
      </c>
      <c r="G221" s="382"/>
      <c r="H221" s="382"/>
      <c r="I221" s="382"/>
      <c r="J221" s="382"/>
      <c r="K221" s="382"/>
      <c r="L221" s="382"/>
      <c r="M221" s="382"/>
      <c r="N221" s="382"/>
      <c r="O221" s="382"/>
      <c r="P221" s="382"/>
      <c r="Q221" s="382"/>
      <c r="R221" s="382"/>
      <c r="S221" s="382"/>
      <c r="T221" s="382"/>
      <c r="U221" s="382"/>
      <c r="V221" s="382"/>
      <c r="W221" s="382"/>
      <c r="X221" s="382"/>
      <c r="Y221" s="382"/>
      <c r="Z221" s="382"/>
    </row>
    <row r="222" ht="15.75" customHeight="1">
      <c r="A222" s="380"/>
      <c r="B222" s="382" t="str">
        <f>IFERROR(__xludf.DUMMYFUNCTION("""COMPUTED_VALUE"""),"Afectación Económica o presupuestal")</f>
        <v>Afectación Económica o presupuestal</v>
      </c>
      <c r="C222" s="382"/>
      <c r="D222" s="382"/>
      <c r="E222" s="382"/>
      <c r="F222" s="382"/>
      <c r="G222" s="382"/>
      <c r="H222" s="382"/>
      <c r="I222" s="382"/>
      <c r="J222" s="382"/>
      <c r="K222" s="382"/>
      <c r="L222" s="382"/>
      <c r="M222" s="382"/>
      <c r="N222" s="382"/>
      <c r="O222" s="382"/>
      <c r="P222" s="382"/>
      <c r="Q222" s="382"/>
      <c r="R222" s="382"/>
      <c r="S222" s="382"/>
      <c r="T222" s="382"/>
      <c r="U222" s="382"/>
      <c r="V222" s="382"/>
      <c r="W222" s="382"/>
      <c r="X222" s="382"/>
      <c r="Y222" s="382"/>
      <c r="Z222" s="382"/>
    </row>
    <row r="223" ht="15.75" customHeight="1">
      <c r="A223" s="382"/>
      <c r="B223" s="382" t="str">
        <f>IFERROR(__xludf.DUMMYFUNCTION("""COMPUTED_VALUE"""),"Pérdida Reputacional")</f>
        <v>Pérdida Reputacional</v>
      </c>
      <c r="C223" s="382"/>
      <c r="D223" s="382"/>
      <c r="E223" s="382"/>
      <c r="F223" s="387" t="s">
        <v>349</v>
      </c>
      <c r="G223" s="382"/>
      <c r="H223" s="382"/>
      <c r="I223" s="382"/>
      <c r="J223" s="382"/>
      <c r="K223" s="382"/>
      <c r="L223" s="382"/>
      <c r="M223" s="382"/>
      <c r="N223" s="382"/>
      <c r="O223" s="382"/>
      <c r="P223" s="382"/>
      <c r="Q223" s="382"/>
      <c r="R223" s="382"/>
      <c r="S223" s="382"/>
      <c r="T223" s="382"/>
      <c r="U223" s="382"/>
      <c r="V223" s="382"/>
      <c r="W223" s="382"/>
      <c r="X223" s="382"/>
      <c r="Y223" s="382"/>
      <c r="Z223" s="382"/>
    </row>
    <row r="224" ht="15.75" customHeight="1">
      <c r="A224" s="382"/>
      <c r="B224" s="382"/>
      <c r="C224" s="382"/>
      <c r="D224" s="382"/>
      <c r="E224" s="382"/>
      <c r="F224" s="387" t="s">
        <v>350</v>
      </c>
      <c r="G224" s="382"/>
      <c r="H224" s="382"/>
      <c r="I224" s="382"/>
      <c r="J224" s="382"/>
      <c r="K224" s="382"/>
      <c r="L224" s="382"/>
      <c r="M224" s="382"/>
      <c r="N224" s="382"/>
      <c r="O224" s="382"/>
      <c r="P224" s="382"/>
      <c r="Q224" s="382"/>
      <c r="R224" s="382"/>
      <c r="S224" s="382"/>
      <c r="T224" s="382"/>
      <c r="U224" s="382"/>
      <c r="V224" s="382"/>
      <c r="W224" s="382"/>
      <c r="X224" s="382"/>
      <c r="Y224" s="382"/>
      <c r="Z224" s="382"/>
    </row>
    <row r="225" ht="15.75" customHeight="1">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ht="15.75" customHeight="1">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ht="15.75" customHeight="1">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ht="15.75" customHeight="1">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ht="15.75" customHeight="1">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ht="15.75" customHeight="1">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ht="15.75" customHeight="1">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ht="15.75" customHeight="1">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ht="15.75" customHeight="1">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ht="15.75" customHeight="1">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ht="15.75" customHeight="1">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ht="15.75" customHeight="1">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ht="15.75" customHeight="1">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ht="15.75" customHeight="1">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ht="15.75" customHeight="1">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ht="15.75" customHeight="1">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ht="15.75" customHeight="1">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ht="15.75" customHeight="1">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ht="15.75" customHeight="1">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ht="15.75" customHeight="1">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ht="15.75" customHeight="1">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ht="15.75" customHeight="1">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ht="15.75" customHeight="1">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ht="15.75" customHeight="1">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ht="15.75" customHeight="1">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ht="15.75" customHeight="1">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ht="15.75" customHeight="1">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ht="15.75" customHeight="1">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ht="15.75" customHeight="1">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ht="15.75" customHeight="1">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ht="15.75" customHeight="1">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ht="15.75" customHeight="1">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ht="15.75" customHeight="1">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ht="15.75" customHeight="1">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ht="15.75" customHeight="1">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ht="15.75" customHeight="1">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ht="15.75" customHeight="1">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ht="15.75" customHeight="1">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ht="15.75" customHeight="1">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ht="15.75" customHeight="1">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ht="15.75" customHeight="1">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ht="15.75" customHeight="1">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ht="15.75" customHeight="1">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ht="15.75" customHeight="1">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ht="15.75" customHeight="1">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ht="15.75" customHeight="1">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ht="15.75" customHeight="1">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ht="15.75" customHeight="1">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ht="15.75" customHeight="1">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ht="15.75" customHeight="1">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ht="15.75" customHeight="1">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ht="15.75" customHeight="1">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ht="15.75" customHeight="1">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ht="15.75" customHeight="1">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ht="15.75" customHeight="1">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ht="15.75" customHeight="1">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ht="15.75" customHeight="1">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ht="15.75" customHeight="1">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ht="15.75" customHeight="1">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ht="15.75" customHeight="1">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ht="15.75" customHeight="1">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ht="15.75" customHeight="1">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ht="15.75" customHeight="1">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ht="15.75" customHeight="1">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ht="15.75" customHeight="1">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ht="15.75" customHeight="1">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ht="15.75" customHeight="1">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ht="15.75" customHeight="1">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ht="15.75" customHeight="1">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ht="15.75" customHeight="1">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ht="15.75" customHeight="1">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ht="15.75" customHeight="1">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ht="15.75" customHeight="1">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ht="15.75" customHeight="1">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ht="15.75" customHeight="1">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ht="15.75" customHeight="1">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ht="15.75" customHeight="1">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ht="15.75" customHeight="1">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ht="15.75" customHeight="1">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ht="15.75" customHeight="1">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ht="15.75" customHeight="1">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ht="15.75" customHeight="1">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ht="15.75" customHeight="1">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ht="15.75" customHeight="1">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ht="15.75" customHeight="1">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ht="15.75" customHeight="1">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ht="15.75" customHeight="1">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ht="15.75" customHeight="1">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ht="15.75" customHeight="1">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ht="15.75" customHeight="1">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ht="15.75" customHeight="1">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ht="15.75" customHeight="1">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ht="15.75" customHeight="1">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ht="15.75" customHeight="1">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ht="15.75" customHeight="1">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ht="15.75" customHeight="1">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ht="15.75" customHeight="1">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ht="15.75" customHeight="1">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ht="15.75" customHeight="1">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ht="15.75" customHeight="1">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ht="15.75" customHeight="1">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ht="15.75" customHeight="1">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ht="15.75" customHeight="1">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ht="15.75" customHeight="1">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ht="15.75" customHeight="1">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ht="15.75" customHeight="1">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ht="15.75" customHeight="1">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ht="15.75" customHeight="1">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ht="15.75" customHeight="1">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ht="15.75" customHeight="1">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ht="15.75" customHeight="1">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ht="15.75" customHeight="1">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ht="15.75" customHeight="1">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ht="15.75" customHeight="1">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ht="15.75" customHeight="1">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ht="15.75" customHeight="1">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ht="15.75" customHeight="1">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ht="15.75" customHeight="1">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ht="15.75" customHeight="1">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ht="15.75" customHeight="1">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ht="15.75" customHeight="1">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ht="15.75" customHeight="1">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ht="15.75" customHeight="1">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ht="15.75" customHeight="1">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ht="15.75" customHeight="1">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ht="15.75" customHeight="1">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ht="15.75" customHeight="1">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ht="15.75" customHeight="1">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ht="15.75" customHeight="1">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ht="15.75" customHeight="1">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ht="15.75" customHeight="1">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ht="15.75" customHeight="1">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ht="15.75" customHeight="1">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ht="15.75" customHeight="1">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ht="15.75" customHeight="1">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ht="15.75" customHeight="1">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ht="15.75" customHeight="1">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ht="15.75" customHeight="1">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ht="15.75" customHeight="1">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ht="15.75" customHeight="1">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ht="15.75" customHeight="1">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ht="15.75" customHeight="1">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ht="15.75" customHeight="1">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ht="15.75" customHeight="1">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ht="15.75" customHeight="1">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ht="15.75" customHeight="1">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ht="15.75" customHeight="1">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ht="15.75" customHeight="1">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ht="15.75" customHeight="1">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ht="15.75" customHeight="1">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ht="15.75" customHeight="1">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ht="15.75" customHeight="1">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ht="15.75" customHeight="1">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ht="15.75" customHeight="1">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ht="15.75" customHeight="1">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ht="15.75" customHeight="1">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ht="15.75" customHeight="1">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ht="15.75" customHeight="1">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ht="15.75" customHeight="1">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ht="15.75" customHeight="1">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ht="15.75" customHeight="1">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ht="15.75" customHeight="1">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ht="15.75" customHeight="1">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ht="15.75" customHeight="1">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ht="15.75" customHeight="1">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ht="15.75" customHeight="1">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ht="15.75" customHeight="1">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ht="15.75" customHeight="1">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ht="15.75" customHeight="1">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ht="15.75" customHeight="1">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ht="15.75" customHeight="1">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ht="15.75" customHeight="1">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ht="15.75" customHeight="1">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ht="15.75" customHeight="1">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ht="15.75" customHeight="1">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ht="15.75" customHeight="1">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ht="15.75" customHeight="1">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ht="15.75" customHeight="1">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ht="15.75" customHeight="1">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ht="15.75" customHeight="1">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ht="15.75" customHeight="1">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ht="15.75" customHeight="1">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ht="15.75" customHeight="1">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ht="15.75" customHeight="1">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ht="15.75" customHeight="1">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ht="15.75" customHeight="1">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ht="15.75" customHeight="1">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ht="15.75" customHeight="1">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ht="15.75" customHeight="1">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ht="15.75" customHeight="1">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ht="15.75" customHeight="1">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ht="15.75" customHeight="1">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ht="15.75" customHeight="1">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ht="15.75" customHeight="1">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ht="15.75" customHeight="1">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ht="15.75" customHeight="1">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ht="15.75" customHeight="1">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ht="15.75" customHeight="1">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ht="15.75" customHeight="1">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ht="15.75" customHeight="1">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